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專題\data\"/>
    </mc:Choice>
  </mc:AlternateContent>
  <bookViews>
    <workbookView xWindow="360" yWindow="852" windowWidth="12912" windowHeight="3648" tabRatio="985" firstSheet="12" activeTab="28"/>
  </bookViews>
  <sheets>
    <sheet name="MO1" sheetId="1" r:id="rId1"/>
    <sheet name="MO2" sheetId="2" r:id="rId2"/>
    <sheet name="MO3" sheetId="3" r:id="rId3"/>
    <sheet name="MC1" sheetId="4" r:id="rId4"/>
    <sheet name="MC2" sheetId="5" r:id="rId5"/>
    <sheet name="MC3" sheetId="6" r:id="rId6"/>
    <sheet name="LO1" sheetId="7" r:id="rId7"/>
    <sheet name="LO2" sheetId="8" r:id="rId8"/>
    <sheet name="LO3" sheetId="9" r:id="rId9"/>
    <sheet name="LC1" sheetId="10" r:id="rId10"/>
    <sheet name="LC2" sheetId="11" r:id="rId11"/>
    <sheet name="LC3" sheetId="12" r:id="rId12"/>
    <sheet name="SO" sheetId="13" r:id="rId13"/>
    <sheet name="SC" sheetId="14" r:id="rId14"/>
    <sheet name="MO1 期中" sheetId="17" r:id="rId15"/>
    <sheet name="MO2期中" sheetId="23" r:id="rId16"/>
    <sheet name="MO3期中" sheetId="28" r:id="rId17"/>
    <sheet name="MC1期中" sheetId="18" r:id="rId18"/>
    <sheet name="MC2期中" sheetId="24" r:id="rId19"/>
    <sheet name="MC3期中" sheetId="29" r:id="rId20"/>
    <sheet name="LO1期中" sheetId="19" r:id="rId21"/>
    <sheet name="LO2期中" sheetId="25" r:id="rId22"/>
    <sheet name="LO3期中" sheetId="30" r:id="rId23"/>
    <sheet name="LC1期中" sheetId="20" r:id="rId24"/>
    <sheet name="LC2期中" sheetId="26" r:id="rId25"/>
    <sheet name="LC3期中" sheetId="31" r:id="rId26"/>
    <sheet name="SO期中" sheetId="21" r:id="rId27"/>
    <sheet name="SC期中" sheetId="22" r:id="rId28"/>
    <sheet name="期中表格整理" sheetId="27" r:id="rId29"/>
    <sheet name="期中物種計算" sheetId="32" r:id="rId30"/>
  </sheets>
  <calcPr calcId="162913"/>
</workbook>
</file>

<file path=xl/calcChain.xml><?xml version="1.0" encoding="utf-8"?>
<calcChain xmlns="http://schemas.openxmlformats.org/spreadsheetml/2006/main">
  <c r="K60" i="12" l="1"/>
  <c r="K61" i="12"/>
  <c r="K62" i="12"/>
  <c r="K63" i="12"/>
  <c r="K64" i="12"/>
  <c r="K59" i="12"/>
  <c r="L145" i="1"/>
  <c r="L146" i="1"/>
  <c r="L147" i="1"/>
  <c r="L148" i="1"/>
  <c r="L149" i="1"/>
  <c r="L144" i="1"/>
  <c r="J18" i="27" l="1"/>
  <c r="O57" i="22"/>
  <c r="O59" i="22"/>
  <c r="O61" i="22"/>
  <c r="O65" i="22"/>
  <c r="O67" i="22"/>
  <c r="O69" i="22"/>
  <c r="O73" i="22"/>
  <c r="O75" i="22"/>
  <c r="O77" i="22"/>
  <c r="O81" i="22"/>
  <c r="O83" i="22"/>
  <c r="O85" i="22"/>
  <c r="O89" i="22"/>
  <c r="O91" i="22"/>
  <c r="N54" i="22"/>
  <c r="O54" i="22" s="1"/>
  <c r="N55" i="22"/>
  <c r="O55" i="22" s="1"/>
  <c r="N56" i="22"/>
  <c r="O56" i="22" s="1"/>
  <c r="N57" i="22"/>
  <c r="N58" i="22"/>
  <c r="O58" i="22" s="1"/>
  <c r="N59" i="22"/>
  <c r="N60" i="22"/>
  <c r="O60" i="22" s="1"/>
  <c r="N61" i="22"/>
  <c r="N62" i="22"/>
  <c r="O62" i="22" s="1"/>
  <c r="N63" i="22"/>
  <c r="O63" i="22" s="1"/>
  <c r="N64" i="22"/>
  <c r="O64" i="22" s="1"/>
  <c r="N65" i="22"/>
  <c r="N66" i="22"/>
  <c r="O66" i="22" s="1"/>
  <c r="N67" i="22"/>
  <c r="N68" i="22"/>
  <c r="O68" i="22" s="1"/>
  <c r="N69" i="22"/>
  <c r="N70" i="22"/>
  <c r="O70" i="22" s="1"/>
  <c r="N71" i="22"/>
  <c r="O71" i="22" s="1"/>
  <c r="N72" i="22"/>
  <c r="O72" i="22" s="1"/>
  <c r="N73" i="22"/>
  <c r="N74" i="22"/>
  <c r="O74" i="22" s="1"/>
  <c r="N75" i="22"/>
  <c r="N76" i="22"/>
  <c r="O76" i="22" s="1"/>
  <c r="N77" i="22"/>
  <c r="N78" i="22"/>
  <c r="O78" i="22" s="1"/>
  <c r="N79" i="22"/>
  <c r="O79" i="22" s="1"/>
  <c r="N80" i="22"/>
  <c r="O80" i="22" s="1"/>
  <c r="N81" i="22"/>
  <c r="N82" i="22"/>
  <c r="O82" i="22" s="1"/>
  <c r="N83" i="22"/>
  <c r="N84" i="22"/>
  <c r="O84" i="22" s="1"/>
  <c r="N85" i="22"/>
  <c r="N86" i="22"/>
  <c r="O86" i="22" s="1"/>
  <c r="N87" i="22"/>
  <c r="O87" i="22" s="1"/>
  <c r="N88" i="22"/>
  <c r="O88" i="22" s="1"/>
  <c r="N89" i="22"/>
  <c r="N90" i="22"/>
  <c r="O90" i="22" s="1"/>
  <c r="N91" i="22"/>
  <c r="N92" i="22"/>
  <c r="O92" i="22" s="1"/>
  <c r="N53" i="22"/>
  <c r="O10" i="22"/>
  <c r="O12" i="22"/>
  <c r="O14" i="22"/>
  <c r="P14" i="22" s="1"/>
  <c r="O18" i="22"/>
  <c r="O20" i="22"/>
  <c r="O22" i="22"/>
  <c r="P22" i="22" s="1"/>
  <c r="O26" i="22"/>
  <c r="P26" i="22" s="1"/>
  <c r="O28" i="22"/>
  <c r="O30" i="22"/>
  <c r="P30" i="22" s="1"/>
  <c r="O34" i="22"/>
  <c r="P34" i="22" s="1"/>
  <c r="O36" i="22"/>
  <c r="O38" i="22"/>
  <c r="P38" i="22" s="1"/>
  <c r="O42" i="22"/>
  <c r="P42" i="22" s="1"/>
  <c r="O44" i="22"/>
  <c r="N7" i="22"/>
  <c r="O7" i="22" s="1"/>
  <c r="N8" i="22"/>
  <c r="O8" i="22" s="1"/>
  <c r="N9" i="22"/>
  <c r="O9" i="22" s="1"/>
  <c r="P9" i="22" s="1"/>
  <c r="N10" i="22"/>
  <c r="P10" i="22" s="1"/>
  <c r="N11" i="22"/>
  <c r="O11" i="22" s="1"/>
  <c r="N12" i="22"/>
  <c r="P12" i="22" s="1"/>
  <c r="N13" i="22"/>
  <c r="N14" i="22"/>
  <c r="N15" i="22"/>
  <c r="O15" i="22" s="1"/>
  <c r="N16" i="22"/>
  <c r="O16" i="22" s="1"/>
  <c r="N17" i="22"/>
  <c r="O17" i="22" s="1"/>
  <c r="P17" i="22" s="1"/>
  <c r="N18" i="22"/>
  <c r="P18" i="22" s="1"/>
  <c r="N19" i="22"/>
  <c r="O19" i="22" s="1"/>
  <c r="N20" i="22"/>
  <c r="P20" i="22" s="1"/>
  <c r="N21" i="22"/>
  <c r="N22" i="22"/>
  <c r="N23" i="22"/>
  <c r="O23" i="22" s="1"/>
  <c r="N24" i="22"/>
  <c r="O24" i="22" s="1"/>
  <c r="N25" i="22"/>
  <c r="O25" i="22" s="1"/>
  <c r="P25" i="22" s="1"/>
  <c r="N26" i="22"/>
  <c r="N27" i="22"/>
  <c r="O27" i="22" s="1"/>
  <c r="N28" i="22"/>
  <c r="P28" i="22" s="1"/>
  <c r="N29" i="22"/>
  <c r="N30" i="22"/>
  <c r="N31" i="22"/>
  <c r="O31" i="22" s="1"/>
  <c r="N32" i="22"/>
  <c r="O32" i="22" s="1"/>
  <c r="N33" i="22"/>
  <c r="O33" i="22" s="1"/>
  <c r="P33" i="22" s="1"/>
  <c r="N34" i="22"/>
  <c r="N35" i="22"/>
  <c r="O35" i="22" s="1"/>
  <c r="N36" i="22"/>
  <c r="P36" i="22" s="1"/>
  <c r="N37" i="22"/>
  <c r="N38" i="22"/>
  <c r="N39" i="22"/>
  <c r="O39" i="22" s="1"/>
  <c r="N40" i="22"/>
  <c r="O40" i="22" s="1"/>
  <c r="N41" i="22"/>
  <c r="O41" i="22" s="1"/>
  <c r="P41" i="22" s="1"/>
  <c r="N42" i="22"/>
  <c r="N43" i="22"/>
  <c r="O43" i="22" s="1"/>
  <c r="N44" i="22"/>
  <c r="N45" i="22"/>
  <c r="N6" i="22"/>
  <c r="R46" i="21"/>
  <c r="R48" i="21"/>
  <c r="R50" i="21"/>
  <c r="R54" i="21"/>
  <c r="R56" i="21"/>
  <c r="R58" i="21"/>
  <c r="R62" i="21"/>
  <c r="R64" i="21"/>
  <c r="R66" i="21"/>
  <c r="R70" i="21"/>
  <c r="R72" i="21"/>
  <c r="Q43" i="21"/>
  <c r="R43" i="21" s="1"/>
  <c r="Q44" i="21"/>
  <c r="R44" i="21" s="1"/>
  <c r="Q45" i="21"/>
  <c r="R45" i="21" s="1"/>
  <c r="Q46" i="21"/>
  <c r="Q47" i="21"/>
  <c r="R47" i="21" s="1"/>
  <c r="Q48" i="21"/>
  <c r="Q49" i="21"/>
  <c r="R49" i="21" s="1"/>
  <c r="Q50" i="21"/>
  <c r="Q51" i="21"/>
  <c r="R51" i="21" s="1"/>
  <c r="Q52" i="21"/>
  <c r="R52" i="21" s="1"/>
  <c r="Q53" i="21"/>
  <c r="R53" i="21" s="1"/>
  <c r="Q54" i="21"/>
  <c r="Q55" i="21"/>
  <c r="R55" i="21" s="1"/>
  <c r="Q56" i="21"/>
  <c r="Q57" i="21"/>
  <c r="R57" i="21" s="1"/>
  <c r="Q58" i="21"/>
  <c r="Q59" i="21"/>
  <c r="R59" i="21" s="1"/>
  <c r="Q60" i="21"/>
  <c r="R60" i="21" s="1"/>
  <c r="Q61" i="21"/>
  <c r="R61" i="21" s="1"/>
  <c r="Q62" i="21"/>
  <c r="Q63" i="21"/>
  <c r="R63" i="21" s="1"/>
  <c r="Q64" i="21"/>
  <c r="Q65" i="21"/>
  <c r="R65" i="21" s="1"/>
  <c r="Q66" i="21"/>
  <c r="Q67" i="21"/>
  <c r="R67" i="21" s="1"/>
  <c r="Q68" i="21"/>
  <c r="R68" i="21" s="1"/>
  <c r="Q69" i="21"/>
  <c r="R69" i="21" s="1"/>
  <c r="Q70" i="21"/>
  <c r="Q71" i="21"/>
  <c r="R71" i="21" s="1"/>
  <c r="Q72" i="21"/>
  <c r="Q73" i="21"/>
  <c r="R73" i="21" s="1"/>
  <c r="Q42" i="21"/>
  <c r="S6" i="21"/>
  <c r="S22" i="21"/>
  <c r="R7" i="21"/>
  <c r="S7" i="21" s="1"/>
  <c r="R9" i="21"/>
  <c r="R11" i="21"/>
  <c r="S11" i="21" s="1"/>
  <c r="R15" i="21"/>
  <c r="S15" i="21" s="1"/>
  <c r="R17" i="21"/>
  <c r="R19" i="21"/>
  <c r="S19" i="21" s="1"/>
  <c r="R23" i="21"/>
  <c r="S23" i="21" s="1"/>
  <c r="R25" i="21"/>
  <c r="R27" i="21"/>
  <c r="S27" i="21" s="1"/>
  <c r="R31" i="21"/>
  <c r="S31" i="21" s="1"/>
  <c r="R33" i="21"/>
  <c r="Q4" i="21"/>
  <c r="R4" i="21" s="1"/>
  <c r="Q5" i="21"/>
  <c r="R5" i="21" s="1"/>
  <c r="Q6" i="21"/>
  <c r="R6" i="21" s="1"/>
  <c r="Q7" i="21"/>
  <c r="Q8" i="21"/>
  <c r="Q9" i="21"/>
  <c r="S9" i="21" s="1"/>
  <c r="Q10" i="21"/>
  <c r="Q11" i="21"/>
  <c r="Q12" i="21"/>
  <c r="R12" i="21" s="1"/>
  <c r="Q13" i="21"/>
  <c r="R13" i="21" s="1"/>
  <c r="Q14" i="21"/>
  <c r="R14" i="21" s="1"/>
  <c r="S14" i="21" s="1"/>
  <c r="Q15" i="21"/>
  <c r="Q16" i="21"/>
  <c r="Q17" i="21"/>
  <c r="S17" i="21" s="1"/>
  <c r="Q18" i="21"/>
  <c r="Q19" i="21"/>
  <c r="Q20" i="21"/>
  <c r="R20" i="21" s="1"/>
  <c r="Q21" i="21"/>
  <c r="R21" i="21" s="1"/>
  <c r="Q22" i="21"/>
  <c r="R22" i="21" s="1"/>
  <c r="Q23" i="21"/>
  <c r="Q24" i="21"/>
  <c r="Q25" i="21"/>
  <c r="Q26" i="21"/>
  <c r="Q27" i="21"/>
  <c r="Q28" i="21"/>
  <c r="R28" i="21" s="1"/>
  <c r="Q29" i="21"/>
  <c r="R29" i="21" s="1"/>
  <c r="Q30" i="21"/>
  <c r="R30" i="21" s="1"/>
  <c r="S30" i="21" s="1"/>
  <c r="Q31" i="21"/>
  <c r="Q32" i="21"/>
  <c r="R32" i="21" s="1"/>
  <c r="Q33" i="21"/>
  <c r="S33" i="21" s="1"/>
  <c r="Q34" i="21"/>
  <c r="Q3" i="21"/>
  <c r="P53" i="31"/>
  <c r="P54" i="31"/>
  <c r="P56" i="31"/>
  <c r="P58" i="31"/>
  <c r="P61" i="31"/>
  <c r="P62" i="31"/>
  <c r="P64" i="31"/>
  <c r="P66" i="31"/>
  <c r="P69" i="31"/>
  <c r="P70" i="31"/>
  <c r="P72" i="31"/>
  <c r="P74" i="31"/>
  <c r="P77" i="31"/>
  <c r="P78" i="31"/>
  <c r="P80" i="31"/>
  <c r="P82" i="31"/>
  <c r="P85" i="31"/>
  <c r="P86" i="31"/>
  <c r="P88" i="31"/>
  <c r="P90" i="31"/>
  <c r="P93" i="31"/>
  <c r="O53" i="31"/>
  <c r="O54" i="31"/>
  <c r="O55" i="31"/>
  <c r="P55" i="31" s="1"/>
  <c r="O56" i="31"/>
  <c r="O57" i="31"/>
  <c r="P57" i="31" s="1"/>
  <c r="O58" i="31"/>
  <c r="O59" i="31"/>
  <c r="P59" i="31" s="1"/>
  <c r="O60" i="31"/>
  <c r="P60" i="31" s="1"/>
  <c r="O61" i="31"/>
  <c r="O62" i="31"/>
  <c r="O63" i="31"/>
  <c r="P63" i="31" s="1"/>
  <c r="O64" i="31"/>
  <c r="O65" i="31"/>
  <c r="P65" i="31" s="1"/>
  <c r="O66" i="31"/>
  <c r="O67" i="31"/>
  <c r="P67" i="31" s="1"/>
  <c r="O68" i="31"/>
  <c r="P68" i="31" s="1"/>
  <c r="O69" i="31"/>
  <c r="O70" i="31"/>
  <c r="O71" i="31"/>
  <c r="P71" i="31" s="1"/>
  <c r="O72" i="31"/>
  <c r="O73" i="31"/>
  <c r="P73" i="31" s="1"/>
  <c r="O74" i="31"/>
  <c r="O75" i="31"/>
  <c r="P75" i="31" s="1"/>
  <c r="O76" i="31"/>
  <c r="P76" i="31" s="1"/>
  <c r="O77" i="31"/>
  <c r="O78" i="31"/>
  <c r="O79" i="31"/>
  <c r="P79" i="31" s="1"/>
  <c r="O80" i="31"/>
  <c r="O81" i="31"/>
  <c r="P81" i="31" s="1"/>
  <c r="O82" i="31"/>
  <c r="O83" i="31"/>
  <c r="P83" i="31" s="1"/>
  <c r="O84" i="31"/>
  <c r="P84" i="31" s="1"/>
  <c r="O85" i="31"/>
  <c r="O86" i="31"/>
  <c r="O87" i="31"/>
  <c r="P87" i="31" s="1"/>
  <c r="O88" i="31"/>
  <c r="O89" i="31"/>
  <c r="P89" i="31" s="1"/>
  <c r="O90" i="31"/>
  <c r="O91" i="31"/>
  <c r="P91" i="31" s="1"/>
  <c r="O92" i="31"/>
  <c r="P92" i="31" s="1"/>
  <c r="O93" i="31"/>
  <c r="O52" i="31"/>
  <c r="Q7" i="31"/>
  <c r="Q10" i="31"/>
  <c r="Q15" i="31"/>
  <c r="Q18" i="31"/>
  <c r="Q23" i="31"/>
  <c r="Q28" i="31"/>
  <c r="Q31" i="31"/>
  <c r="Q36" i="31"/>
  <c r="Q39" i="31"/>
  <c r="P6" i="31"/>
  <c r="P7" i="31"/>
  <c r="P11" i="31"/>
  <c r="Q11" i="31" s="1"/>
  <c r="P14" i="31"/>
  <c r="P15" i="31"/>
  <c r="P18" i="31"/>
  <c r="P19" i="31"/>
  <c r="Q19" i="31" s="1"/>
  <c r="P22" i="31"/>
  <c r="P23" i="31"/>
  <c r="P26" i="31"/>
  <c r="P27" i="31"/>
  <c r="Q27" i="31" s="1"/>
  <c r="P30" i="31"/>
  <c r="P31" i="31"/>
  <c r="P34" i="31"/>
  <c r="Q34" i="31" s="1"/>
  <c r="P35" i="31"/>
  <c r="Q35" i="31" s="1"/>
  <c r="P38" i="31"/>
  <c r="P39" i="31"/>
  <c r="P43" i="31"/>
  <c r="Q43" i="31" s="1"/>
  <c r="O4" i="31"/>
  <c r="P4" i="31" s="1"/>
  <c r="Q4" i="31" s="1"/>
  <c r="O5" i="31"/>
  <c r="O6" i="31"/>
  <c r="Q6" i="31" s="1"/>
  <c r="O7" i="31"/>
  <c r="O8" i="31"/>
  <c r="O9" i="31"/>
  <c r="P9" i="31" s="1"/>
  <c r="O10" i="31"/>
  <c r="P10" i="31" s="1"/>
  <c r="O11" i="31"/>
  <c r="O12" i="31"/>
  <c r="P12" i="31" s="1"/>
  <c r="Q12" i="31" s="1"/>
  <c r="O13" i="31"/>
  <c r="O14" i="31"/>
  <c r="Q14" i="31" s="1"/>
  <c r="O15" i="31"/>
  <c r="O16" i="31"/>
  <c r="O17" i="31"/>
  <c r="P17" i="31" s="1"/>
  <c r="O18" i="31"/>
  <c r="O19" i="31"/>
  <c r="O20" i="31"/>
  <c r="P20" i="31" s="1"/>
  <c r="Q20" i="31" s="1"/>
  <c r="O21" i="31"/>
  <c r="O22" i="31"/>
  <c r="Q22" i="31" s="1"/>
  <c r="O23" i="31"/>
  <c r="O24" i="31"/>
  <c r="O25" i="31"/>
  <c r="P25" i="31" s="1"/>
  <c r="O26" i="31"/>
  <c r="O27" i="31"/>
  <c r="O28" i="31"/>
  <c r="P28" i="31" s="1"/>
  <c r="O29" i="31"/>
  <c r="O30" i="31"/>
  <c r="Q30" i="31" s="1"/>
  <c r="O31" i="31"/>
  <c r="O32" i="31"/>
  <c r="O33" i="31"/>
  <c r="P33" i="31" s="1"/>
  <c r="O34" i="31"/>
  <c r="O35" i="31"/>
  <c r="O36" i="31"/>
  <c r="P36" i="31" s="1"/>
  <c r="O37" i="31"/>
  <c r="O38" i="31"/>
  <c r="Q38" i="31" s="1"/>
  <c r="O39" i="31"/>
  <c r="O40" i="31"/>
  <c r="O41" i="31"/>
  <c r="O42" i="31"/>
  <c r="O43" i="31"/>
  <c r="O44" i="31"/>
  <c r="P44" i="31" s="1"/>
  <c r="Q44" i="31" s="1"/>
  <c r="O3" i="31"/>
  <c r="O66" i="26"/>
  <c r="O67" i="26"/>
  <c r="O68" i="26"/>
  <c r="O72" i="26"/>
  <c r="O74" i="26"/>
  <c r="O75" i="26"/>
  <c r="O76" i="26"/>
  <c r="O80" i="26"/>
  <c r="O82" i="26"/>
  <c r="O83" i="26"/>
  <c r="O84" i="26"/>
  <c r="O88" i="26"/>
  <c r="O90" i="26"/>
  <c r="O91" i="26"/>
  <c r="O92" i="26"/>
  <c r="O96" i="26"/>
  <c r="O98" i="26"/>
  <c r="O99" i="26"/>
  <c r="O100" i="26"/>
  <c r="O104" i="26"/>
  <c r="O106" i="26"/>
  <c r="O107" i="26"/>
  <c r="O108" i="26"/>
  <c r="O112" i="26"/>
  <c r="O114" i="26"/>
  <c r="O115" i="26"/>
  <c r="O116" i="26"/>
  <c r="N65" i="26"/>
  <c r="O65" i="26" s="1"/>
  <c r="N66" i="26"/>
  <c r="N67" i="26"/>
  <c r="N68" i="26"/>
  <c r="N69" i="26"/>
  <c r="O69" i="26" s="1"/>
  <c r="N70" i="26"/>
  <c r="O70" i="26" s="1"/>
  <c r="N71" i="26"/>
  <c r="O71" i="26" s="1"/>
  <c r="N72" i="26"/>
  <c r="N73" i="26"/>
  <c r="O73" i="26" s="1"/>
  <c r="N74" i="26"/>
  <c r="N75" i="26"/>
  <c r="N76" i="26"/>
  <c r="N77" i="26"/>
  <c r="O77" i="26" s="1"/>
  <c r="N78" i="26"/>
  <c r="O78" i="26" s="1"/>
  <c r="N79" i="26"/>
  <c r="O79" i="26" s="1"/>
  <c r="N80" i="26"/>
  <c r="N81" i="26"/>
  <c r="O81" i="26" s="1"/>
  <c r="N82" i="26"/>
  <c r="N83" i="26"/>
  <c r="N84" i="26"/>
  <c r="N85" i="26"/>
  <c r="O85" i="26" s="1"/>
  <c r="N86" i="26"/>
  <c r="O86" i="26" s="1"/>
  <c r="N87" i="26"/>
  <c r="O87" i="26" s="1"/>
  <c r="N88" i="26"/>
  <c r="N89" i="26"/>
  <c r="O89" i="26" s="1"/>
  <c r="N90" i="26"/>
  <c r="N91" i="26"/>
  <c r="N92" i="26"/>
  <c r="N93" i="26"/>
  <c r="O93" i="26" s="1"/>
  <c r="N94" i="26"/>
  <c r="O94" i="26" s="1"/>
  <c r="N95" i="26"/>
  <c r="O95" i="26" s="1"/>
  <c r="N96" i="26"/>
  <c r="N97" i="26"/>
  <c r="O97" i="26" s="1"/>
  <c r="N98" i="26"/>
  <c r="N99" i="26"/>
  <c r="N100" i="26"/>
  <c r="N101" i="26"/>
  <c r="O101" i="26" s="1"/>
  <c r="N102" i="26"/>
  <c r="O102" i="26" s="1"/>
  <c r="N103" i="26"/>
  <c r="O103" i="26" s="1"/>
  <c r="N104" i="26"/>
  <c r="N105" i="26"/>
  <c r="O105" i="26" s="1"/>
  <c r="N106" i="26"/>
  <c r="N107" i="26"/>
  <c r="N108" i="26"/>
  <c r="N109" i="26"/>
  <c r="O109" i="26" s="1"/>
  <c r="N110" i="26"/>
  <c r="O110" i="26" s="1"/>
  <c r="N111" i="26"/>
  <c r="O111" i="26" s="1"/>
  <c r="N112" i="26"/>
  <c r="N113" i="26"/>
  <c r="O113" i="26" s="1"/>
  <c r="N114" i="26"/>
  <c r="N115" i="26"/>
  <c r="N116" i="26"/>
  <c r="N117" i="26"/>
  <c r="O117" i="26" s="1"/>
  <c r="N64" i="26"/>
  <c r="P9" i="26"/>
  <c r="P17" i="26"/>
  <c r="P25" i="26"/>
  <c r="P26" i="26"/>
  <c r="P32" i="26"/>
  <c r="P33" i="26"/>
  <c r="P41" i="26"/>
  <c r="P49" i="26"/>
  <c r="O4" i="26"/>
  <c r="O5" i="26"/>
  <c r="P5" i="26" s="1"/>
  <c r="O8" i="26"/>
  <c r="P8" i="26" s="1"/>
  <c r="O9" i="26"/>
  <c r="O12" i="26"/>
  <c r="O13" i="26"/>
  <c r="P13" i="26" s="1"/>
  <c r="O16" i="26"/>
  <c r="O17" i="26"/>
  <c r="O20" i="26"/>
  <c r="O21" i="26"/>
  <c r="P21" i="26" s="1"/>
  <c r="O25" i="26"/>
  <c r="O28" i="26"/>
  <c r="O29" i="26"/>
  <c r="P29" i="26" s="1"/>
  <c r="O32" i="26"/>
  <c r="O33" i="26"/>
  <c r="O35" i="26"/>
  <c r="O37" i="26"/>
  <c r="P37" i="26" s="1"/>
  <c r="O41" i="26"/>
  <c r="O45" i="26"/>
  <c r="P45" i="26" s="1"/>
  <c r="O48" i="26"/>
  <c r="P48" i="26" s="1"/>
  <c r="O49" i="26"/>
  <c r="O53" i="26"/>
  <c r="P53" i="26" s="1"/>
  <c r="N4" i="26"/>
  <c r="P4" i="26" s="1"/>
  <c r="N5" i="26"/>
  <c r="N6" i="26"/>
  <c r="N7" i="26"/>
  <c r="N8" i="26"/>
  <c r="N9" i="26"/>
  <c r="N10" i="26"/>
  <c r="O10" i="26" s="1"/>
  <c r="P10" i="26" s="1"/>
  <c r="N11" i="26"/>
  <c r="N12" i="26"/>
  <c r="P12" i="26" s="1"/>
  <c r="N13" i="26"/>
  <c r="N14" i="26"/>
  <c r="N15" i="26"/>
  <c r="N16" i="26"/>
  <c r="P16" i="26" s="1"/>
  <c r="N17" i="26"/>
  <c r="N18" i="26"/>
  <c r="O18" i="26" s="1"/>
  <c r="P18" i="26" s="1"/>
  <c r="N19" i="26"/>
  <c r="O19" i="26" s="1"/>
  <c r="N20" i="26"/>
  <c r="N21" i="26"/>
  <c r="N22" i="26"/>
  <c r="N23" i="26"/>
  <c r="N24" i="26"/>
  <c r="O24" i="26" s="1"/>
  <c r="N25" i="26"/>
  <c r="N26" i="26"/>
  <c r="O26" i="26" s="1"/>
  <c r="N27" i="26"/>
  <c r="N28" i="26"/>
  <c r="N29" i="26"/>
  <c r="N30" i="26"/>
  <c r="N31" i="26"/>
  <c r="N32" i="26"/>
  <c r="N33" i="26"/>
  <c r="N34" i="26"/>
  <c r="O34" i="26" s="1"/>
  <c r="P34" i="26" s="1"/>
  <c r="N35" i="26"/>
  <c r="N36" i="26"/>
  <c r="N37" i="26"/>
  <c r="N38" i="26"/>
  <c r="N39" i="26"/>
  <c r="N40" i="26"/>
  <c r="O40" i="26" s="1"/>
  <c r="P40" i="26" s="1"/>
  <c r="N41" i="26"/>
  <c r="N42" i="26"/>
  <c r="O42" i="26" s="1"/>
  <c r="P42" i="26" s="1"/>
  <c r="N43" i="26"/>
  <c r="N44" i="26"/>
  <c r="N45" i="26"/>
  <c r="N46" i="26"/>
  <c r="N47" i="26"/>
  <c r="N48" i="26"/>
  <c r="N49" i="26"/>
  <c r="N50" i="26"/>
  <c r="O50" i="26" s="1"/>
  <c r="P50" i="26" s="1"/>
  <c r="N51" i="26"/>
  <c r="N52" i="26"/>
  <c r="N53" i="26"/>
  <c r="N54" i="26"/>
  <c r="N55" i="26"/>
  <c r="N56" i="26"/>
  <c r="O56" i="26" s="1"/>
  <c r="P56" i="26" s="1"/>
  <c r="N3" i="26"/>
  <c r="O63" i="20"/>
  <c r="O64" i="20"/>
  <c r="O67" i="20"/>
  <c r="O74" i="20"/>
  <c r="O78" i="20"/>
  <c r="O79" i="20"/>
  <c r="O86" i="20"/>
  <c r="O87" i="20"/>
  <c r="O88" i="20"/>
  <c r="O90" i="20"/>
  <c r="O94" i="20"/>
  <c r="O95" i="20"/>
  <c r="O96" i="20"/>
  <c r="O99" i="20"/>
  <c r="N63" i="20"/>
  <c r="N64" i="20"/>
  <c r="N65" i="20"/>
  <c r="O65" i="20" s="1"/>
  <c r="N66" i="20"/>
  <c r="O66" i="20" s="1"/>
  <c r="N67" i="20"/>
  <c r="N68" i="20"/>
  <c r="O68" i="20" s="1"/>
  <c r="N69" i="20"/>
  <c r="O69" i="20" s="1"/>
  <c r="N70" i="20"/>
  <c r="O70" i="20" s="1"/>
  <c r="N71" i="20"/>
  <c r="O71" i="20" s="1"/>
  <c r="N72" i="20"/>
  <c r="O72" i="20" s="1"/>
  <c r="N73" i="20"/>
  <c r="O73" i="20" s="1"/>
  <c r="N74" i="20"/>
  <c r="N75" i="20"/>
  <c r="O75" i="20" s="1"/>
  <c r="N76" i="20"/>
  <c r="O76" i="20" s="1"/>
  <c r="N77" i="20"/>
  <c r="O77" i="20" s="1"/>
  <c r="N78" i="20"/>
  <c r="N79" i="20"/>
  <c r="N80" i="20"/>
  <c r="O80" i="20" s="1"/>
  <c r="N81" i="20"/>
  <c r="O81" i="20" s="1"/>
  <c r="N82" i="20"/>
  <c r="O82" i="20" s="1"/>
  <c r="N83" i="20"/>
  <c r="O83" i="20" s="1"/>
  <c r="N84" i="20"/>
  <c r="O84" i="20" s="1"/>
  <c r="N85" i="20"/>
  <c r="O85" i="20" s="1"/>
  <c r="N86" i="20"/>
  <c r="N87" i="20"/>
  <c r="N88" i="20"/>
  <c r="N89" i="20"/>
  <c r="O89" i="20" s="1"/>
  <c r="N90" i="20"/>
  <c r="N91" i="20"/>
  <c r="O91" i="20" s="1"/>
  <c r="N92" i="20"/>
  <c r="O92" i="20" s="1"/>
  <c r="N93" i="20"/>
  <c r="O93" i="20" s="1"/>
  <c r="N94" i="20"/>
  <c r="N95" i="20"/>
  <c r="N96" i="20"/>
  <c r="N97" i="20"/>
  <c r="O97" i="20" s="1"/>
  <c r="N98" i="20"/>
  <c r="O98" i="20" s="1"/>
  <c r="N99" i="20"/>
  <c r="N100" i="20"/>
  <c r="O100" i="20" s="1"/>
  <c r="N101" i="20"/>
  <c r="O101" i="20" s="1"/>
  <c r="N102" i="20"/>
  <c r="O102" i="20" s="1"/>
  <c r="N62" i="20"/>
  <c r="P5" i="20"/>
  <c r="P29" i="20"/>
  <c r="P30" i="20"/>
  <c r="P37" i="20"/>
  <c r="P40" i="20"/>
  <c r="O5" i="20"/>
  <c r="O6" i="20"/>
  <c r="O10" i="20"/>
  <c r="O17" i="20"/>
  <c r="O21" i="20"/>
  <c r="O22" i="20"/>
  <c r="O29" i="20"/>
  <c r="O30" i="20"/>
  <c r="O32" i="20"/>
  <c r="O33" i="20"/>
  <c r="O37" i="20"/>
  <c r="O38" i="20"/>
  <c r="O42" i="20"/>
  <c r="N4" i="20"/>
  <c r="O4" i="20" s="1"/>
  <c r="N5" i="20"/>
  <c r="N6" i="20"/>
  <c r="P6" i="20" s="1"/>
  <c r="N7" i="20"/>
  <c r="N8" i="20"/>
  <c r="O8" i="20" s="1"/>
  <c r="P8" i="20" s="1"/>
  <c r="N9" i="20"/>
  <c r="O9" i="20" s="1"/>
  <c r="P9" i="20" s="1"/>
  <c r="N10" i="20"/>
  <c r="P10" i="20" s="1"/>
  <c r="N11" i="20"/>
  <c r="N12" i="20"/>
  <c r="O12" i="20" s="1"/>
  <c r="N13" i="20"/>
  <c r="O13" i="20" s="1"/>
  <c r="N14" i="20"/>
  <c r="O14" i="20" s="1"/>
  <c r="P14" i="20" s="1"/>
  <c r="N15" i="20"/>
  <c r="N16" i="20"/>
  <c r="O16" i="20" s="1"/>
  <c r="N17" i="20"/>
  <c r="P17" i="20" s="1"/>
  <c r="N18" i="20"/>
  <c r="O18" i="20" s="1"/>
  <c r="P18" i="20" s="1"/>
  <c r="N19" i="20"/>
  <c r="N20" i="20"/>
  <c r="N21" i="20"/>
  <c r="P21" i="20" s="1"/>
  <c r="N22" i="20"/>
  <c r="P22" i="20" s="1"/>
  <c r="N23" i="20"/>
  <c r="N24" i="20"/>
  <c r="O24" i="20" s="1"/>
  <c r="N25" i="20"/>
  <c r="O25" i="20" s="1"/>
  <c r="P25" i="20" s="1"/>
  <c r="N26" i="20"/>
  <c r="O26" i="20" s="1"/>
  <c r="N27" i="20"/>
  <c r="N28" i="20"/>
  <c r="O28" i="20" s="1"/>
  <c r="N29" i="20"/>
  <c r="N30" i="20"/>
  <c r="N31" i="20"/>
  <c r="N32" i="20"/>
  <c r="N33" i="20"/>
  <c r="P33" i="20" s="1"/>
  <c r="N34" i="20"/>
  <c r="O34" i="20" s="1"/>
  <c r="N35" i="20"/>
  <c r="N36" i="20"/>
  <c r="O36" i="20" s="1"/>
  <c r="N37" i="20"/>
  <c r="N38" i="20"/>
  <c r="P38" i="20" s="1"/>
  <c r="N39" i="20"/>
  <c r="N40" i="20"/>
  <c r="O40" i="20" s="1"/>
  <c r="N41" i="20"/>
  <c r="O41" i="20" s="1"/>
  <c r="P41" i="20" s="1"/>
  <c r="N42" i="20"/>
  <c r="P42" i="20" s="1"/>
  <c r="N43" i="20"/>
  <c r="N3" i="20"/>
  <c r="Q42" i="30"/>
  <c r="Q43" i="30"/>
  <c r="Q44" i="30"/>
  <c r="Q47" i="30"/>
  <c r="Q54" i="30"/>
  <c r="Q58" i="30"/>
  <c r="Q59" i="30"/>
  <c r="Q66" i="30"/>
  <c r="Q67" i="30"/>
  <c r="P40" i="30"/>
  <c r="Q40" i="30" s="1"/>
  <c r="P41" i="30"/>
  <c r="Q41" i="30" s="1"/>
  <c r="P42" i="30"/>
  <c r="P43" i="30"/>
  <c r="P44" i="30"/>
  <c r="P45" i="30"/>
  <c r="Q45" i="30" s="1"/>
  <c r="P46" i="30"/>
  <c r="Q46" i="30" s="1"/>
  <c r="P47" i="30"/>
  <c r="P48" i="30"/>
  <c r="Q48" i="30" s="1"/>
  <c r="P49" i="30"/>
  <c r="Q49" i="30" s="1"/>
  <c r="P50" i="30"/>
  <c r="Q50" i="30" s="1"/>
  <c r="P51" i="30"/>
  <c r="Q51" i="30" s="1"/>
  <c r="P52" i="30"/>
  <c r="Q52" i="30" s="1"/>
  <c r="P53" i="30"/>
  <c r="Q53" i="30" s="1"/>
  <c r="P54" i="30"/>
  <c r="P55" i="30"/>
  <c r="Q55" i="30" s="1"/>
  <c r="P56" i="30"/>
  <c r="Q56" i="30" s="1"/>
  <c r="P57" i="30"/>
  <c r="Q57" i="30" s="1"/>
  <c r="P58" i="30"/>
  <c r="P59" i="30"/>
  <c r="P60" i="30"/>
  <c r="Q60" i="30" s="1"/>
  <c r="P61" i="30"/>
  <c r="Q61" i="30" s="1"/>
  <c r="P62" i="30"/>
  <c r="Q62" i="30" s="1"/>
  <c r="P63" i="30"/>
  <c r="Q63" i="30" s="1"/>
  <c r="P64" i="30"/>
  <c r="Q64" i="30" s="1"/>
  <c r="P65" i="30"/>
  <c r="Q65" i="30" s="1"/>
  <c r="P66" i="30"/>
  <c r="P67" i="30"/>
  <c r="P39" i="30"/>
  <c r="R7" i="30"/>
  <c r="R25" i="30"/>
  <c r="Q4" i="30"/>
  <c r="Q5" i="30"/>
  <c r="R5" i="30" s="1"/>
  <c r="Q11" i="30"/>
  <c r="R11" i="30" s="1"/>
  <c r="Q12" i="30"/>
  <c r="Q13" i="30"/>
  <c r="R13" i="30" s="1"/>
  <c r="Q19" i="30"/>
  <c r="Q20" i="30"/>
  <c r="Q21" i="30"/>
  <c r="Q27" i="30"/>
  <c r="Q28" i="30"/>
  <c r="Q29" i="30"/>
  <c r="P4" i="30"/>
  <c r="R4" i="30" s="1"/>
  <c r="P5" i="30"/>
  <c r="P6" i="30"/>
  <c r="P7" i="30"/>
  <c r="Q7" i="30" s="1"/>
  <c r="P8" i="30"/>
  <c r="Q8" i="30" s="1"/>
  <c r="R8" i="30" s="1"/>
  <c r="P9" i="30"/>
  <c r="P10" i="30"/>
  <c r="Q10" i="30" s="1"/>
  <c r="P11" i="30"/>
  <c r="P12" i="30"/>
  <c r="R12" i="30" s="1"/>
  <c r="P13" i="30"/>
  <c r="P14" i="30"/>
  <c r="P15" i="30"/>
  <c r="Q15" i="30" s="1"/>
  <c r="P16" i="30"/>
  <c r="Q16" i="30" s="1"/>
  <c r="P17" i="30"/>
  <c r="Q17" i="30" s="1"/>
  <c r="P18" i="30"/>
  <c r="P19" i="30"/>
  <c r="R19" i="30" s="1"/>
  <c r="P20" i="30"/>
  <c r="R20" i="30" s="1"/>
  <c r="P21" i="30"/>
  <c r="P22" i="30"/>
  <c r="Q22" i="30" s="1"/>
  <c r="P23" i="30"/>
  <c r="Q23" i="30" s="1"/>
  <c r="P24" i="30"/>
  <c r="Q24" i="30" s="1"/>
  <c r="P25" i="30"/>
  <c r="Q25" i="30" s="1"/>
  <c r="P26" i="30"/>
  <c r="P27" i="30"/>
  <c r="R27" i="30" s="1"/>
  <c r="P28" i="30"/>
  <c r="R28" i="30" s="1"/>
  <c r="P29" i="30"/>
  <c r="R29" i="30" s="1"/>
  <c r="P30" i="30"/>
  <c r="Q30" i="30" s="1"/>
  <c r="P31" i="30"/>
  <c r="Q31" i="30" s="1"/>
  <c r="P3" i="30"/>
  <c r="O55" i="25"/>
  <c r="O61" i="25"/>
  <c r="O62" i="25"/>
  <c r="O63" i="25"/>
  <c r="O69" i="25"/>
  <c r="O70" i="25"/>
  <c r="O71" i="25"/>
  <c r="O77" i="25"/>
  <c r="O78" i="25"/>
  <c r="O79" i="25"/>
  <c r="O85" i="25"/>
  <c r="O86" i="25"/>
  <c r="O87" i="25"/>
  <c r="O93" i="25"/>
  <c r="O94" i="25"/>
  <c r="O95" i="25"/>
  <c r="N55" i="25"/>
  <c r="N56" i="25"/>
  <c r="O56" i="25" s="1"/>
  <c r="N57" i="25"/>
  <c r="O57" i="25" s="1"/>
  <c r="N58" i="25"/>
  <c r="O58" i="25" s="1"/>
  <c r="N59" i="25"/>
  <c r="O59" i="25" s="1"/>
  <c r="N60" i="25"/>
  <c r="O60" i="25" s="1"/>
  <c r="N61" i="25"/>
  <c r="N62" i="25"/>
  <c r="N63" i="25"/>
  <c r="N64" i="25"/>
  <c r="O64" i="25" s="1"/>
  <c r="N65" i="25"/>
  <c r="O65" i="25" s="1"/>
  <c r="N66" i="25"/>
  <c r="O66" i="25" s="1"/>
  <c r="N67" i="25"/>
  <c r="O67" i="25" s="1"/>
  <c r="N68" i="25"/>
  <c r="O68" i="25" s="1"/>
  <c r="N69" i="25"/>
  <c r="N70" i="25"/>
  <c r="N71" i="25"/>
  <c r="N72" i="25"/>
  <c r="O72" i="25" s="1"/>
  <c r="N73" i="25"/>
  <c r="O73" i="25" s="1"/>
  <c r="N74" i="25"/>
  <c r="O74" i="25" s="1"/>
  <c r="N75" i="25"/>
  <c r="O75" i="25" s="1"/>
  <c r="N76" i="25"/>
  <c r="O76" i="25" s="1"/>
  <c r="N77" i="25"/>
  <c r="N78" i="25"/>
  <c r="N79" i="25"/>
  <c r="N80" i="25"/>
  <c r="O80" i="25" s="1"/>
  <c r="N81" i="25"/>
  <c r="O81" i="25" s="1"/>
  <c r="N82" i="25"/>
  <c r="O82" i="25" s="1"/>
  <c r="N83" i="25"/>
  <c r="O83" i="25" s="1"/>
  <c r="N84" i="25"/>
  <c r="O84" i="25" s="1"/>
  <c r="N85" i="25"/>
  <c r="N86" i="25"/>
  <c r="N87" i="25"/>
  <c r="N88" i="25"/>
  <c r="O88" i="25" s="1"/>
  <c r="N89" i="25"/>
  <c r="O89" i="25" s="1"/>
  <c r="N90" i="25"/>
  <c r="O90" i="25" s="1"/>
  <c r="N91" i="25"/>
  <c r="O91" i="25" s="1"/>
  <c r="N92" i="25"/>
  <c r="O92" i="25" s="1"/>
  <c r="N93" i="25"/>
  <c r="N94" i="25"/>
  <c r="N95" i="25"/>
  <c r="N96" i="25"/>
  <c r="O96" i="25" s="1"/>
  <c r="N97" i="25"/>
  <c r="O97" i="25" s="1"/>
  <c r="N54" i="25"/>
  <c r="P17" i="25"/>
  <c r="P25" i="25"/>
  <c r="P33" i="25"/>
  <c r="P41" i="25"/>
  <c r="O5" i="25"/>
  <c r="O6" i="25"/>
  <c r="P6" i="25" s="1"/>
  <c r="O7" i="25"/>
  <c r="O13" i="25"/>
  <c r="O14" i="25"/>
  <c r="P14" i="25" s="1"/>
  <c r="O15" i="25"/>
  <c r="O21" i="25"/>
  <c r="O22" i="25"/>
  <c r="P22" i="25" s="1"/>
  <c r="O23" i="25"/>
  <c r="O25" i="25"/>
  <c r="O29" i="25"/>
  <c r="O30" i="25"/>
  <c r="P30" i="25" s="1"/>
  <c r="O31" i="25"/>
  <c r="O33" i="25"/>
  <c r="O37" i="25"/>
  <c r="O38" i="25"/>
  <c r="P38" i="25" s="1"/>
  <c r="O39" i="25"/>
  <c r="O41" i="25"/>
  <c r="O45" i="25"/>
  <c r="O46" i="25"/>
  <c r="P46" i="25" s="1"/>
  <c r="N4" i="25"/>
  <c r="N5" i="25"/>
  <c r="P5" i="25" s="1"/>
  <c r="N6" i="25"/>
  <c r="N7" i="25"/>
  <c r="P7" i="25" s="1"/>
  <c r="N8" i="25"/>
  <c r="O8" i="25" s="1"/>
  <c r="N9" i="25"/>
  <c r="O9" i="25" s="1"/>
  <c r="P9" i="25" s="1"/>
  <c r="N10" i="25"/>
  <c r="O10" i="25" s="1"/>
  <c r="P10" i="25" s="1"/>
  <c r="N11" i="25"/>
  <c r="N12" i="25"/>
  <c r="N13" i="25"/>
  <c r="P13" i="25" s="1"/>
  <c r="N14" i="25"/>
  <c r="N15" i="25"/>
  <c r="P15" i="25" s="1"/>
  <c r="N16" i="25"/>
  <c r="O16" i="25" s="1"/>
  <c r="N17" i="25"/>
  <c r="O17" i="25" s="1"/>
  <c r="N18" i="25"/>
  <c r="O18" i="25" s="1"/>
  <c r="P18" i="25" s="1"/>
  <c r="N19" i="25"/>
  <c r="N20" i="25"/>
  <c r="N21" i="25"/>
  <c r="P21" i="25" s="1"/>
  <c r="N22" i="25"/>
  <c r="N23" i="25"/>
  <c r="P23" i="25" s="1"/>
  <c r="N24" i="25"/>
  <c r="O24" i="25" s="1"/>
  <c r="N25" i="25"/>
  <c r="N26" i="25"/>
  <c r="O26" i="25" s="1"/>
  <c r="P26" i="25" s="1"/>
  <c r="N27" i="25"/>
  <c r="N28" i="25"/>
  <c r="N29" i="25"/>
  <c r="P29" i="25" s="1"/>
  <c r="N30" i="25"/>
  <c r="N31" i="25"/>
  <c r="P31" i="25" s="1"/>
  <c r="N32" i="25"/>
  <c r="O32" i="25" s="1"/>
  <c r="N33" i="25"/>
  <c r="N34" i="25"/>
  <c r="O34" i="25" s="1"/>
  <c r="P34" i="25" s="1"/>
  <c r="N35" i="25"/>
  <c r="N36" i="25"/>
  <c r="N37" i="25"/>
  <c r="P37" i="25" s="1"/>
  <c r="N38" i="25"/>
  <c r="N39" i="25"/>
  <c r="P39" i="25" s="1"/>
  <c r="N40" i="25"/>
  <c r="O40" i="25" s="1"/>
  <c r="N41" i="25"/>
  <c r="N42" i="25"/>
  <c r="O42" i="25" s="1"/>
  <c r="P42" i="25" s="1"/>
  <c r="N43" i="25"/>
  <c r="N44" i="25"/>
  <c r="N45" i="25"/>
  <c r="P45" i="25" s="1"/>
  <c r="N46" i="25"/>
  <c r="N3" i="25"/>
  <c r="P70" i="19"/>
  <c r="P78" i="19"/>
  <c r="P94" i="19"/>
  <c r="P102" i="19"/>
  <c r="O60" i="19"/>
  <c r="P60" i="19" s="1"/>
  <c r="O61" i="19"/>
  <c r="P61" i="19" s="1"/>
  <c r="O62" i="19"/>
  <c r="P62" i="19" s="1"/>
  <c r="O63" i="19"/>
  <c r="P63" i="19" s="1"/>
  <c r="O64" i="19"/>
  <c r="P64" i="19" s="1"/>
  <c r="O65" i="19"/>
  <c r="P65" i="19" s="1"/>
  <c r="O66" i="19"/>
  <c r="P66" i="19" s="1"/>
  <c r="O67" i="19"/>
  <c r="P67" i="19" s="1"/>
  <c r="O68" i="19"/>
  <c r="P68" i="19" s="1"/>
  <c r="O69" i="19"/>
  <c r="P69" i="19" s="1"/>
  <c r="O70" i="19"/>
  <c r="O71" i="19"/>
  <c r="P71" i="19" s="1"/>
  <c r="O72" i="19"/>
  <c r="P72" i="19" s="1"/>
  <c r="O73" i="19"/>
  <c r="P73" i="19" s="1"/>
  <c r="O74" i="19"/>
  <c r="P74" i="19" s="1"/>
  <c r="O75" i="19"/>
  <c r="P75" i="19" s="1"/>
  <c r="O76" i="19"/>
  <c r="P76" i="19" s="1"/>
  <c r="O77" i="19"/>
  <c r="P77" i="19" s="1"/>
  <c r="O78" i="19"/>
  <c r="O79" i="19"/>
  <c r="P79" i="19" s="1"/>
  <c r="O80" i="19"/>
  <c r="P80" i="19" s="1"/>
  <c r="O81" i="19"/>
  <c r="P81" i="19" s="1"/>
  <c r="O82" i="19"/>
  <c r="P82" i="19" s="1"/>
  <c r="O83" i="19"/>
  <c r="P83" i="19" s="1"/>
  <c r="O84" i="19"/>
  <c r="P84" i="19" s="1"/>
  <c r="O85" i="19"/>
  <c r="P85" i="19" s="1"/>
  <c r="O86" i="19"/>
  <c r="P86" i="19" s="1"/>
  <c r="O87" i="19"/>
  <c r="P87" i="19" s="1"/>
  <c r="O88" i="19"/>
  <c r="P88" i="19" s="1"/>
  <c r="O89" i="19"/>
  <c r="P89" i="19" s="1"/>
  <c r="O90" i="19"/>
  <c r="P90" i="19" s="1"/>
  <c r="O91" i="19"/>
  <c r="P91" i="19" s="1"/>
  <c r="O92" i="19"/>
  <c r="P92" i="19" s="1"/>
  <c r="O93" i="19"/>
  <c r="P93" i="19" s="1"/>
  <c r="O94" i="19"/>
  <c r="O95" i="19"/>
  <c r="P95" i="19" s="1"/>
  <c r="O96" i="19"/>
  <c r="P96" i="19" s="1"/>
  <c r="O97" i="19"/>
  <c r="P97" i="19" s="1"/>
  <c r="O98" i="19"/>
  <c r="P98" i="19" s="1"/>
  <c r="O99" i="19"/>
  <c r="P99" i="19" s="1"/>
  <c r="O100" i="19"/>
  <c r="P100" i="19" s="1"/>
  <c r="O101" i="19"/>
  <c r="P101" i="19" s="1"/>
  <c r="O102" i="19"/>
  <c r="O103" i="19"/>
  <c r="P103" i="19" s="1"/>
  <c r="O104" i="19"/>
  <c r="P104" i="19" s="1"/>
  <c r="O105" i="19"/>
  <c r="P105" i="19" s="1"/>
  <c r="O106" i="19"/>
  <c r="P106" i="19" s="1"/>
  <c r="O107" i="19"/>
  <c r="P107" i="19" s="1"/>
  <c r="O59" i="19"/>
  <c r="Q44" i="19"/>
  <c r="P4" i="19"/>
  <c r="Q4" i="19" s="1"/>
  <c r="P12" i="19"/>
  <c r="P20" i="19"/>
  <c r="Q20" i="19" s="1"/>
  <c r="P36" i="19"/>
  <c r="P44" i="19"/>
  <c r="O4" i="19"/>
  <c r="O5" i="19"/>
  <c r="O6" i="19"/>
  <c r="O7" i="19"/>
  <c r="O8" i="19"/>
  <c r="O9" i="19"/>
  <c r="O10" i="19"/>
  <c r="O11" i="19"/>
  <c r="O12" i="19"/>
  <c r="Q12" i="19" s="1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P28" i="19" s="1"/>
  <c r="Q28" i="19" s="1"/>
  <c r="O29" i="19"/>
  <c r="O30" i="19"/>
  <c r="O31" i="19"/>
  <c r="O32" i="19"/>
  <c r="O33" i="19"/>
  <c r="O34" i="19"/>
  <c r="O35" i="19"/>
  <c r="O36" i="19"/>
  <c r="Q36" i="19" s="1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3" i="19"/>
  <c r="P62" i="29"/>
  <c r="P66" i="29"/>
  <c r="P68" i="29"/>
  <c r="P70" i="29"/>
  <c r="P74" i="29"/>
  <c r="P76" i="29"/>
  <c r="P78" i="29"/>
  <c r="P82" i="29"/>
  <c r="P83" i="29"/>
  <c r="P84" i="29"/>
  <c r="P86" i="29"/>
  <c r="P90" i="29"/>
  <c r="P92" i="29"/>
  <c r="P94" i="29"/>
  <c r="P98" i="29"/>
  <c r="P99" i="29"/>
  <c r="P100" i="29"/>
  <c r="P102" i="29"/>
  <c r="O61" i="29"/>
  <c r="P61" i="29" s="1"/>
  <c r="O62" i="29"/>
  <c r="O63" i="29"/>
  <c r="P63" i="29" s="1"/>
  <c r="O64" i="29"/>
  <c r="P64" i="29" s="1"/>
  <c r="O65" i="29"/>
  <c r="P65" i="29" s="1"/>
  <c r="O66" i="29"/>
  <c r="O67" i="29"/>
  <c r="P67" i="29" s="1"/>
  <c r="O68" i="29"/>
  <c r="O69" i="29"/>
  <c r="P69" i="29" s="1"/>
  <c r="O70" i="29"/>
  <c r="O71" i="29"/>
  <c r="P71" i="29" s="1"/>
  <c r="O72" i="29"/>
  <c r="P72" i="29" s="1"/>
  <c r="O73" i="29"/>
  <c r="P73" i="29" s="1"/>
  <c r="O74" i="29"/>
  <c r="O75" i="29"/>
  <c r="P75" i="29" s="1"/>
  <c r="O76" i="29"/>
  <c r="O77" i="29"/>
  <c r="P77" i="29" s="1"/>
  <c r="O78" i="29"/>
  <c r="O79" i="29"/>
  <c r="P79" i="29" s="1"/>
  <c r="O80" i="29"/>
  <c r="P80" i="29" s="1"/>
  <c r="O81" i="29"/>
  <c r="P81" i="29" s="1"/>
  <c r="O82" i="29"/>
  <c r="O83" i="29"/>
  <c r="O84" i="29"/>
  <c r="O85" i="29"/>
  <c r="P85" i="29" s="1"/>
  <c r="O86" i="29"/>
  <c r="O87" i="29"/>
  <c r="P87" i="29" s="1"/>
  <c r="O88" i="29"/>
  <c r="P88" i="29" s="1"/>
  <c r="O89" i="29"/>
  <c r="P89" i="29" s="1"/>
  <c r="O90" i="29"/>
  <c r="O91" i="29"/>
  <c r="P91" i="29" s="1"/>
  <c r="O92" i="29"/>
  <c r="O93" i="29"/>
  <c r="P93" i="29" s="1"/>
  <c r="O94" i="29"/>
  <c r="O95" i="29"/>
  <c r="P95" i="29" s="1"/>
  <c r="O96" i="29"/>
  <c r="P96" i="29" s="1"/>
  <c r="O97" i="29"/>
  <c r="P97" i="29" s="1"/>
  <c r="O98" i="29"/>
  <c r="O99" i="29"/>
  <c r="O100" i="29"/>
  <c r="O101" i="29"/>
  <c r="P101" i="29" s="1"/>
  <c r="O102" i="29"/>
  <c r="O103" i="29"/>
  <c r="P103" i="29" s="1"/>
  <c r="O60" i="29"/>
  <c r="Q5" i="29"/>
  <c r="Q21" i="29"/>
  <c r="Q37" i="29"/>
  <c r="P8" i="29"/>
  <c r="P14" i="29"/>
  <c r="P16" i="29"/>
  <c r="P22" i="29"/>
  <c r="P24" i="29"/>
  <c r="P26" i="29"/>
  <c r="P34" i="29"/>
  <c r="P44" i="29"/>
  <c r="P45" i="29"/>
  <c r="O4" i="29"/>
  <c r="P4" i="29" s="1"/>
  <c r="O5" i="29"/>
  <c r="P5" i="29" s="1"/>
  <c r="O6" i="29"/>
  <c r="P6" i="29" s="1"/>
  <c r="O7" i="29"/>
  <c r="P7" i="29" s="1"/>
  <c r="O8" i="29"/>
  <c r="O9" i="29"/>
  <c r="O10" i="29"/>
  <c r="P10" i="29" s="1"/>
  <c r="O11" i="29"/>
  <c r="P11" i="29" s="1"/>
  <c r="O12" i="29"/>
  <c r="P12" i="29" s="1"/>
  <c r="O13" i="29"/>
  <c r="P13" i="29" s="1"/>
  <c r="O14" i="29"/>
  <c r="O15" i="29"/>
  <c r="P15" i="29" s="1"/>
  <c r="O16" i="29"/>
  <c r="O17" i="29"/>
  <c r="O18" i="29"/>
  <c r="O19" i="29"/>
  <c r="P19" i="29" s="1"/>
  <c r="O20" i="29"/>
  <c r="P20" i="29" s="1"/>
  <c r="O21" i="29"/>
  <c r="P21" i="29" s="1"/>
  <c r="O22" i="29"/>
  <c r="O23" i="29"/>
  <c r="O24" i="29"/>
  <c r="O25" i="29"/>
  <c r="O26" i="29"/>
  <c r="Q26" i="29" s="1"/>
  <c r="O27" i="29"/>
  <c r="P27" i="29" s="1"/>
  <c r="O28" i="29"/>
  <c r="P28" i="29" s="1"/>
  <c r="O29" i="29"/>
  <c r="P29" i="29" s="1"/>
  <c r="O30" i="29"/>
  <c r="O31" i="29"/>
  <c r="O32" i="29"/>
  <c r="O33" i="29"/>
  <c r="O34" i="29"/>
  <c r="Q34" i="29" s="1"/>
  <c r="O35" i="29"/>
  <c r="P35" i="29" s="1"/>
  <c r="O36" i="29"/>
  <c r="P36" i="29" s="1"/>
  <c r="O37" i="29"/>
  <c r="P37" i="29" s="1"/>
  <c r="O38" i="29"/>
  <c r="P38" i="29" s="1"/>
  <c r="O39" i="29"/>
  <c r="P39" i="29" s="1"/>
  <c r="O40" i="29"/>
  <c r="O41" i="29"/>
  <c r="O42" i="29"/>
  <c r="P42" i="29" s="1"/>
  <c r="O43" i="29"/>
  <c r="O44" i="29"/>
  <c r="O45" i="29"/>
  <c r="Q45" i="29" s="1"/>
  <c r="O46" i="29"/>
  <c r="P46" i="29" s="1"/>
  <c r="O3" i="29"/>
  <c r="O67" i="24"/>
  <c r="O70" i="24"/>
  <c r="O72" i="24"/>
  <c r="O75" i="24"/>
  <c r="O78" i="24"/>
  <c r="O80" i="24"/>
  <c r="O83" i="24"/>
  <c r="O86" i="24"/>
  <c r="O88" i="24"/>
  <c r="O91" i="24"/>
  <c r="O94" i="24"/>
  <c r="O96" i="24"/>
  <c r="O99" i="24"/>
  <c r="O102" i="24"/>
  <c r="O104" i="24"/>
  <c r="O107" i="24"/>
  <c r="O110" i="24"/>
  <c r="O112" i="24"/>
  <c r="O115" i="24"/>
  <c r="O118" i="24"/>
  <c r="O120" i="24"/>
  <c r="N67" i="24"/>
  <c r="N68" i="24"/>
  <c r="O68" i="24" s="1"/>
  <c r="N69" i="24"/>
  <c r="O69" i="24" s="1"/>
  <c r="N70" i="24"/>
  <c r="N71" i="24"/>
  <c r="O71" i="24" s="1"/>
  <c r="N72" i="24"/>
  <c r="N73" i="24"/>
  <c r="O73" i="24" s="1"/>
  <c r="N74" i="24"/>
  <c r="O74" i="24" s="1"/>
  <c r="N75" i="24"/>
  <c r="N76" i="24"/>
  <c r="O76" i="24" s="1"/>
  <c r="N77" i="24"/>
  <c r="O77" i="24" s="1"/>
  <c r="N78" i="24"/>
  <c r="N79" i="24"/>
  <c r="O79" i="24" s="1"/>
  <c r="N80" i="24"/>
  <c r="N81" i="24"/>
  <c r="O81" i="24" s="1"/>
  <c r="N82" i="24"/>
  <c r="O82" i="24" s="1"/>
  <c r="N83" i="24"/>
  <c r="N84" i="24"/>
  <c r="O84" i="24" s="1"/>
  <c r="N85" i="24"/>
  <c r="O85" i="24" s="1"/>
  <c r="N86" i="24"/>
  <c r="N87" i="24"/>
  <c r="O87" i="24" s="1"/>
  <c r="N88" i="24"/>
  <c r="N89" i="24"/>
  <c r="O89" i="24" s="1"/>
  <c r="N90" i="24"/>
  <c r="O90" i="24" s="1"/>
  <c r="N91" i="24"/>
  <c r="N92" i="24"/>
  <c r="O92" i="24" s="1"/>
  <c r="N93" i="24"/>
  <c r="O93" i="24" s="1"/>
  <c r="N94" i="24"/>
  <c r="N95" i="24"/>
  <c r="O95" i="24" s="1"/>
  <c r="N96" i="24"/>
  <c r="N97" i="24"/>
  <c r="O97" i="24" s="1"/>
  <c r="N98" i="24"/>
  <c r="O98" i="24" s="1"/>
  <c r="N99" i="24"/>
  <c r="N100" i="24"/>
  <c r="O100" i="24" s="1"/>
  <c r="N101" i="24"/>
  <c r="O101" i="24" s="1"/>
  <c r="N102" i="24"/>
  <c r="N103" i="24"/>
  <c r="O103" i="24" s="1"/>
  <c r="N104" i="24"/>
  <c r="N105" i="24"/>
  <c r="O105" i="24" s="1"/>
  <c r="N106" i="24"/>
  <c r="O106" i="24" s="1"/>
  <c r="N107" i="24"/>
  <c r="N108" i="24"/>
  <c r="O108" i="24" s="1"/>
  <c r="N109" i="24"/>
  <c r="O109" i="24" s="1"/>
  <c r="N110" i="24"/>
  <c r="N111" i="24"/>
  <c r="O111" i="24" s="1"/>
  <c r="N112" i="24"/>
  <c r="N113" i="24"/>
  <c r="O113" i="24" s="1"/>
  <c r="N114" i="24"/>
  <c r="O114" i="24" s="1"/>
  <c r="N115" i="24"/>
  <c r="N116" i="24"/>
  <c r="O116" i="24" s="1"/>
  <c r="N117" i="24"/>
  <c r="O117" i="24" s="1"/>
  <c r="N118" i="24"/>
  <c r="N119" i="24"/>
  <c r="O119" i="24" s="1"/>
  <c r="N120" i="24"/>
  <c r="N121" i="24"/>
  <c r="O121" i="24" s="1"/>
  <c r="N66" i="24"/>
  <c r="P19" i="24"/>
  <c r="P43" i="24"/>
  <c r="O4" i="24"/>
  <c r="O7" i="24"/>
  <c r="O9" i="24"/>
  <c r="P9" i="24" s="1"/>
  <c r="O12" i="24"/>
  <c r="O15" i="24"/>
  <c r="O17" i="24"/>
  <c r="P17" i="24" s="1"/>
  <c r="O20" i="24"/>
  <c r="O23" i="24"/>
  <c r="O25" i="24"/>
  <c r="P25" i="24" s="1"/>
  <c r="O28" i="24"/>
  <c r="O31" i="24"/>
  <c r="O33" i="24"/>
  <c r="P33" i="24" s="1"/>
  <c r="O36" i="24"/>
  <c r="P36" i="24" s="1"/>
  <c r="O39" i="24"/>
  <c r="O41" i="24"/>
  <c r="P41" i="24" s="1"/>
  <c r="O44" i="24"/>
  <c r="P44" i="24" s="1"/>
  <c r="O47" i="24"/>
  <c r="O49" i="24"/>
  <c r="P49" i="24" s="1"/>
  <c r="O52" i="24"/>
  <c r="P52" i="24" s="1"/>
  <c r="O55" i="24"/>
  <c r="O57" i="24"/>
  <c r="P57" i="24" s="1"/>
  <c r="N4" i="24"/>
  <c r="N5" i="24"/>
  <c r="N6" i="24"/>
  <c r="O6" i="24" s="1"/>
  <c r="P6" i="24" s="1"/>
  <c r="N7" i="24"/>
  <c r="P7" i="24" s="1"/>
  <c r="N8" i="24"/>
  <c r="O8" i="24" s="1"/>
  <c r="N9" i="24"/>
  <c r="N10" i="24"/>
  <c r="O10" i="24" s="1"/>
  <c r="N11" i="24"/>
  <c r="O11" i="24" s="1"/>
  <c r="P11" i="24" s="1"/>
  <c r="N12" i="24"/>
  <c r="N13" i="24"/>
  <c r="N14" i="24"/>
  <c r="N15" i="24"/>
  <c r="P15" i="24" s="1"/>
  <c r="N16" i="24"/>
  <c r="O16" i="24" s="1"/>
  <c r="N17" i="24"/>
  <c r="N18" i="24"/>
  <c r="O18" i="24" s="1"/>
  <c r="N19" i="24"/>
  <c r="O19" i="24" s="1"/>
  <c r="N20" i="24"/>
  <c r="N21" i="24"/>
  <c r="N22" i="24"/>
  <c r="N23" i="24"/>
  <c r="P23" i="24" s="1"/>
  <c r="N24" i="24"/>
  <c r="O24" i="24" s="1"/>
  <c r="N25" i="24"/>
  <c r="N26" i="24"/>
  <c r="O26" i="24" s="1"/>
  <c r="N27" i="24"/>
  <c r="O27" i="24" s="1"/>
  <c r="P27" i="24" s="1"/>
  <c r="N28" i="24"/>
  <c r="N29" i="24"/>
  <c r="N30" i="24"/>
  <c r="N31" i="24"/>
  <c r="P31" i="24" s="1"/>
  <c r="N32" i="24"/>
  <c r="O32" i="24" s="1"/>
  <c r="N33" i="24"/>
  <c r="N34" i="24"/>
  <c r="O34" i="24" s="1"/>
  <c r="N35" i="24"/>
  <c r="O35" i="24" s="1"/>
  <c r="P35" i="24" s="1"/>
  <c r="N36" i="24"/>
  <c r="N37" i="24"/>
  <c r="N38" i="24"/>
  <c r="N39" i="24"/>
  <c r="P39" i="24" s="1"/>
  <c r="N40" i="24"/>
  <c r="O40" i="24" s="1"/>
  <c r="N41" i="24"/>
  <c r="N42" i="24"/>
  <c r="O42" i="24" s="1"/>
  <c r="N43" i="24"/>
  <c r="O43" i="24" s="1"/>
  <c r="N44" i="24"/>
  <c r="N45" i="24"/>
  <c r="N46" i="24"/>
  <c r="N47" i="24"/>
  <c r="P47" i="24" s="1"/>
  <c r="N48" i="24"/>
  <c r="O48" i="24" s="1"/>
  <c r="N49" i="24"/>
  <c r="N50" i="24"/>
  <c r="O50" i="24" s="1"/>
  <c r="N51" i="24"/>
  <c r="O51" i="24" s="1"/>
  <c r="P51" i="24" s="1"/>
  <c r="N52" i="24"/>
  <c r="N53" i="24"/>
  <c r="N54" i="24"/>
  <c r="N55" i="24"/>
  <c r="P55" i="24" s="1"/>
  <c r="N56" i="24"/>
  <c r="O56" i="24" s="1"/>
  <c r="N57" i="24"/>
  <c r="N58" i="24"/>
  <c r="O58" i="24" s="1"/>
  <c r="N3" i="24"/>
  <c r="P74" i="18"/>
  <c r="P75" i="18"/>
  <c r="P80" i="18"/>
  <c r="P82" i="18"/>
  <c r="P83" i="18"/>
  <c r="P88" i="18"/>
  <c r="P90" i="18"/>
  <c r="P91" i="18"/>
  <c r="P96" i="18"/>
  <c r="P98" i="18"/>
  <c r="P99" i="18"/>
  <c r="P104" i="18"/>
  <c r="P106" i="18"/>
  <c r="P107" i="18"/>
  <c r="P112" i="18"/>
  <c r="P114" i="18"/>
  <c r="P115" i="18"/>
  <c r="P120" i="18"/>
  <c r="P122" i="18"/>
  <c r="P123" i="18"/>
  <c r="P128" i="18"/>
  <c r="P130" i="18"/>
  <c r="P131" i="18"/>
  <c r="O74" i="18"/>
  <c r="O75" i="18"/>
  <c r="O76" i="18"/>
  <c r="P76" i="18" s="1"/>
  <c r="O77" i="18"/>
  <c r="P77" i="18" s="1"/>
  <c r="O78" i="18"/>
  <c r="P78" i="18" s="1"/>
  <c r="O79" i="18"/>
  <c r="P79" i="18" s="1"/>
  <c r="O80" i="18"/>
  <c r="O81" i="18"/>
  <c r="P81" i="18" s="1"/>
  <c r="O82" i="18"/>
  <c r="O83" i="18"/>
  <c r="O84" i="18"/>
  <c r="P84" i="18" s="1"/>
  <c r="O85" i="18"/>
  <c r="P85" i="18" s="1"/>
  <c r="O86" i="18"/>
  <c r="P86" i="18" s="1"/>
  <c r="O87" i="18"/>
  <c r="P87" i="18" s="1"/>
  <c r="O88" i="18"/>
  <c r="O89" i="18"/>
  <c r="P89" i="18" s="1"/>
  <c r="O90" i="18"/>
  <c r="O91" i="18"/>
  <c r="O92" i="18"/>
  <c r="P92" i="18" s="1"/>
  <c r="O93" i="18"/>
  <c r="P93" i="18" s="1"/>
  <c r="O94" i="18"/>
  <c r="P94" i="18" s="1"/>
  <c r="O95" i="18"/>
  <c r="P95" i="18" s="1"/>
  <c r="O96" i="18"/>
  <c r="O97" i="18"/>
  <c r="P97" i="18" s="1"/>
  <c r="O98" i="18"/>
  <c r="O99" i="18"/>
  <c r="O100" i="18"/>
  <c r="P100" i="18" s="1"/>
  <c r="O101" i="18"/>
  <c r="P101" i="18" s="1"/>
  <c r="O102" i="18"/>
  <c r="P102" i="18" s="1"/>
  <c r="O103" i="18"/>
  <c r="P103" i="18" s="1"/>
  <c r="O104" i="18"/>
  <c r="O105" i="18"/>
  <c r="P105" i="18" s="1"/>
  <c r="O106" i="18"/>
  <c r="O107" i="18"/>
  <c r="O108" i="18"/>
  <c r="P108" i="18" s="1"/>
  <c r="O109" i="18"/>
  <c r="P109" i="18" s="1"/>
  <c r="O110" i="18"/>
  <c r="P110" i="18" s="1"/>
  <c r="O111" i="18"/>
  <c r="P111" i="18" s="1"/>
  <c r="O112" i="18"/>
  <c r="O113" i="18"/>
  <c r="P113" i="18" s="1"/>
  <c r="O114" i="18"/>
  <c r="O115" i="18"/>
  <c r="O116" i="18"/>
  <c r="P116" i="18" s="1"/>
  <c r="O117" i="18"/>
  <c r="P117" i="18" s="1"/>
  <c r="O118" i="18"/>
  <c r="P118" i="18" s="1"/>
  <c r="O119" i="18"/>
  <c r="P119" i="18" s="1"/>
  <c r="O120" i="18"/>
  <c r="O121" i="18"/>
  <c r="P121" i="18" s="1"/>
  <c r="O122" i="18"/>
  <c r="O123" i="18"/>
  <c r="O124" i="18"/>
  <c r="P124" i="18" s="1"/>
  <c r="O125" i="18"/>
  <c r="P125" i="18" s="1"/>
  <c r="O126" i="18"/>
  <c r="P126" i="18" s="1"/>
  <c r="O127" i="18"/>
  <c r="P127" i="18" s="1"/>
  <c r="O128" i="18"/>
  <c r="O129" i="18"/>
  <c r="P129" i="18" s="1"/>
  <c r="O130" i="18"/>
  <c r="O131" i="18"/>
  <c r="O132" i="18"/>
  <c r="P132" i="18" s="1"/>
  <c r="O133" i="18"/>
  <c r="P133" i="18" s="1"/>
  <c r="O134" i="18"/>
  <c r="P134" i="18" s="1"/>
  <c r="O135" i="18"/>
  <c r="P135" i="18" s="1"/>
  <c r="O73" i="18"/>
  <c r="Q5" i="18"/>
  <c r="Q13" i="18"/>
  <c r="Q14" i="18"/>
  <c r="Q21" i="18"/>
  <c r="Q29" i="18"/>
  <c r="Q37" i="18"/>
  <c r="Q45" i="18"/>
  <c r="Q46" i="18"/>
  <c r="Q48" i="18"/>
  <c r="Q53" i="18"/>
  <c r="Q61" i="18"/>
  <c r="P5" i="18"/>
  <c r="P7" i="18"/>
  <c r="P8" i="18"/>
  <c r="Q8" i="18" s="1"/>
  <c r="P10" i="18"/>
  <c r="P13" i="18"/>
  <c r="P15" i="18"/>
  <c r="P16" i="18"/>
  <c r="Q16" i="18" s="1"/>
  <c r="P21" i="18"/>
  <c r="P23" i="18"/>
  <c r="P24" i="18"/>
  <c r="Q24" i="18" s="1"/>
  <c r="P26" i="18"/>
  <c r="P29" i="18"/>
  <c r="P31" i="18"/>
  <c r="P32" i="18"/>
  <c r="Q32" i="18" s="1"/>
  <c r="P37" i="18"/>
  <c r="P39" i="18"/>
  <c r="P40" i="18"/>
  <c r="Q40" i="18" s="1"/>
  <c r="P42" i="18"/>
  <c r="P45" i="18"/>
  <c r="P47" i="18"/>
  <c r="P48" i="18"/>
  <c r="P53" i="18"/>
  <c r="P55" i="18"/>
  <c r="P56" i="18"/>
  <c r="Q56" i="18" s="1"/>
  <c r="P61" i="18"/>
  <c r="P63" i="18"/>
  <c r="P64" i="18"/>
  <c r="Q64" i="18" s="1"/>
  <c r="O4" i="18"/>
  <c r="O5" i="18"/>
  <c r="O6" i="18"/>
  <c r="P6" i="18" s="1"/>
  <c r="O7" i="18"/>
  <c r="Q7" i="18" s="1"/>
  <c r="O8" i="18"/>
  <c r="O9" i="18"/>
  <c r="O10" i="18"/>
  <c r="O11" i="18"/>
  <c r="P11" i="18" s="1"/>
  <c r="O12" i="18"/>
  <c r="O13" i="18"/>
  <c r="O14" i="18"/>
  <c r="P14" i="18" s="1"/>
  <c r="O15" i="18"/>
  <c r="O16" i="18"/>
  <c r="O17" i="18"/>
  <c r="O18" i="18"/>
  <c r="P18" i="18" s="1"/>
  <c r="O19" i="18"/>
  <c r="P19" i="18" s="1"/>
  <c r="O20" i="18"/>
  <c r="O21" i="18"/>
  <c r="O22" i="18"/>
  <c r="P22" i="18" s="1"/>
  <c r="O23" i="18"/>
  <c r="Q23" i="18" s="1"/>
  <c r="O24" i="18"/>
  <c r="O25" i="18"/>
  <c r="O26" i="18"/>
  <c r="O27" i="18"/>
  <c r="P27" i="18" s="1"/>
  <c r="O28" i="18"/>
  <c r="O29" i="18"/>
  <c r="O30" i="18"/>
  <c r="P30" i="18" s="1"/>
  <c r="O31" i="18"/>
  <c r="O32" i="18"/>
  <c r="O33" i="18"/>
  <c r="O34" i="18"/>
  <c r="P34" i="18" s="1"/>
  <c r="O35" i="18"/>
  <c r="P35" i="18" s="1"/>
  <c r="O36" i="18"/>
  <c r="O37" i="18"/>
  <c r="O38" i="18"/>
  <c r="P38" i="18" s="1"/>
  <c r="O39" i="18"/>
  <c r="Q39" i="18" s="1"/>
  <c r="O40" i="18"/>
  <c r="O41" i="18"/>
  <c r="O42" i="18"/>
  <c r="O43" i="18"/>
  <c r="P43" i="18" s="1"/>
  <c r="O44" i="18"/>
  <c r="O45" i="18"/>
  <c r="O46" i="18"/>
  <c r="P46" i="18" s="1"/>
  <c r="O47" i="18"/>
  <c r="O48" i="18"/>
  <c r="O49" i="18"/>
  <c r="O50" i="18"/>
  <c r="P50" i="18" s="1"/>
  <c r="O51" i="18"/>
  <c r="P51" i="18" s="1"/>
  <c r="O52" i="18"/>
  <c r="O53" i="18"/>
  <c r="O54" i="18"/>
  <c r="P54" i="18" s="1"/>
  <c r="O55" i="18"/>
  <c r="Q55" i="18" s="1"/>
  <c r="O56" i="18"/>
  <c r="O57" i="18"/>
  <c r="O58" i="18"/>
  <c r="O59" i="18"/>
  <c r="P59" i="18" s="1"/>
  <c r="O60" i="18"/>
  <c r="O61" i="18"/>
  <c r="O62" i="18"/>
  <c r="P62" i="18" s="1"/>
  <c r="O63" i="18"/>
  <c r="Q63" i="18" s="1"/>
  <c r="O64" i="18"/>
  <c r="O65" i="18"/>
  <c r="O3" i="18"/>
  <c r="P62" i="28"/>
  <c r="P65" i="28"/>
  <c r="P68" i="28"/>
  <c r="P73" i="28"/>
  <c r="P78" i="28"/>
  <c r="P81" i="28"/>
  <c r="P84" i="28"/>
  <c r="P89" i="28"/>
  <c r="P94" i="28"/>
  <c r="P97" i="28"/>
  <c r="P100" i="28"/>
  <c r="P105" i="28"/>
  <c r="O60" i="28"/>
  <c r="P60" i="28" s="1"/>
  <c r="O61" i="28"/>
  <c r="P61" i="28" s="1"/>
  <c r="O62" i="28"/>
  <c r="O63" i="28"/>
  <c r="P63" i="28" s="1"/>
  <c r="O64" i="28"/>
  <c r="P64" i="28" s="1"/>
  <c r="O65" i="28"/>
  <c r="O66" i="28"/>
  <c r="P66" i="28" s="1"/>
  <c r="O67" i="28"/>
  <c r="P67" i="28" s="1"/>
  <c r="O68" i="28"/>
  <c r="O69" i="28"/>
  <c r="P69" i="28" s="1"/>
  <c r="O70" i="28"/>
  <c r="P70" i="28" s="1"/>
  <c r="O71" i="28"/>
  <c r="P71" i="28" s="1"/>
  <c r="O72" i="28"/>
  <c r="P72" i="28" s="1"/>
  <c r="O73" i="28"/>
  <c r="O74" i="28"/>
  <c r="P74" i="28" s="1"/>
  <c r="O75" i="28"/>
  <c r="P75" i="28" s="1"/>
  <c r="O76" i="28"/>
  <c r="P76" i="28" s="1"/>
  <c r="O77" i="28"/>
  <c r="P77" i="28" s="1"/>
  <c r="O78" i="28"/>
  <c r="O79" i="28"/>
  <c r="P79" i="28" s="1"/>
  <c r="O80" i="28"/>
  <c r="P80" i="28" s="1"/>
  <c r="O81" i="28"/>
  <c r="O82" i="28"/>
  <c r="P82" i="28" s="1"/>
  <c r="O83" i="28"/>
  <c r="P83" i="28" s="1"/>
  <c r="O84" i="28"/>
  <c r="O85" i="28"/>
  <c r="P85" i="28" s="1"/>
  <c r="O86" i="28"/>
  <c r="P86" i="28" s="1"/>
  <c r="O87" i="28"/>
  <c r="P87" i="28" s="1"/>
  <c r="O88" i="28"/>
  <c r="P88" i="28" s="1"/>
  <c r="O89" i="28"/>
  <c r="O90" i="28"/>
  <c r="P90" i="28" s="1"/>
  <c r="O91" i="28"/>
  <c r="P91" i="28" s="1"/>
  <c r="O92" i="28"/>
  <c r="P92" i="28" s="1"/>
  <c r="O93" i="28"/>
  <c r="P93" i="28" s="1"/>
  <c r="O94" i="28"/>
  <c r="O95" i="28"/>
  <c r="P95" i="28" s="1"/>
  <c r="O96" i="28"/>
  <c r="P96" i="28" s="1"/>
  <c r="O97" i="28"/>
  <c r="O98" i="28"/>
  <c r="P98" i="28" s="1"/>
  <c r="O99" i="28"/>
  <c r="P99" i="28" s="1"/>
  <c r="O100" i="28"/>
  <c r="O101" i="28"/>
  <c r="P101" i="28" s="1"/>
  <c r="O102" i="28"/>
  <c r="P102" i="28" s="1"/>
  <c r="O103" i="28"/>
  <c r="P103" i="28" s="1"/>
  <c r="O104" i="28"/>
  <c r="P104" i="28" s="1"/>
  <c r="O105" i="28"/>
  <c r="O106" i="28"/>
  <c r="P106" i="28" s="1"/>
  <c r="O107" i="28"/>
  <c r="P107" i="28" s="1"/>
  <c r="O59" i="28"/>
  <c r="Q12" i="28"/>
  <c r="Q15" i="28"/>
  <c r="Q33" i="28"/>
  <c r="Q44" i="28"/>
  <c r="P4" i="28"/>
  <c r="Q4" i="28" s="1"/>
  <c r="P7" i="28"/>
  <c r="P11" i="28"/>
  <c r="P12" i="28"/>
  <c r="P15" i="28"/>
  <c r="P17" i="28"/>
  <c r="Q17" i="28" s="1"/>
  <c r="P22" i="28"/>
  <c r="P25" i="28"/>
  <c r="P28" i="28"/>
  <c r="Q28" i="28" s="1"/>
  <c r="P30" i="28"/>
  <c r="P32" i="28"/>
  <c r="P33" i="28"/>
  <c r="P36" i="28"/>
  <c r="P39" i="28"/>
  <c r="P43" i="28"/>
  <c r="P44" i="28"/>
  <c r="P47" i="28"/>
  <c r="P49" i="28"/>
  <c r="Q49" i="28" s="1"/>
  <c r="O4" i="28"/>
  <c r="O5" i="28"/>
  <c r="O6" i="28"/>
  <c r="P6" i="28" s="1"/>
  <c r="O7" i="28"/>
  <c r="Q7" i="28" s="1"/>
  <c r="O8" i="28"/>
  <c r="P8" i="28" s="1"/>
  <c r="O9" i="28"/>
  <c r="O10" i="28"/>
  <c r="O11" i="28"/>
  <c r="Q11" i="28" s="1"/>
  <c r="O12" i="28"/>
  <c r="O13" i="28"/>
  <c r="O14" i="28"/>
  <c r="O15" i="28"/>
  <c r="O16" i="28"/>
  <c r="P16" i="28" s="1"/>
  <c r="O17" i="28"/>
  <c r="O18" i="28"/>
  <c r="O19" i="28"/>
  <c r="P19" i="28" s="1"/>
  <c r="O20" i="28"/>
  <c r="P20" i="28" s="1"/>
  <c r="Q20" i="28" s="1"/>
  <c r="O21" i="28"/>
  <c r="O22" i="28"/>
  <c r="Q22" i="28" s="1"/>
  <c r="O23" i="28"/>
  <c r="P23" i="28" s="1"/>
  <c r="Q23" i="28" s="1"/>
  <c r="O24" i="28"/>
  <c r="O25" i="28"/>
  <c r="Q25" i="28" s="1"/>
  <c r="O26" i="28"/>
  <c r="O27" i="28"/>
  <c r="P27" i="28" s="1"/>
  <c r="Q27" i="28" s="1"/>
  <c r="O28" i="28"/>
  <c r="O29" i="28"/>
  <c r="O30" i="28"/>
  <c r="Q30" i="28" s="1"/>
  <c r="O31" i="28"/>
  <c r="O32" i="28"/>
  <c r="Q32" i="28" s="1"/>
  <c r="O33" i="28"/>
  <c r="O34" i="28"/>
  <c r="O35" i="28"/>
  <c r="O36" i="28"/>
  <c r="Q36" i="28" s="1"/>
  <c r="O37" i="28"/>
  <c r="O38" i="28"/>
  <c r="P38" i="28" s="1"/>
  <c r="Q38" i="28" s="1"/>
  <c r="O39" i="28"/>
  <c r="Q39" i="28" s="1"/>
  <c r="O40" i="28"/>
  <c r="P40" i="28" s="1"/>
  <c r="O41" i="28"/>
  <c r="P41" i="28" s="1"/>
  <c r="Q41" i="28" s="1"/>
  <c r="O42" i="28"/>
  <c r="O43" i="28"/>
  <c r="Q43" i="28" s="1"/>
  <c r="O44" i="28"/>
  <c r="O45" i="28"/>
  <c r="O46" i="28"/>
  <c r="O47" i="28"/>
  <c r="Q47" i="28" s="1"/>
  <c r="O48" i="28"/>
  <c r="P48" i="28" s="1"/>
  <c r="Q48" i="28" s="1"/>
  <c r="O49" i="28"/>
  <c r="O50" i="28"/>
  <c r="O51" i="28"/>
  <c r="P51" i="28" s="1"/>
  <c r="O3" i="28"/>
  <c r="O76" i="23"/>
  <c r="O78" i="23"/>
  <c r="O84" i="23"/>
  <c r="O87" i="23"/>
  <c r="O89" i="23"/>
  <c r="O92" i="23"/>
  <c r="O95" i="23"/>
  <c r="O97" i="23"/>
  <c r="O100" i="23"/>
  <c r="O103" i="23"/>
  <c r="O105" i="23"/>
  <c r="O108" i="23"/>
  <c r="O111" i="23"/>
  <c r="O113" i="23"/>
  <c r="O116" i="23"/>
  <c r="O119" i="23"/>
  <c r="O121" i="23"/>
  <c r="O124" i="23"/>
  <c r="O127" i="23"/>
  <c r="N70" i="23"/>
  <c r="O70" i="23" s="1"/>
  <c r="N71" i="23"/>
  <c r="O71" i="23" s="1"/>
  <c r="N72" i="23"/>
  <c r="O72" i="23" s="1"/>
  <c r="N73" i="23"/>
  <c r="O73" i="23" s="1"/>
  <c r="N74" i="23"/>
  <c r="O74" i="23" s="1"/>
  <c r="N75" i="23"/>
  <c r="O75" i="23" s="1"/>
  <c r="N76" i="23"/>
  <c r="N77" i="23"/>
  <c r="O77" i="23" s="1"/>
  <c r="N78" i="23"/>
  <c r="N79" i="23"/>
  <c r="O79" i="23" s="1"/>
  <c r="N80" i="23"/>
  <c r="O80" i="23" s="1"/>
  <c r="N81" i="23"/>
  <c r="O81" i="23" s="1"/>
  <c r="N82" i="23"/>
  <c r="O82" i="23" s="1"/>
  <c r="N83" i="23"/>
  <c r="O83" i="23" s="1"/>
  <c r="N84" i="23"/>
  <c r="N85" i="23"/>
  <c r="O85" i="23" s="1"/>
  <c r="N86" i="23"/>
  <c r="O86" i="23" s="1"/>
  <c r="N87" i="23"/>
  <c r="N88" i="23"/>
  <c r="O88" i="23" s="1"/>
  <c r="N89" i="23"/>
  <c r="N90" i="23"/>
  <c r="O90" i="23" s="1"/>
  <c r="N91" i="23"/>
  <c r="O91" i="23" s="1"/>
  <c r="N92" i="23"/>
  <c r="N93" i="23"/>
  <c r="O93" i="23" s="1"/>
  <c r="N94" i="23"/>
  <c r="O94" i="23" s="1"/>
  <c r="N95" i="23"/>
  <c r="N96" i="23"/>
  <c r="O96" i="23" s="1"/>
  <c r="N97" i="23"/>
  <c r="N98" i="23"/>
  <c r="O98" i="23" s="1"/>
  <c r="N99" i="23"/>
  <c r="O99" i="23" s="1"/>
  <c r="N100" i="23"/>
  <c r="N101" i="23"/>
  <c r="O101" i="23" s="1"/>
  <c r="N102" i="23"/>
  <c r="O102" i="23" s="1"/>
  <c r="N103" i="23"/>
  <c r="N104" i="23"/>
  <c r="O104" i="23" s="1"/>
  <c r="N105" i="23"/>
  <c r="N106" i="23"/>
  <c r="O106" i="23" s="1"/>
  <c r="N107" i="23"/>
  <c r="O107" i="23" s="1"/>
  <c r="N108" i="23"/>
  <c r="N109" i="23"/>
  <c r="O109" i="23" s="1"/>
  <c r="N110" i="23"/>
  <c r="O110" i="23" s="1"/>
  <c r="N111" i="23"/>
  <c r="N112" i="23"/>
  <c r="O112" i="23" s="1"/>
  <c r="N113" i="23"/>
  <c r="N114" i="23"/>
  <c r="O114" i="23" s="1"/>
  <c r="N115" i="23"/>
  <c r="O115" i="23" s="1"/>
  <c r="N116" i="23"/>
  <c r="N117" i="23"/>
  <c r="O117" i="23" s="1"/>
  <c r="N118" i="23"/>
  <c r="O118" i="23" s="1"/>
  <c r="N119" i="23"/>
  <c r="N120" i="23"/>
  <c r="O120" i="23" s="1"/>
  <c r="N121" i="23"/>
  <c r="N122" i="23"/>
  <c r="O122" i="23" s="1"/>
  <c r="N123" i="23"/>
  <c r="O123" i="23" s="1"/>
  <c r="N124" i="23"/>
  <c r="N125" i="23"/>
  <c r="O125" i="23" s="1"/>
  <c r="N126" i="23"/>
  <c r="O126" i="23" s="1"/>
  <c r="N127" i="23"/>
  <c r="N69" i="23"/>
  <c r="P6" i="23"/>
  <c r="P14" i="23"/>
  <c r="P22" i="23"/>
  <c r="P30" i="23"/>
  <c r="P38" i="23"/>
  <c r="P46" i="23"/>
  <c r="P54" i="23"/>
  <c r="O4" i="23"/>
  <c r="P4" i="23" s="1"/>
  <c r="O6" i="23"/>
  <c r="O9" i="23"/>
  <c r="P9" i="23" s="1"/>
  <c r="O12" i="23"/>
  <c r="P12" i="23" s="1"/>
  <c r="O14" i="23"/>
  <c r="O17" i="23"/>
  <c r="P17" i="23" s="1"/>
  <c r="O20" i="23"/>
  <c r="P20" i="23" s="1"/>
  <c r="O22" i="23"/>
  <c r="O25" i="23"/>
  <c r="P25" i="23" s="1"/>
  <c r="O28" i="23"/>
  <c r="P28" i="23" s="1"/>
  <c r="O30" i="23"/>
  <c r="O33" i="23"/>
  <c r="P33" i="23" s="1"/>
  <c r="O36" i="23"/>
  <c r="P36" i="23" s="1"/>
  <c r="O38" i="23"/>
  <c r="O41" i="23"/>
  <c r="P41" i="23" s="1"/>
  <c r="O44" i="23"/>
  <c r="P44" i="23" s="1"/>
  <c r="O46" i="23"/>
  <c r="O49" i="23"/>
  <c r="P49" i="23" s="1"/>
  <c r="O52" i="23"/>
  <c r="P52" i="23" s="1"/>
  <c r="O54" i="23"/>
  <c r="O57" i="23"/>
  <c r="P57" i="23" s="1"/>
  <c r="O60" i="23"/>
  <c r="P60" i="23" s="1"/>
  <c r="N4" i="23"/>
  <c r="N5" i="23"/>
  <c r="N6" i="23"/>
  <c r="N7" i="23"/>
  <c r="O7" i="23" s="1"/>
  <c r="N8" i="23"/>
  <c r="O8" i="23" s="1"/>
  <c r="N9" i="23"/>
  <c r="N10" i="23"/>
  <c r="N11" i="23"/>
  <c r="O11" i="23" s="1"/>
  <c r="P11" i="23" s="1"/>
  <c r="N12" i="23"/>
  <c r="N13" i="23"/>
  <c r="N14" i="23"/>
  <c r="N15" i="23"/>
  <c r="O15" i="23" s="1"/>
  <c r="N16" i="23"/>
  <c r="O16" i="23" s="1"/>
  <c r="N17" i="23"/>
  <c r="N18" i="23"/>
  <c r="N19" i="23"/>
  <c r="O19" i="23" s="1"/>
  <c r="P19" i="23" s="1"/>
  <c r="N20" i="23"/>
  <c r="N21" i="23"/>
  <c r="N22" i="23"/>
  <c r="N23" i="23"/>
  <c r="O23" i="23" s="1"/>
  <c r="N24" i="23"/>
  <c r="O24" i="23" s="1"/>
  <c r="N25" i="23"/>
  <c r="N26" i="23"/>
  <c r="N27" i="23"/>
  <c r="O27" i="23" s="1"/>
  <c r="P27" i="23" s="1"/>
  <c r="N28" i="23"/>
  <c r="N29" i="23"/>
  <c r="N30" i="23"/>
  <c r="N31" i="23"/>
  <c r="O31" i="23" s="1"/>
  <c r="N32" i="23"/>
  <c r="O32" i="23" s="1"/>
  <c r="N33" i="23"/>
  <c r="N34" i="23"/>
  <c r="N35" i="23"/>
  <c r="O35" i="23" s="1"/>
  <c r="P35" i="23" s="1"/>
  <c r="N36" i="23"/>
  <c r="N37" i="23"/>
  <c r="N38" i="23"/>
  <c r="N39" i="23"/>
  <c r="O39" i="23" s="1"/>
  <c r="N40" i="23"/>
  <c r="O40" i="23" s="1"/>
  <c r="N41" i="23"/>
  <c r="N42" i="23"/>
  <c r="N43" i="23"/>
  <c r="O43" i="23" s="1"/>
  <c r="P43" i="23" s="1"/>
  <c r="N44" i="23"/>
  <c r="N45" i="23"/>
  <c r="N46" i="23"/>
  <c r="N47" i="23"/>
  <c r="O47" i="23" s="1"/>
  <c r="N48" i="23"/>
  <c r="O48" i="23" s="1"/>
  <c r="N49" i="23"/>
  <c r="N50" i="23"/>
  <c r="N51" i="23"/>
  <c r="O51" i="23" s="1"/>
  <c r="P51" i="23" s="1"/>
  <c r="N52" i="23"/>
  <c r="N53" i="23"/>
  <c r="N54" i="23"/>
  <c r="N55" i="23"/>
  <c r="O55" i="23" s="1"/>
  <c r="N56" i="23"/>
  <c r="O56" i="23" s="1"/>
  <c r="N57" i="23"/>
  <c r="N58" i="23"/>
  <c r="N59" i="23"/>
  <c r="O59" i="23" s="1"/>
  <c r="P59" i="23" s="1"/>
  <c r="N60" i="23"/>
  <c r="N61" i="23"/>
  <c r="N3" i="23"/>
  <c r="P85" i="17"/>
  <c r="P87" i="17"/>
  <c r="P90" i="17"/>
  <c r="P93" i="17"/>
  <c r="P95" i="17"/>
  <c r="P98" i="17"/>
  <c r="P101" i="17"/>
  <c r="P103" i="17"/>
  <c r="P106" i="17"/>
  <c r="P109" i="17"/>
  <c r="P111" i="17"/>
  <c r="P114" i="17"/>
  <c r="P117" i="17"/>
  <c r="P119" i="17"/>
  <c r="P122" i="17"/>
  <c r="P125" i="17"/>
  <c r="P127" i="17"/>
  <c r="P130" i="17"/>
  <c r="P133" i="17"/>
  <c r="P135" i="17"/>
  <c r="P138" i="17"/>
  <c r="P141" i="17"/>
  <c r="P143" i="17"/>
  <c r="P146" i="17"/>
  <c r="P149" i="17"/>
  <c r="P151" i="17"/>
  <c r="P154" i="17"/>
  <c r="P157" i="17"/>
  <c r="O85" i="17"/>
  <c r="O86" i="17"/>
  <c r="P86" i="17" s="1"/>
  <c r="O87" i="17"/>
  <c r="O88" i="17"/>
  <c r="P88" i="17" s="1"/>
  <c r="O89" i="17"/>
  <c r="P89" i="17" s="1"/>
  <c r="O90" i="17"/>
  <c r="O91" i="17"/>
  <c r="P91" i="17" s="1"/>
  <c r="O92" i="17"/>
  <c r="P92" i="17" s="1"/>
  <c r="O93" i="17"/>
  <c r="O94" i="17"/>
  <c r="P94" i="17" s="1"/>
  <c r="O95" i="17"/>
  <c r="O96" i="17"/>
  <c r="P96" i="17" s="1"/>
  <c r="O97" i="17"/>
  <c r="P97" i="17" s="1"/>
  <c r="O98" i="17"/>
  <c r="O99" i="17"/>
  <c r="P99" i="17" s="1"/>
  <c r="O100" i="17"/>
  <c r="P100" i="17" s="1"/>
  <c r="O101" i="17"/>
  <c r="O102" i="17"/>
  <c r="P102" i="17" s="1"/>
  <c r="O103" i="17"/>
  <c r="O104" i="17"/>
  <c r="P104" i="17" s="1"/>
  <c r="O105" i="17"/>
  <c r="P105" i="17" s="1"/>
  <c r="O106" i="17"/>
  <c r="O107" i="17"/>
  <c r="P107" i="17" s="1"/>
  <c r="O108" i="17"/>
  <c r="P108" i="17" s="1"/>
  <c r="O109" i="17"/>
  <c r="O110" i="17"/>
  <c r="P110" i="17" s="1"/>
  <c r="O111" i="17"/>
  <c r="O112" i="17"/>
  <c r="P112" i="17" s="1"/>
  <c r="O113" i="17"/>
  <c r="P113" i="17" s="1"/>
  <c r="O114" i="17"/>
  <c r="O115" i="17"/>
  <c r="P115" i="17" s="1"/>
  <c r="O116" i="17"/>
  <c r="P116" i="17" s="1"/>
  <c r="O117" i="17"/>
  <c r="O118" i="17"/>
  <c r="P118" i="17" s="1"/>
  <c r="O119" i="17"/>
  <c r="O120" i="17"/>
  <c r="P120" i="17" s="1"/>
  <c r="O121" i="17"/>
  <c r="P121" i="17" s="1"/>
  <c r="O122" i="17"/>
  <c r="O123" i="17"/>
  <c r="P123" i="17" s="1"/>
  <c r="O124" i="17"/>
  <c r="P124" i="17" s="1"/>
  <c r="O125" i="17"/>
  <c r="O126" i="17"/>
  <c r="P126" i="17" s="1"/>
  <c r="O127" i="17"/>
  <c r="O128" i="17"/>
  <c r="P128" i="17" s="1"/>
  <c r="O129" i="17"/>
  <c r="P129" i="17" s="1"/>
  <c r="O130" i="17"/>
  <c r="O131" i="17"/>
  <c r="P131" i="17" s="1"/>
  <c r="O132" i="17"/>
  <c r="P132" i="17" s="1"/>
  <c r="O133" i="17"/>
  <c r="O134" i="17"/>
  <c r="P134" i="17" s="1"/>
  <c r="O135" i="17"/>
  <c r="O136" i="17"/>
  <c r="P136" i="17" s="1"/>
  <c r="O137" i="17"/>
  <c r="P137" i="17" s="1"/>
  <c r="O138" i="17"/>
  <c r="O139" i="17"/>
  <c r="P139" i="17" s="1"/>
  <c r="O140" i="17"/>
  <c r="P140" i="17" s="1"/>
  <c r="O141" i="17"/>
  <c r="O142" i="17"/>
  <c r="P142" i="17" s="1"/>
  <c r="O143" i="17"/>
  <c r="O144" i="17"/>
  <c r="P144" i="17" s="1"/>
  <c r="O145" i="17"/>
  <c r="P145" i="17" s="1"/>
  <c r="O146" i="17"/>
  <c r="O147" i="17"/>
  <c r="P147" i="17" s="1"/>
  <c r="O148" i="17"/>
  <c r="P148" i="17" s="1"/>
  <c r="O149" i="17"/>
  <c r="O150" i="17"/>
  <c r="P150" i="17" s="1"/>
  <c r="O151" i="17"/>
  <c r="O152" i="17"/>
  <c r="P152" i="17" s="1"/>
  <c r="O153" i="17"/>
  <c r="P153" i="17" s="1"/>
  <c r="O154" i="17"/>
  <c r="O155" i="17"/>
  <c r="P155" i="17" s="1"/>
  <c r="O156" i="17"/>
  <c r="P156" i="17" s="1"/>
  <c r="O157" i="17"/>
  <c r="O84" i="17"/>
  <c r="O4" i="17"/>
  <c r="O5" i="17"/>
  <c r="P5" i="17" s="1"/>
  <c r="Q5" i="17" s="1"/>
  <c r="O6" i="17"/>
  <c r="O7" i="17"/>
  <c r="O8" i="17"/>
  <c r="O9" i="17"/>
  <c r="P9" i="17" s="1"/>
  <c r="Q9" i="17" s="1"/>
  <c r="O10" i="17"/>
  <c r="O11" i="17"/>
  <c r="O12" i="17"/>
  <c r="P12" i="17" s="1"/>
  <c r="Q12" i="17" s="1"/>
  <c r="O13" i="17"/>
  <c r="P13" i="17" s="1"/>
  <c r="Q13" i="17" s="1"/>
  <c r="O14" i="17"/>
  <c r="P14" i="17" s="1"/>
  <c r="Q14" i="17" s="1"/>
  <c r="O15" i="17"/>
  <c r="O16" i="17"/>
  <c r="O17" i="17"/>
  <c r="P17" i="17" s="1"/>
  <c r="Q17" i="17" s="1"/>
  <c r="O18" i="17"/>
  <c r="P18" i="17" s="1"/>
  <c r="Q18" i="17" s="1"/>
  <c r="O19" i="17"/>
  <c r="O20" i="17"/>
  <c r="O21" i="17"/>
  <c r="P21" i="17" s="1"/>
  <c r="Q21" i="17" s="1"/>
  <c r="O22" i="17"/>
  <c r="O23" i="17"/>
  <c r="O24" i="17"/>
  <c r="O25" i="17"/>
  <c r="P25" i="17" s="1"/>
  <c r="Q25" i="17" s="1"/>
  <c r="O26" i="17"/>
  <c r="O27" i="17"/>
  <c r="O28" i="17"/>
  <c r="P28" i="17" s="1"/>
  <c r="Q28" i="17" s="1"/>
  <c r="O29" i="17"/>
  <c r="P29" i="17" s="1"/>
  <c r="Q29" i="17" s="1"/>
  <c r="O30" i="17"/>
  <c r="P30" i="17" s="1"/>
  <c r="Q30" i="17" s="1"/>
  <c r="O31" i="17"/>
  <c r="O32" i="17"/>
  <c r="O33" i="17"/>
  <c r="P33" i="17" s="1"/>
  <c r="Q33" i="17" s="1"/>
  <c r="O34" i="17"/>
  <c r="P34" i="17" s="1"/>
  <c r="Q34" i="17" s="1"/>
  <c r="O35" i="17"/>
  <c r="O36" i="17"/>
  <c r="O37" i="17"/>
  <c r="P37" i="17" s="1"/>
  <c r="Q37" i="17" s="1"/>
  <c r="O38" i="17"/>
  <c r="O39" i="17"/>
  <c r="O40" i="17"/>
  <c r="O41" i="17"/>
  <c r="P41" i="17" s="1"/>
  <c r="Q41" i="17" s="1"/>
  <c r="O42" i="17"/>
  <c r="O43" i="17"/>
  <c r="O44" i="17"/>
  <c r="P44" i="17" s="1"/>
  <c r="Q44" i="17" s="1"/>
  <c r="O45" i="17"/>
  <c r="P45" i="17" s="1"/>
  <c r="Q45" i="17" s="1"/>
  <c r="O46" i="17"/>
  <c r="P46" i="17" s="1"/>
  <c r="Q46" i="17" s="1"/>
  <c r="O47" i="17"/>
  <c r="O48" i="17"/>
  <c r="O49" i="17"/>
  <c r="P49" i="17" s="1"/>
  <c r="Q49" i="17" s="1"/>
  <c r="O50" i="17"/>
  <c r="P50" i="17" s="1"/>
  <c r="Q50" i="17" s="1"/>
  <c r="O51" i="17"/>
  <c r="O52" i="17"/>
  <c r="O53" i="17"/>
  <c r="P53" i="17" s="1"/>
  <c r="Q53" i="17" s="1"/>
  <c r="O54" i="17"/>
  <c r="O55" i="17"/>
  <c r="O56" i="17"/>
  <c r="O57" i="17"/>
  <c r="P57" i="17" s="1"/>
  <c r="Q57" i="17" s="1"/>
  <c r="O58" i="17"/>
  <c r="O59" i="17"/>
  <c r="O60" i="17"/>
  <c r="P60" i="17" s="1"/>
  <c r="Q60" i="17" s="1"/>
  <c r="O61" i="17"/>
  <c r="P61" i="17" s="1"/>
  <c r="Q61" i="17" s="1"/>
  <c r="O62" i="17"/>
  <c r="P62" i="17" s="1"/>
  <c r="Q62" i="17" s="1"/>
  <c r="O63" i="17"/>
  <c r="O64" i="17"/>
  <c r="O65" i="17"/>
  <c r="P65" i="17" s="1"/>
  <c r="Q65" i="17" s="1"/>
  <c r="O66" i="17"/>
  <c r="P66" i="17" s="1"/>
  <c r="Q66" i="17" s="1"/>
  <c r="O67" i="17"/>
  <c r="O68" i="17"/>
  <c r="O69" i="17"/>
  <c r="P69" i="17" s="1"/>
  <c r="Q69" i="17" s="1"/>
  <c r="O70" i="17"/>
  <c r="O71" i="17"/>
  <c r="O72" i="17"/>
  <c r="O73" i="17"/>
  <c r="P73" i="17" s="1"/>
  <c r="Q73" i="17" s="1"/>
  <c r="O74" i="17"/>
  <c r="O75" i="17"/>
  <c r="O76" i="17"/>
  <c r="P76" i="17" s="1"/>
  <c r="Q76" i="17" s="1"/>
  <c r="O3" i="17"/>
  <c r="P4" i="17"/>
  <c r="Q4" i="17" s="1"/>
  <c r="P6" i="17"/>
  <c r="Q6" i="17" s="1"/>
  <c r="P8" i="17"/>
  <c r="Q8" i="17" s="1"/>
  <c r="P10" i="17"/>
  <c r="Q10" i="17" s="1"/>
  <c r="P16" i="17"/>
  <c r="Q16" i="17" s="1"/>
  <c r="P20" i="17"/>
  <c r="Q20" i="17" s="1"/>
  <c r="P22" i="17"/>
  <c r="Q22" i="17" s="1"/>
  <c r="P24" i="17"/>
  <c r="Q24" i="17" s="1"/>
  <c r="P26" i="17"/>
  <c r="Q26" i="17" s="1"/>
  <c r="P32" i="17"/>
  <c r="Q32" i="17" s="1"/>
  <c r="P36" i="17"/>
  <c r="Q36" i="17" s="1"/>
  <c r="P38" i="17"/>
  <c r="Q38" i="17" s="1"/>
  <c r="P40" i="17"/>
  <c r="Q40" i="17" s="1"/>
  <c r="P42" i="17"/>
  <c r="Q42" i="17" s="1"/>
  <c r="P48" i="17"/>
  <c r="Q48" i="17" s="1"/>
  <c r="P52" i="17"/>
  <c r="Q52" i="17" s="1"/>
  <c r="P54" i="17"/>
  <c r="Q54" i="17" s="1"/>
  <c r="P56" i="17"/>
  <c r="Q56" i="17" s="1"/>
  <c r="P58" i="17"/>
  <c r="Q58" i="17" s="1"/>
  <c r="P64" i="17"/>
  <c r="Q64" i="17" s="1"/>
  <c r="P68" i="17"/>
  <c r="Q68" i="17" s="1"/>
  <c r="P70" i="17"/>
  <c r="Q70" i="17" s="1"/>
  <c r="P72" i="17"/>
  <c r="Q72" i="17" s="1"/>
  <c r="P74" i="17"/>
  <c r="Q74" i="17" s="1"/>
  <c r="Q35" i="28" l="1"/>
  <c r="P50" i="23"/>
  <c r="P61" i="23"/>
  <c r="P45" i="23"/>
  <c r="P37" i="23"/>
  <c r="P29" i="23"/>
  <c r="Q9" i="28"/>
  <c r="Q24" i="28"/>
  <c r="P20" i="18"/>
  <c r="Q20" i="18"/>
  <c r="P56" i="23"/>
  <c r="P48" i="23"/>
  <c r="P40" i="23"/>
  <c r="P32" i="23"/>
  <c r="P24" i="23"/>
  <c r="P16" i="23"/>
  <c r="P8" i="23"/>
  <c r="P46" i="28"/>
  <c r="Q46" i="28" s="1"/>
  <c r="P35" i="28"/>
  <c r="P24" i="28"/>
  <c r="P14" i="28"/>
  <c r="Q14" i="28" s="1"/>
  <c r="Q51" i="28"/>
  <c r="Q40" i="28"/>
  <c r="Q19" i="28"/>
  <c r="Q6" i="28"/>
  <c r="Q22" i="18"/>
  <c r="P28" i="18"/>
  <c r="Q28" i="18"/>
  <c r="O61" i="23"/>
  <c r="O53" i="23"/>
  <c r="P53" i="23" s="1"/>
  <c r="O45" i="23"/>
  <c r="O37" i="23"/>
  <c r="O29" i="23"/>
  <c r="O21" i="23"/>
  <c r="P21" i="23" s="1"/>
  <c r="O13" i="23"/>
  <c r="P13" i="23" s="1"/>
  <c r="O5" i="23"/>
  <c r="P5" i="23" s="1"/>
  <c r="P55" i="23"/>
  <c r="P47" i="23"/>
  <c r="P39" i="23"/>
  <c r="P31" i="23"/>
  <c r="P23" i="23"/>
  <c r="P15" i="23"/>
  <c r="P7" i="23"/>
  <c r="O54" i="24"/>
  <c r="P54" i="24" s="1"/>
  <c r="P46" i="24"/>
  <c r="O46" i="24"/>
  <c r="O38" i="24"/>
  <c r="P38" i="24" s="1"/>
  <c r="P30" i="24"/>
  <c r="O30" i="24"/>
  <c r="O22" i="24"/>
  <c r="P22" i="24" s="1"/>
  <c r="Q13" i="28"/>
  <c r="P52" i="18"/>
  <c r="Q52" i="18" s="1"/>
  <c r="P4" i="18"/>
  <c r="Q4" i="18"/>
  <c r="O53" i="24"/>
  <c r="P53" i="24" s="1"/>
  <c r="O45" i="24"/>
  <c r="P45" i="24"/>
  <c r="O37" i="24"/>
  <c r="P37" i="24" s="1"/>
  <c r="O21" i="24"/>
  <c r="P21" i="24"/>
  <c r="O13" i="24"/>
  <c r="P13" i="24" s="1"/>
  <c r="O5" i="24"/>
  <c r="P5" i="24"/>
  <c r="P31" i="28"/>
  <c r="Q31" i="28" s="1"/>
  <c r="P9" i="28"/>
  <c r="P28" i="24"/>
  <c r="P20" i="24"/>
  <c r="P12" i="24"/>
  <c r="P4" i="24"/>
  <c r="P41" i="29"/>
  <c r="Q41" i="29" s="1"/>
  <c r="P33" i="29"/>
  <c r="Q33" i="29" s="1"/>
  <c r="P25" i="29"/>
  <c r="Q25" i="29"/>
  <c r="P17" i="29"/>
  <c r="Q17" i="29" s="1"/>
  <c r="P9" i="29"/>
  <c r="Q9" i="29"/>
  <c r="Q45" i="19"/>
  <c r="P45" i="19"/>
  <c r="P37" i="19"/>
  <c r="Q37" i="19" s="1"/>
  <c r="Q29" i="19"/>
  <c r="P29" i="19"/>
  <c r="Q13" i="19"/>
  <c r="Q5" i="19"/>
  <c r="O29" i="24"/>
  <c r="P29" i="24" s="1"/>
  <c r="O58" i="23"/>
  <c r="P58" i="23" s="1"/>
  <c r="O50" i="23"/>
  <c r="O42" i="23"/>
  <c r="P42" i="23" s="1"/>
  <c r="O34" i="23"/>
  <c r="P34" i="23" s="1"/>
  <c r="O26" i="23"/>
  <c r="P26" i="23" s="1"/>
  <c r="O18" i="23"/>
  <c r="P18" i="23" s="1"/>
  <c r="O10" i="23"/>
  <c r="P10" i="23" s="1"/>
  <c r="Q50" i="18"/>
  <c r="Q42" i="18"/>
  <c r="Q34" i="18"/>
  <c r="Q26" i="18"/>
  <c r="Q18" i="18"/>
  <c r="Q10" i="18"/>
  <c r="Q62" i="18"/>
  <c r="Q38" i="18"/>
  <c r="Q6" i="18"/>
  <c r="P44" i="18"/>
  <c r="Q44" i="18" s="1"/>
  <c r="Q50" i="28"/>
  <c r="Q42" i="28"/>
  <c r="P65" i="18"/>
  <c r="Q65" i="18" s="1"/>
  <c r="P57" i="18"/>
  <c r="Q57" i="18" s="1"/>
  <c r="P49" i="18"/>
  <c r="Q49" i="18" s="1"/>
  <c r="P41" i="18"/>
  <c r="Q41" i="18" s="1"/>
  <c r="P33" i="18"/>
  <c r="Q33" i="18" s="1"/>
  <c r="P25" i="18"/>
  <c r="Q25" i="18" s="1"/>
  <c r="P17" i="18"/>
  <c r="Q17" i="18" s="1"/>
  <c r="P9" i="18"/>
  <c r="Q9" i="18" s="1"/>
  <c r="Q23" i="29"/>
  <c r="Q21" i="28"/>
  <c r="Q60" i="18"/>
  <c r="P12" i="18"/>
  <c r="Q12" i="18"/>
  <c r="P60" i="18"/>
  <c r="Q30" i="18"/>
  <c r="P36" i="18"/>
  <c r="Q36" i="18"/>
  <c r="Q16" i="28"/>
  <c r="Q8" i="28"/>
  <c r="Q47" i="18"/>
  <c r="Q31" i="18"/>
  <c r="Q15" i="18"/>
  <c r="P58" i="18"/>
  <c r="Q58" i="18" s="1"/>
  <c r="Q54" i="18"/>
  <c r="O14" i="24"/>
  <c r="P14" i="24" s="1"/>
  <c r="Q42" i="29"/>
  <c r="Q10" i="29"/>
  <c r="P23" i="29"/>
  <c r="Q39" i="29"/>
  <c r="Q7" i="29"/>
  <c r="Q14" i="19"/>
  <c r="Q9" i="30"/>
  <c r="R9" i="30" s="1"/>
  <c r="Q26" i="31"/>
  <c r="P45" i="28"/>
  <c r="Q45" i="28" s="1"/>
  <c r="P37" i="28"/>
  <c r="Q37" i="28" s="1"/>
  <c r="P29" i="28"/>
  <c r="Q29" i="28" s="1"/>
  <c r="P21" i="28"/>
  <c r="P13" i="28"/>
  <c r="P5" i="28"/>
  <c r="Q5" i="28" s="1"/>
  <c r="P58" i="24"/>
  <c r="P50" i="24"/>
  <c r="P42" i="24"/>
  <c r="P34" i="24"/>
  <c r="P26" i="24"/>
  <c r="P18" i="24"/>
  <c r="P10" i="24"/>
  <c r="Q40" i="29"/>
  <c r="Q32" i="29"/>
  <c r="Q24" i="29"/>
  <c r="Q16" i="29"/>
  <c r="Q8" i="29"/>
  <c r="P43" i="29"/>
  <c r="Q43" i="29" s="1"/>
  <c r="P32" i="29"/>
  <c r="Q35" i="29"/>
  <c r="Q19" i="29"/>
  <c r="P43" i="25"/>
  <c r="O43" i="25"/>
  <c r="O35" i="25"/>
  <c r="P35" i="25" s="1"/>
  <c r="P27" i="25"/>
  <c r="O27" i="25"/>
  <c r="O19" i="25"/>
  <c r="P19" i="25" s="1"/>
  <c r="P11" i="25"/>
  <c r="O11" i="25"/>
  <c r="R17" i="30"/>
  <c r="P20" i="20"/>
  <c r="Q40" i="31"/>
  <c r="P40" i="31"/>
  <c r="P32" i="31"/>
  <c r="Q32" i="31" s="1"/>
  <c r="Q24" i="31"/>
  <c r="P24" i="31"/>
  <c r="P16" i="31"/>
  <c r="Q16" i="31" s="1"/>
  <c r="Q8" i="31"/>
  <c r="P8" i="31"/>
  <c r="Q59" i="18"/>
  <c r="Q51" i="18"/>
  <c r="Q43" i="18"/>
  <c r="Q35" i="18"/>
  <c r="Q27" i="18"/>
  <c r="Q19" i="18"/>
  <c r="Q11" i="18"/>
  <c r="P31" i="29"/>
  <c r="Q31" i="29" s="1"/>
  <c r="P18" i="29"/>
  <c r="Q18" i="29" s="1"/>
  <c r="Q43" i="19"/>
  <c r="Q11" i="19"/>
  <c r="P56" i="24"/>
  <c r="P48" i="24"/>
  <c r="P40" i="24"/>
  <c r="P32" i="24"/>
  <c r="P24" i="24"/>
  <c r="P16" i="24"/>
  <c r="P8" i="24"/>
  <c r="Q46" i="29"/>
  <c r="Q38" i="29"/>
  <c r="Q30" i="29"/>
  <c r="Q22" i="29"/>
  <c r="Q14" i="29"/>
  <c r="Q6" i="29"/>
  <c r="P30" i="29"/>
  <c r="Q15" i="29"/>
  <c r="Q42" i="19"/>
  <c r="Q34" i="19"/>
  <c r="Q26" i="19"/>
  <c r="R21" i="30"/>
  <c r="R24" i="21"/>
  <c r="S24" i="21" s="1"/>
  <c r="R16" i="21"/>
  <c r="S16" i="21"/>
  <c r="R8" i="21"/>
  <c r="S8" i="21" s="1"/>
  <c r="S32" i="21"/>
  <c r="P50" i="28"/>
  <c r="P42" i="28"/>
  <c r="P34" i="28"/>
  <c r="Q34" i="28" s="1"/>
  <c r="P26" i="28"/>
  <c r="Q26" i="28" s="1"/>
  <c r="P18" i="28"/>
  <c r="Q18" i="28" s="1"/>
  <c r="P10" i="28"/>
  <c r="Q10" i="28" s="1"/>
  <c r="P40" i="29"/>
  <c r="Q29" i="29"/>
  <c r="Q13" i="29"/>
  <c r="Q49" i="19"/>
  <c r="P49" i="19"/>
  <c r="P41" i="19"/>
  <c r="Q41" i="19" s="1"/>
  <c r="Q33" i="19"/>
  <c r="P33" i="19"/>
  <c r="Q44" i="29"/>
  <c r="Q36" i="29"/>
  <c r="Q28" i="29"/>
  <c r="Q20" i="29"/>
  <c r="Q12" i="29"/>
  <c r="Q4" i="29"/>
  <c r="Q27" i="29"/>
  <c r="Q11" i="29"/>
  <c r="Q32" i="19"/>
  <c r="Q24" i="19"/>
  <c r="P32" i="20"/>
  <c r="P51" i="19"/>
  <c r="Q51" i="19" s="1"/>
  <c r="P43" i="19"/>
  <c r="P35" i="19"/>
  <c r="Q35" i="19" s="1"/>
  <c r="P27" i="19"/>
  <c r="Q27" i="19" s="1"/>
  <c r="P19" i="19"/>
  <c r="Q19" i="19" s="1"/>
  <c r="P11" i="19"/>
  <c r="P40" i="25"/>
  <c r="P32" i="25"/>
  <c r="P24" i="25"/>
  <c r="P16" i="25"/>
  <c r="P8" i="25"/>
  <c r="R24" i="30"/>
  <c r="R16" i="30"/>
  <c r="O20" i="20"/>
  <c r="P28" i="20"/>
  <c r="P28" i="26"/>
  <c r="P20" i="26"/>
  <c r="O44" i="26"/>
  <c r="P44" i="26" s="1"/>
  <c r="P50" i="19"/>
  <c r="Q50" i="19" s="1"/>
  <c r="P42" i="19"/>
  <c r="P34" i="19"/>
  <c r="P26" i="19"/>
  <c r="P18" i="19"/>
  <c r="Q18" i="19" s="1"/>
  <c r="P10" i="19"/>
  <c r="Q10" i="19" s="1"/>
  <c r="O44" i="25"/>
  <c r="P44" i="25" s="1"/>
  <c r="O36" i="25"/>
  <c r="P36" i="25" s="1"/>
  <c r="O28" i="25"/>
  <c r="P28" i="25" s="1"/>
  <c r="O20" i="25"/>
  <c r="P20" i="25" s="1"/>
  <c r="O12" i="25"/>
  <c r="P12" i="25" s="1"/>
  <c r="O4" i="25"/>
  <c r="P4" i="25" s="1"/>
  <c r="R31" i="30"/>
  <c r="R23" i="30"/>
  <c r="R15" i="30"/>
  <c r="P26" i="20"/>
  <c r="P16" i="20"/>
  <c r="P35" i="26"/>
  <c r="P19" i="26"/>
  <c r="P11" i="26"/>
  <c r="O43" i="26"/>
  <c r="P43" i="26" s="1"/>
  <c r="P24" i="26"/>
  <c r="P25" i="19"/>
  <c r="Q25" i="19" s="1"/>
  <c r="P17" i="19"/>
  <c r="Q17" i="19" s="1"/>
  <c r="P9" i="19"/>
  <c r="Q9" i="19" s="1"/>
  <c r="R6" i="30"/>
  <c r="Q26" i="30"/>
  <c r="R26" i="30" s="1"/>
  <c r="Q18" i="30"/>
  <c r="R18" i="30" s="1"/>
  <c r="R30" i="30"/>
  <c r="R22" i="30"/>
  <c r="P36" i="20"/>
  <c r="P4" i="20"/>
  <c r="Q21" i="31"/>
  <c r="Q13" i="31"/>
  <c r="P48" i="19"/>
  <c r="Q48" i="19" s="1"/>
  <c r="P40" i="19"/>
  <c r="Q40" i="19" s="1"/>
  <c r="P32" i="19"/>
  <c r="P24" i="19"/>
  <c r="P16" i="19"/>
  <c r="Q16" i="19" s="1"/>
  <c r="P8" i="19"/>
  <c r="Q8" i="19" s="1"/>
  <c r="P34" i="20"/>
  <c r="P24" i="20"/>
  <c r="P13" i="20"/>
  <c r="O52" i="26"/>
  <c r="P52" i="26" s="1"/>
  <c r="O27" i="26"/>
  <c r="P27" i="26" s="1"/>
  <c r="O45" i="22"/>
  <c r="P45" i="22"/>
  <c r="O37" i="22"/>
  <c r="P37" i="22" s="1"/>
  <c r="O29" i="22"/>
  <c r="P29" i="22"/>
  <c r="O21" i="22"/>
  <c r="P21" i="22" s="1"/>
  <c r="O13" i="22"/>
  <c r="P13" i="22"/>
  <c r="P47" i="19"/>
  <c r="Q47" i="19" s="1"/>
  <c r="P39" i="19"/>
  <c r="Q39" i="19" s="1"/>
  <c r="P31" i="19"/>
  <c r="Q31" i="19" s="1"/>
  <c r="P23" i="19"/>
  <c r="Q23" i="19" s="1"/>
  <c r="P15" i="19"/>
  <c r="Q15" i="19" s="1"/>
  <c r="P7" i="19"/>
  <c r="Q7" i="19" s="1"/>
  <c r="P12" i="20"/>
  <c r="O51" i="26"/>
  <c r="P51" i="26" s="1"/>
  <c r="P44" i="22"/>
  <c r="P46" i="19"/>
  <c r="Q46" i="19" s="1"/>
  <c r="P38" i="19"/>
  <c r="Q38" i="19" s="1"/>
  <c r="P30" i="19"/>
  <c r="Q30" i="19" s="1"/>
  <c r="P22" i="19"/>
  <c r="Q22" i="19" s="1"/>
  <c r="P14" i="19"/>
  <c r="P6" i="19"/>
  <c r="Q6" i="19" s="1"/>
  <c r="O55" i="26"/>
  <c r="P55" i="26" s="1"/>
  <c r="O47" i="26"/>
  <c r="P47" i="26"/>
  <c r="O39" i="26"/>
  <c r="P39" i="26"/>
  <c r="O31" i="26"/>
  <c r="P31" i="26"/>
  <c r="O23" i="26"/>
  <c r="P23" i="26" s="1"/>
  <c r="O15" i="26"/>
  <c r="P15" i="26"/>
  <c r="O7" i="26"/>
  <c r="P7" i="26"/>
  <c r="O36" i="26"/>
  <c r="P36" i="26" s="1"/>
  <c r="O11" i="26"/>
  <c r="P42" i="31"/>
  <c r="Q42" i="31" s="1"/>
  <c r="R34" i="21"/>
  <c r="S34" i="21" s="1"/>
  <c r="R26" i="21"/>
  <c r="S26" i="21"/>
  <c r="R18" i="21"/>
  <c r="S18" i="21" s="1"/>
  <c r="R10" i="21"/>
  <c r="S10" i="21"/>
  <c r="P21" i="19"/>
  <c r="Q21" i="19" s="1"/>
  <c r="P13" i="19"/>
  <c r="P5" i="19"/>
  <c r="R10" i="30"/>
  <c r="Q14" i="30"/>
  <c r="R14" i="30" s="1"/>
  <c r="Q6" i="30"/>
  <c r="O54" i="26"/>
  <c r="P54" i="26"/>
  <c r="O46" i="26"/>
  <c r="P46" i="26" s="1"/>
  <c r="O38" i="26"/>
  <c r="P38" i="26"/>
  <c r="O30" i="26"/>
  <c r="P30" i="26" s="1"/>
  <c r="O22" i="26"/>
  <c r="P22" i="26"/>
  <c r="O14" i="26"/>
  <c r="P14" i="26" s="1"/>
  <c r="O6" i="26"/>
  <c r="P6" i="26"/>
  <c r="Q41" i="31"/>
  <c r="Q33" i="31"/>
  <c r="Q25" i="31"/>
  <c r="Q17" i="31"/>
  <c r="Q9" i="31"/>
  <c r="P41" i="31"/>
  <c r="S25" i="21"/>
  <c r="P43" i="22"/>
  <c r="P35" i="22"/>
  <c r="P27" i="22"/>
  <c r="P19" i="22"/>
  <c r="P11" i="22"/>
  <c r="O43" i="20"/>
  <c r="P43" i="20" s="1"/>
  <c r="O35" i="20"/>
  <c r="P35" i="20" s="1"/>
  <c r="O27" i="20"/>
  <c r="P27" i="20" s="1"/>
  <c r="O19" i="20"/>
  <c r="P19" i="20" s="1"/>
  <c r="O11" i="20"/>
  <c r="P11" i="20" s="1"/>
  <c r="S29" i="21"/>
  <c r="S21" i="21"/>
  <c r="S13" i="21"/>
  <c r="S5" i="21"/>
  <c r="P40" i="22"/>
  <c r="P32" i="22"/>
  <c r="P24" i="22"/>
  <c r="P16" i="22"/>
  <c r="P8" i="22"/>
  <c r="S28" i="21"/>
  <c r="S20" i="21"/>
  <c r="S12" i="21"/>
  <c r="S4" i="21"/>
  <c r="P39" i="22"/>
  <c r="P31" i="22"/>
  <c r="P23" i="22"/>
  <c r="P15" i="22"/>
  <c r="P7" i="22"/>
  <c r="P37" i="31"/>
  <c r="Q37" i="31" s="1"/>
  <c r="P29" i="31"/>
  <c r="Q29" i="31" s="1"/>
  <c r="P21" i="31"/>
  <c r="P13" i="31"/>
  <c r="P5" i="31"/>
  <c r="Q5" i="31" s="1"/>
  <c r="O39" i="20"/>
  <c r="P39" i="20" s="1"/>
  <c r="O31" i="20"/>
  <c r="P31" i="20" s="1"/>
  <c r="O23" i="20"/>
  <c r="P23" i="20" s="1"/>
  <c r="O15" i="20"/>
  <c r="P15" i="20" s="1"/>
  <c r="O7" i="20"/>
  <c r="P7" i="20" s="1"/>
  <c r="Q35" i="17"/>
  <c r="Q19" i="17"/>
  <c r="P75" i="17"/>
  <c r="Q75" i="17" s="1"/>
  <c r="P71" i="17"/>
  <c r="Q71" i="17" s="1"/>
  <c r="P67" i="17"/>
  <c r="Q67" i="17" s="1"/>
  <c r="P63" i="17"/>
  <c r="Q63" i="17" s="1"/>
  <c r="P59" i="17"/>
  <c r="Q59" i="17" s="1"/>
  <c r="P55" i="17"/>
  <c r="Q55" i="17" s="1"/>
  <c r="P51" i="17"/>
  <c r="Q51" i="17" s="1"/>
  <c r="P47" i="17"/>
  <c r="Q47" i="17" s="1"/>
  <c r="P43" i="17"/>
  <c r="Q43" i="17" s="1"/>
  <c r="P39" i="17"/>
  <c r="Q39" i="17" s="1"/>
  <c r="P35" i="17"/>
  <c r="P31" i="17"/>
  <c r="Q31" i="17" s="1"/>
  <c r="P27" i="17"/>
  <c r="Q27" i="17" s="1"/>
  <c r="P23" i="17"/>
  <c r="Q23" i="17" s="1"/>
  <c r="P19" i="17"/>
  <c r="P15" i="17"/>
  <c r="Q15" i="17" s="1"/>
  <c r="P11" i="17"/>
  <c r="Q11" i="17" s="1"/>
  <c r="P7" i="17"/>
  <c r="Q7" i="17" s="1"/>
  <c r="Y4" i="27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X4" i="27"/>
  <c r="X5" i="27"/>
  <c r="X6" i="27"/>
  <c r="X7" i="27"/>
  <c r="X8" i="27"/>
  <c r="X9" i="27"/>
  <c r="X10" i="27"/>
  <c r="X11" i="27"/>
  <c r="X12" i="27"/>
  <c r="X13" i="27"/>
  <c r="X14" i="27"/>
  <c r="X15" i="27"/>
  <c r="X16" i="27"/>
  <c r="X17" i="27"/>
  <c r="X18" i="27"/>
  <c r="W4" i="27"/>
  <c r="W5" i="27"/>
  <c r="W6" i="27"/>
  <c r="W7" i="27"/>
  <c r="W8" i="27"/>
  <c r="W9" i="27"/>
  <c r="W10" i="27"/>
  <c r="W11" i="27"/>
  <c r="W12" i="27"/>
  <c r="W13" i="27"/>
  <c r="W14" i="27"/>
  <c r="W15" i="27"/>
  <c r="W16" i="27"/>
  <c r="W17" i="27"/>
  <c r="W18" i="27"/>
  <c r="V4" i="27"/>
  <c r="Q4" i="27" l="1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U4" i="27"/>
  <c r="U5" i="27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T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P52" i="31" l="1"/>
  <c r="M95" i="31" s="1"/>
  <c r="Q39" i="30"/>
  <c r="N69" i="30" s="1"/>
  <c r="Q3" i="30"/>
  <c r="P60" i="29"/>
  <c r="M105" i="29" s="1"/>
  <c r="P3" i="29"/>
  <c r="P59" i="28"/>
  <c r="M109" i="28" s="1"/>
  <c r="P3" i="28"/>
  <c r="Q3" i="28" s="1"/>
  <c r="O53" i="28" s="1"/>
  <c r="M110" i="28" l="1"/>
  <c r="M106" i="29"/>
  <c r="N70" i="30"/>
  <c r="M96" i="31"/>
  <c r="P3" i="31"/>
  <c r="Q3" i="31" s="1"/>
  <c r="O46" i="31" s="1"/>
  <c r="R3" i="30"/>
  <c r="P33" i="30" s="1"/>
  <c r="Q3" i="29"/>
  <c r="O48" i="29" s="1"/>
  <c r="O64" i="26"/>
  <c r="L119" i="26" s="1"/>
  <c r="O54" i="25"/>
  <c r="L99" i="25" s="1"/>
  <c r="O3" i="25"/>
  <c r="P3" i="25" s="1"/>
  <c r="N48" i="25" s="1"/>
  <c r="O66" i="24"/>
  <c r="L123" i="24" s="1"/>
  <c r="O3" i="24"/>
  <c r="P3" i="24" s="1"/>
  <c r="N60" i="24" s="1"/>
  <c r="O69" i="23"/>
  <c r="L129" i="23" s="1"/>
  <c r="L130" i="23" s="1"/>
  <c r="O62" i="20"/>
  <c r="L104" i="20" s="1"/>
  <c r="O3" i="20"/>
  <c r="P3" i="20" s="1"/>
  <c r="N45" i="20" s="1"/>
  <c r="L105" i="20" l="1"/>
  <c r="O49" i="29"/>
  <c r="N50" i="29" s="1"/>
  <c r="P34" i="30"/>
  <c r="O35" i="30" s="1"/>
  <c r="O54" i="28"/>
  <c r="N55" i="28" s="1"/>
  <c r="L100" i="25"/>
  <c r="L124" i="24"/>
  <c r="L120" i="26"/>
  <c r="O3" i="23"/>
  <c r="P3" i="23" s="1"/>
  <c r="N63" i="23" s="1"/>
  <c r="O47" i="31" l="1"/>
  <c r="N48" i="31" s="1"/>
  <c r="N46" i="20"/>
  <c r="M47" i="20" s="1"/>
  <c r="N49" i="25"/>
  <c r="M50" i="25" s="1"/>
  <c r="N61" i="24"/>
  <c r="M62" i="24" s="1"/>
  <c r="N64" i="23"/>
  <c r="M65" i="23" s="1"/>
  <c r="P59" i="19" l="1"/>
  <c r="M108" i="19" s="1"/>
  <c r="P3" i="19"/>
  <c r="P73" i="18"/>
  <c r="M137" i="18" s="1"/>
  <c r="P3" i="18"/>
  <c r="P84" i="17"/>
  <c r="M159" i="17" s="1"/>
  <c r="P3" i="17"/>
  <c r="Q3" i="17" s="1"/>
  <c r="O78" i="17" s="1"/>
  <c r="O3" i="26"/>
  <c r="O53" i="22"/>
  <c r="L94" i="22" s="1"/>
  <c r="O6" i="22"/>
  <c r="P6" i="22" s="1"/>
  <c r="N47" i="22" s="1"/>
  <c r="R42" i="21"/>
  <c r="O75" i="21" s="1"/>
  <c r="R3" i="21"/>
  <c r="S3" i="21" s="1"/>
  <c r="Q36" i="21" s="1"/>
  <c r="L95" i="22" l="1"/>
  <c r="M138" i="18"/>
  <c r="M160" i="17"/>
  <c r="O76" i="21"/>
  <c r="M109" i="19"/>
  <c r="Q3" i="19"/>
  <c r="O53" i="19" s="1"/>
  <c r="Q3" i="18"/>
  <c r="O67" i="18" s="1"/>
  <c r="P3" i="26"/>
  <c r="N58" i="26" s="1"/>
  <c r="N59" i="26" l="1"/>
  <c r="M60" i="26" s="1"/>
  <c r="O68" i="18"/>
  <c r="N69" i="18" s="1"/>
  <c r="O54" i="19"/>
  <c r="N55" i="19" s="1"/>
  <c r="N48" i="22"/>
  <c r="M49" i="22" s="1"/>
  <c r="Q37" i="21"/>
  <c r="P38" i="21" s="1"/>
  <c r="O79" i="17" l="1"/>
  <c r="N80" i="17" s="1"/>
</calcChain>
</file>

<file path=xl/sharedStrings.xml><?xml version="1.0" encoding="utf-8"?>
<sst xmlns="http://schemas.openxmlformats.org/spreadsheetml/2006/main" count="16561" uniqueCount="2327">
  <si>
    <t>半翅目</t>
    <phoneticPr fontId="1" type="noConversion"/>
  </si>
  <si>
    <t>雙翅目</t>
    <phoneticPr fontId="1" type="noConversion"/>
  </si>
  <si>
    <t>膜翅目</t>
    <phoneticPr fontId="1" type="noConversion"/>
  </si>
  <si>
    <t>鞘翅目</t>
    <phoneticPr fontId="1" type="noConversion"/>
  </si>
  <si>
    <t>鱗翅目</t>
    <phoneticPr fontId="1" type="noConversion"/>
  </si>
  <si>
    <t>蚜科</t>
    <phoneticPr fontId="1" type="noConversion"/>
  </si>
  <si>
    <t>花椿科</t>
    <phoneticPr fontId="1" type="noConversion"/>
  </si>
  <si>
    <t>葉蟬科</t>
    <phoneticPr fontId="1" type="noConversion"/>
  </si>
  <si>
    <t>渚蠅科</t>
    <phoneticPr fontId="1" type="noConversion"/>
  </si>
  <si>
    <t>食蚜蠅科</t>
    <phoneticPr fontId="1" type="noConversion"/>
  </si>
  <si>
    <t>縞蠅科</t>
    <phoneticPr fontId="1" type="noConversion"/>
  </si>
  <si>
    <t>蠓科</t>
    <phoneticPr fontId="1" type="noConversion"/>
  </si>
  <si>
    <t>果實蠅科</t>
    <phoneticPr fontId="1" type="noConversion"/>
  </si>
  <si>
    <t>桿蠅科</t>
    <phoneticPr fontId="1" type="noConversion"/>
  </si>
  <si>
    <t>蚊科</t>
    <phoneticPr fontId="1" type="noConversion"/>
  </si>
  <si>
    <t>果蠅科</t>
    <phoneticPr fontId="1" type="noConversion"/>
  </si>
  <si>
    <t>蜜蜂科</t>
    <phoneticPr fontId="1" type="noConversion"/>
  </si>
  <si>
    <t>姬蜂科</t>
    <phoneticPr fontId="1" type="noConversion"/>
  </si>
  <si>
    <t>繭蜂科</t>
    <phoneticPr fontId="1" type="noConversion"/>
  </si>
  <si>
    <t>赤眼蜂科</t>
    <phoneticPr fontId="1" type="noConversion"/>
  </si>
  <si>
    <t>釉小蜂科</t>
    <phoneticPr fontId="1" type="noConversion"/>
  </si>
  <si>
    <t>纓小蜂科</t>
    <phoneticPr fontId="1" type="noConversion"/>
  </si>
  <si>
    <t>瓢蟲科</t>
    <phoneticPr fontId="1" type="noConversion"/>
  </si>
  <si>
    <t>螟蛾科</t>
    <phoneticPr fontId="1" type="noConversion"/>
  </si>
  <si>
    <t>蚜小蜂科</t>
    <phoneticPr fontId="1" type="noConversion"/>
  </si>
  <si>
    <t>金小蜂科</t>
    <phoneticPr fontId="1" type="noConversion"/>
  </si>
  <si>
    <t>釉小蜂科</t>
    <phoneticPr fontId="1" type="noConversion"/>
  </si>
  <si>
    <t>繭蜂科</t>
    <phoneticPr fontId="1" type="noConversion"/>
  </si>
  <si>
    <t>纓小蜂科</t>
    <phoneticPr fontId="1" type="noConversion"/>
  </si>
  <si>
    <t>舞虻科</t>
    <phoneticPr fontId="1" type="noConversion"/>
  </si>
  <si>
    <t>半翅目</t>
    <phoneticPr fontId="1" type="noConversion"/>
  </si>
  <si>
    <t>蜘蛛目</t>
    <phoneticPr fontId="1" type="noConversion"/>
  </si>
  <si>
    <t>金小蜂科</t>
    <phoneticPr fontId="1" type="noConversion"/>
  </si>
  <si>
    <t>隱翅蟲科</t>
    <phoneticPr fontId="1" type="noConversion"/>
  </si>
  <si>
    <t>沼蠅科</t>
    <phoneticPr fontId="1" type="noConversion"/>
  </si>
  <si>
    <t>金蛛科</t>
    <phoneticPr fontId="1" type="noConversion"/>
  </si>
  <si>
    <t>皿蛛科</t>
    <phoneticPr fontId="1" type="noConversion"/>
  </si>
  <si>
    <t>長腳蛛科</t>
    <phoneticPr fontId="1" type="noConversion"/>
  </si>
  <si>
    <t>植食者</t>
    <phoneticPr fontId="1" type="noConversion"/>
  </si>
  <si>
    <t>掠食者</t>
    <phoneticPr fontId="1" type="noConversion"/>
  </si>
  <si>
    <t>稻害者</t>
    <phoneticPr fontId="1" type="noConversion"/>
  </si>
  <si>
    <t>中性物種</t>
    <phoneticPr fontId="1" type="noConversion"/>
  </si>
  <si>
    <t>中性物種</t>
    <phoneticPr fontId="1" type="noConversion"/>
  </si>
  <si>
    <t>擬寄生者</t>
    <phoneticPr fontId="1" type="noConversion"/>
  </si>
  <si>
    <t>擬寄生者</t>
    <phoneticPr fontId="1" type="noConversion"/>
  </si>
  <si>
    <t>稻害者</t>
    <phoneticPr fontId="1" type="noConversion"/>
  </si>
  <si>
    <t>擬寄生者</t>
    <phoneticPr fontId="1" type="noConversion"/>
  </si>
  <si>
    <t>掠食者</t>
    <phoneticPr fontId="1" type="noConversion"/>
  </si>
  <si>
    <t>小黑花椿象</t>
    <phoneticPr fontId="1" type="noConversion"/>
  </si>
  <si>
    <t>偽黑尾葉蟬</t>
    <phoneticPr fontId="1" type="noConversion"/>
  </si>
  <si>
    <t>花蜂</t>
    <phoneticPr fontId="1" type="noConversion"/>
  </si>
  <si>
    <t>蜜蜂</t>
    <phoneticPr fontId="1" type="noConversion"/>
  </si>
  <si>
    <t>六條瓢蟲</t>
    <phoneticPr fontId="1" type="noConversion"/>
  </si>
  <si>
    <t>Gonatocerus</t>
    <phoneticPr fontId="1" type="noConversion"/>
  </si>
  <si>
    <t>Anaphes</t>
    <phoneticPr fontId="1" type="noConversion"/>
  </si>
  <si>
    <t>Pediobius</t>
    <phoneticPr fontId="1" type="noConversion"/>
  </si>
  <si>
    <t>Trichogramma</t>
    <phoneticPr fontId="1" type="noConversion"/>
  </si>
  <si>
    <t>Anagrus</t>
    <phoneticPr fontId="1" type="noConversion"/>
  </si>
  <si>
    <t>Panstenon</t>
    <phoneticPr fontId="1" type="noConversion"/>
  </si>
  <si>
    <t>長角沼蠅</t>
    <phoneticPr fontId="1" type="noConversion"/>
  </si>
  <si>
    <t>偽黑尾葉蟬</t>
    <phoneticPr fontId="1" type="noConversion"/>
  </si>
  <si>
    <t>opius</t>
    <phoneticPr fontId="1" type="noConversion"/>
  </si>
  <si>
    <t>Drapetis</t>
    <phoneticPr fontId="1" type="noConversion"/>
  </si>
  <si>
    <t>Encarsia</t>
    <phoneticPr fontId="1" type="noConversion"/>
  </si>
  <si>
    <t>Opius</t>
    <phoneticPr fontId="1" type="noConversion"/>
  </si>
  <si>
    <t>雙翅目</t>
    <phoneticPr fontId="1" type="noConversion"/>
  </si>
  <si>
    <t>稗桿蠅科</t>
    <phoneticPr fontId="1" type="noConversion"/>
  </si>
  <si>
    <t>彈尾目</t>
    <phoneticPr fontId="1" type="noConversion"/>
  </si>
  <si>
    <t>跳蟲</t>
    <phoneticPr fontId="1" type="noConversion"/>
  </si>
  <si>
    <t>雙翅目</t>
    <phoneticPr fontId="1" type="noConversion"/>
  </si>
  <si>
    <t>渚蠅科</t>
    <phoneticPr fontId="1" type="noConversion"/>
  </si>
  <si>
    <t>雙翅目</t>
    <phoneticPr fontId="1" type="noConversion"/>
  </si>
  <si>
    <t>搖蚊科</t>
    <phoneticPr fontId="1" type="noConversion"/>
  </si>
  <si>
    <t>渚蠅科</t>
    <phoneticPr fontId="1" type="noConversion"/>
  </si>
  <si>
    <t>膜翅目</t>
    <phoneticPr fontId="1" type="noConversion"/>
  </si>
  <si>
    <t>雙翅目</t>
    <phoneticPr fontId="1" type="noConversion"/>
  </si>
  <si>
    <t>蟻科</t>
    <phoneticPr fontId="1" type="noConversion"/>
  </si>
  <si>
    <t>蚜小蜂科</t>
    <phoneticPr fontId="1" type="noConversion"/>
  </si>
  <si>
    <t>雙翅目</t>
    <phoneticPr fontId="1" type="noConversion"/>
  </si>
  <si>
    <t>雙翅目</t>
    <phoneticPr fontId="1" type="noConversion"/>
  </si>
  <si>
    <t>渚蠅科</t>
    <phoneticPr fontId="1" type="noConversion"/>
  </si>
  <si>
    <t>蠓科</t>
    <phoneticPr fontId="1" type="noConversion"/>
  </si>
  <si>
    <t>搖蚊科</t>
    <phoneticPr fontId="1" type="noConversion"/>
  </si>
  <si>
    <t>中性物種</t>
    <phoneticPr fontId="1" type="noConversion"/>
  </si>
  <si>
    <t>中性物種</t>
    <phoneticPr fontId="1" type="noConversion"/>
  </si>
  <si>
    <t>隱搖蚊</t>
    <phoneticPr fontId="1" type="noConversion"/>
  </si>
  <si>
    <t>池畔搖蚊</t>
    <phoneticPr fontId="1" type="noConversion"/>
  </si>
  <si>
    <t>中性物種</t>
    <phoneticPr fontId="1" type="noConversion"/>
  </si>
  <si>
    <t>Psilopa</t>
    <phoneticPr fontId="1" type="noConversion"/>
  </si>
  <si>
    <t>庫蠓</t>
    <phoneticPr fontId="1" type="noConversion"/>
  </si>
  <si>
    <t>長足虻科</t>
    <phoneticPr fontId="1" type="noConversion"/>
  </si>
  <si>
    <t>掠食者</t>
    <phoneticPr fontId="1" type="noConversion"/>
  </si>
  <si>
    <t>雙翅目</t>
    <phoneticPr fontId="1" type="noConversion"/>
  </si>
  <si>
    <t>搖蚊科</t>
    <phoneticPr fontId="1" type="noConversion"/>
  </si>
  <si>
    <t>中性物種</t>
    <phoneticPr fontId="1" type="noConversion"/>
  </si>
  <si>
    <t>雙翅目</t>
    <phoneticPr fontId="1" type="noConversion"/>
  </si>
  <si>
    <t>蠓科</t>
    <phoneticPr fontId="1" type="noConversion"/>
  </si>
  <si>
    <t>繭蜂科</t>
    <phoneticPr fontId="1" type="noConversion"/>
  </si>
  <si>
    <t>管薊馬科</t>
    <phoneticPr fontId="1" type="noConversion"/>
  </si>
  <si>
    <t>膜翅目</t>
    <phoneticPr fontId="1" type="noConversion"/>
  </si>
  <si>
    <t>纓翅目</t>
    <phoneticPr fontId="1" type="noConversion"/>
  </si>
  <si>
    <t>中性物種</t>
    <phoneticPr fontId="1" type="noConversion"/>
  </si>
  <si>
    <t>中性物種</t>
    <phoneticPr fontId="1" type="noConversion"/>
  </si>
  <si>
    <t>擬寄生者</t>
    <phoneticPr fontId="1" type="noConversion"/>
  </si>
  <si>
    <t>稻害者</t>
    <phoneticPr fontId="1" type="noConversion"/>
  </si>
  <si>
    <t>半翅目</t>
    <phoneticPr fontId="1" type="noConversion"/>
  </si>
  <si>
    <t>雙翅目</t>
    <phoneticPr fontId="1" type="noConversion"/>
  </si>
  <si>
    <t>膜翅目</t>
    <phoneticPr fontId="1" type="noConversion"/>
  </si>
  <si>
    <t>直翅目</t>
    <phoneticPr fontId="1" type="noConversion"/>
  </si>
  <si>
    <t>蜘蛛</t>
    <phoneticPr fontId="1" type="noConversion"/>
  </si>
  <si>
    <t>鞘翅目</t>
    <phoneticPr fontId="1" type="noConversion"/>
  </si>
  <si>
    <t>稻蝨科</t>
    <phoneticPr fontId="1" type="noConversion"/>
  </si>
  <si>
    <t>葉蟬科</t>
    <phoneticPr fontId="1" type="noConversion"/>
  </si>
  <si>
    <t>渚蠅科</t>
    <phoneticPr fontId="1" type="noConversion"/>
  </si>
  <si>
    <t>搖蚊科</t>
    <phoneticPr fontId="1" type="noConversion"/>
  </si>
  <si>
    <t>搖蚊科</t>
    <phoneticPr fontId="1" type="noConversion"/>
  </si>
  <si>
    <t>蠓科</t>
    <phoneticPr fontId="1" type="noConversion"/>
  </si>
  <si>
    <t>蚋科</t>
    <phoneticPr fontId="1" type="noConversion"/>
  </si>
  <si>
    <t>緣腹細蜂科</t>
    <phoneticPr fontId="1" type="noConversion"/>
  </si>
  <si>
    <t>蝗科</t>
    <phoneticPr fontId="1" type="noConversion"/>
  </si>
  <si>
    <t>菱蝗科</t>
    <phoneticPr fontId="1" type="noConversion"/>
  </si>
  <si>
    <t>長腳蛛科</t>
    <phoneticPr fontId="1" type="noConversion"/>
  </si>
  <si>
    <t>蕈甲科</t>
    <phoneticPr fontId="1" type="noConversion"/>
  </si>
  <si>
    <t>褐飛蝨</t>
    <phoneticPr fontId="1" type="noConversion"/>
  </si>
  <si>
    <t>偽黑尾葉蟬</t>
    <phoneticPr fontId="1" type="noConversion"/>
  </si>
  <si>
    <t>班飛蝨</t>
    <phoneticPr fontId="1" type="noConversion"/>
  </si>
  <si>
    <t>電光葉蟬</t>
    <phoneticPr fontId="1" type="noConversion"/>
  </si>
  <si>
    <t>隱搖蚊</t>
    <phoneticPr fontId="1" type="noConversion"/>
  </si>
  <si>
    <t>池畔搖蚊</t>
    <phoneticPr fontId="1" type="noConversion"/>
  </si>
  <si>
    <t>粒卵蜂</t>
    <phoneticPr fontId="1" type="noConversion"/>
  </si>
  <si>
    <t>小稻蝗</t>
    <phoneticPr fontId="1" type="noConversion"/>
  </si>
  <si>
    <t>條背土蝗</t>
    <phoneticPr fontId="1" type="noConversion"/>
  </si>
  <si>
    <t>日本長腳蛛</t>
    <phoneticPr fontId="1" type="noConversion"/>
  </si>
  <si>
    <t>搖蚊科</t>
    <phoneticPr fontId="1" type="noConversion"/>
  </si>
  <si>
    <t>桿蠅科</t>
    <phoneticPr fontId="1" type="noConversion"/>
  </si>
  <si>
    <t>長足虻科</t>
    <phoneticPr fontId="1" type="noConversion"/>
  </si>
  <si>
    <t>褐飛蝨</t>
    <phoneticPr fontId="1" type="noConversion"/>
  </si>
  <si>
    <t>池畔搖蚊</t>
    <phoneticPr fontId="1" type="noConversion"/>
  </si>
  <si>
    <t>隱搖蚊2</t>
    <phoneticPr fontId="1" type="noConversion"/>
  </si>
  <si>
    <t>尼蠓</t>
    <phoneticPr fontId="1" type="noConversion"/>
  </si>
  <si>
    <t>長足虻科</t>
    <phoneticPr fontId="1" type="noConversion"/>
  </si>
  <si>
    <t>池畔搖蚊</t>
    <phoneticPr fontId="1" type="noConversion"/>
  </si>
  <si>
    <t>蜘蛛</t>
    <phoneticPr fontId="1" type="noConversion"/>
  </si>
  <si>
    <t>皿網蛛科</t>
    <phoneticPr fontId="1" type="noConversion"/>
  </si>
  <si>
    <t>糞蠅科</t>
    <phoneticPr fontId="1" type="noConversion"/>
  </si>
  <si>
    <t>池畔搖蚊</t>
    <phoneticPr fontId="1" type="noConversion"/>
  </si>
  <si>
    <t>雙翅目</t>
    <phoneticPr fontId="1" type="noConversion"/>
  </si>
  <si>
    <t>克利搖蚊</t>
    <phoneticPr fontId="1" type="noConversion"/>
  </si>
  <si>
    <t>稻害者</t>
    <phoneticPr fontId="1" type="noConversion"/>
  </si>
  <si>
    <t>中性物種</t>
    <phoneticPr fontId="1" type="noConversion"/>
  </si>
  <si>
    <t>掠食者</t>
    <phoneticPr fontId="1" type="noConversion"/>
  </si>
  <si>
    <t>擬寄生者</t>
    <phoneticPr fontId="1" type="noConversion"/>
  </si>
  <si>
    <t>稻害者</t>
    <phoneticPr fontId="1" type="noConversion"/>
  </si>
  <si>
    <t>植食者</t>
    <phoneticPr fontId="1" type="noConversion"/>
  </si>
  <si>
    <t>掠食者</t>
    <phoneticPr fontId="1" type="noConversion"/>
  </si>
  <si>
    <t>稻害者</t>
    <phoneticPr fontId="1" type="noConversion"/>
  </si>
  <si>
    <t>中性物種</t>
    <phoneticPr fontId="1" type="noConversion"/>
  </si>
  <si>
    <t>中性物種</t>
    <phoneticPr fontId="1" type="noConversion"/>
  </si>
  <si>
    <t>擬寄生者</t>
    <phoneticPr fontId="1" type="noConversion"/>
  </si>
  <si>
    <t>中性物種</t>
    <phoneticPr fontId="1" type="noConversion"/>
  </si>
  <si>
    <t>中性物種</t>
    <phoneticPr fontId="1" type="noConversion"/>
  </si>
  <si>
    <t>掠食者</t>
    <phoneticPr fontId="1" type="noConversion"/>
  </si>
  <si>
    <t>鞘翅目</t>
    <phoneticPr fontId="1" type="noConversion"/>
  </si>
  <si>
    <t>雙翅目</t>
    <phoneticPr fontId="1" type="noConversion"/>
  </si>
  <si>
    <t>半翅目</t>
    <phoneticPr fontId="1" type="noConversion"/>
  </si>
  <si>
    <t>膜翅目</t>
    <phoneticPr fontId="1" type="noConversion"/>
  </si>
  <si>
    <t>隱翅蟲科</t>
    <phoneticPr fontId="1" type="noConversion"/>
  </si>
  <si>
    <t>象鼻蟲科</t>
    <phoneticPr fontId="1" type="noConversion"/>
  </si>
  <si>
    <t>搖蚊科</t>
    <phoneticPr fontId="1" type="noConversion"/>
  </si>
  <si>
    <t>渚蠅科</t>
    <phoneticPr fontId="1" type="noConversion"/>
  </si>
  <si>
    <t>葉蟬科</t>
    <phoneticPr fontId="1" type="noConversion"/>
  </si>
  <si>
    <t>金小蜂科</t>
    <phoneticPr fontId="1" type="noConversion"/>
  </si>
  <si>
    <t>纓小蜂科</t>
    <phoneticPr fontId="1" type="noConversion"/>
  </si>
  <si>
    <t>蜘蛛</t>
    <phoneticPr fontId="1" type="noConversion"/>
  </si>
  <si>
    <t>象鼻蟲科</t>
    <phoneticPr fontId="1" type="noConversion"/>
  </si>
  <si>
    <t>蚜科</t>
    <phoneticPr fontId="1" type="noConversion"/>
  </si>
  <si>
    <t>半翅目</t>
    <phoneticPr fontId="1" type="noConversion"/>
  </si>
  <si>
    <t>日蠅科</t>
    <phoneticPr fontId="1" type="noConversion"/>
  </si>
  <si>
    <t>渚蠅科</t>
    <phoneticPr fontId="1" type="noConversion"/>
  </si>
  <si>
    <t>長足虻科</t>
    <phoneticPr fontId="1" type="noConversion"/>
  </si>
  <si>
    <t>貓蛛科</t>
    <phoneticPr fontId="1" type="noConversion"/>
  </si>
  <si>
    <t>長腳蛛科</t>
    <phoneticPr fontId="1" type="noConversion"/>
  </si>
  <si>
    <t>釉小蜂科</t>
    <phoneticPr fontId="1" type="noConversion"/>
  </si>
  <si>
    <t>掠食者</t>
    <phoneticPr fontId="1" type="noConversion"/>
  </si>
  <si>
    <t>稻害者</t>
    <phoneticPr fontId="1" type="noConversion"/>
  </si>
  <si>
    <t>擬寄生者</t>
    <phoneticPr fontId="1" type="noConversion"/>
  </si>
  <si>
    <t>中性物種</t>
    <phoneticPr fontId="1" type="noConversion"/>
  </si>
  <si>
    <t>擬寄生者</t>
    <phoneticPr fontId="1" type="noConversion"/>
  </si>
  <si>
    <t>瓢蟲科</t>
    <phoneticPr fontId="1" type="noConversion"/>
  </si>
  <si>
    <t>隱翅蟲科</t>
    <phoneticPr fontId="1" type="noConversion"/>
  </si>
  <si>
    <t>步行蟲科</t>
    <phoneticPr fontId="1" type="noConversion"/>
  </si>
  <si>
    <t>出尾水蟲科</t>
    <phoneticPr fontId="1" type="noConversion"/>
  </si>
  <si>
    <t>毛翅目</t>
    <phoneticPr fontId="1" type="noConversion"/>
  </si>
  <si>
    <t>雙翅目</t>
    <phoneticPr fontId="1" type="noConversion"/>
  </si>
  <si>
    <t>蜘蛛目</t>
    <phoneticPr fontId="1" type="noConversion"/>
  </si>
  <si>
    <t>半翅目</t>
    <phoneticPr fontId="1" type="noConversion"/>
  </si>
  <si>
    <t>搖蚊科</t>
    <phoneticPr fontId="1" type="noConversion"/>
  </si>
  <si>
    <t>長足虻科</t>
    <phoneticPr fontId="1" type="noConversion"/>
  </si>
  <si>
    <t>渚蠅科</t>
    <phoneticPr fontId="1" type="noConversion"/>
  </si>
  <si>
    <t>金蛛科</t>
    <phoneticPr fontId="1" type="noConversion"/>
  </si>
  <si>
    <t>蚜科</t>
    <phoneticPr fontId="1" type="noConversion"/>
  </si>
  <si>
    <t>掠食者</t>
    <phoneticPr fontId="1" type="noConversion"/>
  </si>
  <si>
    <t>中性物種</t>
    <phoneticPr fontId="1" type="noConversion"/>
  </si>
  <si>
    <t>掠食者</t>
    <phoneticPr fontId="1" type="noConversion"/>
  </si>
  <si>
    <t>中性物種</t>
    <phoneticPr fontId="1" type="noConversion"/>
  </si>
  <si>
    <t>稻害者</t>
    <phoneticPr fontId="1" type="noConversion"/>
  </si>
  <si>
    <t>瘤野螟</t>
    <phoneticPr fontId="1" type="noConversion"/>
  </si>
  <si>
    <t>Psilopa</t>
    <phoneticPr fontId="1" type="noConversion"/>
  </si>
  <si>
    <t>Medetera</t>
    <phoneticPr fontId="1" type="noConversion"/>
  </si>
  <si>
    <t>水稻水象鼻蟲</t>
    <phoneticPr fontId="1" type="noConversion"/>
  </si>
  <si>
    <t>偽黑尾葉蟬</t>
    <phoneticPr fontId="1" type="noConversion"/>
  </si>
  <si>
    <t>panstenon</t>
    <phoneticPr fontId="1" type="noConversion"/>
  </si>
  <si>
    <t>gonatocerus</t>
    <phoneticPr fontId="1" type="noConversion"/>
  </si>
  <si>
    <t>水稻水象鼻蟲</t>
    <phoneticPr fontId="1" type="noConversion"/>
  </si>
  <si>
    <t>橙瓢蟲</t>
    <phoneticPr fontId="1" type="noConversion"/>
  </si>
  <si>
    <t>姬石蛾科</t>
    <phoneticPr fontId="1" type="noConversion"/>
  </si>
  <si>
    <t>掠食者</t>
    <phoneticPr fontId="1" type="noConversion"/>
  </si>
  <si>
    <t>隱搖蚊</t>
    <phoneticPr fontId="1" type="noConversion"/>
  </si>
  <si>
    <t>鹽埕搖蚊</t>
    <phoneticPr fontId="1" type="noConversion"/>
  </si>
  <si>
    <t>小刺搖蚊</t>
    <phoneticPr fontId="1" type="noConversion"/>
  </si>
  <si>
    <t>池畔搖蚊</t>
    <phoneticPr fontId="1" type="noConversion"/>
  </si>
  <si>
    <t>克利搖蚊</t>
    <phoneticPr fontId="1" type="noConversion"/>
  </si>
  <si>
    <t>小刺搖蚊</t>
    <phoneticPr fontId="1" type="noConversion"/>
  </si>
  <si>
    <t>克利搖蚊</t>
    <phoneticPr fontId="1" type="noConversion"/>
  </si>
  <si>
    <t>池畔搖蚊</t>
    <phoneticPr fontId="1" type="noConversion"/>
  </si>
  <si>
    <t>鹽埕搖蚊</t>
    <phoneticPr fontId="1" type="noConversion"/>
  </si>
  <si>
    <t>克利搖蚊</t>
    <phoneticPr fontId="1" type="noConversion"/>
  </si>
  <si>
    <t>蜻蛉目</t>
    <phoneticPr fontId="1" type="noConversion"/>
  </si>
  <si>
    <t>直翅目</t>
    <phoneticPr fontId="1" type="noConversion"/>
  </si>
  <si>
    <t>鞘翅目</t>
    <phoneticPr fontId="1" type="noConversion"/>
  </si>
  <si>
    <t>半翅目</t>
    <phoneticPr fontId="1" type="noConversion"/>
  </si>
  <si>
    <t>膜翅目</t>
    <phoneticPr fontId="1" type="noConversion"/>
  </si>
  <si>
    <t>雙翅目</t>
    <phoneticPr fontId="1" type="noConversion"/>
  </si>
  <si>
    <t>蜘蛛目</t>
    <phoneticPr fontId="1" type="noConversion"/>
  </si>
  <si>
    <t>細蟌科</t>
    <phoneticPr fontId="1" type="noConversion"/>
  </si>
  <si>
    <t>蝗科</t>
    <phoneticPr fontId="1" type="noConversion"/>
  </si>
  <si>
    <t>象鼻蟲科</t>
    <phoneticPr fontId="1" type="noConversion"/>
  </si>
  <si>
    <t>瓢蟲科</t>
    <phoneticPr fontId="1" type="noConversion"/>
  </si>
  <si>
    <t>葉蟬科</t>
    <phoneticPr fontId="1" type="noConversion"/>
  </si>
  <si>
    <t>地緣椿科</t>
    <phoneticPr fontId="1" type="noConversion"/>
  </si>
  <si>
    <t>稻蝨科</t>
    <phoneticPr fontId="1" type="noConversion"/>
  </si>
  <si>
    <t>盲椿科</t>
    <phoneticPr fontId="1" type="noConversion"/>
  </si>
  <si>
    <t xml:space="preserve">葉蜂科 </t>
    <phoneticPr fontId="1" type="noConversion"/>
  </si>
  <si>
    <t>小繭蜂科</t>
    <phoneticPr fontId="1" type="noConversion"/>
  </si>
  <si>
    <t>緣腹細蜂科</t>
    <phoneticPr fontId="1" type="noConversion"/>
  </si>
  <si>
    <t>渚蠅科</t>
    <phoneticPr fontId="1" type="noConversion"/>
  </si>
  <si>
    <t>稈蠅科</t>
    <phoneticPr fontId="1" type="noConversion"/>
  </si>
  <si>
    <t>長足虻科</t>
    <phoneticPr fontId="1" type="noConversion"/>
  </si>
  <si>
    <t>舞虻科</t>
    <phoneticPr fontId="1" type="noConversion"/>
  </si>
  <si>
    <t>蚊科</t>
    <phoneticPr fontId="1" type="noConversion"/>
  </si>
  <si>
    <t>蠓科</t>
    <phoneticPr fontId="1" type="noConversion"/>
  </si>
  <si>
    <t>搖蚊科</t>
    <phoneticPr fontId="1" type="noConversion"/>
  </si>
  <si>
    <t>長腳蛛科</t>
    <phoneticPr fontId="1" type="noConversion"/>
  </si>
  <si>
    <t>蠅虎科</t>
    <phoneticPr fontId="1" type="noConversion"/>
  </si>
  <si>
    <t>白粉細蟌</t>
    <phoneticPr fontId="1" type="noConversion"/>
  </si>
  <si>
    <t>小稻蝗</t>
    <phoneticPr fontId="1" type="noConversion"/>
  </si>
  <si>
    <t>水稻水象鼻蟲</t>
    <phoneticPr fontId="1" type="noConversion"/>
  </si>
  <si>
    <t>橙瓢蟲</t>
    <phoneticPr fontId="1" type="noConversion"/>
  </si>
  <si>
    <t>電光葉蟬</t>
    <phoneticPr fontId="1" type="noConversion"/>
  </si>
  <si>
    <t>偽黑尾葉蟬</t>
    <phoneticPr fontId="1" type="noConversion"/>
  </si>
  <si>
    <t>黑條黑尾葉蟬</t>
    <phoneticPr fontId="1" type="noConversion"/>
  </si>
  <si>
    <t>白背飛蝨</t>
    <phoneticPr fontId="1" type="noConversion"/>
  </si>
  <si>
    <t>白翅褐脈葉蟬</t>
    <phoneticPr fontId="1" type="noConversion"/>
  </si>
  <si>
    <t>樟葉蜂</t>
    <phoneticPr fontId="1" type="noConversion"/>
  </si>
  <si>
    <t>粒卵蜂</t>
    <phoneticPr fontId="1" type="noConversion"/>
  </si>
  <si>
    <t>泥渚蠅</t>
    <phoneticPr fontId="1" type="noConversion"/>
  </si>
  <si>
    <t>池畔搖蚊</t>
    <phoneticPr fontId="1" type="noConversion"/>
  </si>
  <si>
    <t>克利搖蚊</t>
    <phoneticPr fontId="1" type="noConversion"/>
  </si>
  <si>
    <t>隱搖蚊</t>
    <phoneticPr fontId="1" type="noConversion"/>
  </si>
  <si>
    <t>華麗長腳蛛</t>
    <phoneticPr fontId="1" type="noConversion"/>
  </si>
  <si>
    <t>綠鱗長腳蛛</t>
    <phoneticPr fontId="1" type="noConversion"/>
  </si>
  <si>
    <t>鱗翅目</t>
    <phoneticPr fontId="1" type="noConversion"/>
  </si>
  <si>
    <t>蜘蛛目</t>
    <phoneticPr fontId="1" type="noConversion"/>
  </si>
  <si>
    <t>蔓椿科</t>
    <phoneticPr fontId="1" type="noConversion"/>
  </si>
  <si>
    <t>纓小蜂科</t>
    <phoneticPr fontId="1" type="noConversion"/>
  </si>
  <si>
    <t>蛺蝶科</t>
    <phoneticPr fontId="1" type="noConversion"/>
  </si>
  <si>
    <t>瓢蟲科</t>
    <phoneticPr fontId="1" type="noConversion"/>
  </si>
  <si>
    <t>金花蟲科</t>
    <phoneticPr fontId="1" type="noConversion"/>
  </si>
  <si>
    <t>長腳蛛科</t>
    <phoneticPr fontId="1" type="noConversion"/>
  </si>
  <si>
    <t>貓蛛科</t>
    <phoneticPr fontId="1" type="noConversion"/>
  </si>
  <si>
    <t>皿網蛛科</t>
    <phoneticPr fontId="1" type="noConversion"/>
  </si>
  <si>
    <t>長足虻科</t>
    <phoneticPr fontId="1" type="noConversion"/>
  </si>
  <si>
    <t>虻科</t>
    <phoneticPr fontId="1" type="noConversion"/>
  </si>
  <si>
    <t>搖蚊科</t>
    <phoneticPr fontId="1" type="noConversion"/>
  </si>
  <si>
    <t>稻赤蔓椿</t>
    <phoneticPr fontId="1" type="noConversion"/>
  </si>
  <si>
    <t>白翅褐脈葉蟬</t>
    <phoneticPr fontId="1" type="noConversion"/>
  </si>
  <si>
    <t>偽黑尾葉蟬</t>
    <phoneticPr fontId="1" type="noConversion"/>
  </si>
  <si>
    <t>褐飛蝨</t>
    <phoneticPr fontId="1" type="noConversion"/>
  </si>
  <si>
    <t>電光葉蟬</t>
    <phoneticPr fontId="1" type="noConversion"/>
  </si>
  <si>
    <t>淡色樹蔭蝶</t>
    <phoneticPr fontId="1" type="noConversion"/>
  </si>
  <si>
    <t>黑額長筒金花蟲</t>
    <phoneticPr fontId="1" type="noConversion"/>
  </si>
  <si>
    <t>爪哇長腳蛛</t>
    <phoneticPr fontId="1" type="noConversion"/>
  </si>
  <si>
    <t>日本長腳蛛</t>
    <phoneticPr fontId="1" type="noConversion"/>
  </si>
  <si>
    <t>華麗長腳蛛</t>
    <phoneticPr fontId="1" type="noConversion"/>
  </si>
  <si>
    <t>毛翅目</t>
    <phoneticPr fontId="1" type="noConversion"/>
  </si>
  <si>
    <t>象鼻蟲科</t>
    <phoneticPr fontId="1" type="noConversion"/>
  </si>
  <si>
    <t>小繭蜂科</t>
    <phoneticPr fontId="1" type="noConversion"/>
  </si>
  <si>
    <t>纓小蜂科</t>
    <phoneticPr fontId="1" type="noConversion"/>
  </si>
  <si>
    <t>釉小蜂科</t>
    <phoneticPr fontId="1" type="noConversion"/>
  </si>
  <si>
    <t>花椿科</t>
    <phoneticPr fontId="1" type="noConversion"/>
  </si>
  <si>
    <t>長腳蛛科</t>
    <phoneticPr fontId="1" type="noConversion"/>
  </si>
  <si>
    <t>金蛛科</t>
    <phoneticPr fontId="1" type="noConversion"/>
  </si>
  <si>
    <t>日蠅科</t>
    <phoneticPr fontId="1" type="noConversion"/>
  </si>
  <si>
    <t>稈蠅科</t>
    <phoneticPr fontId="1" type="noConversion"/>
  </si>
  <si>
    <t>糞蠅科</t>
    <phoneticPr fontId="1" type="noConversion"/>
  </si>
  <si>
    <t>小黑花椿象</t>
    <phoneticPr fontId="1" type="noConversion"/>
  </si>
  <si>
    <t>華麗長腳蛛</t>
    <phoneticPr fontId="1" type="noConversion"/>
  </si>
  <si>
    <t>爪哇長腳蛛</t>
    <phoneticPr fontId="1" type="noConversion"/>
  </si>
  <si>
    <t>池畔搖蚊</t>
    <phoneticPr fontId="1" type="noConversion"/>
  </si>
  <si>
    <t>鹽埕搖蚊</t>
    <phoneticPr fontId="1" type="noConversion"/>
  </si>
  <si>
    <t>長腳蛛科</t>
    <phoneticPr fontId="1" type="noConversion"/>
  </si>
  <si>
    <t>白背飛蝨</t>
    <phoneticPr fontId="1" type="noConversion"/>
  </si>
  <si>
    <t>鹽埕搖蚊</t>
    <phoneticPr fontId="1" type="noConversion"/>
  </si>
  <si>
    <t>池畔搖蚊</t>
    <phoneticPr fontId="1" type="noConversion"/>
  </si>
  <si>
    <t>長足虻科</t>
    <phoneticPr fontId="1" type="noConversion"/>
  </si>
  <si>
    <t>大蚊科</t>
    <phoneticPr fontId="1" type="noConversion"/>
  </si>
  <si>
    <t>克利搖蚊</t>
    <phoneticPr fontId="1" type="noConversion"/>
  </si>
  <si>
    <t>蟻科</t>
    <phoneticPr fontId="1" type="noConversion"/>
  </si>
  <si>
    <t>姬蜂科</t>
    <phoneticPr fontId="1" type="noConversion"/>
  </si>
  <si>
    <t>白背飛蝨</t>
    <phoneticPr fontId="1" type="noConversion"/>
  </si>
  <si>
    <t>橙瓢蟲</t>
    <phoneticPr fontId="1" type="noConversion"/>
  </si>
  <si>
    <t>花居單家蟻</t>
    <phoneticPr fontId="1" type="noConversion"/>
  </si>
  <si>
    <t>方網長腳蛛</t>
    <phoneticPr fontId="1" type="noConversion"/>
  </si>
  <si>
    <t>隱搖蚊</t>
    <phoneticPr fontId="1" type="noConversion"/>
  </si>
  <si>
    <t>鹽埕搖蚊</t>
    <phoneticPr fontId="1" type="noConversion"/>
  </si>
  <si>
    <t>克利搖蚊</t>
    <phoneticPr fontId="1" type="noConversion"/>
  </si>
  <si>
    <t>掠食者</t>
    <phoneticPr fontId="1" type="noConversion"/>
  </si>
  <si>
    <t>稻害者</t>
    <phoneticPr fontId="1" type="noConversion"/>
  </si>
  <si>
    <t>植食者</t>
    <phoneticPr fontId="1" type="noConversion"/>
  </si>
  <si>
    <t>擬寄生者</t>
    <phoneticPr fontId="1" type="noConversion"/>
  </si>
  <si>
    <t>中性物種</t>
    <phoneticPr fontId="1" type="noConversion"/>
  </si>
  <si>
    <t>擬寄生者</t>
    <phoneticPr fontId="1" type="noConversion"/>
  </si>
  <si>
    <t>擬寄生者</t>
    <phoneticPr fontId="1" type="noConversion"/>
  </si>
  <si>
    <t>雙翅目</t>
    <phoneticPr fontId="1" type="noConversion"/>
  </si>
  <si>
    <t>搖蚊科</t>
    <phoneticPr fontId="1" type="noConversion"/>
  </si>
  <si>
    <t>隱搖蚊</t>
    <phoneticPr fontId="1" type="noConversion"/>
  </si>
  <si>
    <t>渚蠅科</t>
    <phoneticPr fontId="1" type="noConversion"/>
  </si>
  <si>
    <t>長足虻科</t>
    <phoneticPr fontId="1" type="noConversion"/>
  </si>
  <si>
    <t>隱搖蚊</t>
    <phoneticPr fontId="1" type="noConversion"/>
  </si>
  <si>
    <t>毛翅目</t>
    <phoneticPr fontId="1" type="noConversion"/>
  </si>
  <si>
    <t>半翅目</t>
    <phoneticPr fontId="1" type="noConversion"/>
  </si>
  <si>
    <t>紋石蛾科</t>
    <phoneticPr fontId="1" type="noConversion"/>
  </si>
  <si>
    <t>葉蟬科</t>
    <phoneticPr fontId="1" type="noConversion"/>
  </si>
  <si>
    <t>蚜科</t>
    <phoneticPr fontId="1" type="noConversion"/>
  </si>
  <si>
    <t>稻蝨科</t>
    <phoneticPr fontId="1" type="noConversion"/>
  </si>
  <si>
    <t>稈蠅科</t>
    <phoneticPr fontId="1" type="noConversion"/>
  </si>
  <si>
    <t>黑條黑尾葉蟬</t>
    <phoneticPr fontId="1" type="noConversion"/>
  </si>
  <si>
    <t>白背飛蝨</t>
    <phoneticPr fontId="1" type="noConversion"/>
  </si>
  <si>
    <t>池畔搖蚊</t>
    <phoneticPr fontId="1" type="noConversion"/>
  </si>
  <si>
    <t>克利搖蚊</t>
    <phoneticPr fontId="1" type="noConversion"/>
  </si>
  <si>
    <t>小刺搖蚊</t>
    <phoneticPr fontId="1" type="noConversion"/>
  </si>
  <si>
    <t>鹽埕搖蚊</t>
    <phoneticPr fontId="1" type="noConversion"/>
  </si>
  <si>
    <t>毛翅目</t>
    <phoneticPr fontId="1" type="noConversion"/>
  </si>
  <si>
    <t>鞘翅目</t>
    <phoneticPr fontId="1" type="noConversion"/>
  </si>
  <si>
    <t>紋石蛾科</t>
    <phoneticPr fontId="1" type="noConversion"/>
  </si>
  <si>
    <t>金花蟲科</t>
    <phoneticPr fontId="1" type="noConversion"/>
  </si>
  <si>
    <t>稈蠅科</t>
    <phoneticPr fontId="1" type="noConversion"/>
  </si>
  <si>
    <t>直翅目</t>
    <phoneticPr fontId="1" type="noConversion"/>
  </si>
  <si>
    <t>蜻蛉目</t>
    <phoneticPr fontId="1" type="noConversion"/>
  </si>
  <si>
    <t>蝗科</t>
    <phoneticPr fontId="1" type="noConversion"/>
  </si>
  <si>
    <t>菱蝗科</t>
    <phoneticPr fontId="1" type="noConversion"/>
  </si>
  <si>
    <t>細蟌科</t>
    <phoneticPr fontId="1" type="noConversion"/>
  </si>
  <si>
    <t>瓢蟲科</t>
    <phoneticPr fontId="1" type="noConversion"/>
  </si>
  <si>
    <t>舞虻科</t>
    <phoneticPr fontId="1" type="noConversion"/>
  </si>
  <si>
    <t>長足虻科</t>
    <phoneticPr fontId="1" type="noConversion"/>
  </si>
  <si>
    <t>家蠅科</t>
    <phoneticPr fontId="1" type="noConversion"/>
  </si>
  <si>
    <t>鱗翅目</t>
    <phoneticPr fontId="1" type="noConversion"/>
  </si>
  <si>
    <t>蝗科</t>
    <phoneticPr fontId="1" type="noConversion"/>
  </si>
  <si>
    <t>螟蛾科</t>
    <phoneticPr fontId="1" type="noConversion"/>
  </si>
  <si>
    <t>蜘蛛目</t>
    <phoneticPr fontId="1" type="noConversion"/>
  </si>
  <si>
    <t>長腳蛛科</t>
    <phoneticPr fontId="1" type="noConversion"/>
  </si>
  <si>
    <t>日本長腳蛛</t>
    <phoneticPr fontId="1" type="noConversion"/>
  </si>
  <si>
    <t>瘤野螟</t>
    <phoneticPr fontId="1" type="noConversion"/>
  </si>
  <si>
    <t>白背飛蝨</t>
    <phoneticPr fontId="1" type="noConversion"/>
  </si>
  <si>
    <t>小稻蝗</t>
    <phoneticPr fontId="1" type="noConversion"/>
  </si>
  <si>
    <t>膜翅目</t>
    <phoneticPr fontId="1" type="noConversion"/>
  </si>
  <si>
    <t>蜘蛛目</t>
    <phoneticPr fontId="1" type="noConversion"/>
  </si>
  <si>
    <t>飛蝨科</t>
    <phoneticPr fontId="1" type="noConversion"/>
  </si>
  <si>
    <t>隱翅蟲科</t>
    <phoneticPr fontId="1" type="noConversion"/>
  </si>
  <si>
    <t>緣腹細蜂科</t>
    <phoneticPr fontId="1" type="noConversion"/>
  </si>
  <si>
    <t>偽黑尾葉蟬</t>
    <phoneticPr fontId="1" type="noConversion"/>
  </si>
  <si>
    <t>白背飛蝨</t>
    <phoneticPr fontId="1" type="noConversion"/>
  </si>
  <si>
    <t>粒卵蜂</t>
    <phoneticPr fontId="1" type="noConversion"/>
  </si>
  <si>
    <t>日本長腳蛛</t>
    <phoneticPr fontId="1" type="noConversion"/>
  </si>
  <si>
    <t>虻科</t>
    <phoneticPr fontId="1" type="noConversion"/>
  </si>
  <si>
    <t>螳水蠅</t>
    <phoneticPr fontId="1" type="noConversion"/>
  </si>
  <si>
    <t>家蠅科</t>
    <phoneticPr fontId="1" type="noConversion"/>
  </si>
  <si>
    <t>寄蠅科</t>
    <phoneticPr fontId="1" type="noConversion"/>
  </si>
  <si>
    <t>果實蠅科</t>
    <phoneticPr fontId="1" type="noConversion"/>
  </si>
  <si>
    <t>沼蠅科</t>
    <phoneticPr fontId="1" type="noConversion"/>
  </si>
  <si>
    <t>姬蜂科</t>
    <phoneticPr fontId="1" type="noConversion"/>
  </si>
  <si>
    <t>長角沼蠅</t>
    <phoneticPr fontId="1" type="noConversion"/>
  </si>
  <si>
    <t>池畔搖蚊</t>
    <phoneticPr fontId="1" type="noConversion"/>
  </si>
  <si>
    <t>macroteleia</t>
    <phoneticPr fontId="1" type="noConversion"/>
  </si>
  <si>
    <t>Psilopa</t>
    <phoneticPr fontId="1" type="noConversion"/>
  </si>
  <si>
    <t>anatrichus</t>
    <phoneticPr fontId="1" type="noConversion"/>
  </si>
  <si>
    <t>掠食者</t>
    <phoneticPr fontId="1" type="noConversion"/>
  </si>
  <si>
    <t>Mepachymerus</t>
    <phoneticPr fontId="1" type="noConversion"/>
  </si>
  <si>
    <t>Medetera</t>
    <phoneticPr fontId="1" type="noConversion"/>
  </si>
  <si>
    <t>Dolichopus</t>
    <phoneticPr fontId="1" type="noConversion"/>
  </si>
  <si>
    <t>Drapetis</t>
    <phoneticPr fontId="1" type="noConversion"/>
  </si>
  <si>
    <t>Hydreilla</t>
    <phoneticPr fontId="1" type="noConversion"/>
  </si>
  <si>
    <t>台灣稻蝗</t>
    <phoneticPr fontId="1" type="noConversion"/>
  </si>
  <si>
    <t>小稻蝗</t>
    <phoneticPr fontId="1" type="noConversion"/>
  </si>
  <si>
    <t>條背土蝗</t>
    <phoneticPr fontId="1" type="noConversion"/>
  </si>
  <si>
    <t>青紋細蟌</t>
    <phoneticPr fontId="1" type="noConversion"/>
  </si>
  <si>
    <t>橙瓢蟲</t>
    <phoneticPr fontId="1" type="noConversion"/>
  </si>
  <si>
    <t>白背飛蝨</t>
    <phoneticPr fontId="1" type="noConversion"/>
  </si>
  <si>
    <t>drapetis</t>
    <phoneticPr fontId="1" type="noConversion"/>
  </si>
  <si>
    <t>Medetera</t>
    <phoneticPr fontId="1" type="noConversion"/>
  </si>
  <si>
    <t>稻害者</t>
    <phoneticPr fontId="1" type="noConversion"/>
  </si>
  <si>
    <t>中性物種</t>
    <phoneticPr fontId="1" type="noConversion"/>
  </si>
  <si>
    <t>中性物種</t>
    <phoneticPr fontId="1" type="noConversion"/>
  </si>
  <si>
    <t>cotesia</t>
    <phoneticPr fontId="1" type="noConversion"/>
  </si>
  <si>
    <t>anaphes</t>
    <phoneticPr fontId="1" type="noConversion"/>
  </si>
  <si>
    <t>掠食者</t>
    <phoneticPr fontId="1" type="noConversion"/>
  </si>
  <si>
    <t>稻害者</t>
    <phoneticPr fontId="1" type="noConversion"/>
  </si>
  <si>
    <t>稻管薊馬</t>
    <phoneticPr fontId="1" type="noConversion"/>
  </si>
  <si>
    <t>擬寄生者</t>
    <phoneticPr fontId="1" type="noConversion"/>
  </si>
  <si>
    <t>紅胸隱翅蟲</t>
    <phoneticPr fontId="1" type="noConversion"/>
  </si>
  <si>
    <t>tetrastichus</t>
    <phoneticPr fontId="1" type="noConversion"/>
  </si>
  <si>
    <t>gonatocerus</t>
    <phoneticPr fontId="1" type="noConversion"/>
  </si>
  <si>
    <t>中性物種</t>
    <phoneticPr fontId="1" type="noConversion"/>
  </si>
  <si>
    <t>植食者</t>
    <phoneticPr fontId="1" type="noConversion"/>
  </si>
  <si>
    <t>方網長腳蛛</t>
    <phoneticPr fontId="1" type="noConversion"/>
  </si>
  <si>
    <t>黑翅蕈蚋科</t>
    <phoneticPr fontId="1" type="noConversion"/>
  </si>
  <si>
    <t>花居單家蟻</t>
    <phoneticPr fontId="1" type="noConversion"/>
  </si>
  <si>
    <t>池畔搖蚊</t>
    <phoneticPr fontId="1" type="noConversion"/>
  </si>
  <si>
    <t>華麗長腳蛛</t>
    <phoneticPr fontId="1" type="noConversion"/>
  </si>
  <si>
    <t>尼蠓</t>
    <phoneticPr fontId="1" type="noConversion"/>
  </si>
  <si>
    <t>毛蠓</t>
    <phoneticPr fontId="1" type="noConversion"/>
  </si>
  <si>
    <t>尼蠓</t>
    <phoneticPr fontId="1" type="noConversion"/>
  </si>
  <si>
    <t>Anatrichus</t>
    <phoneticPr fontId="1" type="noConversion"/>
  </si>
  <si>
    <t>掠食者</t>
    <phoneticPr fontId="1" type="noConversion"/>
  </si>
  <si>
    <t>cotesia</t>
    <phoneticPr fontId="1" type="noConversion"/>
  </si>
  <si>
    <t>毛蠓</t>
    <phoneticPr fontId="1" type="noConversion"/>
  </si>
  <si>
    <t>Tipula</t>
    <phoneticPr fontId="1" type="noConversion"/>
  </si>
  <si>
    <t>渚蠅科</t>
    <phoneticPr fontId="1" type="noConversion"/>
  </si>
  <si>
    <t>Psilopa</t>
    <phoneticPr fontId="1" type="noConversion"/>
  </si>
  <si>
    <t>notiphila</t>
    <phoneticPr fontId="1" type="noConversion"/>
  </si>
  <si>
    <t>黑唇斑葉蟬</t>
    <phoneticPr fontId="1" type="noConversion"/>
  </si>
  <si>
    <t>偽黑尾葉蟬</t>
    <phoneticPr fontId="1" type="noConversion"/>
  </si>
  <si>
    <t>蜘蛛目</t>
    <phoneticPr fontId="1" type="noConversion"/>
  </si>
  <si>
    <t>直翅目</t>
    <phoneticPr fontId="1" type="noConversion"/>
  </si>
  <si>
    <t>膜翅目</t>
    <phoneticPr fontId="1" type="noConversion"/>
  </si>
  <si>
    <t>纓翅目</t>
    <phoneticPr fontId="1" type="noConversion"/>
  </si>
  <si>
    <t>鞘翅目</t>
    <phoneticPr fontId="1" type="noConversion"/>
  </si>
  <si>
    <t>半翅目</t>
    <phoneticPr fontId="1" type="noConversion"/>
  </si>
  <si>
    <t>雙翅目</t>
    <phoneticPr fontId="1" type="noConversion"/>
  </si>
  <si>
    <t>長腳蛛科</t>
    <phoneticPr fontId="1" type="noConversion"/>
  </si>
  <si>
    <t>蝗科</t>
    <phoneticPr fontId="1" type="noConversion"/>
  </si>
  <si>
    <t>姬蜂科</t>
    <phoneticPr fontId="1" type="noConversion"/>
  </si>
  <si>
    <t>小繭蜂科</t>
    <phoneticPr fontId="1" type="noConversion"/>
  </si>
  <si>
    <t>蟻科</t>
    <phoneticPr fontId="1" type="noConversion"/>
  </si>
  <si>
    <t>金小蜂科</t>
    <phoneticPr fontId="1" type="noConversion"/>
  </si>
  <si>
    <t>赤眼蜂科</t>
    <phoneticPr fontId="1" type="noConversion"/>
  </si>
  <si>
    <t>管薊馬科</t>
    <phoneticPr fontId="1" type="noConversion"/>
  </si>
  <si>
    <t>金花蟲科</t>
    <phoneticPr fontId="1" type="noConversion"/>
  </si>
  <si>
    <t>稻蝨科</t>
    <phoneticPr fontId="1" type="noConversion"/>
  </si>
  <si>
    <t>葉蟬科</t>
    <phoneticPr fontId="1" type="noConversion"/>
  </si>
  <si>
    <t>花椿科</t>
    <phoneticPr fontId="1" type="noConversion"/>
  </si>
  <si>
    <t>渚蠅科</t>
    <phoneticPr fontId="1" type="noConversion"/>
  </si>
  <si>
    <t>隱搖蚊</t>
    <phoneticPr fontId="1" type="noConversion"/>
  </si>
  <si>
    <t>鹽埕搖蚊</t>
    <phoneticPr fontId="1" type="noConversion"/>
  </si>
  <si>
    <t>搖蚊科</t>
    <phoneticPr fontId="1" type="noConversion"/>
  </si>
  <si>
    <t>蚊科</t>
    <phoneticPr fontId="1" type="noConversion"/>
  </si>
  <si>
    <t>池畔搖蚊</t>
    <phoneticPr fontId="1" type="noConversion"/>
  </si>
  <si>
    <t>克利搖蚊</t>
    <phoneticPr fontId="1" type="noConversion"/>
  </si>
  <si>
    <t>日蠅科</t>
    <phoneticPr fontId="1" type="noConversion"/>
  </si>
  <si>
    <t>縞蠅科</t>
    <phoneticPr fontId="1" type="noConversion"/>
  </si>
  <si>
    <t>稈蠅科</t>
    <phoneticPr fontId="1" type="noConversion"/>
  </si>
  <si>
    <t>蠓科</t>
    <phoneticPr fontId="1" type="noConversion"/>
  </si>
  <si>
    <t>蜘蛛</t>
    <phoneticPr fontId="1" type="noConversion"/>
  </si>
  <si>
    <t>膜翅目</t>
    <phoneticPr fontId="1" type="noConversion"/>
  </si>
  <si>
    <t>半翅目</t>
    <phoneticPr fontId="1" type="noConversion"/>
  </si>
  <si>
    <t>長腳蛛科</t>
    <phoneticPr fontId="1" type="noConversion"/>
  </si>
  <si>
    <t>蟻科</t>
    <phoneticPr fontId="1" type="noConversion"/>
  </si>
  <si>
    <t>姬蜂科</t>
    <phoneticPr fontId="1" type="noConversion"/>
  </si>
  <si>
    <t>金小蜂科</t>
    <phoneticPr fontId="1" type="noConversion"/>
  </si>
  <si>
    <t>薊馬科</t>
    <phoneticPr fontId="1" type="noConversion"/>
  </si>
  <si>
    <t>金花蟲科</t>
    <phoneticPr fontId="1" type="noConversion"/>
  </si>
  <si>
    <t>稻蝨科</t>
    <phoneticPr fontId="1" type="noConversion"/>
  </si>
  <si>
    <t>葉蟬科</t>
    <phoneticPr fontId="1" type="noConversion"/>
  </si>
  <si>
    <t>花椿科</t>
    <phoneticPr fontId="1" type="noConversion"/>
  </si>
  <si>
    <t>長足虻科</t>
    <phoneticPr fontId="1" type="noConversion"/>
  </si>
  <si>
    <t>池畔搖蚊</t>
    <phoneticPr fontId="1" type="noConversion"/>
  </si>
  <si>
    <t>克利搖蚊</t>
    <phoneticPr fontId="1" type="noConversion"/>
  </si>
  <si>
    <t>蜘蛛目</t>
    <phoneticPr fontId="1" type="noConversion"/>
  </si>
  <si>
    <t>毛翅目</t>
    <phoneticPr fontId="1" type="noConversion"/>
  </si>
  <si>
    <t>蜉蝣目</t>
    <phoneticPr fontId="1" type="noConversion"/>
  </si>
  <si>
    <t>半翅目</t>
    <phoneticPr fontId="1" type="noConversion"/>
  </si>
  <si>
    <t>金蛛科</t>
    <phoneticPr fontId="1" type="noConversion"/>
  </si>
  <si>
    <t>管薊馬科</t>
    <phoneticPr fontId="1" type="noConversion"/>
  </si>
  <si>
    <t>金小蜂科</t>
    <phoneticPr fontId="1" type="noConversion"/>
  </si>
  <si>
    <t>姬石蛾科</t>
    <phoneticPr fontId="1" type="noConversion"/>
  </si>
  <si>
    <t>四節蜉蝣科</t>
    <phoneticPr fontId="1" type="noConversion"/>
  </si>
  <si>
    <t>木蝨科</t>
    <phoneticPr fontId="1" type="noConversion"/>
  </si>
  <si>
    <t>蚜科</t>
    <phoneticPr fontId="1" type="noConversion"/>
  </si>
  <si>
    <t>長足虻科</t>
    <phoneticPr fontId="1" type="noConversion"/>
  </si>
  <si>
    <t>網蚊科</t>
    <phoneticPr fontId="1" type="noConversion"/>
  </si>
  <si>
    <t>鹽埕搖蚊</t>
    <phoneticPr fontId="1" type="noConversion"/>
  </si>
  <si>
    <t>克利搖蚊</t>
    <phoneticPr fontId="1" type="noConversion"/>
  </si>
  <si>
    <t>池畔搖蚊</t>
    <phoneticPr fontId="1" type="noConversion"/>
  </si>
  <si>
    <t>毛翅目</t>
    <phoneticPr fontId="1" type="noConversion"/>
  </si>
  <si>
    <t>纓翅目</t>
    <phoneticPr fontId="1" type="noConversion"/>
  </si>
  <si>
    <t>長腳蛛科</t>
    <phoneticPr fontId="1" type="noConversion"/>
  </si>
  <si>
    <t>貓蛛科</t>
    <phoneticPr fontId="1" type="noConversion"/>
  </si>
  <si>
    <t>狼蛛科</t>
    <phoneticPr fontId="1" type="noConversion"/>
  </si>
  <si>
    <t>金蛛科</t>
    <phoneticPr fontId="1" type="noConversion"/>
  </si>
  <si>
    <t>蟹蛛科</t>
    <phoneticPr fontId="1" type="noConversion"/>
  </si>
  <si>
    <t>跳蛛科</t>
    <phoneticPr fontId="1" type="noConversion"/>
  </si>
  <si>
    <t>袋蛛科</t>
    <phoneticPr fontId="1" type="noConversion"/>
  </si>
  <si>
    <t>姬石蛾科</t>
    <phoneticPr fontId="1" type="noConversion"/>
  </si>
  <si>
    <t>管薊馬科</t>
    <phoneticPr fontId="1" type="noConversion"/>
  </si>
  <si>
    <t>薊馬科</t>
    <phoneticPr fontId="1" type="noConversion"/>
  </si>
  <si>
    <t>四節蜉蝣科</t>
    <phoneticPr fontId="1" type="noConversion"/>
  </si>
  <si>
    <t>瓢蟲科</t>
    <phoneticPr fontId="1" type="noConversion"/>
  </si>
  <si>
    <t>稻蝨科</t>
    <phoneticPr fontId="1" type="noConversion"/>
  </si>
  <si>
    <t>花椿科</t>
    <phoneticPr fontId="1" type="noConversion"/>
  </si>
  <si>
    <t>膜翅目</t>
    <phoneticPr fontId="1" type="noConversion"/>
  </si>
  <si>
    <t>金小蜂科</t>
    <phoneticPr fontId="1" type="noConversion"/>
  </si>
  <si>
    <t>槌角細蜂科</t>
    <phoneticPr fontId="1" type="noConversion"/>
  </si>
  <si>
    <t>蚜小蜂科</t>
    <phoneticPr fontId="1" type="noConversion"/>
  </si>
  <si>
    <t>癭蜂科</t>
    <phoneticPr fontId="1" type="noConversion"/>
  </si>
  <si>
    <t>細蜂科</t>
    <phoneticPr fontId="1" type="noConversion"/>
  </si>
  <si>
    <t>跳小蜂科</t>
    <phoneticPr fontId="1" type="noConversion"/>
  </si>
  <si>
    <t>搖蚊科</t>
    <phoneticPr fontId="1" type="noConversion"/>
  </si>
  <si>
    <t>渚蠅科</t>
    <phoneticPr fontId="1" type="noConversion"/>
  </si>
  <si>
    <t>稈蠅科</t>
    <phoneticPr fontId="1" type="noConversion"/>
  </si>
  <si>
    <t>網蚊科</t>
    <phoneticPr fontId="1" type="noConversion"/>
  </si>
  <si>
    <t>蠓科</t>
    <phoneticPr fontId="1" type="noConversion"/>
  </si>
  <si>
    <t>隱搖蚊</t>
    <phoneticPr fontId="1" type="noConversion"/>
  </si>
  <si>
    <t>池畔搖蚊</t>
    <phoneticPr fontId="1" type="noConversion"/>
  </si>
  <si>
    <t>克利搖蚊</t>
    <phoneticPr fontId="1" type="noConversion"/>
  </si>
  <si>
    <t>鹽埕搖蚊</t>
    <phoneticPr fontId="1" type="noConversion"/>
  </si>
  <si>
    <t>小刺搖蚊</t>
    <phoneticPr fontId="1" type="noConversion"/>
  </si>
  <si>
    <t>蜘蛛目</t>
    <phoneticPr fontId="1" type="noConversion"/>
  </si>
  <si>
    <t>雙翅目</t>
    <phoneticPr fontId="1" type="noConversion"/>
  </si>
  <si>
    <t>半翅目</t>
    <phoneticPr fontId="1" type="noConversion"/>
  </si>
  <si>
    <t>膜翅目</t>
    <phoneticPr fontId="1" type="noConversion"/>
  </si>
  <si>
    <t>鞘翅目</t>
    <phoneticPr fontId="1" type="noConversion"/>
  </si>
  <si>
    <t>蠅虎科</t>
    <phoneticPr fontId="1" type="noConversion"/>
  </si>
  <si>
    <t>搖蚊科</t>
    <phoneticPr fontId="1" type="noConversion"/>
  </si>
  <si>
    <t>渚蠅科</t>
    <phoneticPr fontId="1" type="noConversion"/>
  </si>
  <si>
    <t>長足虻科</t>
    <phoneticPr fontId="1" type="noConversion"/>
  </si>
  <si>
    <t>葉蟬科</t>
    <phoneticPr fontId="1" type="noConversion"/>
  </si>
  <si>
    <t>稻蝨科</t>
    <phoneticPr fontId="1" type="noConversion"/>
  </si>
  <si>
    <t>金小蜂科</t>
    <phoneticPr fontId="1" type="noConversion"/>
  </si>
  <si>
    <t>隱翅蟲科</t>
    <phoneticPr fontId="1" type="noConversion"/>
  </si>
  <si>
    <t>隱搖蚊</t>
    <phoneticPr fontId="1" type="noConversion"/>
  </si>
  <si>
    <t>池畔搖蚊</t>
    <phoneticPr fontId="1" type="noConversion"/>
  </si>
  <si>
    <t>小刺搖蚊</t>
    <phoneticPr fontId="1" type="noConversion"/>
  </si>
  <si>
    <t>鹽埕搖蚊</t>
    <phoneticPr fontId="1" type="noConversion"/>
  </si>
  <si>
    <t>克利搖蚊</t>
    <phoneticPr fontId="1" type="noConversion"/>
  </si>
  <si>
    <t>半翅目</t>
    <phoneticPr fontId="1" type="noConversion"/>
  </si>
  <si>
    <t>長腳蛛科</t>
    <phoneticPr fontId="1" type="noConversion"/>
  </si>
  <si>
    <t>皿網蛛科</t>
    <phoneticPr fontId="1" type="noConversion"/>
  </si>
  <si>
    <t>長足虻科</t>
    <phoneticPr fontId="1" type="noConversion"/>
  </si>
  <si>
    <t>稈蠅科</t>
    <phoneticPr fontId="1" type="noConversion"/>
  </si>
  <si>
    <t>姬蜂科</t>
    <phoneticPr fontId="1" type="noConversion"/>
  </si>
  <si>
    <t>小刺搖蚊</t>
    <phoneticPr fontId="1" type="noConversion"/>
  </si>
  <si>
    <t>毛翅目</t>
    <phoneticPr fontId="1" type="noConversion"/>
  </si>
  <si>
    <t>瓢蟲科</t>
    <phoneticPr fontId="1" type="noConversion"/>
  </si>
  <si>
    <t>象鼻蟲科</t>
    <phoneticPr fontId="1" type="noConversion"/>
  </si>
  <si>
    <t>紋石蛾科</t>
    <phoneticPr fontId="1" type="noConversion"/>
  </si>
  <si>
    <t>纓翅目</t>
    <phoneticPr fontId="1" type="noConversion"/>
  </si>
  <si>
    <t>蜉蝣目</t>
    <phoneticPr fontId="1" type="noConversion"/>
  </si>
  <si>
    <t>金龜子科</t>
    <phoneticPr fontId="1" type="noConversion"/>
  </si>
  <si>
    <t>釉小蜂科</t>
    <phoneticPr fontId="1" type="noConversion"/>
  </si>
  <si>
    <t>管薊馬科</t>
    <phoneticPr fontId="1" type="noConversion"/>
  </si>
  <si>
    <t>四節蜉蝣科</t>
    <phoneticPr fontId="1" type="noConversion"/>
  </si>
  <si>
    <t>半翅目</t>
    <phoneticPr fontId="1" type="noConversion"/>
  </si>
  <si>
    <t>鱗翅目</t>
    <phoneticPr fontId="1" type="noConversion"/>
  </si>
  <si>
    <t>膜翅目</t>
    <phoneticPr fontId="1" type="noConversion"/>
  </si>
  <si>
    <t>蜘蛛目</t>
    <phoneticPr fontId="1" type="noConversion"/>
  </si>
  <si>
    <t>雙翅目</t>
    <phoneticPr fontId="1" type="noConversion"/>
  </si>
  <si>
    <t>直翅目</t>
    <phoneticPr fontId="1" type="noConversion"/>
  </si>
  <si>
    <t>葉蟬科</t>
    <phoneticPr fontId="1" type="noConversion"/>
  </si>
  <si>
    <t>稻蝨科</t>
    <phoneticPr fontId="1" type="noConversion"/>
  </si>
  <si>
    <t>椿科</t>
    <phoneticPr fontId="1" type="noConversion"/>
  </si>
  <si>
    <t>蔓椿科</t>
    <phoneticPr fontId="1" type="noConversion"/>
  </si>
  <si>
    <t>花椿科</t>
    <phoneticPr fontId="1" type="noConversion"/>
  </si>
  <si>
    <t>蛺蝶科</t>
    <phoneticPr fontId="1" type="noConversion"/>
  </si>
  <si>
    <t>緣腹細蜂科</t>
    <phoneticPr fontId="1" type="noConversion"/>
  </si>
  <si>
    <t>小繭蜂科</t>
    <phoneticPr fontId="1" type="noConversion"/>
  </si>
  <si>
    <t>釉小蜂科</t>
    <phoneticPr fontId="1" type="noConversion"/>
  </si>
  <si>
    <t>纓小蜂科</t>
    <phoneticPr fontId="1" type="noConversion"/>
  </si>
  <si>
    <t>金小蜂科</t>
    <phoneticPr fontId="1" type="noConversion"/>
  </si>
  <si>
    <t>長腳蛛科</t>
    <phoneticPr fontId="1" type="noConversion"/>
  </si>
  <si>
    <t>蠅虎科</t>
    <phoneticPr fontId="1" type="noConversion"/>
  </si>
  <si>
    <t>沼蠅科</t>
    <phoneticPr fontId="1" type="noConversion"/>
  </si>
  <si>
    <t>渚蠅科</t>
    <phoneticPr fontId="1" type="noConversion"/>
  </si>
  <si>
    <t>頭蠅科</t>
    <phoneticPr fontId="1" type="noConversion"/>
  </si>
  <si>
    <t>稈蠅科</t>
    <phoneticPr fontId="1" type="noConversion"/>
  </si>
  <si>
    <t>寄蠅科</t>
    <phoneticPr fontId="1" type="noConversion"/>
  </si>
  <si>
    <t>日蠅科</t>
    <phoneticPr fontId="1" type="noConversion"/>
  </si>
  <si>
    <t>大附蠅科</t>
    <phoneticPr fontId="1" type="noConversion"/>
  </si>
  <si>
    <t>蝗科</t>
    <phoneticPr fontId="1" type="noConversion"/>
  </si>
  <si>
    <t>蟋蟀科</t>
    <phoneticPr fontId="1" type="noConversion"/>
  </si>
  <si>
    <t>偽黑尾葉蟬</t>
    <phoneticPr fontId="1" type="noConversion"/>
  </si>
  <si>
    <t>黑條黑尾葉蟬</t>
    <phoneticPr fontId="1" type="noConversion"/>
  </si>
  <si>
    <t>南方綠椿象</t>
    <phoneticPr fontId="1" type="noConversion"/>
  </si>
  <si>
    <t>白背飛蝨</t>
    <phoneticPr fontId="1" type="noConversion"/>
  </si>
  <si>
    <t>稻赤蔓椿</t>
    <phoneticPr fontId="1" type="noConversion"/>
  </si>
  <si>
    <t>小黑花椿象</t>
    <phoneticPr fontId="1" type="noConversion"/>
  </si>
  <si>
    <t>淡色樹蔭蝶</t>
    <phoneticPr fontId="1" type="noConversion"/>
  </si>
  <si>
    <t>macroteleia</t>
    <phoneticPr fontId="1" type="noConversion"/>
  </si>
  <si>
    <t>Gardiochiles</t>
    <phoneticPr fontId="1" type="noConversion"/>
  </si>
  <si>
    <t>tetrastichus</t>
    <phoneticPr fontId="1" type="noConversion"/>
  </si>
  <si>
    <t>Gonatocerus</t>
    <phoneticPr fontId="1" type="noConversion"/>
  </si>
  <si>
    <t>trichomalopsis</t>
    <phoneticPr fontId="1" type="noConversion"/>
  </si>
  <si>
    <t>華麗長腳蛛</t>
    <phoneticPr fontId="1" type="noConversion"/>
  </si>
  <si>
    <t>日本長腳蛛</t>
    <phoneticPr fontId="1" type="noConversion"/>
  </si>
  <si>
    <t>蟻蛛</t>
    <phoneticPr fontId="1" type="noConversion"/>
  </si>
  <si>
    <t>長角沼蠅</t>
    <phoneticPr fontId="1" type="noConversion"/>
  </si>
  <si>
    <t>螳水蠅</t>
    <phoneticPr fontId="1" type="noConversion"/>
  </si>
  <si>
    <t>葉蟬頭蠅</t>
    <phoneticPr fontId="1" type="noConversion"/>
  </si>
  <si>
    <t>Anatrichus</t>
    <phoneticPr fontId="1" type="noConversion"/>
  </si>
  <si>
    <t>小稻蝗</t>
    <phoneticPr fontId="1" type="noConversion"/>
  </si>
  <si>
    <t>半翅目</t>
    <phoneticPr fontId="1" type="noConversion"/>
  </si>
  <si>
    <t>稻蝨科</t>
    <phoneticPr fontId="1" type="noConversion"/>
  </si>
  <si>
    <t>舞虻科</t>
    <phoneticPr fontId="1" type="noConversion"/>
  </si>
  <si>
    <t>沼蠅科</t>
    <phoneticPr fontId="1" type="noConversion"/>
  </si>
  <si>
    <t>糞蠅科</t>
    <phoneticPr fontId="1" type="noConversion"/>
  </si>
  <si>
    <t>搖蚊科</t>
    <phoneticPr fontId="1" type="noConversion"/>
  </si>
  <si>
    <t>蚊科</t>
    <phoneticPr fontId="1" type="noConversion"/>
  </si>
  <si>
    <t>黑條黑尾葉蟬</t>
    <phoneticPr fontId="1" type="noConversion"/>
  </si>
  <si>
    <t>斑飛蝨</t>
    <phoneticPr fontId="1" type="noConversion"/>
  </si>
  <si>
    <t>白背飛蝨</t>
    <phoneticPr fontId="1" type="noConversion"/>
  </si>
  <si>
    <t>稻赤蔓椿</t>
    <phoneticPr fontId="1" type="noConversion"/>
  </si>
  <si>
    <t>小黑花椿象</t>
    <phoneticPr fontId="1" type="noConversion"/>
  </si>
  <si>
    <t>Pediobius</t>
    <phoneticPr fontId="1" type="noConversion"/>
  </si>
  <si>
    <t>大長腳蛛</t>
    <phoneticPr fontId="1" type="noConversion"/>
  </si>
  <si>
    <t>方網長腳蛛</t>
    <phoneticPr fontId="1" type="noConversion"/>
  </si>
  <si>
    <t>長角沼蠅</t>
    <phoneticPr fontId="1" type="noConversion"/>
  </si>
  <si>
    <t>小刺搖蚊</t>
    <phoneticPr fontId="1" type="noConversion"/>
  </si>
  <si>
    <t>鞘翅目</t>
    <phoneticPr fontId="1" type="noConversion"/>
  </si>
  <si>
    <t>雙翅目</t>
    <phoneticPr fontId="1" type="noConversion"/>
  </si>
  <si>
    <t>葉蟬科</t>
    <phoneticPr fontId="1" type="noConversion"/>
  </si>
  <si>
    <t>瓢蟲科</t>
    <phoneticPr fontId="1" type="noConversion"/>
  </si>
  <si>
    <t>金蛛科</t>
    <phoneticPr fontId="1" type="noConversion"/>
  </si>
  <si>
    <t>袋蛛科</t>
    <phoneticPr fontId="1" type="noConversion"/>
  </si>
  <si>
    <t>蟹蛛科</t>
    <phoneticPr fontId="1" type="noConversion"/>
  </si>
  <si>
    <t>蠓科</t>
    <phoneticPr fontId="1" type="noConversion"/>
  </si>
  <si>
    <t>搖蚊科</t>
    <phoneticPr fontId="1" type="noConversion"/>
  </si>
  <si>
    <t>姬蜂科</t>
    <phoneticPr fontId="1" type="noConversion"/>
  </si>
  <si>
    <t>金小蜂科</t>
    <phoneticPr fontId="1" type="noConversion"/>
  </si>
  <si>
    <t>斑飛蝨</t>
    <phoneticPr fontId="1" type="noConversion"/>
  </si>
  <si>
    <t>橙瓢蟲</t>
    <phoneticPr fontId="1" type="noConversion"/>
  </si>
  <si>
    <t>尼蠓</t>
    <phoneticPr fontId="1" type="noConversion"/>
  </si>
  <si>
    <t>池畔搖蚊</t>
    <phoneticPr fontId="1" type="noConversion"/>
  </si>
  <si>
    <t>鹽埕搖蚊</t>
    <phoneticPr fontId="1" type="noConversion"/>
  </si>
  <si>
    <t>蜘蛛目</t>
    <phoneticPr fontId="1" type="noConversion"/>
  </si>
  <si>
    <t>跳小蜂科</t>
    <phoneticPr fontId="1" type="noConversion"/>
  </si>
  <si>
    <t>姬蜂科</t>
    <phoneticPr fontId="1" type="noConversion"/>
  </si>
  <si>
    <t>金花蟲科</t>
    <phoneticPr fontId="1" type="noConversion"/>
  </si>
  <si>
    <t>金蛛科</t>
    <phoneticPr fontId="1" type="noConversion"/>
  </si>
  <si>
    <t>袋蛛科</t>
    <phoneticPr fontId="1" type="noConversion"/>
  </si>
  <si>
    <t>寄蠅科</t>
    <phoneticPr fontId="1" type="noConversion"/>
  </si>
  <si>
    <t>長足虻科</t>
    <phoneticPr fontId="1" type="noConversion"/>
  </si>
  <si>
    <t>偽黑尾葉蟬</t>
    <phoneticPr fontId="1" type="noConversion"/>
  </si>
  <si>
    <t>小黑花椿象</t>
    <phoneticPr fontId="1" type="noConversion"/>
  </si>
  <si>
    <t>華麗長腳蛛</t>
    <phoneticPr fontId="1" type="noConversion"/>
  </si>
  <si>
    <t>日本長腳蛛</t>
    <phoneticPr fontId="1" type="noConversion"/>
  </si>
  <si>
    <t>克利搖蚊</t>
    <phoneticPr fontId="1" type="noConversion"/>
  </si>
  <si>
    <t>池畔搖蚊</t>
    <phoneticPr fontId="1" type="noConversion"/>
  </si>
  <si>
    <t>蜻蛉目</t>
    <phoneticPr fontId="1" type="noConversion"/>
  </si>
  <si>
    <t>細蟌科</t>
    <phoneticPr fontId="1" type="noConversion"/>
  </si>
  <si>
    <t>紅螯蛛科</t>
    <phoneticPr fontId="1" type="noConversion"/>
  </si>
  <si>
    <t>長足虻科</t>
    <phoneticPr fontId="1" type="noConversion"/>
  </si>
  <si>
    <t>花蠅科</t>
    <phoneticPr fontId="1" type="noConversion"/>
  </si>
  <si>
    <t>青紋細蟌</t>
    <phoneticPr fontId="1" type="noConversion"/>
  </si>
  <si>
    <t>白背飛蝨</t>
    <phoneticPr fontId="1" type="noConversion"/>
  </si>
  <si>
    <t>隱搖蚊</t>
    <phoneticPr fontId="1" type="noConversion"/>
  </si>
  <si>
    <t>克利搖蚊</t>
    <phoneticPr fontId="1" type="noConversion"/>
  </si>
  <si>
    <t>鹽埕搖蚊</t>
    <phoneticPr fontId="1" type="noConversion"/>
  </si>
  <si>
    <t>釉小蜂科</t>
    <phoneticPr fontId="1" type="noConversion"/>
  </si>
  <si>
    <t>渚蠅科</t>
    <phoneticPr fontId="1" type="noConversion"/>
  </si>
  <si>
    <t>華麗長腳蛛</t>
    <phoneticPr fontId="1" type="noConversion"/>
  </si>
  <si>
    <t>綠鱗長腳蛛</t>
    <phoneticPr fontId="1" type="noConversion"/>
  </si>
  <si>
    <t>白背飛蝨</t>
    <phoneticPr fontId="1" type="noConversion"/>
  </si>
  <si>
    <t>黑唇斑葉蟬</t>
    <phoneticPr fontId="1" type="noConversion"/>
  </si>
  <si>
    <t>長角沼蠅</t>
    <phoneticPr fontId="1" type="noConversion"/>
  </si>
  <si>
    <t>池畔搖蚊</t>
    <phoneticPr fontId="1" type="noConversion"/>
  </si>
  <si>
    <t>隱搖蚊</t>
    <phoneticPr fontId="1" type="noConversion"/>
  </si>
  <si>
    <t>稻害者</t>
    <phoneticPr fontId="1" type="noConversion"/>
  </si>
  <si>
    <t>掠食者</t>
    <phoneticPr fontId="1" type="noConversion"/>
  </si>
  <si>
    <t>擬寄生者</t>
    <phoneticPr fontId="1" type="noConversion"/>
  </si>
  <si>
    <t>中性物種</t>
    <phoneticPr fontId="1" type="noConversion"/>
  </si>
  <si>
    <t>植食者</t>
    <phoneticPr fontId="1" type="noConversion"/>
  </si>
  <si>
    <t>掠食者</t>
    <phoneticPr fontId="1" type="noConversion"/>
  </si>
  <si>
    <t>擬寄生者</t>
    <phoneticPr fontId="1" type="noConversion"/>
  </si>
  <si>
    <t>植食者</t>
    <phoneticPr fontId="1" type="noConversion"/>
  </si>
  <si>
    <t>稻害者</t>
    <phoneticPr fontId="1" type="noConversion"/>
  </si>
  <si>
    <t>中性物種</t>
    <phoneticPr fontId="1" type="noConversion"/>
  </si>
  <si>
    <t>擬寄生者</t>
    <phoneticPr fontId="1" type="noConversion"/>
  </si>
  <si>
    <t>中性物種</t>
    <phoneticPr fontId="1" type="noConversion"/>
  </si>
  <si>
    <t>擬寄生者</t>
    <phoneticPr fontId="1" type="noConversion"/>
  </si>
  <si>
    <t>盲椿科</t>
    <phoneticPr fontId="1" type="noConversion"/>
  </si>
  <si>
    <t>蛛緣椿科</t>
    <phoneticPr fontId="1" type="noConversion"/>
  </si>
  <si>
    <t>掠食者</t>
    <phoneticPr fontId="1" type="noConversion"/>
  </si>
  <si>
    <t>稻害者</t>
    <phoneticPr fontId="1" type="noConversion"/>
  </si>
  <si>
    <t>蛛緣椿科</t>
    <phoneticPr fontId="1" type="noConversion"/>
  </si>
  <si>
    <t>Tytthus chinensis</t>
    <phoneticPr fontId="1" type="noConversion"/>
  </si>
  <si>
    <t>Notiphia</t>
    <phoneticPr fontId="1" type="noConversion"/>
  </si>
  <si>
    <t>掠食者</t>
    <phoneticPr fontId="1" type="noConversion"/>
  </si>
  <si>
    <t>金花蟲科</t>
    <phoneticPr fontId="1" type="noConversion"/>
  </si>
  <si>
    <t>植食者</t>
    <phoneticPr fontId="1" type="noConversion"/>
  </si>
  <si>
    <t>凹脛葉蚤</t>
  </si>
  <si>
    <t>中性物種</t>
    <phoneticPr fontId="1" type="noConversion"/>
  </si>
  <si>
    <t>中性物種</t>
    <phoneticPr fontId="1" type="noConversion"/>
  </si>
  <si>
    <t>掠食者</t>
    <phoneticPr fontId="1" type="noConversion"/>
  </si>
  <si>
    <t>稻害者</t>
    <phoneticPr fontId="1" type="noConversion"/>
  </si>
  <si>
    <t>植食者</t>
    <phoneticPr fontId="1" type="noConversion"/>
  </si>
  <si>
    <t>擬寄生者</t>
    <phoneticPr fontId="1" type="noConversion"/>
  </si>
  <si>
    <t>總和</t>
    <phoneticPr fontId="1" type="noConversion"/>
  </si>
  <si>
    <t>物種數</t>
    <phoneticPr fontId="1" type="noConversion"/>
  </si>
  <si>
    <t>樣本數</t>
    <phoneticPr fontId="1" type="noConversion"/>
  </si>
  <si>
    <t>蜘蛛目</t>
    <phoneticPr fontId="1" type="noConversion"/>
  </si>
  <si>
    <t>半翅目</t>
    <phoneticPr fontId="1" type="noConversion"/>
  </si>
  <si>
    <t>鞘翅目</t>
    <phoneticPr fontId="1" type="noConversion"/>
  </si>
  <si>
    <t>直翅目</t>
    <phoneticPr fontId="1" type="noConversion"/>
  </si>
  <si>
    <t>雙翅目</t>
    <phoneticPr fontId="1" type="noConversion"/>
  </si>
  <si>
    <t>貓蛛科</t>
    <phoneticPr fontId="1" type="noConversion"/>
  </si>
  <si>
    <t>紅螯蛛科</t>
    <phoneticPr fontId="1" type="noConversion"/>
  </si>
  <si>
    <t>稻蝨科</t>
    <phoneticPr fontId="1" type="noConversion"/>
  </si>
  <si>
    <t>花椿科</t>
    <phoneticPr fontId="1" type="noConversion"/>
  </si>
  <si>
    <t>蚜科</t>
    <phoneticPr fontId="1" type="noConversion"/>
  </si>
  <si>
    <t>木蝨科</t>
    <phoneticPr fontId="1" type="noConversion"/>
  </si>
  <si>
    <t>葉蟬科</t>
    <phoneticPr fontId="1" type="noConversion"/>
  </si>
  <si>
    <t>纓翅目</t>
    <phoneticPr fontId="1" type="noConversion"/>
  </si>
  <si>
    <t>薊馬科</t>
    <phoneticPr fontId="1" type="noConversion"/>
  </si>
  <si>
    <t>管薊馬科</t>
    <phoneticPr fontId="1" type="noConversion"/>
  </si>
  <si>
    <t>瓢蟲科</t>
    <phoneticPr fontId="1" type="noConversion"/>
  </si>
  <si>
    <t>蚤蝗科</t>
    <phoneticPr fontId="1" type="noConversion"/>
  </si>
  <si>
    <t>蚤蠅科</t>
    <phoneticPr fontId="1" type="noConversion"/>
  </si>
  <si>
    <t>糞蠅科</t>
    <phoneticPr fontId="1" type="noConversion"/>
  </si>
  <si>
    <t>掠食者</t>
    <phoneticPr fontId="1" type="noConversion"/>
  </si>
  <si>
    <t>稻害者</t>
    <phoneticPr fontId="1" type="noConversion"/>
  </si>
  <si>
    <t>植食者</t>
    <phoneticPr fontId="1" type="noConversion"/>
  </si>
  <si>
    <t>擬寄生者</t>
    <phoneticPr fontId="1" type="noConversion"/>
  </si>
  <si>
    <t>中性物種</t>
    <phoneticPr fontId="1" type="noConversion"/>
  </si>
  <si>
    <t>蜘蛛目</t>
    <phoneticPr fontId="1" type="noConversion"/>
  </si>
  <si>
    <t>長腳蛛科</t>
    <phoneticPr fontId="1" type="noConversion"/>
  </si>
  <si>
    <t>蟹蛛科</t>
    <phoneticPr fontId="1" type="noConversion"/>
  </si>
  <si>
    <t>金蛛科</t>
    <phoneticPr fontId="1" type="noConversion"/>
  </si>
  <si>
    <t>袋蛛科</t>
    <phoneticPr fontId="1" type="noConversion"/>
  </si>
  <si>
    <t>貓蛛科</t>
    <phoneticPr fontId="1" type="noConversion"/>
  </si>
  <si>
    <t>稻蝨科</t>
    <phoneticPr fontId="1" type="noConversion"/>
  </si>
  <si>
    <t>薊馬科</t>
    <phoneticPr fontId="1" type="noConversion"/>
  </si>
  <si>
    <t>寄蠅科</t>
    <phoneticPr fontId="1" type="noConversion"/>
  </si>
  <si>
    <t>渚蠅科</t>
    <phoneticPr fontId="1" type="noConversion"/>
  </si>
  <si>
    <t>搖蚊科</t>
    <phoneticPr fontId="1" type="noConversion"/>
  </si>
  <si>
    <t>沼蠅科</t>
    <phoneticPr fontId="1" type="noConversion"/>
  </si>
  <si>
    <t>家蠅科</t>
    <phoneticPr fontId="1" type="noConversion"/>
  </si>
  <si>
    <t>黑翅蕈蚋科</t>
    <phoneticPr fontId="1" type="noConversion"/>
  </si>
  <si>
    <t>隱搖蚊</t>
    <phoneticPr fontId="1" type="noConversion"/>
  </si>
  <si>
    <t>鹽埕搖蚊</t>
    <phoneticPr fontId="1" type="noConversion"/>
  </si>
  <si>
    <t>掠食者</t>
    <phoneticPr fontId="1" type="noConversion"/>
  </si>
  <si>
    <t>雙翅目</t>
    <phoneticPr fontId="1" type="noConversion"/>
  </si>
  <si>
    <t>渚蠅科</t>
    <phoneticPr fontId="1" type="noConversion"/>
  </si>
  <si>
    <t>搖蚊科</t>
    <phoneticPr fontId="1" type="noConversion"/>
  </si>
  <si>
    <t>飛蝨科</t>
    <phoneticPr fontId="1" type="noConversion"/>
  </si>
  <si>
    <t>蟹蛛科</t>
    <phoneticPr fontId="1" type="noConversion"/>
  </si>
  <si>
    <t>克利搖蚊</t>
    <phoneticPr fontId="1" type="noConversion"/>
  </si>
  <si>
    <t>鞘翅目</t>
    <phoneticPr fontId="1" type="noConversion"/>
  </si>
  <si>
    <t>半翅目</t>
    <phoneticPr fontId="1" type="noConversion"/>
  </si>
  <si>
    <t>膜翅目</t>
    <phoneticPr fontId="1" type="noConversion"/>
  </si>
  <si>
    <t>葉蟬科</t>
    <phoneticPr fontId="1" type="noConversion"/>
  </si>
  <si>
    <t>長足虻科</t>
    <phoneticPr fontId="1" type="noConversion"/>
  </si>
  <si>
    <t>赤眼蜂科</t>
    <phoneticPr fontId="1" type="noConversion"/>
  </si>
  <si>
    <t>克利搖蚊</t>
    <phoneticPr fontId="1" type="noConversion"/>
  </si>
  <si>
    <t>池畔搖蚊</t>
    <phoneticPr fontId="1" type="noConversion"/>
  </si>
  <si>
    <t>庫蠓</t>
    <phoneticPr fontId="1" type="noConversion"/>
  </si>
  <si>
    <t>白背飛蝨</t>
    <phoneticPr fontId="1" type="noConversion"/>
  </si>
  <si>
    <t>偽黑尾葉蟬</t>
    <phoneticPr fontId="1" type="noConversion"/>
  </si>
  <si>
    <t>金小蜂科</t>
    <phoneticPr fontId="1" type="noConversion"/>
  </si>
  <si>
    <t>華麗長腳蛛</t>
    <phoneticPr fontId="1" type="noConversion"/>
  </si>
  <si>
    <t>華麗長腳蛛</t>
    <phoneticPr fontId="1" type="noConversion"/>
  </si>
  <si>
    <t>小稻蝗</t>
    <phoneticPr fontId="1" type="noConversion"/>
  </si>
  <si>
    <t>白背飛蝨</t>
    <phoneticPr fontId="1" type="noConversion"/>
  </si>
  <si>
    <t>偽黑尾葉蟬</t>
    <phoneticPr fontId="1" type="noConversion"/>
  </si>
  <si>
    <t>隱搖蚊2</t>
    <phoneticPr fontId="1" type="noConversion"/>
  </si>
  <si>
    <t>日本長腳蛛</t>
    <phoneticPr fontId="1" type="noConversion"/>
  </si>
  <si>
    <t>Notiphila</t>
    <phoneticPr fontId="1" type="noConversion"/>
  </si>
  <si>
    <t>物種</t>
    <phoneticPr fontId="1" type="noConversion"/>
  </si>
  <si>
    <t>樣本數</t>
    <phoneticPr fontId="1" type="noConversion"/>
  </si>
  <si>
    <t>Medetera</t>
    <phoneticPr fontId="1" type="noConversion"/>
  </si>
  <si>
    <t>psilopa</t>
    <phoneticPr fontId="1" type="noConversion"/>
  </si>
  <si>
    <t>Tipula</t>
    <phoneticPr fontId="1" type="noConversion"/>
  </si>
  <si>
    <t>方網</t>
    <phoneticPr fontId="1" type="noConversion"/>
  </si>
  <si>
    <t>尼蠓</t>
    <phoneticPr fontId="1" type="noConversion"/>
  </si>
  <si>
    <t>白背飛蝨</t>
    <phoneticPr fontId="1" type="noConversion"/>
  </si>
  <si>
    <t>池畔搖蚊</t>
    <phoneticPr fontId="1" type="noConversion"/>
  </si>
  <si>
    <t>克利搖蚊</t>
    <phoneticPr fontId="1" type="noConversion"/>
  </si>
  <si>
    <t>螳水蠅</t>
    <phoneticPr fontId="1" type="noConversion"/>
  </si>
  <si>
    <t>隱搖蚊</t>
    <phoneticPr fontId="1" type="noConversion"/>
  </si>
  <si>
    <t>家蠅科</t>
    <phoneticPr fontId="1" type="noConversion"/>
  </si>
  <si>
    <t>寄蠅科</t>
    <phoneticPr fontId="1" type="noConversion"/>
  </si>
  <si>
    <t>Shannon-Wiener Diversity Index for Community MC</t>
    <phoneticPr fontId="1" type="noConversion"/>
  </si>
  <si>
    <t>Species</t>
  </si>
  <si>
    <t>#</t>
  </si>
  <si>
    <t>n/N</t>
  </si>
  <si>
    <t>ln(n/N)</t>
  </si>
  <si>
    <t>n/N*ln(n/N)</t>
  </si>
  <si>
    <t>Sum of all n/N*ln(n/N)</t>
  </si>
  <si>
    <t>take the negative of it!</t>
  </si>
  <si>
    <t>peilou index</t>
    <phoneticPr fontId="1" type="noConversion"/>
  </si>
  <si>
    <t>Simpson's Index of Diversity for Community A.</t>
  </si>
  <si>
    <t>n/N squared</t>
  </si>
  <si>
    <t>Sum of n/N squared for all</t>
  </si>
  <si>
    <t>1- Sum of n/N squared for all</t>
  </si>
  <si>
    <t>Anatrichus</t>
    <phoneticPr fontId="1" type="noConversion"/>
  </si>
  <si>
    <t>Notuphila</t>
    <phoneticPr fontId="1" type="noConversion"/>
  </si>
  <si>
    <t>psilopa</t>
    <phoneticPr fontId="1" type="noConversion"/>
  </si>
  <si>
    <t>盲椿</t>
    <phoneticPr fontId="1" type="noConversion"/>
  </si>
  <si>
    <t>日本</t>
    <phoneticPr fontId="1" type="noConversion"/>
  </si>
  <si>
    <t>白背飛蝨</t>
    <phoneticPr fontId="1" type="noConversion"/>
  </si>
  <si>
    <t>池畔搖蚊</t>
    <phoneticPr fontId="1" type="noConversion"/>
  </si>
  <si>
    <t>克利搖蚊</t>
    <phoneticPr fontId="1" type="noConversion"/>
  </si>
  <si>
    <t>花居單家蟻</t>
    <phoneticPr fontId="1" type="noConversion"/>
  </si>
  <si>
    <t>長角沼蠅</t>
    <phoneticPr fontId="1" type="noConversion"/>
  </si>
  <si>
    <t>橙瓢蟲</t>
    <phoneticPr fontId="1" type="noConversion"/>
  </si>
  <si>
    <t>鹽埕搖蚊</t>
    <phoneticPr fontId="1" type="noConversion"/>
  </si>
  <si>
    <t>果實蠅科</t>
    <phoneticPr fontId="1" type="noConversion"/>
  </si>
  <si>
    <t>金蛛科</t>
    <phoneticPr fontId="1" type="noConversion"/>
  </si>
  <si>
    <t>姬蜂科</t>
    <phoneticPr fontId="1" type="noConversion"/>
  </si>
  <si>
    <t>Shannon-Wiener Diversity Index for Community MO</t>
    <phoneticPr fontId="1" type="noConversion"/>
  </si>
  <si>
    <t>peilou index</t>
    <phoneticPr fontId="1" type="noConversion"/>
  </si>
  <si>
    <t>Shannon-Wiener Diversity Index for Community MO</t>
    <phoneticPr fontId="1" type="noConversion"/>
  </si>
  <si>
    <t>種類</t>
    <phoneticPr fontId="1" type="noConversion"/>
  </si>
  <si>
    <t>medetera</t>
    <phoneticPr fontId="1" type="noConversion"/>
  </si>
  <si>
    <t>克利搖蚊</t>
    <phoneticPr fontId="1" type="noConversion"/>
  </si>
  <si>
    <t>池畔搖蚊</t>
    <phoneticPr fontId="1" type="noConversion"/>
  </si>
  <si>
    <t>anatrichus</t>
    <phoneticPr fontId="1" type="noConversion"/>
  </si>
  <si>
    <t>Dolichopus</t>
    <phoneticPr fontId="1" type="noConversion"/>
  </si>
  <si>
    <t>Drapetis</t>
    <phoneticPr fontId="1" type="noConversion"/>
  </si>
  <si>
    <t>Hydreilla</t>
    <phoneticPr fontId="1" type="noConversion"/>
  </si>
  <si>
    <t>macroteleia</t>
    <phoneticPr fontId="1" type="noConversion"/>
  </si>
  <si>
    <t>Mepachymerus</t>
    <phoneticPr fontId="1" type="noConversion"/>
  </si>
  <si>
    <t>opius</t>
    <phoneticPr fontId="1" type="noConversion"/>
  </si>
  <si>
    <t>psilopa</t>
    <phoneticPr fontId="1" type="noConversion"/>
  </si>
  <si>
    <t>小稻蝗</t>
    <phoneticPr fontId="1" type="noConversion"/>
  </si>
  <si>
    <t>毛蠓</t>
    <phoneticPr fontId="1" type="noConversion"/>
  </si>
  <si>
    <t>水稻水象鼻蟲</t>
    <phoneticPr fontId="1" type="noConversion"/>
  </si>
  <si>
    <t>台灣稻蝗</t>
    <phoneticPr fontId="1" type="noConversion"/>
  </si>
  <si>
    <t>白背飛蝨</t>
    <phoneticPr fontId="1" type="noConversion"/>
  </si>
  <si>
    <t>白粉細蟌</t>
    <phoneticPr fontId="1" type="noConversion"/>
  </si>
  <si>
    <t>白翅褐脈葉蟬</t>
    <phoneticPr fontId="1" type="noConversion"/>
  </si>
  <si>
    <t>泥渚蠅</t>
    <phoneticPr fontId="1" type="noConversion"/>
  </si>
  <si>
    <t>青紋細蟌</t>
    <phoneticPr fontId="1" type="noConversion"/>
  </si>
  <si>
    <t>斑飛蝨</t>
    <phoneticPr fontId="1" type="noConversion"/>
  </si>
  <si>
    <t>偽黑尾葉蟬</t>
    <phoneticPr fontId="1" type="noConversion"/>
  </si>
  <si>
    <t>條背土蝗</t>
    <phoneticPr fontId="1" type="noConversion"/>
  </si>
  <si>
    <t>粒卵蜂</t>
    <phoneticPr fontId="1" type="noConversion"/>
  </si>
  <si>
    <t>華麗</t>
    <phoneticPr fontId="1" type="noConversion"/>
  </si>
  <si>
    <t>黑唇班葉蟬</t>
    <phoneticPr fontId="1" type="noConversion"/>
  </si>
  <si>
    <t>黑條黑尾葉蟬</t>
    <phoneticPr fontId="1" type="noConversion"/>
  </si>
  <si>
    <t>電光葉蟬</t>
    <phoneticPr fontId="1" type="noConversion"/>
  </si>
  <si>
    <t>綠鱗長腳蛛</t>
    <phoneticPr fontId="1" type="noConversion"/>
  </si>
  <si>
    <t>樟葉蜂</t>
    <phoneticPr fontId="1" type="noConversion"/>
  </si>
  <si>
    <t>褐飛蝨</t>
    <phoneticPr fontId="1" type="noConversion"/>
  </si>
  <si>
    <t>黑翅蕈蚋</t>
    <phoneticPr fontId="1" type="noConversion"/>
  </si>
  <si>
    <t>蕈甲</t>
    <phoneticPr fontId="1" type="noConversion"/>
  </si>
  <si>
    <t>蚊科</t>
    <phoneticPr fontId="1" type="noConversion"/>
  </si>
  <si>
    <t>家蠅科</t>
    <phoneticPr fontId="1" type="noConversion"/>
  </si>
  <si>
    <t>蠅虎科</t>
    <phoneticPr fontId="1" type="noConversion"/>
  </si>
  <si>
    <t>地緣椿科</t>
    <phoneticPr fontId="1" type="noConversion"/>
  </si>
  <si>
    <t>盲椿科</t>
    <phoneticPr fontId="1" type="noConversion"/>
  </si>
  <si>
    <t>peilou index</t>
    <phoneticPr fontId="1" type="noConversion"/>
  </si>
  <si>
    <t>物種</t>
    <phoneticPr fontId="1" type="noConversion"/>
  </si>
  <si>
    <t>anaphes</t>
    <phoneticPr fontId="1" type="noConversion"/>
  </si>
  <si>
    <t>anatrichus</t>
    <phoneticPr fontId="1" type="noConversion"/>
  </si>
  <si>
    <t>cotesia</t>
    <phoneticPr fontId="1" type="noConversion"/>
  </si>
  <si>
    <t>psilopa</t>
    <phoneticPr fontId="1" type="noConversion"/>
  </si>
  <si>
    <t>爪哇</t>
    <phoneticPr fontId="1" type="noConversion"/>
  </si>
  <si>
    <t>白背飛蝨</t>
    <phoneticPr fontId="1" type="noConversion"/>
  </si>
  <si>
    <t>白翅褐脈葉蟬</t>
    <phoneticPr fontId="1" type="noConversion"/>
  </si>
  <si>
    <t>池畔搖蚊</t>
    <phoneticPr fontId="1" type="noConversion"/>
  </si>
  <si>
    <t>斑飛蝨</t>
    <phoneticPr fontId="1" type="noConversion"/>
  </si>
  <si>
    <t>偽黑尾葉蟬</t>
    <phoneticPr fontId="1" type="noConversion"/>
  </si>
  <si>
    <t>淡色樹蔭蝶</t>
    <phoneticPr fontId="1" type="noConversion"/>
  </si>
  <si>
    <t>黑唇班葉蟬</t>
    <phoneticPr fontId="1" type="noConversion"/>
  </si>
  <si>
    <t>黑額長筒金花蟲</t>
    <phoneticPr fontId="1" type="noConversion"/>
  </si>
  <si>
    <t>瘤野螟</t>
    <phoneticPr fontId="1" type="noConversion"/>
  </si>
  <si>
    <t>稻赤蔓椿</t>
    <phoneticPr fontId="1" type="noConversion"/>
  </si>
  <si>
    <t>褐飛蝨</t>
    <phoneticPr fontId="1" type="noConversion"/>
  </si>
  <si>
    <t>隱搖蚊2</t>
    <phoneticPr fontId="1" type="noConversion"/>
  </si>
  <si>
    <t>蚋科</t>
    <phoneticPr fontId="1" type="noConversion"/>
  </si>
  <si>
    <t>虻科</t>
    <phoneticPr fontId="1" type="noConversion"/>
  </si>
  <si>
    <t>貓蛛科</t>
    <phoneticPr fontId="1" type="noConversion"/>
  </si>
  <si>
    <t>皿網蛛科</t>
    <phoneticPr fontId="1" type="noConversion"/>
  </si>
  <si>
    <t>Shannon-Wiener Diversity Index for Community MO</t>
    <phoneticPr fontId="1" type="noConversion"/>
  </si>
  <si>
    <t>peilou index</t>
    <phoneticPr fontId="1" type="noConversion"/>
  </si>
  <si>
    <t>cotesia</t>
    <phoneticPr fontId="1" type="noConversion"/>
  </si>
  <si>
    <t>gonatocerus</t>
    <phoneticPr fontId="1" type="noConversion"/>
  </si>
  <si>
    <t>psilopa</t>
    <phoneticPr fontId="1" type="noConversion"/>
  </si>
  <si>
    <t>tetrastichus</t>
    <phoneticPr fontId="1" type="noConversion"/>
  </si>
  <si>
    <t>小黑花椿象</t>
    <phoneticPr fontId="1" type="noConversion"/>
  </si>
  <si>
    <t>日本長腳蛛</t>
    <phoneticPr fontId="1" type="noConversion"/>
  </si>
  <si>
    <t>水稻水象鼻蟲</t>
    <phoneticPr fontId="1" type="noConversion"/>
  </si>
  <si>
    <t>白背飛蝨</t>
    <phoneticPr fontId="1" type="noConversion"/>
  </si>
  <si>
    <t>紅胸隱翅蟲</t>
    <phoneticPr fontId="1" type="noConversion"/>
  </si>
  <si>
    <t>偽黑尾葉蟬</t>
    <phoneticPr fontId="1" type="noConversion"/>
  </si>
  <si>
    <t>華麗</t>
    <phoneticPr fontId="1" type="noConversion"/>
  </si>
  <si>
    <t>鹽埕搖蚊</t>
    <phoneticPr fontId="1" type="noConversion"/>
  </si>
  <si>
    <t>日蠅</t>
    <phoneticPr fontId="1" type="noConversion"/>
  </si>
  <si>
    <t>糞蠅</t>
    <phoneticPr fontId="1" type="noConversion"/>
  </si>
  <si>
    <t>蚊</t>
    <phoneticPr fontId="1" type="noConversion"/>
  </si>
  <si>
    <t>紋石蛾科</t>
    <phoneticPr fontId="1" type="noConversion"/>
  </si>
  <si>
    <t>貓蛛</t>
    <phoneticPr fontId="1" type="noConversion"/>
  </si>
  <si>
    <t>金蛛</t>
    <phoneticPr fontId="1" type="noConversion"/>
  </si>
  <si>
    <t>Shannon-Wiener Diversity Index for Community MO</t>
    <phoneticPr fontId="1" type="noConversion"/>
  </si>
  <si>
    <t>物種</t>
    <phoneticPr fontId="1" type="noConversion"/>
  </si>
  <si>
    <t>樣本數</t>
    <phoneticPr fontId="1" type="noConversion"/>
  </si>
  <si>
    <t>psilopa</t>
    <phoneticPr fontId="1" type="noConversion"/>
  </si>
  <si>
    <t>白背飛蝨</t>
    <phoneticPr fontId="1" type="noConversion"/>
  </si>
  <si>
    <t>池畔搖蚊</t>
    <phoneticPr fontId="1" type="noConversion"/>
  </si>
  <si>
    <t>華麗</t>
    <phoneticPr fontId="1" type="noConversion"/>
  </si>
  <si>
    <t>螳水蠅</t>
    <phoneticPr fontId="1" type="noConversion"/>
  </si>
  <si>
    <t>隱搖蚊</t>
    <phoneticPr fontId="1" type="noConversion"/>
  </si>
  <si>
    <t>鹽埕搖蚊</t>
    <phoneticPr fontId="1" type="noConversion"/>
  </si>
  <si>
    <t>糞蠅</t>
    <phoneticPr fontId="1" type="noConversion"/>
  </si>
  <si>
    <t>家蠅</t>
    <phoneticPr fontId="1" type="noConversion"/>
  </si>
  <si>
    <t>皿網蛛</t>
    <phoneticPr fontId="1" type="noConversion"/>
  </si>
  <si>
    <t>虻科</t>
    <phoneticPr fontId="1" type="noConversion"/>
  </si>
  <si>
    <t>金花蟲科</t>
    <phoneticPr fontId="1" type="noConversion"/>
  </si>
  <si>
    <t>peilou index</t>
    <phoneticPr fontId="1" type="noConversion"/>
  </si>
  <si>
    <t>稻管薊馬</t>
    <phoneticPr fontId="1" type="noConversion"/>
  </si>
  <si>
    <t>稻管薊馬</t>
    <phoneticPr fontId="1" type="noConversion"/>
  </si>
  <si>
    <t>小黑花椿象</t>
    <phoneticPr fontId="1" type="noConversion"/>
  </si>
  <si>
    <t>小黑花椿象</t>
    <phoneticPr fontId="1" type="noConversion"/>
  </si>
  <si>
    <t>橙瓢蟲</t>
    <phoneticPr fontId="1" type="noConversion"/>
  </si>
  <si>
    <t>gonatocerus</t>
    <phoneticPr fontId="1" type="noConversion"/>
  </si>
  <si>
    <t>pastenon</t>
    <phoneticPr fontId="1" type="noConversion"/>
  </si>
  <si>
    <t>psilopa</t>
    <phoneticPr fontId="1" type="noConversion"/>
  </si>
  <si>
    <t>小刺搖蚊</t>
    <phoneticPr fontId="1" type="noConversion"/>
  </si>
  <si>
    <t>小稻蝗</t>
    <phoneticPr fontId="1" type="noConversion"/>
  </si>
  <si>
    <t>水稻水象鼻蟲</t>
    <phoneticPr fontId="1" type="noConversion"/>
  </si>
  <si>
    <t>白背飛蝨</t>
    <phoneticPr fontId="1" type="noConversion"/>
  </si>
  <si>
    <t>池畔搖蚊</t>
    <phoneticPr fontId="1" type="noConversion"/>
  </si>
  <si>
    <t>克利搖蚊</t>
    <phoneticPr fontId="1" type="noConversion"/>
  </si>
  <si>
    <t>庫蠓</t>
    <phoneticPr fontId="1" type="noConversion"/>
  </si>
  <si>
    <t>偽黑尾葉蟬</t>
    <phoneticPr fontId="1" type="noConversion"/>
  </si>
  <si>
    <t>華麗長腳蛛</t>
    <phoneticPr fontId="1" type="noConversion"/>
  </si>
  <si>
    <t>稻管薊馬</t>
    <phoneticPr fontId="1" type="noConversion"/>
  </si>
  <si>
    <t>鹽埕搖蚊</t>
    <phoneticPr fontId="1" type="noConversion"/>
  </si>
  <si>
    <t>蚊科</t>
    <phoneticPr fontId="1" type="noConversion"/>
  </si>
  <si>
    <t>日蠅</t>
    <phoneticPr fontId="1" type="noConversion"/>
  </si>
  <si>
    <t>縞蠅</t>
    <phoneticPr fontId="1" type="noConversion"/>
  </si>
  <si>
    <t>稈蠅</t>
    <phoneticPr fontId="1" type="noConversion"/>
  </si>
  <si>
    <t>隱翅蟲</t>
    <phoneticPr fontId="1" type="noConversion"/>
  </si>
  <si>
    <t>蟻科</t>
    <phoneticPr fontId="1" type="noConversion"/>
  </si>
  <si>
    <t>貓蛛科</t>
    <phoneticPr fontId="1" type="noConversion"/>
  </si>
  <si>
    <t>紅螯蛛科</t>
    <phoneticPr fontId="1" type="noConversion"/>
  </si>
  <si>
    <t>金花蟲科</t>
    <phoneticPr fontId="1" type="noConversion"/>
  </si>
  <si>
    <t>蚜科</t>
    <phoneticPr fontId="1" type="noConversion"/>
  </si>
  <si>
    <t>木蝨科</t>
    <phoneticPr fontId="1" type="noConversion"/>
  </si>
  <si>
    <t>蚤蝗科</t>
    <phoneticPr fontId="1" type="noConversion"/>
  </si>
  <si>
    <t>薊馬</t>
    <phoneticPr fontId="1" type="noConversion"/>
  </si>
  <si>
    <t>姬蜂科</t>
    <phoneticPr fontId="1" type="noConversion"/>
  </si>
  <si>
    <t>小繭蜂科</t>
    <phoneticPr fontId="1" type="noConversion"/>
  </si>
  <si>
    <t>赤眼蜂科</t>
    <phoneticPr fontId="1" type="noConversion"/>
  </si>
  <si>
    <t>蚤蠅科</t>
    <phoneticPr fontId="1" type="noConversion"/>
  </si>
  <si>
    <t>Shannon-Wiener Diversity Index for Community MO</t>
    <phoneticPr fontId="1" type="noConversion"/>
  </si>
  <si>
    <t>黑額長筒金花蟲</t>
    <phoneticPr fontId="1" type="noConversion"/>
  </si>
  <si>
    <t>Medetera</t>
    <phoneticPr fontId="1" type="noConversion"/>
  </si>
  <si>
    <t>長角沼蠅</t>
    <phoneticPr fontId="1" type="noConversion"/>
  </si>
  <si>
    <t>貓蛛</t>
    <phoneticPr fontId="1" type="noConversion"/>
  </si>
  <si>
    <t>小黑花椿象</t>
    <phoneticPr fontId="1" type="noConversion"/>
  </si>
  <si>
    <t>白背飛蝨</t>
    <phoneticPr fontId="1" type="noConversion"/>
  </si>
  <si>
    <t>白背飛蝨</t>
    <phoneticPr fontId="1" type="noConversion"/>
  </si>
  <si>
    <t>稻薊馬</t>
    <phoneticPr fontId="1" type="noConversion"/>
  </si>
  <si>
    <t>偽黑尾葉蟬</t>
    <phoneticPr fontId="1" type="noConversion"/>
  </si>
  <si>
    <t>medetrea</t>
    <phoneticPr fontId="1" type="noConversion"/>
  </si>
  <si>
    <t>panstenon</t>
    <phoneticPr fontId="1" type="noConversion"/>
  </si>
  <si>
    <t>凹脛葉蚤</t>
    <phoneticPr fontId="1" type="noConversion"/>
  </si>
  <si>
    <t>白背飛蝨</t>
    <phoneticPr fontId="1" type="noConversion"/>
  </si>
  <si>
    <t>克利搖蚊</t>
    <phoneticPr fontId="1" type="noConversion"/>
  </si>
  <si>
    <t>黑額長筒金花蟲</t>
    <phoneticPr fontId="1" type="noConversion"/>
  </si>
  <si>
    <t>鹽埕搖蚊</t>
    <phoneticPr fontId="1" type="noConversion"/>
  </si>
  <si>
    <t>日蠅科</t>
    <phoneticPr fontId="1" type="noConversion"/>
  </si>
  <si>
    <t>家蠅科</t>
    <phoneticPr fontId="1" type="noConversion"/>
  </si>
  <si>
    <t>黑翅蕈蚋</t>
    <phoneticPr fontId="1" type="noConversion"/>
  </si>
  <si>
    <t>蟹蛛科</t>
    <phoneticPr fontId="1" type="noConversion"/>
  </si>
  <si>
    <t>金蛛科</t>
    <phoneticPr fontId="1" type="noConversion"/>
  </si>
  <si>
    <t>袋蛛科</t>
    <phoneticPr fontId="1" type="noConversion"/>
  </si>
  <si>
    <t>蝗科</t>
    <phoneticPr fontId="1" type="noConversion"/>
  </si>
  <si>
    <t>釉小蜂</t>
    <phoneticPr fontId="1" type="noConversion"/>
  </si>
  <si>
    <t>姬蜂</t>
    <phoneticPr fontId="1" type="noConversion"/>
  </si>
  <si>
    <t>寄蠅</t>
    <phoneticPr fontId="1" type="noConversion"/>
  </si>
  <si>
    <t>木蝨</t>
    <phoneticPr fontId="1" type="noConversion"/>
  </si>
  <si>
    <t>蚜蟲</t>
    <phoneticPr fontId="1" type="noConversion"/>
  </si>
  <si>
    <t>小黑花椿象</t>
    <phoneticPr fontId="1" type="noConversion"/>
  </si>
  <si>
    <t>克利搖蚊</t>
    <phoneticPr fontId="1" type="noConversion"/>
  </si>
  <si>
    <t>隱搖蚊2</t>
    <phoneticPr fontId="1" type="noConversion"/>
  </si>
  <si>
    <t>鹽埕搖蚊</t>
    <phoneticPr fontId="1" type="noConversion"/>
  </si>
  <si>
    <t>出尾水蟲</t>
    <phoneticPr fontId="1" type="noConversion"/>
  </si>
  <si>
    <t>四節蜉蝣</t>
    <phoneticPr fontId="1" type="noConversion"/>
  </si>
  <si>
    <t>渚蠅科</t>
    <phoneticPr fontId="1" type="noConversion"/>
  </si>
  <si>
    <t>網蚊科</t>
    <phoneticPr fontId="1" type="noConversion"/>
  </si>
  <si>
    <t>步行蟲</t>
    <phoneticPr fontId="1" type="noConversion"/>
  </si>
  <si>
    <t>金蛛</t>
    <phoneticPr fontId="1" type="noConversion"/>
  </si>
  <si>
    <t>姬石蛾</t>
    <phoneticPr fontId="1" type="noConversion"/>
  </si>
  <si>
    <t>長足虻</t>
    <phoneticPr fontId="1" type="noConversion"/>
  </si>
  <si>
    <t>偽黑尾葉蟬</t>
    <phoneticPr fontId="1" type="noConversion"/>
  </si>
  <si>
    <t>管薊馬</t>
    <phoneticPr fontId="1" type="noConversion"/>
  </si>
  <si>
    <t>金小蜂</t>
    <phoneticPr fontId="1" type="noConversion"/>
  </si>
  <si>
    <t>peilou index</t>
    <phoneticPr fontId="1" type="noConversion"/>
  </si>
  <si>
    <t>白背飛蝨</t>
    <phoneticPr fontId="1" type="noConversion"/>
  </si>
  <si>
    <t>蟹蛛</t>
    <phoneticPr fontId="1" type="noConversion"/>
  </si>
  <si>
    <t>medetera</t>
    <phoneticPr fontId="1" type="noConversion"/>
  </si>
  <si>
    <t>小刺搖蚊</t>
    <phoneticPr fontId="1" type="noConversion"/>
  </si>
  <si>
    <t>日本長腳蛛</t>
    <phoneticPr fontId="1" type="noConversion"/>
  </si>
  <si>
    <t>池畔搖蚊</t>
    <phoneticPr fontId="1" type="noConversion"/>
  </si>
  <si>
    <t>鹽埕搖蚊</t>
    <phoneticPr fontId="1" type="noConversion"/>
  </si>
  <si>
    <t>四節蜉蝣</t>
    <phoneticPr fontId="1" type="noConversion"/>
  </si>
  <si>
    <t>蜉蝣</t>
    <phoneticPr fontId="1" type="noConversion"/>
  </si>
  <si>
    <t>網蚊</t>
    <phoneticPr fontId="1" type="noConversion"/>
  </si>
  <si>
    <t>蠓</t>
    <phoneticPr fontId="1" type="noConversion"/>
  </si>
  <si>
    <t>狼蛛科</t>
    <phoneticPr fontId="1" type="noConversion"/>
  </si>
  <si>
    <t>跳蛛科</t>
    <phoneticPr fontId="1" type="noConversion"/>
  </si>
  <si>
    <t>步行蟲科</t>
    <phoneticPr fontId="1" type="noConversion"/>
  </si>
  <si>
    <t>癭蜂科</t>
    <phoneticPr fontId="1" type="noConversion"/>
  </si>
  <si>
    <t>管薊馬科</t>
    <phoneticPr fontId="1" type="noConversion"/>
  </si>
  <si>
    <t>金小蜂科</t>
    <phoneticPr fontId="1" type="noConversion"/>
  </si>
  <si>
    <t>槌角細蜂科</t>
    <phoneticPr fontId="1" type="noConversion"/>
  </si>
  <si>
    <t>蚜小蜂科</t>
    <phoneticPr fontId="1" type="noConversion"/>
  </si>
  <si>
    <t>細蜂科</t>
    <phoneticPr fontId="1" type="noConversion"/>
  </si>
  <si>
    <t>跳小蜂科</t>
    <phoneticPr fontId="1" type="noConversion"/>
  </si>
  <si>
    <t>赤眼蜂科</t>
    <phoneticPr fontId="1" type="noConversion"/>
  </si>
  <si>
    <t>地點</t>
    <phoneticPr fontId="1" type="noConversion"/>
  </si>
  <si>
    <t>里海慣行</t>
    <phoneticPr fontId="1" type="noConversion"/>
  </si>
  <si>
    <t>里海有機</t>
    <phoneticPr fontId="1" type="noConversion"/>
  </si>
  <si>
    <t>里山有機1</t>
    <phoneticPr fontId="1" type="noConversion"/>
  </si>
  <si>
    <t>里山有機2</t>
    <phoneticPr fontId="1" type="noConversion"/>
  </si>
  <si>
    <t>里山有機3</t>
    <phoneticPr fontId="1" type="noConversion"/>
  </si>
  <si>
    <t>里山慣行1</t>
    <phoneticPr fontId="1" type="noConversion"/>
  </si>
  <si>
    <t>里山慣行2</t>
    <phoneticPr fontId="1" type="noConversion"/>
  </si>
  <si>
    <t>里山慣行3</t>
    <phoneticPr fontId="1" type="noConversion"/>
  </si>
  <si>
    <t>里地有機1</t>
    <phoneticPr fontId="1" type="noConversion"/>
  </si>
  <si>
    <t>里地有機2</t>
    <phoneticPr fontId="1" type="noConversion"/>
  </si>
  <si>
    <t>里地有機3</t>
    <phoneticPr fontId="1" type="noConversion"/>
  </si>
  <si>
    <t>里地慣行1</t>
    <phoneticPr fontId="1" type="noConversion"/>
  </si>
  <si>
    <t>里地慣行2</t>
    <phoneticPr fontId="1" type="noConversion"/>
  </si>
  <si>
    <t>里地慣行3</t>
    <phoneticPr fontId="1" type="noConversion"/>
  </si>
  <si>
    <t>掠食者物種數</t>
  </si>
  <si>
    <t>掠食者樣本數</t>
  </si>
  <si>
    <t>擬寄生者物種數</t>
  </si>
  <si>
    <t>擬寄生者樣本數</t>
  </si>
  <si>
    <t>稻害者物種數</t>
  </si>
  <si>
    <t>稻害者樣本數</t>
  </si>
  <si>
    <t>中性物種數</t>
  </si>
  <si>
    <t>中性物種樣本數</t>
  </si>
  <si>
    <t>SW index</t>
  </si>
  <si>
    <t>Simpson</t>
  </si>
  <si>
    <t>Pielous</t>
  </si>
  <si>
    <t>植食者物種數</t>
    <phoneticPr fontId="1" type="noConversion"/>
  </si>
  <si>
    <t>植食者樣本數</t>
    <phoneticPr fontId="1" type="noConversion"/>
  </si>
  <si>
    <t>總物種數</t>
    <phoneticPr fontId="1" type="noConversion"/>
  </si>
  <si>
    <t>總樣本數</t>
    <phoneticPr fontId="1" type="noConversion"/>
  </si>
  <si>
    <t>白背飛蝨</t>
    <phoneticPr fontId="1" type="noConversion"/>
  </si>
  <si>
    <t>偽黑尾葉蟬</t>
    <phoneticPr fontId="1" type="noConversion"/>
  </si>
  <si>
    <t>華麗長腳蛛</t>
    <phoneticPr fontId="1" type="noConversion"/>
  </si>
  <si>
    <t>Psilopa</t>
    <phoneticPr fontId="1" type="noConversion"/>
  </si>
  <si>
    <t>華麗長腳蛛</t>
    <phoneticPr fontId="1" type="noConversion"/>
  </si>
  <si>
    <t>psilopa</t>
    <phoneticPr fontId="1" type="noConversion"/>
  </si>
  <si>
    <t>medetera</t>
    <phoneticPr fontId="1" type="noConversion"/>
  </si>
  <si>
    <t>橙瓢蟲</t>
    <phoneticPr fontId="1" type="noConversion"/>
  </si>
  <si>
    <t>水稻水象鼻蟲</t>
    <phoneticPr fontId="1" type="noConversion"/>
  </si>
  <si>
    <t>白背飛蝨</t>
    <phoneticPr fontId="1" type="noConversion"/>
  </si>
  <si>
    <t>白背飛蝨</t>
    <phoneticPr fontId="1" type="noConversion"/>
  </si>
  <si>
    <t>華麗長腳蛛</t>
    <phoneticPr fontId="1" type="noConversion"/>
  </si>
  <si>
    <t>psilopa</t>
    <phoneticPr fontId="1" type="noConversion"/>
  </si>
  <si>
    <t>橙瓢蟲</t>
    <phoneticPr fontId="1" type="noConversion"/>
  </si>
  <si>
    <t>偽黑尾葉蟬</t>
    <phoneticPr fontId="1" type="noConversion"/>
  </si>
  <si>
    <t>psilopa</t>
    <phoneticPr fontId="1" type="noConversion"/>
  </si>
  <si>
    <t>小刺搖蚊</t>
    <phoneticPr fontId="1" type="noConversion"/>
  </si>
  <si>
    <t>池畔搖蚊</t>
    <phoneticPr fontId="1" type="noConversion"/>
  </si>
  <si>
    <t>克利搖蚊</t>
    <phoneticPr fontId="1" type="noConversion"/>
  </si>
  <si>
    <t>隱搖蚊</t>
    <phoneticPr fontId="1" type="noConversion"/>
  </si>
  <si>
    <t>鹽埕搖蚊</t>
    <phoneticPr fontId="1" type="noConversion"/>
  </si>
  <si>
    <t>盲椿</t>
    <phoneticPr fontId="1" type="noConversion"/>
  </si>
  <si>
    <t>蠅虎</t>
    <phoneticPr fontId="1" type="noConversion"/>
  </si>
  <si>
    <t>長足虻</t>
    <phoneticPr fontId="1" type="noConversion"/>
  </si>
  <si>
    <t>隱翅蟲</t>
    <phoneticPr fontId="1" type="noConversion"/>
  </si>
  <si>
    <t>白背飛蝨</t>
    <phoneticPr fontId="1" type="noConversion"/>
  </si>
  <si>
    <t>偽黑尾葉蟬</t>
    <phoneticPr fontId="1" type="noConversion"/>
  </si>
  <si>
    <t>蛛緣椿</t>
    <phoneticPr fontId="1" type="noConversion"/>
  </si>
  <si>
    <t>金小蜂</t>
    <phoneticPr fontId="1" type="noConversion"/>
  </si>
  <si>
    <t>psilopa</t>
    <phoneticPr fontId="1" type="noConversion"/>
  </si>
  <si>
    <t>小刺搖蚊</t>
    <phoneticPr fontId="1" type="noConversion"/>
  </si>
  <si>
    <t>池畔搖蚊</t>
    <phoneticPr fontId="1" type="noConversion"/>
  </si>
  <si>
    <t>克利搖蚊</t>
    <phoneticPr fontId="1" type="noConversion"/>
  </si>
  <si>
    <t>鹽埕搖蚊</t>
    <phoneticPr fontId="1" type="noConversion"/>
  </si>
  <si>
    <t>稈蠅科</t>
    <phoneticPr fontId="1" type="noConversion"/>
  </si>
  <si>
    <t>Medetera</t>
    <phoneticPr fontId="1" type="noConversion"/>
  </si>
  <si>
    <t>華麗長腳蛛</t>
    <phoneticPr fontId="1" type="noConversion"/>
  </si>
  <si>
    <t>白背飛蝨</t>
    <phoneticPr fontId="1" type="noConversion"/>
  </si>
  <si>
    <t>姬蜂</t>
    <phoneticPr fontId="1" type="noConversion"/>
  </si>
  <si>
    <t>Mepachymerus</t>
    <phoneticPr fontId="1" type="noConversion"/>
  </si>
  <si>
    <t>psilopa</t>
    <phoneticPr fontId="1" type="noConversion"/>
  </si>
  <si>
    <t>小刺搖蚊</t>
    <phoneticPr fontId="1" type="noConversion"/>
  </si>
  <si>
    <t>池畔搖蚊</t>
    <phoneticPr fontId="1" type="noConversion"/>
  </si>
  <si>
    <t>鹽埕搖蚊</t>
    <phoneticPr fontId="1" type="noConversion"/>
  </si>
  <si>
    <t>橙瓢蟲</t>
    <phoneticPr fontId="1" type="noConversion"/>
  </si>
  <si>
    <t>紋石蛾科</t>
    <phoneticPr fontId="1" type="noConversion"/>
  </si>
  <si>
    <t>水稻水象鼻蟲</t>
    <phoneticPr fontId="1" type="noConversion"/>
  </si>
  <si>
    <t>白背飛蝨</t>
    <phoneticPr fontId="1" type="noConversion"/>
  </si>
  <si>
    <t>蚜科</t>
    <phoneticPr fontId="1" type="noConversion"/>
  </si>
  <si>
    <t>金小蜂科</t>
    <phoneticPr fontId="1" type="noConversion"/>
  </si>
  <si>
    <t>Mepachymerus</t>
    <phoneticPr fontId="1" type="noConversion"/>
  </si>
  <si>
    <t>psilopa</t>
    <phoneticPr fontId="1" type="noConversion"/>
  </si>
  <si>
    <t>小刺搖蚊</t>
    <phoneticPr fontId="1" type="noConversion"/>
  </si>
  <si>
    <t>池畔搖蚊</t>
    <phoneticPr fontId="1" type="noConversion"/>
  </si>
  <si>
    <t>克利搖蚊</t>
    <phoneticPr fontId="1" type="noConversion"/>
  </si>
  <si>
    <t>隱搖蚊</t>
    <phoneticPr fontId="1" type="noConversion"/>
  </si>
  <si>
    <t>鹽埕搖蚊</t>
    <phoneticPr fontId="1" type="noConversion"/>
  </si>
  <si>
    <t>四節蜉蝣</t>
    <phoneticPr fontId="1" type="noConversion"/>
  </si>
  <si>
    <t>華麗長腳蛛</t>
    <phoneticPr fontId="1" type="noConversion"/>
  </si>
  <si>
    <t>橙瓢蟲</t>
    <phoneticPr fontId="1" type="noConversion"/>
  </si>
  <si>
    <t>紋石蛾</t>
    <phoneticPr fontId="1" type="noConversion"/>
  </si>
  <si>
    <t>金花蟲</t>
    <phoneticPr fontId="1" type="noConversion"/>
  </si>
  <si>
    <t>金龜子</t>
    <phoneticPr fontId="1" type="noConversion"/>
  </si>
  <si>
    <t>白背飛蝨</t>
    <phoneticPr fontId="1" type="noConversion"/>
  </si>
  <si>
    <t>偽黑尾葉蟬</t>
    <phoneticPr fontId="1" type="noConversion"/>
  </si>
  <si>
    <t>蚜科</t>
    <phoneticPr fontId="1" type="noConversion"/>
  </si>
  <si>
    <t>蛛緣椿</t>
    <phoneticPr fontId="1" type="noConversion"/>
  </si>
  <si>
    <t>管薊馬</t>
    <phoneticPr fontId="1" type="noConversion"/>
  </si>
  <si>
    <t>釉小蜂</t>
    <phoneticPr fontId="1" type="noConversion"/>
  </si>
  <si>
    <t xml:space="preserve">金小蜂 </t>
    <phoneticPr fontId="1" type="noConversion"/>
  </si>
  <si>
    <t>雙翅目</t>
    <phoneticPr fontId="1" type="noConversion"/>
  </si>
  <si>
    <t>半翅目</t>
    <phoneticPr fontId="1" type="noConversion"/>
  </si>
  <si>
    <t>膜翅目</t>
    <phoneticPr fontId="1" type="noConversion"/>
  </si>
  <si>
    <t>鱗翅目</t>
    <phoneticPr fontId="1" type="noConversion"/>
  </si>
  <si>
    <t>蜘蛛目</t>
    <phoneticPr fontId="1" type="noConversion"/>
  </si>
  <si>
    <t>搖蚊科</t>
    <phoneticPr fontId="1" type="noConversion"/>
  </si>
  <si>
    <t>長足虻科</t>
    <phoneticPr fontId="1" type="noConversion"/>
  </si>
  <si>
    <t>葉蟬科</t>
    <phoneticPr fontId="1" type="noConversion"/>
  </si>
  <si>
    <t>稻蝨科</t>
    <phoneticPr fontId="1" type="noConversion"/>
  </si>
  <si>
    <t>地緣椿科</t>
    <phoneticPr fontId="1" type="noConversion"/>
  </si>
  <si>
    <t>蛛緣椿科</t>
    <phoneticPr fontId="1" type="noConversion"/>
  </si>
  <si>
    <t>盲椿科</t>
    <phoneticPr fontId="1" type="noConversion"/>
  </si>
  <si>
    <t>姬蜂科</t>
    <phoneticPr fontId="1" type="noConversion"/>
  </si>
  <si>
    <t>金小蜂科</t>
    <phoneticPr fontId="1" type="noConversion"/>
  </si>
  <si>
    <t>蛺蝶科</t>
    <phoneticPr fontId="1" type="noConversion"/>
  </si>
  <si>
    <t>蟹蛛科</t>
    <phoneticPr fontId="1" type="noConversion"/>
  </si>
  <si>
    <t>池畔搖蚊</t>
    <phoneticPr fontId="1" type="noConversion"/>
  </si>
  <si>
    <t>小刺搖蚊</t>
    <phoneticPr fontId="1" type="noConversion"/>
  </si>
  <si>
    <t>偽黑尾葉蟬</t>
    <phoneticPr fontId="1" type="noConversion"/>
  </si>
  <si>
    <t>白背飛蝨</t>
    <phoneticPr fontId="1" type="noConversion"/>
  </si>
  <si>
    <t>禾蛛緣椿</t>
    <phoneticPr fontId="1" type="noConversion"/>
  </si>
  <si>
    <t>淡色樹蔭蝶</t>
    <phoneticPr fontId="1" type="noConversion"/>
  </si>
  <si>
    <t>中性物種</t>
    <phoneticPr fontId="1" type="noConversion"/>
  </si>
  <si>
    <t>掠食者</t>
    <phoneticPr fontId="1" type="noConversion"/>
  </si>
  <si>
    <t>稻害者</t>
    <phoneticPr fontId="1" type="noConversion"/>
  </si>
  <si>
    <t>植食者</t>
    <phoneticPr fontId="1" type="noConversion"/>
  </si>
  <si>
    <t>擬寄生者</t>
    <phoneticPr fontId="1" type="noConversion"/>
  </si>
  <si>
    <t>蚤蠅科</t>
    <phoneticPr fontId="1" type="noConversion"/>
  </si>
  <si>
    <t>金小蜂科</t>
    <phoneticPr fontId="1" type="noConversion"/>
  </si>
  <si>
    <t>Medetera</t>
    <phoneticPr fontId="1" type="noConversion"/>
  </si>
  <si>
    <t>白背飛蝨</t>
    <phoneticPr fontId="1" type="noConversion"/>
  </si>
  <si>
    <t>毛翅目</t>
    <phoneticPr fontId="1" type="noConversion"/>
  </si>
  <si>
    <t>渚蠅科</t>
    <phoneticPr fontId="1" type="noConversion"/>
  </si>
  <si>
    <t xml:space="preserve">蠓科 </t>
    <phoneticPr fontId="1" type="noConversion"/>
  </si>
  <si>
    <t>沼蠅科</t>
    <phoneticPr fontId="1" type="noConversion"/>
  </si>
  <si>
    <t>紅螯蛛科</t>
    <phoneticPr fontId="1" type="noConversion"/>
  </si>
  <si>
    <t>長角沼蠅</t>
    <phoneticPr fontId="1" type="noConversion"/>
  </si>
  <si>
    <t>蠓科</t>
    <phoneticPr fontId="1" type="noConversion"/>
  </si>
  <si>
    <t>蚋科</t>
    <phoneticPr fontId="1" type="noConversion"/>
  </si>
  <si>
    <t>廁蠅科</t>
    <phoneticPr fontId="1" type="noConversion"/>
  </si>
  <si>
    <t>家蠅科</t>
    <phoneticPr fontId="1" type="noConversion"/>
  </si>
  <si>
    <t>日蠅科</t>
    <phoneticPr fontId="1" type="noConversion"/>
  </si>
  <si>
    <t>長角沼蠅</t>
    <phoneticPr fontId="1" type="noConversion"/>
  </si>
  <si>
    <t>鋏蠓</t>
    <phoneticPr fontId="1" type="noConversion"/>
  </si>
  <si>
    <t>掠食者</t>
    <phoneticPr fontId="1" type="noConversion"/>
  </si>
  <si>
    <t>蟹蛛</t>
    <phoneticPr fontId="1" type="noConversion"/>
  </si>
  <si>
    <t>地緣椿</t>
    <phoneticPr fontId="1" type="noConversion"/>
  </si>
  <si>
    <t>掠食者</t>
    <phoneticPr fontId="1" type="noConversion"/>
  </si>
  <si>
    <t>淡色樹蔭蝶</t>
    <phoneticPr fontId="1" type="noConversion"/>
  </si>
  <si>
    <t>金小蜂</t>
    <phoneticPr fontId="1" type="noConversion"/>
  </si>
  <si>
    <t>蚤蠅</t>
    <phoneticPr fontId="1" type="noConversion"/>
  </si>
  <si>
    <t>蠓</t>
    <phoneticPr fontId="1" type="noConversion"/>
  </si>
  <si>
    <t>長角沼蠅</t>
    <phoneticPr fontId="1" type="noConversion"/>
  </si>
  <si>
    <t>紅螯蛛</t>
    <phoneticPr fontId="1" type="noConversion"/>
  </si>
  <si>
    <t>鋏蠓</t>
    <phoneticPr fontId="1" type="noConversion"/>
  </si>
  <si>
    <t>蚋科</t>
    <phoneticPr fontId="1" type="noConversion"/>
  </si>
  <si>
    <t>廁蠅</t>
    <phoneticPr fontId="1" type="noConversion"/>
  </si>
  <si>
    <t>家蠅</t>
    <phoneticPr fontId="1" type="noConversion"/>
  </si>
  <si>
    <t>日蠅</t>
    <phoneticPr fontId="1" type="noConversion"/>
  </si>
  <si>
    <t>長角沼蠅</t>
    <phoneticPr fontId="1" type="noConversion"/>
  </si>
  <si>
    <t>里山有機</t>
    <phoneticPr fontId="1" type="noConversion"/>
  </si>
  <si>
    <t>里山慣行</t>
    <phoneticPr fontId="1" type="noConversion"/>
  </si>
  <si>
    <t>里地有機</t>
    <phoneticPr fontId="1" type="noConversion"/>
  </si>
  <si>
    <t>里地慣行</t>
    <phoneticPr fontId="1" type="noConversion"/>
  </si>
  <si>
    <t>有機</t>
    <phoneticPr fontId="1" type="noConversion"/>
  </si>
  <si>
    <t>慣行</t>
    <phoneticPr fontId="1" type="noConversion"/>
  </si>
  <si>
    <t>直翅目</t>
    <phoneticPr fontId="1" type="noConversion"/>
  </si>
  <si>
    <t>鱗翅目</t>
    <phoneticPr fontId="1" type="noConversion"/>
  </si>
  <si>
    <t>蜻蛉目</t>
    <phoneticPr fontId="1" type="noConversion"/>
  </si>
  <si>
    <t>鞘翅目</t>
    <phoneticPr fontId="1" type="noConversion"/>
  </si>
  <si>
    <t>蜘蛛目</t>
    <phoneticPr fontId="1" type="noConversion"/>
  </si>
  <si>
    <t>膜翅目</t>
    <phoneticPr fontId="1" type="noConversion"/>
  </si>
  <si>
    <t>半翅目</t>
    <phoneticPr fontId="1" type="noConversion"/>
  </si>
  <si>
    <t>雙翅目</t>
    <phoneticPr fontId="1" type="noConversion"/>
  </si>
  <si>
    <t>蝗科</t>
    <phoneticPr fontId="1" type="noConversion"/>
  </si>
  <si>
    <t>蛺蝶科</t>
    <phoneticPr fontId="1" type="noConversion"/>
  </si>
  <si>
    <t>螟蛾科</t>
    <phoneticPr fontId="1" type="noConversion"/>
  </si>
  <si>
    <t>細蟌科</t>
    <phoneticPr fontId="1" type="noConversion"/>
  </si>
  <si>
    <t>叩頭蟲科</t>
    <phoneticPr fontId="1" type="noConversion"/>
  </si>
  <si>
    <t>蟹蛛科</t>
    <phoneticPr fontId="1" type="noConversion"/>
  </si>
  <si>
    <t>姬蜂科</t>
    <phoneticPr fontId="1" type="noConversion"/>
  </si>
  <si>
    <t>纓小蜂科</t>
    <phoneticPr fontId="1" type="noConversion"/>
  </si>
  <si>
    <t>蔓椿科</t>
    <phoneticPr fontId="1" type="noConversion"/>
  </si>
  <si>
    <t>葉蟬科</t>
    <phoneticPr fontId="1" type="noConversion"/>
  </si>
  <si>
    <t>稻蝨科</t>
    <phoneticPr fontId="1" type="noConversion"/>
  </si>
  <si>
    <t>稈蠅科</t>
    <phoneticPr fontId="1" type="noConversion"/>
  </si>
  <si>
    <t>渚蠅科</t>
    <phoneticPr fontId="1" type="noConversion"/>
  </si>
  <si>
    <t>縞蠅科</t>
    <phoneticPr fontId="1" type="noConversion"/>
  </si>
  <si>
    <t>日蠅科</t>
    <phoneticPr fontId="1" type="noConversion"/>
  </si>
  <si>
    <t>大附蠅科</t>
    <phoneticPr fontId="1" type="noConversion"/>
  </si>
  <si>
    <t>舞虻科</t>
    <phoneticPr fontId="1" type="noConversion"/>
  </si>
  <si>
    <t>台灣稻蝗</t>
    <phoneticPr fontId="1" type="noConversion"/>
  </si>
  <si>
    <t>小稻蝗</t>
    <phoneticPr fontId="1" type="noConversion"/>
  </si>
  <si>
    <t>淡色樹蔭蝶</t>
    <phoneticPr fontId="1" type="noConversion"/>
  </si>
  <si>
    <t>二化螟</t>
    <phoneticPr fontId="1" type="noConversion"/>
  </si>
  <si>
    <t>青紋細蟌</t>
    <phoneticPr fontId="1" type="noConversion"/>
  </si>
  <si>
    <t>稻赤蔓椿</t>
    <phoneticPr fontId="1" type="noConversion"/>
  </si>
  <si>
    <t>黑條黑尾葉蟬</t>
    <phoneticPr fontId="1" type="noConversion"/>
  </si>
  <si>
    <t>斑飛蝨</t>
    <phoneticPr fontId="1" type="noConversion"/>
  </si>
  <si>
    <t>泥渚蠅</t>
    <phoneticPr fontId="1" type="noConversion"/>
  </si>
  <si>
    <t>稻害者</t>
    <phoneticPr fontId="1" type="noConversion"/>
  </si>
  <si>
    <t>掠食者</t>
    <phoneticPr fontId="1" type="noConversion"/>
  </si>
  <si>
    <t>中性物種</t>
    <phoneticPr fontId="1" type="noConversion"/>
  </si>
  <si>
    <t>擬寄生者</t>
    <phoneticPr fontId="1" type="noConversion"/>
  </si>
  <si>
    <t>雙翅目</t>
    <phoneticPr fontId="1" type="noConversion"/>
  </si>
  <si>
    <t>蝗科</t>
    <phoneticPr fontId="1" type="noConversion"/>
  </si>
  <si>
    <t>蜜蜂科</t>
    <phoneticPr fontId="1" type="noConversion"/>
  </si>
  <si>
    <t>貓蛛科</t>
    <phoneticPr fontId="1" type="noConversion"/>
  </si>
  <si>
    <t>長腳蛛科</t>
    <phoneticPr fontId="1" type="noConversion"/>
  </si>
  <si>
    <t>瓢蟲科</t>
    <phoneticPr fontId="1" type="noConversion"/>
  </si>
  <si>
    <t>金花蟲科</t>
    <phoneticPr fontId="1" type="noConversion"/>
  </si>
  <si>
    <t>蠟蟬科</t>
    <phoneticPr fontId="1" type="noConversion"/>
  </si>
  <si>
    <t>葉蟬科</t>
    <phoneticPr fontId="1" type="noConversion"/>
  </si>
  <si>
    <t>介殼蟲科</t>
    <phoneticPr fontId="1" type="noConversion"/>
  </si>
  <si>
    <t>蔓椿科</t>
    <phoneticPr fontId="1" type="noConversion"/>
  </si>
  <si>
    <t>椿科</t>
    <phoneticPr fontId="1" type="noConversion"/>
  </si>
  <si>
    <t>花椿科</t>
    <phoneticPr fontId="1" type="noConversion"/>
  </si>
  <si>
    <t>渚蠅科</t>
    <phoneticPr fontId="1" type="noConversion"/>
  </si>
  <si>
    <t>稈蠅科</t>
    <phoneticPr fontId="1" type="noConversion"/>
  </si>
  <si>
    <t>台灣稻蝗</t>
    <phoneticPr fontId="1" type="noConversion"/>
  </si>
  <si>
    <t>橙瓢蟲</t>
    <phoneticPr fontId="1" type="noConversion"/>
  </si>
  <si>
    <t>條紋廣翅蠟蟬</t>
    <phoneticPr fontId="1" type="noConversion"/>
  </si>
  <si>
    <t>黑條黑尾葉蟬</t>
    <phoneticPr fontId="1" type="noConversion"/>
  </si>
  <si>
    <t>偽黑尾葉蟬</t>
    <phoneticPr fontId="1" type="noConversion"/>
  </si>
  <si>
    <t>白背飛蝨</t>
    <phoneticPr fontId="1" type="noConversion"/>
  </si>
  <si>
    <t>稻赤蔓椿</t>
    <phoneticPr fontId="1" type="noConversion"/>
  </si>
  <si>
    <t>南方綠椿象</t>
    <phoneticPr fontId="1" type="noConversion"/>
  </si>
  <si>
    <t>黃盾背椿象</t>
    <phoneticPr fontId="1" type="noConversion"/>
  </si>
  <si>
    <t>小黑花椿象</t>
    <phoneticPr fontId="1" type="noConversion"/>
  </si>
  <si>
    <t>植食者</t>
    <phoneticPr fontId="1" type="noConversion"/>
  </si>
  <si>
    <t>掠食者</t>
    <phoneticPr fontId="1" type="noConversion"/>
  </si>
  <si>
    <t>半翅目</t>
    <phoneticPr fontId="1" type="noConversion"/>
  </si>
  <si>
    <t>鞘翅目</t>
    <phoneticPr fontId="1" type="noConversion"/>
  </si>
  <si>
    <t>膜翅目</t>
    <phoneticPr fontId="1" type="noConversion"/>
  </si>
  <si>
    <t>蜘蛛目</t>
    <phoneticPr fontId="1" type="noConversion"/>
  </si>
  <si>
    <t>雙翅目</t>
    <phoneticPr fontId="1" type="noConversion"/>
  </si>
  <si>
    <t>葉蟬科</t>
    <phoneticPr fontId="1" type="noConversion"/>
  </si>
  <si>
    <t>花椿科</t>
    <phoneticPr fontId="1" type="noConversion"/>
  </si>
  <si>
    <t>稻蝨科</t>
    <phoneticPr fontId="1" type="noConversion"/>
  </si>
  <si>
    <t>瓢蟲科</t>
    <phoneticPr fontId="1" type="noConversion"/>
  </si>
  <si>
    <t>姬蜂科</t>
    <phoneticPr fontId="1" type="noConversion"/>
  </si>
  <si>
    <t>小繭蜂科</t>
    <phoneticPr fontId="1" type="noConversion"/>
  </si>
  <si>
    <t>金蛛科</t>
    <phoneticPr fontId="1" type="noConversion"/>
  </si>
  <si>
    <t>稈蠅科</t>
    <phoneticPr fontId="1" type="noConversion"/>
  </si>
  <si>
    <t>蚊科</t>
    <phoneticPr fontId="1" type="noConversion"/>
  </si>
  <si>
    <t>搖蚊科</t>
    <phoneticPr fontId="1" type="noConversion"/>
  </si>
  <si>
    <t>偽黑尾葉蟬</t>
    <phoneticPr fontId="1" type="noConversion"/>
  </si>
  <si>
    <t>小黑花椿象</t>
    <phoneticPr fontId="1" type="noConversion"/>
  </si>
  <si>
    <t>白背飛蝨</t>
    <phoneticPr fontId="1" type="noConversion"/>
  </si>
  <si>
    <t>橙瓢蟲</t>
    <phoneticPr fontId="1" type="noConversion"/>
  </si>
  <si>
    <t>克利搖蚊</t>
    <phoneticPr fontId="1" type="noConversion"/>
  </si>
  <si>
    <t>稻害者</t>
    <phoneticPr fontId="1" type="noConversion"/>
  </si>
  <si>
    <t>掠食者</t>
    <phoneticPr fontId="1" type="noConversion"/>
  </si>
  <si>
    <t>掠食者</t>
    <phoneticPr fontId="1" type="noConversion"/>
  </si>
  <si>
    <t>擬寄生者</t>
    <phoneticPr fontId="1" type="noConversion"/>
  </si>
  <si>
    <t>中性物種</t>
    <phoneticPr fontId="1" type="noConversion"/>
  </si>
  <si>
    <t>稻蝨科</t>
    <phoneticPr fontId="1" type="noConversion"/>
  </si>
  <si>
    <t>蔓椿科</t>
    <phoneticPr fontId="1" type="noConversion"/>
  </si>
  <si>
    <t>瓢蟲科</t>
    <phoneticPr fontId="1" type="noConversion"/>
  </si>
  <si>
    <t>金花蟲科</t>
    <phoneticPr fontId="1" type="noConversion"/>
  </si>
  <si>
    <t>長足虻科</t>
    <phoneticPr fontId="1" type="noConversion"/>
  </si>
  <si>
    <t>泥渚蠅</t>
    <phoneticPr fontId="1" type="noConversion"/>
  </si>
  <si>
    <t>渚蠅科</t>
    <phoneticPr fontId="1" type="noConversion"/>
  </si>
  <si>
    <t>蠓科</t>
    <phoneticPr fontId="1" type="noConversion"/>
  </si>
  <si>
    <t>稻赤蔓椿</t>
    <phoneticPr fontId="1" type="noConversion"/>
  </si>
  <si>
    <t>橙瓢蟲</t>
    <phoneticPr fontId="1" type="noConversion"/>
  </si>
  <si>
    <t>植食者</t>
    <phoneticPr fontId="1" type="noConversion"/>
  </si>
  <si>
    <t>沼蠅科</t>
    <phoneticPr fontId="1" type="noConversion"/>
  </si>
  <si>
    <t>紅螯蛛科</t>
    <phoneticPr fontId="1" type="noConversion"/>
  </si>
  <si>
    <t>斑飛蝨</t>
    <phoneticPr fontId="1" type="noConversion"/>
  </si>
  <si>
    <t>長角沼蠅</t>
    <phoneticPr fontId="1" type="noConversion"/>
  </si>
  <si>
    <t>池畔搖蚊</t>
    <phoneticPr fontId="1" type="noConversion"/>
  </si>
  <si>
    <t>隱搖蚊</t>
    <phoneticPr fontId="1" type="noConversion"/>
  </si>
  <si>
    <t>克利搖蚊</t>
    <phoneticPr fontId="1" type="noConversion"/>
  </si>
  <si>
    <t>尼蠓</t>
    <phoneticPr fontId="1" type="noConversion"/>
  </si>
  <si>
    <t>蜻蛉目</t>
    <phoneticPr fontId="1" type="noConversion"/>
  </si>
  <si>
    <t>鱗翅目</t>
    <phoneticPr fontId="1" type="noConversion"/>
  </si>
  <si>
    <t>纓翅目</t>
    <phoneticPr fontId="1" type="noConversion"/>
  </si>
  <si>
    <t>細蟌科</t>
    <phoneticPr fontId="1" type="noConversion"/>
  </si>
  <si>
    <t>蛺蝶科</t>
    <phoneticPr fontId="1" type="noConversion"/>
  </si>
  <si>
    <t>步行蟲科</t>
    <phoneticPr fontId="1" type="noConversion"/>
  </si>
  <si>
    <t>金小蜂科</t>
    <phoneticPr fontId="1" type="noConversion"/>
  </si>
  <si>
    <t>釉小蜂科</t>
    <phoneticPr fontId="1" type="noConversion"/>
  </si>
  <si>
    <t>扁股小蜂科</t>
    <phoneticPr fontId="1" type="noConversion"/>
  </si>
  <si>
    <t>管薊馬科</t>
    <phoneticPr fontId="1" type="noConversion"/>
  </si>
  <si>
    <t>大附蠅科</t>
    <phoneticPr fontId="1" type="noConversion"/>
  </si>
  <si>
    <t>稈蠅科</t>
    <phoneticPr fontId="1" type="noConversion"/>
  </si>
  <si>
    <t>渚蠅科</t>
    <phoneticPr fontId="1" type="noConversion"/>
  </si>
  <si>
    <t>青紋細蟌</t>
    <phoneticPr fontId="1" type="noConversion"/>
  </si>
  <si>
    <t>淡色樹蔭蝶</t>
    <phoneticPr fontId="1" type="noConversion"/>
  </si>
  <si>
    <t>稻管薊馬</t>
    <phoneticPr fontId="1" type="noConversion"/>
  </si>
  <si>
    <t>長角沼蠅</t>
    <phoneticPr fontId="1" type="noConversion"/>
  </si>
  <si>
    <t>稻害者</t>
    <phoneticPr fontId="1" type="noConversion"/>
  </si>
  <si>
    <t>山</t>
    <phoneticPr fontId="1" type="noConversion"/>
  </si>
  <si>
    <t>地</t>
    <phoneticPr fontId="1" type="noConversion"/>
  </si>
  <si>
    <t>海</t>
    <phoneticPr fontId="1" type="noConversion"/>
  </si>
  <si>
    <t>半翅目</t>
    <phoneticPr fontId="1" type="noConversion"/>
  </si>
  <si>
    <t>纓翅目</t>
    <phoneticPr fontId="1" type="noConversion"/>
  </si>
  <si>
    <t>鱗翅目</t>
    <phoneticPr fontId="1" type="noConversion"/>
  </si>
  <si>
    <t>蜘蛛目</t>
    <phoneticPr fontId="1" type="noConversion"/>
  </si>
  <si>
    <t>鞘翅目</t>
    <phoneticPr fontId="1" type="noConversion"/>
  </si>
  <si>
    <t>雙翅目</t>
    <phoneticPr fontId="1" type="noConversion"/>
  </si>
  <si>
    <t>稻蝨科</t>
    <phoneticPr fontId="1" type="noConversion"/>
  </si>
  <si>
    <t>葉蟬科</t>
    <phoneticPr fontId="1" type="noConversion"/>
  </si>
  <si>
    <t>薊馬科</t>
    <phoneticPr fontId="1" type="noConversion"/>
  </si>
  <si>
    <t>金蛛科</t>
    <phoneticPr fontId="1" type="noConversion"/>
  </si>
  <si>
    <t>金花蟲科</t>
    <phoneticPr fontId="1" type="noConversion"/>
  </si>
  <si>
    <t>沼蠅科</t>
    <phoneticPr fontId="1" type="noConversion"/>
  </si>
  <si>
    <t>蠓科</t>
    <phoneticPr fontId="1" type="noConversion"/>
  </si>
  <si>
    <t>日蠅科</t>
    <phoneticPr fontId="1" type="noConversion"/>
  </si>
  <si>
    <t>小花蠅科</t>
    <phoneticPr fontId="1" type="noConversion"/>
  </si>
  <si>
    <t>貓蛛科</t>
    <phoneticPr fontId="1" type="noConversion"/>
  </si>
  <si>
    <t>半翅目</t>
    <phoneticPr fontId="1" type="noConversion"/>
  </si>
  <si>
    <t>纓翅目</t>
    <phoneticPr fontId="1" type="noConversion"/>
  </si>
  <si>
    <t>膜翅目</t>
    <phoneticPr fontId="1" type="noConversion"/>
  </si>
  <si>
    <t>鞘翅目</t>
    <phoneticPr fontId="1" type="noConversion"/>
  </si>
  <si>
    <t>雙翅目</t>
    <phoneticPr fontId="1" type="noConversion"/>
  </si>
  <si>
    <t>蜘蛛目</t>
    <phoneticPr fontId="1" type="noConversion"/>
  </si>
  <si>
    <t>稻蝨科</t>
    <phoneticPr fontId="1" type="noConversion"/>
  </si>
  <si>
    <t>葉蟬科</t>
    <phoneticPr fontId="1" type="noConversion"/>
  </si>
  <si>
    <t>薊馬科</t>
    <phoneticPr fontId="1" type="noConversion"/>
  </si>
  <si>
    <t>瓢蟲科</t>
    <phoneticPr fontId="1" type="noConversion"/>
  </si>
  <si>
    <t>金花蟲科</t>
    <phoneticPr fontId="1" type="noConversion"/>
  </si>
  <si>
    <t>金小蜂科</t>
    <phoneticPr fontId="1" type="noConversion"/>
  </si>
  <si>
    <t>搖蚊科</t>
    <phoneticPr fontId="1" type="noConversion"/>
  </si>
  <si>
    <t>蠓科</t>
    <phoneticPr fontId="1" type="noConversion"/>
  </si>
  <si>
    <t>長足虻科</t>
    <phoneticPr fontId="1" type="noConversion"/>
  </si>
  <si>
    <t>紅螯蛛科</t>
    <phoneticPr fontId="1" type="noConversion"/>
  </si>
  <si>
    <t>金蛛科</t>
    <phoneticPr fontId="1" type="noConversion"/>
  </si>
  <si>
    <t>貓蛛科</t>
    <phoneticPr fontId="1" type="noConversion"/>
  </si>
  <si>
    <t>直翅目</t>
    <phoneticPr fontId="1" type="noConversion"/>
  </si>
  <si>
    <t>鱗翅目</t>
    <phoneticPr fontId="1" type="noConversion"/>
  </si>
  <si>
    <t>蜘蛛目</t>
    <phoneticPr fontId="1" type="noConversion"/>
  </si>
  <si>
    <t>鞘翅目</t>
    <phoneticPr fontId="1" type="noConversion"/>
  </si>
  <si>
    <t>蝗科</t>
    <phoneticPr fontId="1" type="noConversion"/>
  </si>
  <si>
    <t>葉蟬科</t>
    <phoneticPr fontId="1" type="noConversion"/>
  </si>
  <si>
    <t>龜椿科</t>
    <phoneticPr fontId="1" type="noConversion"/>
  </si>
  <si>
    <t>緣椿科</t>
    <phoneticPr fontId="1" type="noConversion"/>
  </si>
  <si>
    <t>蛛緣椿科</t>
    <phoneticPr fontId="1" type="noConversion"/>
  </si>
  <si>
    <t>椿科</t>
    <phoneticPr fontId="1" type="noConversion"/>
  </si>
  <si>
    <t>蚜科</t>
    <phoneticPr fontId="1" type="noConversion"/>
  </si>
  <si>
    <t>螟蛾科</t>
    <phoneticPr fontId="1" type="noConversion"/>
  </si>
  <si>
    <t>金小蜂科</t>
    <phoneticPr fontId="1" type="noConversion"/>
  </si>
  <si>
    <t>赤眼蜂科</t>
    <phoneticPr fontId="1" type="noConversion"/>
  </si>
  <si>
    <t>蟹蛛科</t>
    <phoneticPr fontId="1" type="noConversion"/>
  </si>
  <si>
    <t>跳蛛科</t>
    <phoneticPr fontId="1" type="noConversion"/>
  </si>
  <si>
    <t>螽斯科</t>
    <phoneticPr fontId="1" type="noConversion"/>
  </si>
  <si>
    <t>蚤蝗科</t>
    <phoneticPr fontId="1" type="noConversion"/>
  </si>
  <si>
    <t>象鼻蟲科</t>
    <phoneticPr fontId="1" type="noConversion"/>
  </si>
  <si>
    <t>沼蠅科</t>
    <phoneticPr fontId="1" type="noConversion"/>
  </si>
  <si>
    <t>縞蠅科</t>
    <phoneticPr fontId="1" type="noConversion"/>
  </si>
  <si>
    <t>日蠅科</t>
    <phoneticPr fontId="1" type="noConversion"/>
  </si>
  <si>
    <t>長足虻科</t>
    <phoneticPr fontId="1" type="noConversion"/>
  </si>
  <si>
    <t>糞蠅科</t>
    <phoneticPr fontId="1" type="noConversion"/>
  </si>
  <si>
    <t>蚤蠅科</t>
    <phoneticPr fontId="1" type="noConversion"/>
  </si>
  <si>
    <t>廁蠅科</t>
    <phoneticPr fontId="1" type="noConversion"/>
  </si>
  <si>
    <t>搖蚊科</t>
    <phoneticPr fontId="1" type="noConversion"/>
  </si>
  <si>
    <t>池畔搖蚊</t>
    <phoneticPr fontId="1" type="noConversion"/>
  </si>
  <si>
    <t>克利搖蚊</t>
    <phoneticPr fontId="1" type="noConversion"/>
  </si>
  <si>
    <t>鹽埕搖蚊</t>
    <phoneticPr fontId="1" type="noConversion"/>
  </si>
  <si>
    <t>半翅目</t>
    <phoneticPr fontId="1" type="noConversion"/>
  </si>
  <si>
    <t>雙翅目</t>
    <phoneticPr fontId="1" type="noConversion"/>
  </si>
  <si>
    <t>長腳蛛科</t>
    <phoneticPr fontId="1" type="noConversion"/>
  </si>
  <si>
    <t>狼蛛科</t>
    <phoneticPr fontId="1" type="noConversion"/>
  </si>
  <si>
    <t>頭蠅科</t>
    <phoneticPr fontId="1" type="noConversion"/>
  </si>
  <si>
    <t>克利搖蚊</t>
    <phoneticPr fontId="1" type="noConversion"/>
  </si>
  <si>
    <t>鹽埕搖蚊</t>
    <phoneticPr fontId="1" type="noConversion"/>
  </si>
  <si>
    <t>椿象科</t>
    <phoneticPr fontId="1" type="noConversion"/>
  </si>
  <si>
    <t>蛛緣椿科</t>
    <phoneticPr fontId="1" type="noConversion"/>
  </si>
  <si>
    <t>荔椿科</t>
    <phoneticPr fontId="1" type="noConversion"/>
  </si>
  <si>
    <t>花椿科</t>
    <phoneticPr fontId="1" type="noConversion"/>
  </si>
  <si>
    <t>貓蛛科</t>
    <phoneticPr fontId="1" type="noConversion"/>
  </si>
  <si>
    <t>金蛛科</t>
    <phoneticPr fontId="1" type="noConversion"/>
  </si>
  <si>
    <t>跳蛛科</t>
    <phoneticPr fontId="1" type="noConversion"/>
  </si>
  <si>
    <t>步行蟲科</t>
    <phoneticPr fontId="1" type="noConversion"/>
  </si>
  <si>
    <t>出尾蟲科</t>
    <phoneticPr fontId="1" type="noConversion"/>
  </si>
  <si>
    <t>鐮蜂科</t>
    <phoneticPr fontId="1" type="noConversion"/>
  </si>
  <si>
    <t>蟻科</t>
    <phoneticPr fontId="1" type="noConversion"/>
  </si>
  <si>
    <t>日蠅科</t>
    <phoneticPr fontId="1" type="noConversion"/>
  </si>
  <si>
    <t>寄生蠅科</t>
    <phoneticPr fontId="1" type="noConversion"/>
  </si>
  <si>
    <t>蚊科</t>
    <phoneticPr fontId="1" type="noConversion"/>
  </si>
  <si>
    <t>花蠅科</t>
    <phoneticPr fontId="1" type="noConversion"/>
  </si>
  <si>
    <t>雙翅目</t>
    <phoneticPr fontId="1" type="noConversion"/>
  </si>
  <si>
    <t>寄蠅科</t>
    <phoneticPr fontId="1" type="noConversion"/>
  </si>
  <si>
    <t>鹽埕搖蚊</t>
    <phoneticPr fontId="1" type="noConversion"/>
  </si>
  <si>
    <t>克利搖蚊</t>
    <phoneticPr fontId="1" type="noConversion"/>
  </si>
  <si>
    <t>膜翅目</t>
    <phoneticPr fontId="1" type="noConversion"/>
  </si>
  <si>
    <t>蟹蛛科</t>
    <phoneticPr fontId="1" type="noConversion"/>
  </si>
  <si>
    <t>廣翅蠟蟬科</t>
    <phoneticPr fontId="1" type="noConversion"/>
  </si>
  <si>
    <t>姬蜂科</t>
    <phoneticPr fontId="1" type="noConversion"/>
  </si>
  <si>
    <t>實蠅科</t>
    <phoneticPr fontId="1" type="noConversion"/>
  </si>
  <si>
    <t>家蠅科</t>
    <phoneticPr fontId="1" type="noConversion"/>
  </si>
  <si>
    <t>稻害者</t>
    <phoneticPr fontId="1" type="noConversion"/>
  </si>
  <si>
    <t>稻害者</t>
    <phoneticPr fontId="1" type="noConversion"/>
  </si>
  <si>
    <t>植食者</t>
    <phoneticPr fontId="1" type="noConversion"/>
  </si>
  <si>
    <t>擬寄生者</t>
    <phoneticPr fontId="1" type="noConversion"/>
  </si>
  <si>
    <t>掠食者</t>
    <phoneticPr fontId="1" type="noConversion"/>
  </si>
  <si>
    <t>中性物種</t>
    <phoneticPr fontId="1" type="noConversion"/>
  </si>
  <si>
    <t>稻害者</t>
    <phoneticPr fontId="1" type="noConversion"/>
  </si>
  <si>
    <t>植食者</t>
    <phoneticPr fontId="1" type="noConversion"/>
  </si>
  <si>
    <t>掠食者</t>
    <phoneticPr fontId="1" type="noConversion"/>
  </si>
  <si>
    <t>中性物種</t>
    <phoneticPr fontId="1" type="noConversion"/>
  </si>
  <si>
    <t>擬寄生者</t>
    <phoneticPr fontId="1" type="noConversion"/>
  </si>
  <si>
    <t>掠食者</t>
    <phoneticPr fontId="1" type="noConversion"/>
  </si>
  <si>
    <t>雙翅目</t>
    <phoneticPr fontId="1" type="noConversion"/>
  </si>
  <si>
    <t>半翅目</t>
    <phoneticPr fontId="1" type="noConversion"/>
  </si>
  <si>
    <t>蜘蛛目</t>
    <phoneticPr fontId="1" type="noConversion"/>
  </si>
  <si>
    <t>渚蠅科</t>
    <phoneticPr fontId="1" type="noConversion"/>
  </si>
  <si>
    <t>沼蠅科</t>
    <phoneticPr fontId="1" type="noConversion"/>
  </si>
  <si>
    <t>蛛緣椿科</t>
    <phoneticPr fontId="1" type="noConversion"/>
  </si>
  <si>
    <t>稻蝨科</t>
    <phoneticPr fontId="1" type="noConversion"/>
  </si>
  <si>
    <t>地緣椿科</t>
    <phoneticPr fontId="1" type="noConversion"/>
  </si>
  <si>
    <t>皿網蛛科</t>
    <phoneticPr fontId="1" type="noConversion"/>
  </si>
  <si>
    <t>膜翅目</t>
    <phoneticPr fontId="1" type="noConversion"/>
  </si>
  <si>
    <t>蚊科</t>
    <phoneticPr fontId="1" type="noConversion"/>
  </si>
  <si>
    <t>廁蠅科</t>
    <phoneticPr fontId="1" type="noConversion"/>
  </si>
  <si>
    <t>長足虻科</t>
    <phoneticPr fontId="1" type="noConversion"/>
  </si>
  <si>
    <t>蠓科</t>
    <phoneticPr fontId="1" type="noConversion"/>
  </si>
  <si>
    <t>搖蚊科</t>
    <phoneticPr fontId="1" type="noConversion"/>
  </si>
  <si>
    <t>姬蜂科</t>
    <phoneticPr fontId="1" type="noConversion"/>
  </si>
  <si>
    <t>金小蜂科</t>
    <phoneticPr fontId="1" type="noConversion"/>
  </si>
  <si>
    <t>葉蟬科</t>
    <phoneticPr fontId="1" type="noConversion"/>
  </si>
  <si>
    <t>蛛緣椿科</t>
    <phoneticPr fontId="1" type="noConversion"/>
  </si>
  <si>
    <t>長腳蛛科</t>
    <phoneticPr fontId="1" type="noConversion"/>
  </si>
  <si>
    <t>蟹蛛科</t>
    <phoneticPr fontId="1" type="noConversion"/>
  </si>
  <si>
    <t>直翅目</t>
    <phoneticPr fontId="1" type="noConversion"/>
  </si>
  <si>
    <t>鞘翅目</t>
    <phoneticPr fontId="1" type="noConversion"/>
  </si>
  <si>
    <t xml:space="preserve">蠓科 </t>
    <phoneticPr fontId="1" type="noConversion"/>
  </si>
  <si>
    <t>蝗科</t>
    <phoneticPr fontId="1" type="noConversion"/>
  </si>
  <si>
    <t>瓢蟲科</t>
    <phoneticPr fontId="1" type="noConversion"/>
  </si>
  <si>
    <t>金蛛科</t>
    <phoneticPr fontId="1" type="noConversion"/>
  </si>
  <si>
    <t>池畔搖蚊</t>
    <phoneticPr fontId="1" type="noConversion"/>
  </si>
  <si>
    <t>小刺搖蚊</t>
    <phoneticPr fontId="1" type="noConversion"/>
  </si>
  <si>
    <t>鹽埕搖蚊</t>
    <phoneticPr fontId="1" type="noConversion"/>
  </si>
  <si>
    <t>隱搖蚊</t>
    <phoneticPr fontId="1" type="noConversion"/>
  </si>
  <si>
    <t>膜翅目</t>
    <phoneticPr fontId="1" type="noConversion"/>
  </si>
  <si>
    <t>毛翅目</t>
    <phoneticPr fontId="1" type="noConversion"/>
  </si>
  <si>
    <t>長足虻科</t>
    <phoneticPr fontId="1" type="noConversion"/>
  </si>
  <si>
    <t>緣腹細蜂科</t>
    <phoneticPr fontId="1" type="noConversion"/>
  </si>
  <si>
    <t>紋石蛾科</t>
    <phoneticPr fontId="1" type="noConversion"/>
  </si>
  <si>
    <t>紅螯蛛科</t>
    <phoneticPr fontId="1" type="noConversion"/>
  </si>
  <si>
    <t>蠅虎科</t>
    <phoneticPr fontId="1" type="noConversion"/>
  </si>
  <si>
    <t>椿科</t>
    <phoneticPr fontId="1" type="noConversion"/>
  </si>
  <si>
    <t>盲椿科</t>
    <phoneticPr fontId="1" type="noConversion"/>
  </si>
  <si>
    <t>葉蟬科</t>
    <phoneticPr fontId="1" type="noConversion"/>
  </si>
  <si>
    <t>蔓椿科</t>
    <phoneticPr fontId="1" type="noConversion"/>
  </si>
  <si>
    <t>沼蠅科</t>
    <phoneticPr fontId="1" type="noConversion"/>
  </si>
  <si>
    <t>頭蠅科</t>
    <phoneticPr fontId="1" type="noConversion"/>
  </si>
  <si>
    <t>地緣椿科</t>
    <phoneticPr fontId="1" type="noConversion"/>
  </si>
  <si>
    <t>隱翅蟲科</t>
    <phoneticPr fontId="1" type="noConversion"/>
  </si>
  <si>
    <t>緣腹細蜂科</t>
    <phoneticPr fontId="1" type="noConversion"/>
  </si>
  <si>
    <t>小刺搖蚊</t>
    <phoneticPr fontId="1" type="noConversion"/>
  </si>
  <si>
    <t>鹽埕搖蚊</t>
    <phoneticPr fontId="1" type="noConversion"/>
  </si>
  <si>
    <t>地緣椿科</t>
    <phoneticPr fontId="1" type="noConversion"/>
  </si>
  <si>
    <t>蜉蝣目</t>
    <phoneticPr fontId="1" type="noConversion"/>
  </si>
  <si>
    <t>瓢蟲科</t>
    <phoneticPr fontId="1" type="noConversion"/>
  </si>
  <si>
    <t>蜉蝣科</t>
    <phoneticPr fontId="1" type="noConversion"/>
  </si>
  <si>
    <t>雙翅目</t>
    <phoneticPr fontId="1" type="noConversion"/>
  </si>
  <si>
    <t>半翅目</t>
    <phoneticPr fontId="1" type="noConversion"/>
  </si>
  <si>
    <t>直翅目</t>
    <phoneticPr fontId="1" type="noConversion"/>
  </si>
  <si>
    <t>鞘翅目</t>
    <phoneticPr fontId="1" type="noConversion"/>
  </si>
  <si>
    <t>膜翅目</t>
    <phoneticPr fontId="1" type="noConversion"/>
  </si>
  <si>
    <t>蜘蛛目</t>
    <phoneticPr fontId="1" type="noConversion"/>
  </si>
  <si>
    <t>長足虻科</t>
    <phoneticPr fontId="1" type="noConversion"/>
  </si>
  <si>
    <t>沼蠅科</t>
    <phoneticPr fontId="1" type="noConversion"/>
  </si>
  <si>
    <t>搖蚊科</t>
    <phoneticPr fontId="1" type="noConversion"/>
  </si>
  <si>
    <t>小刺搖蚊</t>
    <phoneticPr fontId="1" type="noConversion"/>
  </si>
  <si>
    <t>稻蝨科</t>
    <phoneticPr fontId="1" type="noConversion"/>
  </si>
  <si>
    <t>稻蝨科</t>
    <phoneticPr fontId="1" type="noConversion"/>
  </si>
  <si>
    <t>葉蟬科</t>
    <phoneticPr fontId="1" type="noConversion"/>
  </si>
  <si>
    <t>蔓椿科</t>
    <phoneticPr fontId="1" type="noConversion"/>
  </si>
  <si>
    <t>椿科</t>
    <phoneticPr fontId="1" type="noConversion"/>
  </si>
  <si>
    <t>地緣椿科</t>
    <phoneticPr fontId="1" type="noConversion"/>
  </si>
  <si>
    <t>花椿科</t>
    <phoneticPr fontId="1" type="noConversion"/>
  </si>
  <si>
    <t>蛛緣椿科</t>
    <phoneticPr fontId="1" type="noConversion"/>
  </si>
  <si>
    <t>蝗科</t>
    <phoneticPr fontId="1" type="noConversion"/>
  </si>
  <si>
    <t>螽斯科</t>
    <phoneticPr fontId="1" type="noConversion"/>
  </si>
  <si>
    <t>瓢蟲科</t>
    <phoneticPr fontId="1" type="noConversion"/>
  </si>
  <si>
    <t>象鼻蟲科</t>
    <phoneticPr fontId="1" type="noConversion"/>
  </si>
  <si>
    <t>金小蜂科</t>
    <phoneticPr fontId="1" type="noConversion"/>
  </si>
  <si>
    <t>長腳蛛科</t>
    <phoneticPr fontId="1" type="noConversion"/>
  </si>
  <si>
    <t>蟹蛛科</t>
    <phoneticPr fontId="1" type="noConversion"/>
  </si>
  <si>
    <t>袋蛛科</t>
    <phoneticPr fontId="1" type="noConversion"/>
  </si>
  <si>
    <t>半翅目</t>
    <phoneticPr fontId="1" type="noConversion"/>
  </si>
  <si>
    <t>長足虻科</t>
    <phoneticPr fontId="1" type="noConversion"/>
  </si>
  <si>
    <t>沼蠅科</t>
    <phoneticPr fontId="1" type="noConversion"/>
  </si>
  <si>
    <t>頭蠅科</t>
    <phoneticPr fontId="1" type="noConversion"/>
  </si>
  <si>
    <t>渚蠅科</t>
    <phoneticPr fontId="1" type="noConversion"/>
  </si>
  <si>
    <t>艷細蠅科</t>
    <phoneticPr fontId="1" type="noConversion"/>
  </si>
  <si>
    <t>象鼻蟲科</t>
    <phoneticPr fontId="1" type="noConversion"/>
  </si>
  <si>
    <t>頭蠅科</t>
    <phoneticPr fontId="1" type="noConversion"/>
  </si>
  <si>
    <t>蜘蛛目</t>
    <phoneticPr fontId="1" type="noConversion"/>
  </si>
  <si>
    <t>渚蠅科</t>
    <phoneticPr fontId="1" type="noConversion"/>
  </si>
  <si>
    <t>姬蜂科</t>
    <phoneticPr fontId="1" type="noConversion"/>
  </si>
  <si>
    <t>蟹蛛科</t>
    <phoneticPr fontId="1" type="noConversion"/>
  </si>
  <si>
    <t>直翅目</t>
    <phoneticPr fontId="1" type="noConversion"/>
  </si>
  <si>
    <t>半翅目</t>
    <phoneticPr fontId="1" type="noConversion"/>
  </si>
  <si>
    <t>膜翅目</t>
    <phoneticPr fontId="1" type="noConversion"/>
  </si>
  <si>
    <t>雙翅目</t>
    <phoneticPr fontId="1" type="noConversion"/>
  </si>
  <si>
    <t>蝗科</t>
    <phoneticPr fontId="1" type="noConversion"/>
  </si>
  <si>
    <t>蛛緣椿科</t>
    <phoneticPr fontId="1" type="noConversion"/>
  </si>
  <si>
    <t>蔓椿科</t>
    <phoneticPr fontId="1" type="noConversion"/>
  </si>
  <si>
    <t>稻蝨科</t>
    <phoneticPr fontId="1" type="noConversion"/>
  </si>
  <si>
    <t>葉蟬科</t>
    <phoneticPr fontId="1" type="noConversion"/>
  </si>
  <si>
    <t>花椿科</t>
    <phoneticPr fontId="1" type="noConversion"/>
  </si>
  <si>
    <t>緣腹細蜂科</t>
    <phoneticPr fontId="1" type="noConversion"/>
  </si>
  <si>
    <t>小蜂科</t>
    <phoneticPr fontId="1" type="noConversion"/>
  </si>
  <si>
    <t>沼蠅科</t>
    <phoneticPr fontId="1" type="noConversion"/>
  </si>
  <si>
    <t>黑翅蕈蚋科</t>
    <phoneticPr fontId="1" type="noConversion"/>
  </si>
  <si>
    <t>渚蠅科</t>
    <phoneticPr fontId="1" type="noConversion"/>
  </si>
  <si>
    <t>稈蠅科</t>
    <phoneticPr fontId="1" type="noConversion"/>
  </si>
  <si>
    <t>縞蠅科</t>
    <phoneticPr fontId="1" type="noConversion"/>
  </si>
  <si>
    <t>\</t>
    <phoneticPr fontId="1" type="noConversion"/>
  </si>
  <si>
    <t>蜘蛛目</t>
    <phoneticPr fontId="1" type="noConversion"/>
  </si>
  <si>
    <t>雙翅目</t>
    <phoneticPr fontId="1" type="noConversion"/>
  </si>
  <si>
    <t>蝗科</t>
    <phoneticPr fontId="1" type="noConversion"/>
  </si>
  <si>
    <t>椿科</t>
    <phoneticPr fontId="1" type="noConversion"/>
  </si>
  <si>
    <t>蔓椿科</t>
    <phoneticPr fontId="1" type="noConversion"/>
  </si>
  <si>
    <t>盾春科</t>
    <phoneticPr fontId="1" type="noConversion"/>
  </si>
  <si>
    <t>葉蟬科</t>
    <phoneticPr fontId="1" type="noConversion"/>
  </si>
  <si>
    <t>稻蝨科</t>
    <phoneticPr fontId="1" type="noConversion"/>
  </si>
  <si>
    <t>稻蝨科</t>
    <phoneticPr fontId="1" type="noConversion"/>
  </si>
  <si>
    <t>花椿科</t>
    <phoneticPr fontId="1" type="noConversion"/>
  </si>
  <si>
    <t>赤眼蜂科</t>
    <phoneticPr fontId="1" type="noConversion"/>
  </si>
  <si>
    <t>繭蜂科</t>
    <phoneticPr fontId="1" type="noConversion"/>
  </si>
  <si>
    <t>金蛛科</t>
    <phoneticPr fontId="1" type="noConversion"/>
  </si>
  <si>
    <t>貓蛛科</t>
    <phoneticPr fontId="1" type="noConversion"/>
  </si>
  <si>
    <t>蟹蛛科</t>
    <phoneticPr fontId="1" type="noConversion"/>
  </si>
  <si>
    <t>渚蠅科</t>
    <phoneticPr fontId="1" type="noConversion"/>
  </si>
  <si>
    <t>大附蠅科</t>
    <phoneticPr fontId="1" type="noConversion"/>
  </si>
  <si>
    <t>縞蠅科</t>
    <phoneticPr fontId="1" type="noConversion"/>
  </si>
  <si>
    <t>稈蠅科</t>
    <phoneticPr fontId="1" type="noConversion"/>
  </si>
  <si>
    <t>頭蠅科</t>
    <phoneticPr fontId="1" type="noConversion"/>
  </si>
  <si>
    <t>半翅目</t>
    <phoneticPr fontId="1" type="noConversion"/>
  </si>
  <si>
    <t>脈翅目</t>
    <phoneticPr fontId="1" type="noConversion"/>
  </si>
  <si>
    <t>鞘翅目</t>
    <phoneticPr fontId="1" type="noConversion"/>
  </si>
  <si>
    <t>膜翅目</t>
    <phoneticPr fontId="1" type="noConversion"/>
  </si>
  <si>
    <t>蜘蛛目</t>
    <phoneticPr fontId="1" type="noConversion"/>
  </si>
  <si>
    <t>雙翅目</t>
    <phoneticPr fontId="1" type="noConversion"/>
  </si>
  <si>
    <t>草蛉科</t>
    <phoneticPr fontId="1" type="noConversion"/>
  </si>
  <si>
    <t>瓢蟲科</t>
    <phoneticPr fontId="1" type="noConversion"/>
  </si>
  <si>
    <t>跳小蜂科</t>
    <phoneticPr fontId="1" type="noConversion"/>
  </si>
  <si>
    <t>紅螯蛛科</t>
    <phoneticPr fontId="1" type="noConversion"/>
  </si>
  <si>
    <t>沼蠅科</t>
    <phoneticPr fontId="1" type="noConversion"/>
  </si>
  <si>
    <t>蚊科</t>
    <phoneticPr fontId="1" type="noConversion"/>
  </si>
  <si>
    <t>搖蚊科</t>
    <phoneticPr fontId="1" type="noConversion"/>
  </si>
  <si>
    <t>泥渚蠅</t>
    <phoneticPr fontId="1" type="noConversion"/>
  </si>
  <si>
    <t>克利搖蚊</t>
    <phoneticPr fontId="1" type="noConversion"/>
  </si>
  <si>
    <t>葉蟬科</t>
    <phoneticPr fontId="1" type="noConversion"/>
  </si>
  <si>
    <t>盲椿科</t>
    <phoneticPr fontId="1" type="noConversion"/>
  </si>
  <si>
    <t>蠓科</t>
    <phoneticPr fontId="1" type="noConversion"/>
  </si>
  <si>
    <t>沼蠅科</t>
    <phoneticPr fontId="1" type="noConversion"/>
  </si>
  <si>
    <t>長足虻科</t>
    <phoneticPr fontId="1" type="noConversion"/>
  </si>
  <si>
    <t>渚蠅科</t>
    <phoneticPr fontId="1" type="noConversion"/>
  </si>
  <si>
    <t>出尾蟲科</t>
    <phoneticPr fontId="1" type="noConversion"/>
  </si>
  <si>
    <t>雙翅目</t>
    <phoneticPr fontId="1" type="noConversion"/>
  </si>
  <si>
    <t>花椿科</t>
    <phoneticPr fontId="1" type="noConversion"/>
  </si>
  <si>
    <t>稈蠅科</t>
    <phoneticPr fontId="1" type="noConversion"/>
  </si>
  <si>
    <t>瓢蟲科</t>
    <phoneticPr fontId="1" type="noConversion"/>
  </si>
  <si>
    <t>膜翅目</t>
    <phoneticPr fontId="1" type="noConversion"/>
  </si>
  <si>
    <t>鞘翅目</t>
    <phoneticPr fontId="1" type="noConversion"/>
  </si>
  <si>
    <t>盲椿科</t>
    <phoneticPr fontId="1" type="noConversion"/>
  </si>
  <si>
    <t>麗蠅科</t>
    <phoneticPr fontId="1" type="noConversion"/>
  </si>
  <si>
    <t>日蠅科</t>
    <phoneticPr fontId="1" type="noConversion"/>
  </si>
  <si>
    <t>長足虻科</t>
    <phoneticPr fontId="1" type="noConversion"/>
  </si>
  <si>
    <t>繭蜂科</t>
    <phoneticPr fontId="1" type="noConversion"/>
  </si>
  <si>
    <t>台灣稻蝗</t>
    <phoneticPr fontId="1" type="noConversion"/>
  </si>
  <si>
    <t>禾蛛緣椿</t>
    <phoneticPr fontId="1" type="noConversion"/>
  </si>
  <si>
    <t>稻赤蔓椿</t>
    <phoneticPr fontId="1" type="noConversion"/>
  </si>
  <si>
    <t>白背飛蝨</t>
    <phoneticPr fontId="1" type="noConversion"/>
  </si>
  <si>
    <t>斑飛蝨</t>
    <phoneticPr fontId="1" type="noConversion"/>
  </si>
  <si>
    <t>偽黑尾葉蟬</t>
    <phoneticPr fontId="1" type="noConversion"/>
  </si>
  <si>
    <t>小黑花椿象</t>
    <phoneticPr fontId="1" type="noConversion"/>
  </si>
  <si>
    <t>粒卵蜂</t>
    <phoneticPr fontId="1" type="noConversion"/>
  </si>
  <si>
    <t>長腳沼蠅</t>
    <phoneticPr fontId="1" type="noConversion"/>
  </si>
  <si>
    <t>稻害者</t>
    <phoneticPr fontId="1" type="noConversion"/>
  </si>
  <si>
    <t>掠食者</t>
    <phoneticPr fontId="1" type="noConversion"/>
  </si>
  <si>
    <t>擬寄生者</t>
    <phoneticPr fontId="1" type="noConversion"/>
  </si>
  <si>
    <t>中性物種</t>
    <phoneticPr fontId="1" type="noConversion"/>
  </si>
  <si>
    <t>小稻蝗</t>
    <phoneticPr fontId="1" type="noConversion"/>
  </si>
  <si>
    <t>南方綠椿象</t>
    <phoneticPr fontId="1" type="noConversion"/>
  </si>
  <si>
    <t>黑條黑尾葉蟬</t>
    <phoneticPr fontId="1" type="noConversion"/>
  </si>
  <si>
    <t>斑飛蝨</t>
    <phoneticPr fontId="1" type="noConversion"/>
  </si>
  <si>
    <t>ste</t>
    <phoneticPr fontId="1" type="noConversion"/>
  </si>
  <si>
    <t>orange</t>
    <phoneticPr fontId="1" type="noConversion"/>
  </si>
  <si>
    <t>葉蟬頭蠅</t>
    <phoneticPr fontId="1" type="noConversion"/>
  </si>
  <si>
    <t>植食者</t>
    <phoneticPr fontId="1" type="noConversion"/>
  </si>
  <si>
    <t>掠食者</t>
    <phoneticPr fontId="1" type="noConversion"/>
  </si>
  <si>
    <t>稻赤蔓椿</t>
    <phoneticPr fontId="1" type="noConversion"/>
  </si>
  <si>
    <t>橙瓢蟲</t>
    <phoneticPr fontId="1" type="noConversion"/>
  </si>
  <si>
    <t>長角沼蠅</t>
    <phoneticPr fontId="1" type="noConversion"/>
  </si>
  <si>
    <t>黑條黑尾葉蟬</t>
    <phoneticPr fontId="1" type="noConversion"/>
  </si>
  <si>
    <t>長角沼蠅</t>
    <phoneticPr fontId="1" type="noConversion"/>
  </si>
  <si>
    <t>小黑花椿象</t>
    <phoneticPr fontId="1" type="noConversion"/>
  </si>
  <si>
    <t>偽黑尾葉蟬</t>
    <phoneticPr fontId="1" type="noConversion"/>
  </si>
  <si>
    <t>池畔搖蚊</t>
    <phoneticPr fontId="1" type="noConversion"/>
  </si>
  <si>
    <t>橙瓢蟲</t>
    <phoneticPr fontId="1" type="noConversion"/>
  </si>
  <si>
    <t>泥渚蠅</t>
    <phoneticPr fontId="1" type="noConversion"/>
  </si>
  <si>
    <t>直翅目</t>
    <phoneticPr fontId="1" type="noConversion"/>
  </si>
  <si>
    <t>纓翅目</t>
    <phoneticPr fontId="1" type="noConversion"/>
  </si>
  <si>
    <t>鱗翅目</t>
    <phoneticPr fontId="1" type="noConversion"/>
  </si>
  <si>
    <t>鞘翅目</t>
    <phoneticPr fontId="1" type="noConversion"/>
  </si>
  <si>
    <t>半翅目</t>
    <phoneticPr fontId="1" type="noConversion"/>
  </si>
  <si>
    <t>蜘蛛目</t>
    <phoneticPr fontId="1" type="noConversion"/>
  </si>
  <si>
    <t>膜翅目</t>
    <phoneticPr fontId="1" type="noConversion"/>
  </si>
  <si>
    <t>雙翅目</t>
    <phoneticPr fontId="1" type="noConversion"/>
  </si>
  <si>
    <t>蝗科</t>
    <phoneticPr fontId="1" type="noConversion"/>
  </si>
  <si>
    <t>薊馬科</t>
    <phoneticPr fontId="1" type="noConversion"/>
  </si>
  <si>
    <t>螟蛾科</t>
    <phoneticPr fontId="1" type="noConversion"/>
  </si>
  <si>
    <t>螟蛾科</t>
    <phoneticPr fontId="1" type="noConversion"/>
  </si>
  <si>
    <t>瓢蟲科</t>
    <phoneticPr fontId="1" type="noConversion"/>
  </si>
  <si>
    <t>金花蟲科</t>
    <phoneticPr fontId="1" type="noConversion"/>
  </si>
  <si>
    <t>椿科</t>
    <phoneticPr fontId="1" type="noConversion"/>
  </si>
  <si>
    <t>緣椿科</t>
    <phoneticPr fontId="1" type="noConversion"/>
  </si>
  <si>
    <t>蔓椿科</t>
    <phoneticPr fontId="1" type="noConversion"/>
  </si>
  <si>
    <t>稻蝨科</t>
    <phoneticPr fontId="1" type="noConversion"/>
  </si>
  <si>
    <t>葉蟬科</t>
    <phoneticPr fontId="1" type="noConversion"/>
  </si>
  <si>
    <t>花椿科</t>
    <phoneticPr fontId="1" type="noConversion"/>
  </si>
  <si>
    <t>金蛛科</t>
    <phoneticPr fontId="1" type="noConversion"/>
  </si>
  <si>
    <t>蟹蛛科</t>
    <phoneticPr fontId="1" type="noConversion"/>
  </si>
  <si>
    <t>貓蛛科</t>
    <phoneticPr fontId="1" type="noConversion"/>
  </si>
  <si>
    <t>蟻科</t>
    <phoneticPr fontId="1" type="noConversion"/>
  </si>
  <si>
    <t>緣腹細蜂科</t>
    <phoneticPr fontId="1" type="noConversion"/>
  </si>
  <si>
    <t>金小蜂科</t>
    <phoneticPr fontId="1" type="noConversion"/>
  </si>
  <si>
    <t>釉小蜂科</t>
    <phoneticPr fontId="1" type="noConversion"/>
  </si>
  <si>
    <t>渚蠅科</t>
    <phoneticPr fontId="1" type="noConversion"/>
  </si>
  <si>
    <t>稈蠅科</t>
    <phoneticPr fontId="1" type="noConversion"/>
  </si>
  <si>
    <t>沼蠅科</t>
    <phoneticPr fontId="1" type="noConversion"/>
  </si>
  <si>
    <t>縞蠅科</t>
    <phoneticPr fontId="1" type="noConversion"/>
  </si>
  <si>
    <t>頭蠅科</t>
    <phoneticPr fontId="1" type="noConversion"/>
  </si>
  <si>
    <t>黑翅蕈蚋科</t>
    <phoneticPr fontId="1" type="noConversion"/>
  </si>
  <si>
    <t>蠓科</t>
    <phoneticPr fontId="1" type="noConversion"/>
  </si>
  <si>
    <t>搖蚊科</t>
    <phoneticPr fontId="1" type="noConversion"/>
  </si>
  <si>
    <t>二化螟</t>
    <phoneticPr fontId="1" type="noConversion"/>
  </si>
  <si>
    <t>黃斑椿象</t>
    <phoneticPr fontId="1" type="noConversion"/>
  </si>
  <si>
    <t>爪哇長角蛛</t>
    <phoneticPr fontId="1" type="noConversion"/>
  </si>
  <si>
    <t>粒卵蜂</t>
    <phoneticPr fontId="1" type="noConversion"/>
  </si>
  <si>
    <t>池畔搖蚊</t>
    <phoneticPr fontId="1" type="noConversion"/>
  </si>
  <si>
    <t>半翅目</t>
    <phoneticPr fontId="1" type="noConversion"/>
  </si>
  <si>
    <t>直翅目</t>
    <phoneticPr fontId="1" type="noConversion"/>
  </si>
  <si>
    <t>鞘翅目</t>
    <phoneticPr fontId="1" type="noConversion"/>
  </si>
  <si>
    <t>膜翅目</t>
    <phoneticPr fontId="1" type="noConversion"/>
  </si>
  <si>
    <t>蜘蛛目</t>
    <phoneticPr fontId="1" type="noConversion"/>
  </si>
  <si>
    <t>雙翅目</t>
    <phoneticPr fontId="1" type="noConversion"/>
  </si>
  <si>
    <t>盾椿科</t>
    <phoneticPr fontId="1" type="noConversion"/>
  </si>
  <si>
    <t>蠟蟬科</t>
    <phoneticPr fontId="1" type="noConversion"/>
  </si>
  <si>
    <t>蔓椿科</t>
    <phoneticPr fontId="1" type="noConversion"/>
  </si>
  <si>
    <t>緣椿科</t>
    <phoneticPr fontId="1" type="noConversion"/>
  </si>
  <si>
    <t>椿科</t>
    <phoneticPr fontId="1" type="noConversion"/>
  </si>
  <si>
    <t>蛛緣椿科</t>
    <phoneticPr fontId="1" type="noConversion"/>
  </si>
  <si>
    <t>稻蝨科</t>
    <phoneticPr fontId="1" type="noConversion"/>
  </si>
  <si>
    <t>葉蟬科</t>
    <phoneticPr fontId="1" type="noConversion"/>
  </si>
  <si>
    <t>蝗科</t>
    <phoneticPr fontId="1" type="noConversion"/>
  </si>
  <si>
    <t>瓢蟲科</t>
    <phoneticPr fontId="1" type="noConversion"/>
  </si>
  <si>
    <t>象鼻蟲科</t>
    <phoneticPr fontId="1" type="noConversion"/>
  </si>
  <si>
    <t>步行蟲科</t>
    <phoneticPr fontId="1" type="noConversion"/>
  </si>
  <si>
    <t>小繭蜂科</t>
    <phoneticPr fontId="1" type="noConversion"/>
  </si>
  <si>
    <t>小蜂科</t>
    <phoneticPr fontId="1" type="noConversion"/>
  </si>
  <si>
    <t>長腳蛛科</t>
    <phoneticPr fontId="1" type="noConversion"/>
  </si>
  <si>
    <t>貓蛛科</t>
    <phoneticPr fontId="1" type="noConversion"/>
  </si>
  <si>
    <t>蟹蛛科</t>
    <phoneticPr fontId="1" type="noConversion"/>
  </si>
  <si>
    <t>沼蠅科</t>
    <phoneticPr fontId="1" type="noConversion"/>
  </si>
  <si>
    <t>頭蠅科</t>
    <phoneticPr fontId="1" type="noConversion"/>
  </si>
  <si>
    <t>蚊科</t>
    <phoneticPr fontId="1" type="noConversion"/>
  </si>
  <si>
    <t>稻赤蔓椿</t>
    <phoneticPr fontId="1" type="noConversion"/>
  </si>
  <si>
    <t>稻刺緣椿</t>
    <phoneticPr fontId="1" type="noConversion"/>
  </si>
  <si>
    <t>黑椿象</t>
    <phoneticPr fontId="1" type="noConversion"/>
  </si>
  <si>
    <t>斑飛蝨</t>
    <phoneticPr fontId="1" type="noConversion"/>
  </si>
  <si>
    <t>褐飛蝨</t>
    <phoneticPr fontId="1" type="noConversion"/>
  </si>
  <si>
    <t>偽黑尾葉蟬</t>
    <phoneticPr fontId="1" type="noConversion"/>
  </si>
  <si>
    <t>小稻蝗</t>
    <phoneticPr fontId="1" type="noConversion"/>
  </si>
  <si>
    <t>台灣稻蝗</t>
    <phoneticPr fontId="1" type="noConversion"/>
  </si>
  <si>
    <t>橙瓢蟲</t>
    <phoneticPr fontId="1" type="noConversion"/>
  </si>
  <si>
    <t>水稻水象鼻蟲</t>
    <phoneticPr fontId="1" type="noConversion"/>
  </si>
  <si>
    <t>爪哇長腳蛛</t>
    <phoneticPr fontId="1" type="noConversion"/>
  </si>
  <si>
    <t>opius</t>
    <phoneticPr fontId="1" type="noConversion"/>
  </si>
  <si>
    <t>brachymeria</t>
    <phoneticPr fontId="1" type="noConversion"/>
  </si>
  <si>
    <t>直翅目</t>
    <phoneticPr fontId="1" type="noConversion"/>
  </si>
  <si>
    <t>鱗翅目</t>
    <phoneticPr fontId="1" type="noConversion"/>
  </si>
  <si>
    <t>鞘翅目</t>
    <phoneticPr fontId="1" type="noConversion"/>
  </si>
  <si>
    <t>膜翅目</t>
    <phoneticPr fontId="1" type="noConversion"/>
  </si>
  <si>
    <t>雙翅目</t>
    <phoneticPr fontId="1" type="noConversion"/>
  </si>
  <si>
    <t>蜘蛛目</t>
    <phoneticPr fontId="1" type="noConversion"/>
  </si>
  <si>
    <t>半翅目</t>
    <phoneticPr fontId="1" type="noConversion"/>
  </si>
  <si>
    <t>蝗科</t>
    <phoneticPr fontId="1" type="noConversion"/>
  </si>
  <si>
    <t>蟋蟀科</t>
    <phoneticPr fontId="1" type="noConversion"/>
  </si>
  <si>
    <t>螟蛾科</t>
    <phoneticPr fontId="1" type="noConversion"/>
  </si>
  <si>
    <t>瓢蟲科</t>
    <phoneticPr fontId="1" type="noConversion"/>
  </si>
  <si>
    <t>蟻科</t>
    <phoneticPr fontId="1" type="noConversion"/>
  </si>
  <si>
    <t>赤眼蜂科</t>
    <phoneticPr fontId="1" type="noConversion"/>
  </si>
  <si>
    <t>稈蠅科</t>
    <phoneticPr fontId="1" type="noConversion"/>
  </si>
  <si>
    <t>縞蠅科</t>
    <phoneticPr fontId="1" type="noConversion"/>
  </si>
  <si>
    <t>頭蠅科</t>
    <phoneticPr fontId="1" type="noConversion"/>
  </si>
  <si>
    <t>稈蠅科</t>
    <phoneticPr fontId="1" type="noConversion"/>
  </si>
  <si>
    <t>蠓科</t>
    <phoneticPr fontId="1" type="noConversion"/>
  </si>
  <si>
    <t>沼蠅科</t>
    <phoneticPr fontId="1" type="noConversion"/>
  </si>
  <si>
    <t>長腳蛛科</t>
    <phoneticPr fontId="1" type="noConversion"/>
  </si>
  <si>
    <t>蟹蛛科</t>
    <phoneticPr fontId="1" type="noConversion"/>
  </si>
  <si>
    <t>貓蛛科</t>
    <phoneticPr fontId="1" type="noConversion"/>
  </si>
  <si>
    <t>袋蛛科</t>
    <phoneticPr fontId="1" type="noConversion"/>
  </si>
  <si>
    <t>蔓椿科</t>
    <phoneticPr fontId="1" type="noConversion"/>
  </si>
  <si>
    <t>稻蝨科</t>
    <phoneticPr fontId="1" type="noConversion"/>
  </si>
  <si>
    <t>葉蟬科</t>
    <phoneticPr fontId="1" type="noConversion"/>
  </si>
  <si>
    <t>台灣稻蝗</t>
    <phoneticPr fontId="1" type="noConversion"/>
  </si>
  <si>
    <t>黑脛草蟋</t>
    <phoneticPr fontId="1" type="noConversion"/>
  </si>
  <si>
    <t>白背飛蝨</t>
    <phoneticPr fontId="1" type="noConversion"/>
  </si>
  <si>
    <t>偽黑尾葉蟬</t>
    <phoneticPr fontId="1" type="noConversion"/>
  </si>
  <si>
    <t>隱翅蟲科</t>
    <phoneticPr fontId="1" type="noConversion"/>
  </si>
  <si>
    <t>姬蜂科</t>
    <phoneticPr fontId="1" type="noConversion"/>
  </si>
  <si>
    <t>小繭蜂科</t>
    <phoneticPr fontId="1" type="noConversion"/>
  </si>
  <si>
    <t>緣腹細蜂科</t>
    <phoneticPr fontId="1" type="noConversion"/>
  </si>
  <si>
    <t>金小蜂科</t>
    <phoneticPr fontId="1" type="noConversion"/>
  </si>
  <si>
    <t>金蛛科</t>
    <phoneticPr fontId="1" type="noConversion"/>
  </si>
  <si>
    <t>大附蠅科</t>
    <phoneticPr fontId="1" type="noConversion"/>
  </si>
  <si>
    <t>渚蠅科</t>
    <phoneticPr fontId="1" type="noConversion"/>
  </si>
  <si>
    <t>日蠅科</t>
    <phoneticPr fontId="1" type="noConversion"/>
  </si>
  <si>
    <t>搖蚊科</t>
    <phoneticPr fontId="1" type="noConversion"/>
  </si>
  <si>
    <t>隱搖蚊</t>
    <phoneticPr fontId="1" type="noConversion"/>
  </si>
  <si>
    <t>池畔搖蚊</t>
    <phoneticPr fontId="1" type="noConversion"/>
  </si>
  <si>
    <t>偽黑尾葉蟬</t>
    <phoneticPr fontId="1" type="noConversion"/>
  </si>
  <si>
    <t>椿科</t>
    <phoneticPr fontId="1" type="noConversion"/>
  </si>
  <si>
    <t>蔓椿科</t>
    <phoneticPr fontId="1" type="noConversion"/>
  </si>
  <si>
    <t>緣椿科</t>
    <phoneticPr fontId="1" type="noConversion"/>
  </si>
  <si>
    <t>葉蟬科</t>
    <phoneticPr fontId="1" type="noConversion"/>
  </si>
  <si>
    <t>瓢蟲科</t>
    <phoneticPr fontId="1" type="noConversion"/>
  </si>
  <si>
    <t>隱翅蟲科</t>
    <phoneticPr fontId="1" type="noConversion"/>
  </si>
  <si>
    <t>姬蜂科</t>
    <phoneticPr fontId="1" type="noConversion"/>
  </si>
  <si>
    <t>沼蠅科</t>
    <phoneticPr fontId="1" type="noConversion"/>
  </si>
  <si>
    <t>渚蠅科</t>
    <phoneticPr fontId="1" type="noConversion"/>
  </si>
  <si>
    <t>蠓科</t>
    <phoneticPr fontId="1" type="noConversion"/>
  </si>
  <si>
    <t>搖蚊科</t>
    <phoneticPr fontId="1" type="noConversion"/>
  </si>
  <si>
    <t>蟹蛛科</t>
    <phoneticPr fontId="1" type="noConversion"/>
  </si>
  <si>
    <t>金蛛科</t>
    <phoneticPr fontId="1" type="noConversion"/>
  </si>
  <si>
    <t>紅螯蛛科</t>
    <phoneticPr fontId="1" type="noConversion"/>
  </si>
  <si>
    <t>南方綠椿象</t>
    <phoneticPr fontId="1" type="noConversion"/>
  </si>
  <si>
    <t>稻刺緣椿</t>
    <phoneticPr fontId="1" type="noConversion"/>
  </si>
  <si>
    <t>白背飛蝨</t>
    <phoneticPr fontId="1" type="noConversion"/>
  </si>
  <si>
    <t>斑飛蝨</t>
    <phoneticPr fontId="1" type="noConversion"/>
  </si>
  <si>
    <t>克利搖蚊</t>
    <phoneticPr fontId="1" type="noConversion"/>
  </si>
  <si>
    <t>opius</t>
    <phoneticPr fontId="1" type="noConversion"/>
  </si>
  <si>
    <t>膜翅目</t>
    <phoneticPr fontId="1" type="noConversion"/>
  </si>
  <si>
    <t>蜘蛛目</t>
    <phoneticPr fontId="1" type="noConversion"/>
  </si>
  <si>
    <t>雙翅目</t>
    <phoneticPr fontId="1" type="noConversion"/>
  </si>
  <si>
    <t>蟻科</t>
    <phoneticPr fontId="1" type="noConversion"/>
  </si>
  <si>
    <t>緣腹細蜂科</t>
    <phoneticPr fontId="1" type="noConversion"/>
  </si>
  <si>
    <t>長足虻科</t>
    <phoneticPr fontId="1" type="noConversion"/>
  </si>
  <si>
    <t>蚊科</t>
    <phoneticPr fontId="1" type="noConversion"/>
  </si>
  <si>
    <t>粒卵蜂</t>
    <phoneticPr fontId="1" type="noConversion"/>
  </si>
  <si>
    <t>cotesia</t>
    <phoneticPr fontId="1" type="noConversion"/>
  </si>
  <si>
    <t>稻害者</t>
    <phoneticPr fontId="1" type="noConversion"/>
  </si>
  <si>
    <t>瘤野螟</t>
    <phoneticPr fontId="1" type="noConversion"/>
  </si>
  <si>
    <t>掠食者</t>
    <phoneticPr fontId="1" type="noConversion"/>
  </si>
  <si>
    <t>植食者</t>
    <phoneticPr fontId="1" type="noConversion"/>
  </si>
  <si>
    <t>植食者</t>
    <phoneticPr fontId="1" type="noConversion"/>
  </si>
  <si>
    <t>擬寄生者</t>
    <phoneticPr fontId="1" type="noConversion"/>
  </si>
  <si>
    <t>中性物種</t>
    <phoneticPr fontId="1" type="noConversion"/>
  </si>
  <si>
    <t>稻赤蔓椿</t>
    <phoneticPr fontId="1" type="noConversion"/>
  </si>
  <si>
    <t>稻害者</t>
    <phoneticPr fontId="1" type="noConversion"/>
  </si>
  <si>
    <t>半翅目</t>
    <phoneticPr fontId="1" type="noConversion"/>
  </si>
  <si>
    <t>雙翅目</t>
    <phoneticPr fontId="1" type="noConversion"/>
  </si>
  <si>
    <t>直翅目</t>
    <phoneticPr fontId="1" type="noConversion"/>
  </si>
  <si>
    <t>蜘蛛目</t>
    <phoneticPr fontId="1" type="noConversion"/>
  </si>
  <si>
    <t>膜翅目</t>
    <phoneticPr fontId="1" type="noConversion"/>
  </si>
  <si>
    <t>葉蟬科</t>
    <phoneticPr fontId="1" type="noConversion"/>
  </si>
  <si>
    <t>稻蝨科</t>
    <phoneticPr fontId="1" type="noConversion"/>
  </si>
  <si>
    <t>花椿科</t>
    <phoneticPr fontId="1" type="noConversion"/>
  </si>
  <si>
    <t>緣椿科</t>
    <phoneticPr fontId="1" type="noConversion"/>
  </si>
  <si>
    <t>龜椿科</t>
    <phoneticPr fontId="1" type="noConversion"/>
  </si>
  <si>
    <t>椿科</t>
    <phoneticPr fontId="1" type="noConversion"/>
  </si>
  <si>
    <t>獵椿科</t>
    <phoneticPr fontId="1" type="noConversion"/>
  </si>
  <si>
    <t>大眼長椿科</t>
    <phoneticPr fontId="1" type="noConversion"/>
  </si>
  <si>
    <t>蛛緣椿科</t>
    <phoneticPr fontId="1" type="noConversion"/>
  </si>
  <si>
    <t>盲椿科</t>
    <phoneticPr fontId="1" type="noConversion"/>
  </si>
  <si>
    <t>地長椿科</t>
    <phoneticPr fontId="1" type="noConversion"/>
  </si>
  <si>
    <t>沼蠅科</t>
    <phoneticPr fontId="1" type="noConversion"/>
  </si>
  <si>
    <t>頭蠅科</t>
    <phoneticPr fontId="1" type="noConversion"/>
  </si>
  <si>
    <t>花蠅科</t>
    <phoneticPr fontId="1" type="noConversion"/>
  </si>
  <si>
    <t>渚蠅科</t>
    <phoneticPr fontId="1" type="noConversion"/>
  </si>
  <si>
    <t>稈蠅科</t>
    <phoneticPr fontId="1" type="noConversion"/>
  </si>
  <si>
    <t>寄蠅科</t>
    <phoneticPr fontId="1" type="noConversion"/>
  </si>
  <si>
    <t>蝗科</t>
    <phoneticPr fontId="1" type="noConversion"/>
  </si>
  <si>
    <t>螽斯科</t>
    <phoneticPr fontId="1" type="noConversion"/>
  </si>
  <si>
    <t>蟋蟀科</t>
    <phoneticPr fontId="1" type="noConversion"/>
  </si>
  <si>
    <t>菱蝗科</t>
    <phoneticPr fontId="1" type="noConversion"/>
  </si>
  <si>
    <t>貓蛛科</t>
    <phoneticPr fontId="1" type="noConversion"/>
  </si>
  <si>
    <t>金蛛科</t>
    <phoneticPr fontId="1" type="noConversion"/>
  </si>
  <si>
    <t>蠅虎科</t>
    <phoneticPr fontId="1" type="noConversion"/>
  </si>
  <si>
    <t>狼蛛科</t>
    <phoneticPr fontId="1" type="noConversion"/>
  </si>
  <si>
    <t>鐮蜂科</t>
    <phoneticPr fontId="1" type="noConversion"/>
  </si>
  <si>
    <t>纓小蜂科</t>
    <phoneticPr fontId="1" type="noConversion"/>
  </si>
  <si>
    <t>金小蜂科</t>
    <phoneticPr fontId="1" type="noConversion"/>
  </si>
  <si>
    <t>蟻科</t>
    <phoneticPr fontId="1" type="noConversion"/>
  </si>
  <si>
    <t>纓小蜂科</t>
    <phoneticPr fontId="1" type="noConversion"/>
  </si>
  <si>
    <t>偽黑尾葉蟬</t>
    <phoneticPr fontId="1" type="noConversion"/>
  </si>
  <si>
    <t>黑條黑尾葉蟬</t>
    <phoneticPr fontId="1" type="noConversion"/>
  </si>
  <si>
    <t>斑飛蝨</t>
    <phoneticPr fontId="1" type="noConversion"/>
  </si>
  <si>
    <t>褐飛蝨</t>
    <phoneticPr fontId="1" type="noConversion"/>
  </si>
  <si>
    <t>小黑花椿象</t>
    <phoneticPr fontId="1" type="noConversion"/>
  </si>
  <si>
    <t>稻刺緣椿</t>
    <phoneticPr fontId="1" type="noConversion"/>
  </si>
  <si>
    <t>鞘翅目</t>
    <phoneticPr fontId="1" type="noConversion"/>
  </si>
  <si>
    <t>蜘蛛目</t>
    <phoneticPr fontId="1" type="noConversion"/>
  </si>
  <si>
    <t>稻蝨科</t>
    <phoneticPr fontId="1" type="noConversion"/>
  </si>
  <si>
    <t>盲椿科</t>
    <phoneticPr fontId="1" type="noConversion"/>
  </si>
  <si>
    <t>盾椿科</t>
    <phoneticPr fontId="1" type="noConversion"/>
  </si>
  <si>
    <t>瓢蟲科</t>
    <phoneticPr fontId="1" type="noConversion"/>
  </si>
  <si>
    <t>姬蜂科</t>
    <phoneticPr fontId="1" type="noConversion"/>
  </si>
  <si>
    <t>貓蛛科</t>
    <phoneticPr fontId="1" type="noConversion"/>
  </si>
  <si>
    <t>沼蠅科</t>
    <phoneticPr fontId="1" type="noConversion"/>
  </si>
  <si>
    <t>大附蠅科</t>
    <phoneticPr fontId="1" type="noConversion"/>
  </si>
  <si>
    <t>長足虻科</t>
    <phoneticPr fontId="1" type="noConversion"/>
  </si>
  <si>
    <t>搖蚊科</t>
    <phoneticPr fontId="1" type="noConversion"/>
  </si>
  <si>
    <t>頭蠅科</t>
    <phoneticPr fontId="1" type="noConversion"/>
  </si>
  <si>
    <t>蚊科</t>
    <phoneticPr fontId="1" type="noConversion"/>
  </si>
  <si>
    <t>鱗翅目</t>
    <phoneticPr fontId="1" type="noConversion"/>
  </si>
  <si>
    <t>大眼長椿科</t>
    <phoneticPr fontId="1" type="noConversion"/>
  </si>
  <si>
    <t>蔓椿科</t>
    <phoneticPr fontId="1" type="noConversion"/>
  </si>
  <si>
    <t>葉蟬科</t>
    <phoneticPr fontId="1" type="noConversion"/>
  </si>
  <si>
    <t>螟蛾科</t>
    <phoneticPr fontId="1" type="noConversion"/>
  </si>
  <si>
    <t>緣腹細蜂科</t>
    <phoneticPr fontId="1" type="noConversion"/>
  </si>
  <si>
    <t>稈蠅科</t>
    <phoneticPr fontId="1" type="noConversion"/>
  </si>
  <si>
    <t>大副蠅科</t>
    <phoneticPr fontId="1" type="noConversion"/>
  </si>
  <si>
    <t>黑椿象</t>
    <phoneticPr fontId="1" type="noConversion"/>
  </si>
  <si>
    <t>白翅褐脈葉蟬</t>
    <phoneticPr fontId="1" type="noConversion"/>
  </si>
  <si>
    <t>長角沼蠅</t>
    <phoneticPr fontId="1" type="noConversion"/>
  </si>
  <si>
    <t>小稻蝗</t>
    <phoneticPr fontId="1" type="noConversion"/>
  </si>
  <si>
    <t>台灣稻蝗</t>
    <phoneticPr fontId="1" type="noConversion"/>
  </si>
  <si>
    <t>稻薊馬</t>
    <phoneticPr fontId="1" type="noConversion"/>
  </si>
  <si>
    <t>橙瓢蟲</t>
    <phoneticPr fontId="1" type="noConversion"/>
  </si>
  <si>
    <t>稻刺緣椿</t>
    <phoneticPr fontId="1" type="noConversion"/>
  </si>
  <si>
    <t>稻赤蔓椿</t>
    <phoneticPr fontId="1" type="noConversion"/>
  </si>
  <si>
    <t>斑飛蝨</t>
    <phoneticPr fontId="1" type="noConversion"/>
  </si>
  <si>
    <t>中性物種</t>
    <phoneticPr fontId="1" type="noConversion"/>
  </si>
  <si>
    <t>掠食者</t>
    <phoneticPr fontId="1" type="noConversion"/>
  </si>
  <si>
    <t>長角沼蠅</t>
    <phoneticPr fontId="1" type="noConversion"/>
  </si>
  <si>
    <t>稻害者</t>
    <phoneticPr fontId="1" type="noConversion"/>
  </si>
  <si>
    <t>禾蛛緣椿</t>
    <phoneticPr fontId="1" type="noConversion"/>
  </si>
  <si>
    <t>稻害者</t>
    <phoneticPr fontId="1" type="noConversion"/>
  </si>
  <si>
    <t>白背飛蝨</t>
    <phoneticPr fontId="1" type="noConversion"/>
  </si>
  <si>
    <t>斑飛蝨</t>
    <phoneticPr fontId="1" type="noConversion"/>
  </si>
  <si>
    <t>植食者</t>
    <phoneticPr fontId="1" type="noConversion"/>
  </si>
  <si>
    <t>稻害者</t>
    <phoneticPr fontId="1" type="noConversion"/>
  </si>
  <si>
    <t>掠食者</t>
    <phoneticPr fontId="1" type="noConversion"/>
  </si>
  <si>
    <t>擬寄生者</t>
    <phoneticPr fontId="1" type="noConversion"/>
  </si>
  <si>
    <t>偽黑尾葉蟬</t>
    <phoneticPr fontId="1" type="noConversion"/>
  </si>
  <si>
    <t>小黑花椿象</t>
    <phoneticPr fontId="1" type="noConversion"/>
  </si>
  <si>
    <t>掠食者</t>
    <phoneticPr fontId="1" type="noConversion"/>
  </si>
  <si>
    <t>長角沼蠅</t>
    <phoneticPr fontId="1" type="noConversion"/>
  </si>
  <si>
    <t>南方綠椿象</t>
    <phoneticPr fontId="1" type="noConversion"/>
  </si>
  <si>
    <t>禾蛛緣椿</t>
    <phoneticPr fontId="1" type="noConversion"/>
  </si>
  <si>
    <t>稻刺緣椿</t>
    <phoneticPr fontId="1" type="noConversion"/>
  </si>
  <si>
    <t>白背飛蝨</t>
    <phoneticPr fontId="1" type="noConversion"/>
  </si>
  <si>
    <t>小黑花椿象</t>
    <phoneticPr fontId="1" type="noConversion"/>
  </si>
  <si>
    <t>華麗長角蛛</t>
    <phoneticPr fontId="1" type="noConversion"/>
  </si>
  <si>
    <t>橙瓢蟲</t>
    <phoneticPr fontId="1" type="noConversion"/>
  </si>
  <si>
    <t>斑飛蝨</t>
    <phoneticPr fontId="1" type="noConversion"/>
  </si>
  <si>
    <t>黑條黑尾葉蟬</t>
    <phoneticPr fontId="1" type="noConversion"/>
  </si>
  <si>
    <t>小稻蝗</t>
    <phoneticPr fontId="1" type="noConversion"/>
  </si>
  <si>
    <t>橙瓢蟲</t>
    <phoneticPr fontId="1" type="noConversion"/>
  </si>
  <si>
    <t>稻赤蔓椿</t>
    <phoneticPr fontId="1" type="noConversion"/>
  </si>
  <si>
    <t>禾蛛緣椿</t>
    <phoneticPr fontId="1" type="noConversion"/>
  </si>
  <si>
    <t>南方綠椿象</t>
    <phoneticPr fontId="1" type="noConversion"/>
  </si>
  <si>
    <t>水稻水象鼻蟲</t>
    <phoneticPr fontId="1" type="noConversion"/>
  </si>
  <si>
    <t>華麗長腳蛛</t>
    <phoneticPr fontId="1" type="noConversion"/>
  </si>
  <si>
    <t>禾蛛緣椿</t>
    <phoneticPr fontId="1" type="noConversion"/>
  </si>
  <si>
    <t>pediobius</t>
    <phoneticPr fontId="1" type="noConversion"/>
  </si>
  <si>
    <t>ooctonus</t>
    <phoneticPr fontId="1" type="noConversion"/>
  </si>
  <si>
    <t>geocoris</t>
    <phoneticPr fontId="1" type="noConversion"/>
  </si>
  <si>
    <t>掠食者</t>
    <phoneticPr fontId="1" type="noConversion"/>
  </si>
  <si>
    <t>毒蛾科</t>
    <phoneticPr fontId="1" type="noConversion"/>
  </si>
  <si>
    <t>稻害者</t>
    <phoneticPr fontId="1" type="noConversion"/>
  </si>
  <si>
    <t>植食者</t>
    <phoneticPr fontId="1" type="noConversion"/>
  </si>
  <si>
    <t>中性物種</t>
    <phoneticPr fontId="1" type="noConversion"/>
  </si>
  <si>
    <t>白背飛蝨</t>
    <phoneticPr fontId="1" type="noConversion"/>
  </si>
  <si>
    <t>稻薊馬</t>
    <phoneticPr fontId="1" type="noConversion"/>
  </si>
  <si>
    <t>長角沼蠅</t>
    <phoneticPr fontId="1" type="noConversion"/>
  </si>
  <si>
    <t>偽黑尾葉蟬</t>
    <phoneticPr fontId="1" type="noConversion"/>
  </si>
  <si>
    <t>褐飛蝨</t>
    <phoneticPr fontId="1" type="noConversion"/>
  </si>
  <si>
    <t>粒卵蜂</t>
    <phoneticPr fontId="1" type="noConversion"/>
  </si>
  <si>
    <t>長角沼蠅</t>
    <phoneticPr fontId="1" type="noConversion"/>
  </si>
  <si>
    <t>水稻水象鼻蟲</t>
    <phoneticPr fontId="1" type="noConversion"/>
  </si>
  <si>
    <t>斑飛蝨</t>
    <phoneticPr fontId="1" type="noConversion"/>
  </si>
  <si>
    <t>電光葉蟬</t>
    <phoneticPr fontId="1" type="noConversion"/>
  </si>
  <si>
    <t>泥渚蠅</t>
    <phoneticPr fontId="1" type="noConversion"/>
  </si>
  <si>
    <t>克利搖蚊</t>
    <phoneticPr fontId="1" type="noConversion"/>
  </si>
  <si>
    <t>方網</t>
    <phoneticPr fontId="1" type="noConversion"/>
  </si>
  <si>
    <t>稻赤蔓椿</t>
    <phoneticPr fontId="1" type="noConversion"/>
  </si>
  <si>
    <t>黑棘蟻</t>
    <phoneticPr fontId="1" type="noConversion"/>
  </si>
  <si>
    <t>白背飛蝨</t>
    <phoneticPr fontId="1" type="noConversion"/>
  </si>
  <si>
    <t>長角沼蠅</t>
    <phoneticPr fontId="1" type="noConversion"/>
  </si>
  <si>
    <t>池畔搖蚊</t>
    <phoneticPr fontId="1" type="noConversion"/>
  </si>
  <si>
    <t>台灣稻蝗</t>
    <phoneticPr fontId="1" type="noConversion"/>
  </si>
  <si>
    <t>偽黑尾葉蟬</t>
    <phoneticPr fontId="1" type="noConversion"/>
  </si>
  <si>
    <t>小蜉蝣科</t>
    <phoneticPr fontId="1" type="noConversion"/>
  </si>
  <si>
    <t>小黑花椿象</t>
    <phoneticPr fontId="1" type="noConversion"/>
  </si>
  <si>
    <t>隱搖蚊2</t>
    <phoneticPr fontId="1" type="noConversion"/>
  </si>
  <si>
    <t>華麗長腳蛛</t>
    <phoneticPr fontId="1" type="noConversion"/>
  </si>
  <si>
    <t>華麗長腳蛛</t>
    <phoneticPr fontId="1" type="noConversion"/>
  </si>
  <si>
    <t>禾蛛緣椿</t>
    <phoneticPr fontId="1" type="noConversion"/>
  </si>
  <si>
    <t>南方綠椿象</t>
    <phoneticPr fontId="1" type="noConversion"/>
  </si>
  <si>
    <t>橙瓢蟲</t>
    <phoneticPr fontId="1" type="noConversion"/>
  </si>
  <si>
    <t>大附蠅</t>
    <phoneticPr fontId="1" type="noConversion"/>
  </si>
  <si>
    <t>日蠅</t>
    <phoneticPr fontId="1" type="noConversion"/>
  </si>
  <si>
    <t>叩頭蟲</t>
    <phoneticPr fontId="1" type="noConversion"/>
  </si>
  <si>
    <t>縞蠅科</t>
    <phoneticPr fontId="1" type="noConversion"/>
  </si>
  <si>
    <t>庫蠓</t>
    <phoneticPr fontId="1" type="noConversion"/>
  </si>
  <si>
    <t>長角沼蠅</t>
    <phoneticPr fontId="1" type="noConversion"/>
  </si>
  <si>
    <t>小黑花椿象</t>
    <phoneticPr fontId="1" type="noConversion"/>
  </si>
  <si>
    <t>金蛛</t>
    <phoneticPr fontId="1" type="noConversion"/>
  </si>
  <si>
    <t>爪哇</t>
    <phoneticPr fontId="1" type="noConversion"/>
  </si>
  <si>
    <t>貓蛛</t>
    <phoneticPr fontId="1" type="noConversion"/>
  </si>
  <si>
    <t>頭蠅</t>
    <phoneticPr fontId="1" type="noConversion"/>
  </si>
  <si>
    <t>蟹蛛</t>
    <phoneticPr fontId="1" type="noConversion"/>
  </si>
  <si>
    <t>蟻科</t>
    <phoneticPr fontId="1" type="noConversion"/>
  </si>
  <si>
    <t>金花蟲</t>
    <phoneticPr fontId="1" type="noConversion"/>
  </si>
  <si>
    <t>黃斑椿象</t>
    <phoneticPr fontId="1" type="noConversion"/>
  </si>
  <si>
    <t>蟋蟀</t>
    <phoneticPr fontId="1" type="noConversion"/>
  </si>
  <si>
    <t>禾蛛緣椿</t>
    <phoneticPr fontId="1" type="noConversion"/>
  </si>
  <si>
    <t>南方綠椿象</t>
    <phoneticPr fontId="1" type="noConversion"/>
  </si>
  <si>
    <t>淡色樹蔭蝶</t>
    <phoneticPr fontId="1" type="noConversion"/>
  </si>
  <si>
    <t>稻赤蔓椿</t>
    <phoneticPr fontId="1" type="noConversion"/>
  </si>
  <si>
    <t>二化螟</t>
    <phoneticPr fontId="1" type="noConversion"/>
  </si>
  <si>
    <t>瘤野螟</t>
    <phoneticPr fontId="1" type="noConversion"/>
  </si>
  <si>
    <t>稻薊馬</t>
    <phoneticPr fontId="1" type="noConversion"/>
  </si>
  <si>
    <t>小蜂科</t>
    <phoneticPr fontId="1" type="noConversion"/>
  </si>
  <si>
    <t>小繭蜂</t>
    <phoneticPr fontId="1" type="noConversion"/>
  </si>
  <si>
    <t>金小蜂tricho</t>
    <phoneticPr fontId="1" type="noConversion"/>
  </si>
  <si>
    <t>姬蜂科</t>
    <phoneticPr fontId="1" type="noConversion"/>
  </si>
  <si>
    <t>寄生蠅科</t>
    <phoneticPr fontId="1" type="noConversion"/>
  </si>
  <si>
    <t>釉小蜂tetra</t>
    <phoneticPr fontId="1" type="noConversion"/>
  </si>
  <si>
    <t>釉小蜂ped</t>
    <phoneticPr fontId="1" type="noConversion"/>
  </si>
  <si>
    <t>纓小蜂gona</t>
    <phoneticPr fontId="1" type="noConversion"/>
  </si>
  <si>
    <t>直翅目</t>
    <phoneticPr fontId="1" type="noConversion"/>
  </si>
  <si>
    <t>半翅目</t>
    <phoneticPr fontId="1" type="noConversion"/>
  </si>
  <si>
    <t>蜘蛛目</t>
    <phoneticPr fontId="1" type="noConversion"/>
  </si>
  <si>
    <t>雙翅目</t>
    <phoneticPr fontId="1" type="noConversion"/>
  </si>
  <si>
    <t>鞘翅目</t>
    <phoneticPr fontId="1" type="noConversion"/>
  </si>
  <si>
    <t>膜翅目</t>
    <phoneticPr fontId="1" type="noConversion"/>
  </si>
  <si>
    <t>螽斯科</t>
    <phoneticPr fontId="1" type="noConversion"/>
  </si>
  <si>
    <t>荔椿科</t>
    <phoneticPr fontId="1" type="noConversion"/>
  </si>
  <si>
    <t>椿科</t>
    <phoneticPr fontId="1" type="noConversion"/>
  </si>
  <si>
    <t>葉蟬科</t>
    <phoneticPr fontId="1" type="noConversion"/>
  </si>
  <si>
    <t>稻蝨科</t>
    <phoneticPr fontId="1" type="noConversion"/>
  </si>
  <si>
    <t>花椿科</t>
    <phoneticPr fontId="1" type="noConversion"/>
  </si>
  <si>
    <t>貓蛛科</t>
    <phoneticPr fontId="1" type="noConversion"/>
  </si>
  <si>
    <t>蟹蛛科</t>
    <phoneticPr fontId="1" type="noConversion"/>
  </si>
  <si>
    <t>緣腹細蜂科</t>
    <phoneticPr fontId="1" type="noConversion"/>
  </si>
  <si>
    <t>蟻形蜂科</t>
    <phoneticPr fontId="1" type="noConversion"/>
  </si>
  <si>
    <t>小繭蜂科</t>
    <phoneticPr fontId="1" type="noConversion"/>
  </si>
  <si>
    <t>實蠅科</t>
    <phoneticPr fontId="1" type="noConversion"/>
  </si>
  <si>
    <t>金花蟲科</t>
    <phoneticPr fontId="1" type="noConversion"/>
  </si>
  <si>
    <t>植食者</t>
    <phoneticPr fontId="1" type="noConversion"/>
  </si>
  <si>
    <t>稻害者</t>
    <phoneticPr fontId="1" type="noConversion"/>
  </si>
  <si>
    <t>掠食者</t>
    <phoneticPr fontId="1" type="noConversion"/>
  </si>
  <si>
    <t>擬寄生者</t>
    <phoneticPr fontId="1" type="noConversion"/>
  </si>
  <si>
    <t>中性物種</t>
    <phoneticPr fontId="1" type="noConversion"/>
  </si>
  <si>
    <t>膜翅目</t>
    <phoneticPr fontId="1" type="noConversion"/>
  </si>
  <si>
    <t>蜘蛛目</t>
    <phoneticPr fontId="1" type="noConversion"/>
  </si>
  <si>
    <t>鱗翅目</t>
    <phoneticPr fontId="1" type="noConversion"/>
  </si>
  <si>
    <t>半翅目</t>
    <phoneticPr fontId="1" type="noConversion"/>
  </si>
  <si>
    <t>鞘翅目</t>
    <phoneticPr fontId="1" type="noConversion"/>
  </si>
  <si>
    <t>雙翅目</t>
    <phoneticPr fontId="1" type="noConversion"/>
  </si>
  <si>
    <t>釉小蜂科</t>
    <phoneticPr fontId="1" type="noConversion"/>
  </si>
  <si>
    <t>金小蜂科</t>
    <phoneticPr fontId="1" type="noConversion"/>
  </si>
  <si>
    <t>鐮蜂科</t>
    <phoneticPr fontId="1" type="noConversion"/>
  </si>
  <si>
    <t>金蛛科</t>
    <phoneticPr fontId="1" type="noConversion"/>
  </si>
  <si>
    <t>螟蛾科</t>
    <phoneticPr fontId="1" type="noConversion"/>
  </si>
  <si>
    <t>瓢蟲科</t>
    <phoneticPr fontId="1" type="noConversion"/>
  </si>
  <si>
    <t>花蚤科</t>
    <phoneticPr fontId="1" type="noConversion"/>
  </si>
  <si>
    <t>大蚊科</t>
    <phoneticPr fontId="1" type="noConversion"/>
  </si>
  <si>
    <t>沼蠅科</t>
    <phoneticPr fontId="1" type="noConversion"/>
  </si>
  <si>
    <t>果實蠅科</t>
    <phoneticPr fontId="1" type="noConversion"/>
  </si>
  <si>
    <t>頭蠅科</t>
    <phoneticPr fontId="1" type="noConversion"/>
  </si>
  <si>
    <t>家蠅科</t>
    <phoneticPr fontId="1" type="noConversion"/>
  </si>
  <si>
    <t>廁蠅科</t>
    <phoneticPr fontId="1" type="noConversion"/>
  </si>
  <si>
    <t>半翅目</t>
    <phoneticPr fontId="1" type="noConversion"/>
  </si>
  <si>
    <t>膜翅目</t>
    <phoneticPr fontId="1" type="noConversion"/>
  </si>
  <si>
    <t>瓢蟲科</t>
    <phoneticPr fontId="1" type="noConversion"/>
  </si>
  <si>
    <t>緣腹細蜂科</t>
    <phoneticPr fontId="1" type="noConversion"/>
  </si>
  <si>
    <t>小繭蜂科</t>
    <phoneticPr fontId="1" type="noConversion"/>
  </si>
  <si>
    <t>稻害者</t>
    <phoneticPr fontId="1" type="noConversion"/>
  </si>
  <si>
    <t>皿網蛛科</t>
    <phoneticPr fontId="1" type="noConversion"/>
  </si>
  <si>
    <t>葉蟬科</t>
    <phoneticPr fontId="1" type="noConversion"/>
  </si>
  <si>
    <t>日蠅科</t>
    <phoneticPr fontId="1" type="noConversion"/>
  </si>
  <si>
    <t>果實蠅科</t>
    <phoneticPr fontId="1" type="noConversion"/>
  </si>
  <si>
    <t>搖蚊科</t>
    <phoneticPr fontId="1" type="noConversion"/>
  </si>
  <si>
    <t>搖蚊科</t>
    <phoneticPr fontId="1" type="noConversion"/>
  </si>
  <si>
    <t>克利搖蚊</t>
    <phoneticPr fontId="1" type="noConversion"/>
  </si>
  <si>
    <t>池畔搖蚊</t>
    <phoneticPr fontId="1" type="noConversion"/>
  </si>
  <si>
    <t>小繭蜂科</t>
    <phoneticPr fontId="1" type="noConversion"/>
  </si>
  <si>
    <t>稻蝨科</t>
    <phoneticPr fontId="1" type="noConversion"/>
  </si>
  <si>
    <t>狼蛛科</t>
    <phoneticPr fontId="1" type="noConversion"/>
  </si>
  <si>
    <t>沼蠅科</t>
    <phoneticPr fontId="1" type="noConversion"/>
  </si>
  <si>
    <t>頭蠅科</t>
    <phoneticPr fontId="1" type="noConversion"/>
  </si>
  <si>
    <t>糞蠅科</t>
    <phoneticPr fontId="1" type="noConversion"/>
  </si>
  <si>
    <t>毛蚋科</t>
    <phoneticPr fontId="1" type="noConversion"/>
  </si>
  <si>
    <t>池畔搖蚊</t>
    <phoneticPr fontId="1" type="noConversion"/>
  </si>
  <si>
    <t>擬寄生者</t>
    <phoneticPr fontId="1" type="noConversion"/>
  </si>
  <si>
    <t>半翅目</t>
    <phoneticPr fontId="1" type="noConversion"/>
  </si>
  <si>
    <t>蔓椿科</t>
    <phoneticPr fontId="1" type="noConversion"/>
  </si>
  <si>
    <t>黑椿象</t>
    <phoneticPr fontId="1" type="noConversion"/>
  </si>
  <si>
    <t>龜椿科</t>
    <phoneticPr fontId="1" type="noConversion"/>
  </si>
  <si>
    <t>緣椿科</t>
    <phoneticPr fontId="1" type="noConversion"/>
  </si>
  <si>
    <t>稻刺緣椿</t>
    <phoneticPr fontId="1" type="noConversion"/>
  </si>
  <si>
    <t>蠟蟬科</t>
    <phoneticPr fontId="1" type="noConversion"/>
  </si>
  <si>
    <t>蛛緣椿科</t>
    <phoneticPr fontId="1" type="noConversion"/>
  </si>
  <si>
    <t>金蛛科</t>
    <phoneticPr fontId="1" type="noConversion"/>
  </si>
  <si>
    <t>狼蛛科</t>
    <phoneticPr fontId="1" type="noConversion"/>
  </si>
  <si>
    <t>大蚊科</t>
    <phoneticPr fontId="1" type="noConversion"/>
  </si>
  <si>
    <t>長足虻科</t>
    <phoneticPr fontId="1" type="noConversion"/>
  </si>
  <si>
    <t>桿蠅科</t>
    <phoneticPr fontId="1" type="noConversion"/>
  </si>
  <si>
    <t>Ana</t>
    <phoneticPr fontId="1" type="noConversion"/>
  </si>
  <si>
    <t>斑飛蝨</t>
    <phoneticPr fontId="1" type="noConversion"/>
  </si>
  <si>
    <t>黑條黑尾葉蟬</t>
    <phoneticPr fontId="1" type="noConversion"/>
  </si>
  <si>
    <t>偽黑尾葉蟬</t>
    <phoneticPr fontId="1" type="noConversion"/>
  </si>
  <si>
    <t>擬寄生者</t>
    <phoneticPr fontId="1" type="noConversion"/>
  </si>
  <si>
    <t>頭蠅</t>
    <phoneticPr fontId="1" type="noConversion"/>
  </si>
  <si>
    <t>稻薊馬</t>
    <phoneticPr fontId="1" type="noConversion"/>
  </si>
  <si>
    <t>橙瓢蟲</t>
    <phoneticPr fontId="1" type="noConversion"/>
  </si>
  <si>
    <t>白背飛蝨</t>
    <phoneticPr fontId="1" type="noConversion"/>
  </si>
  <si>
    <t>偽黑尾葉蟬</t>
    <phoneticPr fontId="1" type="noConversion"/>
  </si>
  <si>
    <t>禾蛛元春</t>
    <phoneticPr fontId="1" type="noConversion"/>
  </si>
  <si>
    <t>稻薊馬</t>
    <phoneticPr fontId="1" type="noConversion"/>
  </si>
  <si>
    <t>瘤野螟</t>
    <phoneticPr fontId="1" type="noConversion"/>
  </si>
  <si>
    <t>小黑花椿象</t>
    <phoneticPr fontId="1" type="noConversion"/>
  </si>
  <si>
    <t>斑飛蝨</t>
    <phoneticPr fontId="1" type="noConversion"/>
  </si>
  <si>
    <t>水稻水象鼻蟲</t>
    <phoneticPr fontId="1" type="noConversion"/>
  </si>
  <si>
    <t>長角沼蠅</t>
    <phoneticPr fontId="1" type="noConversion"/>
  </si>
  <si>
    <t>長角沼蠅</t>
    <phoneticPr fontId="1" type="noConversion"/>
  </si>
  <si>
    <t>小稻蝗</t>
    <phoneticPr fontId="1" type="noConversion"/>
  </si>
  <si>
    <t>台灣稻蝗</t>
    <phoneticPr fontId="1" type="noConversion"/>
  </si>
  <si>
    <t>台灣稻蝗</t>
    <phoneticPr fontId="1" type="noConversion"/>
  </si>
  <si>
    <t>偽黑尾葉蟬</t>
    <phoneticPr fontId="1" type="noConversion"/>
  </si>
  <si>
    <t>池畔搖蚊</t>
    <phoneticPr fontId="1" type="noConversion"/>
  </si>
  <si>
    <t>出尾蟲科</t>
    <phoneticPr fontId="1" type="noConversion"/>
  </si>
  <si>
    <t>步行蟲科</t>
    <phoneticPr fontId="1" type="noConversion"/>
  </si>
  <si>
    <t>長角沼蠅</t>
    <phoneticPr fontId="1" type="noConversion"/>
  </si>
  <si>
    <t>花蠅</t>
    <phoneticPr fontId="1" type="noConversion"/>
  </si>
  <si>
    <t>禾蛛緣椿</t>
    <phoneticPr fontId="1" type="noConversion"/>
  </si>
  <si>
    <t>金蛛</t>
    <phoneticPr fontId="1" type="noConversion"/>
  </si>
  <si>
    <t>長足虻</t>
    <phoneticPr fontId="1" type="noConversion"/>
  </si>
  <si>
    <t>荔椿科</t>
    <phoneticPr fontId="1" type="noConversion"/>
  </si>
  <si>
    <t>寄蠅</t>
    <phoneticPr fontId="1" type="noConversion"/>
  </si>
  <si>
    <t>厠蠅</t>
    <phoneticPr fontId="1" type="noConversion"/>
  </si>
  <si>
    <t>禾蛛緣椿</t>
    <phoneticPr fontId="1" type="noConversion"/>
  </si>
  <si>
    <t>南方綠椿象</t>
    <phoneticPr fontId="1" type="noConversion"/>
  </si>
  <si>
    <t>跳蛛</t>
    <phoneticPr fontId="1" type="noConversion"/>
  </si>
  <si>
    <t>實蠅</t>
    <phoneticPr fontId="1" type="noConversion"/>
  </si>
  <si>
    <t>斑飛蝨</t>
    <phoneticPr fontId="1" type="noConversion"/>
  </si>
  <si>
    <t>稻刺緣椿</t>
    <phoneticPr fontId="1" type="noConversion"/>
  </si>
  <si>
    <t>粒卵蜂</t>
    <phoneticPr fontId="1" type="noConversion"/>
  </si>
  <si>
    <t>台灣稻蝗</t>
    <phoneticPr fontId="1" type="noConversion"/>
  </si>
  <si>
    <t>瘤野螟</t>
    <phoneticPr fontId="1" type="noConversion"/>
  </si>
  <si>
    <t>龜椿</t>
    <phoneticPr fontId="1" type="noConversion"/>
  </si>
  <si>
    <t>螽斯</t>
    <phoneticPr fontId="1" type="noConversion"/>
  </si>
  <si>
    <t>蟹蛛</t>
    <phoneticPr fontId="1" type="noConversion"/>
  </si>
  <si>
    <t>蟻形蜂</t>
    <phoneticPr fontId="1" type="noConversion"/>
  </si>
  <si>
    <t>鐮蜂科</t>
    <phoneticPr fontId="1" type="noConversion"/>
  </si>
  <si>
    <t>稻害者</t>
    <phoneticPr fontId="1" type="noConversion"/>
  </si>
  <si>
    <t>花蠅科</t>
    <phoneticPr fontId="1" type="noConversion"/>
  </si>
  <si>
    <t>大眼長椿</t>
    <phoneticPr fontId="1" type="noConversion"/>
  </si>
  <si>
    <t>皿網蛛</t>
    <phoneticPr fontId="1" type="noConversion"/>
  </si>
  <si>
    <t>長角沼蠅</t>
    <phoneticPr fontId="1" type="noConversion"/>
  </si>
  <si>
    <t>掠食者</t>
    <phoneticPr fontId="1" type="noConversion"/>
  </si>
  <si>
    <t>小黑花椿象</t>
    <phoneticPr fontId="1" type="noConversion"/>
  </si>
  <si>
    <t>金蛛</t>
    <phoneticPr fontId="1" type="noConversion"/>
  </si>
  <si>
    <t>華麗</t>
    <phoneticPr fontId="1" type="noConversion"/>
  </si>
  <si>
    <t>狼蛛</t>
    <phoneticPr fontId="1" type="noConversion"/>
  </si>
  <si>
    <t>袋蛛</t>
    <phoneticPr fontId="1" type="noConversion"/>
  </si>
  <si>
    <t>橙瓢蟲</t>
    <phoneticPr fontId="1" type="noConversion"/>
  </si>
  <si>
    <t>貓蛛</t>
    <phoneticPr fontId="1" type="noConversion"/>
  </si>
  <si>
    <t>獵椿</t>
    <phoneticPr fontId="1" type="noConversion"/>
  </si>
  <si>
    <t>蟻科</t>
    <phoneticPr fontId="1" type="noConversion"/>
  </si>
  <si>
    <t>菱蝗</t>
    <phoneticPr fontId="1" type="noConversion"/>
  </si>
  <si>
    <t>龜椿</t>
    <phoneticPr fontId="1" type="noConversion"/>
  </si>
  <si>
    <t>蟋蟀</t>
    <phoneticPr fontId="1" type="noConversion"/>
  </si>
  <si>
    <t>水稻水象鼻蟲</t>
    <phoneticPr fontId="1" type="noConversion"/>
  </si>
  <si>
    <t>南方綠椿象</t>
    <phoneticPr fontId="1" type="noConversion"/>
  </si>
  <si>
    <t>黑椿象</t>
    <phoneticPr fontId="1" type="noConversion"/>
  </si>
  <si>
    <t>白翅褐脈葉蟬</t>
    <phoneticPr fontId="1" type="noConversion"/>
  </si>
  <si>
    <t>黑條黑尾葉蟬</t>
    <phoneticPr fontId="1" type="noConversion"/>
  </si>
  <si>
    <t>斑飛蝨</t>
    <phoneticPr fontId="1" type="noConversion"/>
  </si>
  <si>
    <t>褐飛蝨</t>
    <phoneticPr fontId="1" type="noConversion"/>
  </si>
  <si>
    <t>稻刺緣椿</t>
    <phoneticPr fontId="1" type="noConversion"/>
  </si>
  <si>
    <t>稻赤蔓椿</t>
    <phoneticPr fontId="1" type="noConversion"/>
  </si>
  <si>
    <t>小稻蝗</t>
    <phoneticPr fontId="1" type="noConversion"/>
  </si>
  <si>
    <t>頭蠅</t>
    <phoneticPr fontId="1" type="noConversion"/>
  </si>
  <si>
    <t>鐮蜂</t>
    <phoneticPr fontId="1" type="noConversion"/>
  </si>
  <si>
    <t>纓小蜂</t>
    <phoneticPr fontId="1" type="noConversion"/>
  </si>
  <si>
    <t>大附蠅</t>
    <phoneticPr fontId="1" type="noConversion"/>
  </si>
  <si>
    <t>日蠅</t>
    <phoneticPr fontId="1" type="noConversion"/>
  </si>
  <si>
    <t>蚊科</t>
    <phoneticPr fontId="1" type="noConversion"/>
  </si>
  <si>
    <t>寄蠅科</t>
    <phoneticPr fontId="1" type="noConversion"/>
  </si>
  <si>
    <t>小刺搖蚊</t>
    <phoneticPr fontId="1" type="noConversion"/>
  </si>
  <si>
    <t>蜜蜂</t>
    <phoneticPr fontId="1" type="noConversion"/>
  </si>
  <si>
    <t>縞蠅</t>
    <phoneticPr fontId="1" type="noConversion"/>
  </si>
  <si>
    <t>糞蠅</t>
    <phoneticPr fontId="1" type="noConversion"/>
  </si>
  <si>
    <t>步行蟲</t>
    <phoneticPr fontId="1" type="noConversion"/>
  </si>
  <si>
    <t>長角沼蠅</t>
    <phoneticPr fontId="1" type="noConversion"/>
  </si>
  <si>
    <t>小黑花椿象</t>
    <phoneticPr fontId="1" type="noConversion"/>
  </si>
  <si>
    <t>大長腳蛛</t>
    <phoneticPr fontId="1" type="noConversion"/>
  </si>
  <si>
    <t>方網長腳蛛</t>
    <phoneticPr fontId="1" type="noConversion"/>
  </si>
  <si>
    <t>橙瓢蟲</t>
    <phoneticPr fontId="1" type="noConversion"/>
  </si>
  <si>
    <t>頭蠅</t>
    <phoneticPr fontId="1" type="noConversion"/>
  </si>
  <si>
    <t>蟹蛛</t>
    <phoneticPr fontId="1" type="noConversion"/>
  </si>
  <si>
    <t>介殼蟲</t>
    <phoneticPr fontId="1" type="noConversion"/>
  </si>
  <si>
    <t>黃盾背椿</t>
    <phoneticPr fontId="1" type="noConversion"/>
  </si>
  <si>
    <t>蛛緣椿</t>
    <phoneticPr fontId="1" type="noConversion"/>
  </si>
  <si>
    <t>水稻水象鼻蟲</t>
    <phoneticPr fontId="1" type="noConversion"/>
  </si>
  <si>
    <t>南方綠椿象</t>
    <phoneticPr fontId="1" type="noConversion"/>
  </si>
  <si>
    <t>稻刺緣椿</t>
    <phoneticPr fontId="1" type="noConversion"/>
  </si>
  <si>
    <t>條文廣翅蠟蟬</t>
    <phoneticPr fontId="1" type="noConversion"/>
  </si>
  <si>
    <t>小蜂科</t>
    <phoneticPr fontId="1" type="noConversion"/>
  </si>
  <si>
    <t>赤眼蜂</t>
    <phoneticPr fontId="1" type="noConversion"/>
  </si>
  <si>
    <t>克粒搖蚊</t>
    <phoneticPr fontId="1" type="noConversion"/>
  </si>
  <si>
    <t>縞蠅</t>
    <phoneticPr fontId="1" type="noConversion"/>
  </si>
  <si>
    <t>黑棘蟻</t>
    <phoneticPr fontId="1" type="noConversion"/>
  </si>
  <si>
    <t>長角沼蠅</t>
    <phoneticPr fontId="1" type="noConversion"/>
  </si>
  <si>
    <t>方網</t>
    <phoneticPr fontId="1" type="noConversion"/>
  </si>
  <si>
    <t>紅螯蛛</t>
    <phoneticPr fontId="1" type="noConversion"/>
  </si>
  <si>
    <t>草蛉</t>
    <phoneticPr fontId="1" type="noConversion"/>
  </si>
  <si>
    <t>尼渚蠅</t>
    <phoneticPr fontId="1" type="noConversion"/>
  </si>
  <si>
    <t>anatrichus</t>
    <phoneticPr fontId="1" type="noConversion"/>
  </si>
  <si>
    <t>橙瓢蟲</t>
    <phoneticPr fontId="1" type="noConversion"/>
  </si>
  <si>
    <t>蟹蛛</t>
    <phoneticPr fontId="1" type="noConversion"/>
  </si>
  <si>
    <t>斑飛蝨</t>
    <phoneticPr fontId="1" type="noConversion"/>
  </si>
  <si>
    <t>稻赤蔓椿</t>
    <phoneticPr fontId="1" type="noConversion"/>
  </si>
  <si>
    <t>台灣稻蝗</t>
    <phoneticPr fontId="1" type="noConversion"/>
  </si>
  <si>
    <t>瘤野螟</t>
    <phoneticPr fontId="1" type="noConversion"/>
  </si>
  <si>
    <t>金小蜂</t>
    <phoneticPr fontId="1" type="noConversion"/>
  </si>
  <si>
    <t>姬蜂</t>
    <phoneticPr fontId="1" type="noConversion"/>
  </si>
  <si>
    <t>跳小蜂</t>
    <phoneticPr fontId="1" type="noConversion"/>
  </si>
  <si>
    <t>毛蚋科</t>
    <phoneticPr fontId="1" type="noConversion"/>
  </si>
  <si>
    <t>果實蠅科</t>
    <phoneticPr fontId="1" type="noConversion"/>
  </si>
  <si>
    <t>花蠅科</t>
    <phoneticPr fontId="1" type="noConversion"/>
  </si>
  <si>
    <t>糞蠅科</t>
    <phoneticPr fontId="1" type="noConversion"/>
  </si>
  <si>
    <t>蠓科</t>
    <phoneticPr fontId="1" type="noConversion"/>
  </si>
  <si>
    <t>皿網蛛</t>
    <phoneticPr fontId="1" type="noConversion"/>
  </si>
  <si>
    <t>長角沼蠅</t>
    <phoneticPr fontId="1" type="noConversion"/>
  </si>
  <si>
    <t>紅螯蛛</t>
    <phoneticPr fontId="1" type="noConversion"/>
  </si>
  <si>
    <t>狼蛛</t>
    <phoneticPr fontId="1" type="noConversion"/>
  </si>
  <si>
    <t>貓蛛</t>
    <phoneticPr fontId="1" type="noConversion"/>
  </si>
  <si>
    <t>蟻科</t>
    <phoneticPr fontId="1" type="noConversion"/>
  </si>
  <si>
    <t>金花蟲</t>
    <phoneticPr fontId="1" type="noConversion"/>
  </si>
  <si>
    <t>小繭蜂</t>
    <phoneticPr fontId="1" type="noConversion"/>
  </si>
  <si>
    <t>緣腹細蜂</t>
    <phoneticPr fontId="1" type="noConversion"/>
  </si>
  <si>
    <t>頭蠅</t>
    <phoneticPr fontId="1" type="noConversion"/>
  </si>
  <si>
    <t>鐮蜂</t>
    <phoneticPr fontId="1" type="noConversion"/>
  </si>
  <si>
    <t>寄蠅</t>
    <phoneticPr fontId="1" type="noConversion"/>
  </si>
  <si>
    <t>蚜蟲2</t>
    <phoneticPr fontId="1" type="noConversion"/>
  </si>
  <si>
    <t>蚊</t>
    <phoneticPr fontId="1" type="noConversion"/>
  </si>
  <si>
    <t>金蛛</t>
    <phoneticPr fontId="1" type="noConversion"/>
  </si>
  <si>
    <t>尼蠓</t>
    <phoneticPr fontId="1" type="noConversion"/>
  </si>
  <si>
    <t>地緣椿</t>
    <phoneticPr fontId="1" type="noConversion"/>
  </si>
  <si>
    <t>偽黑尾葉蟬</t>
    <phoneticPr fontId="1" type="noConversion"/>
  </si>
  <si>
    <t>斑飛蝨</t>
    <phoneticPr fontId="1" type="noConversion"/>
  </si>
  <si>
    <t>稻赤蔓椿</t>
    <phoneticPr fontId="1" type="noConversion"/>
  </si>
  <si>
    <t>台灣稻蝗</t>
    <phoneticPr fontId="1" type="noConversion"/>
  </si>
  <si>
    <t>寄蠅</t>
    <phoneticPr fontId="1" type="noConversion"/>
  </si>
  <si>
    <t>頭蠅</t>
    <phoneticPr fontId="1" type="noConversion"/>
  </si>
  <si>
    <t>大附蠅</t>
    <phoneticPr fontId="1" type="noConversion"/>
  </si>
  <si>
    <t>日蠅</t>
    <phoneticPr fontId="1" type="noConversion"/>
  </si>
  <si>
    <t>出尾蟲</t>
    <phoneticPr fontId="1" type="noConversion"/>
  </si>
  <si>
    <t>稈蠅</t>
    <phoneticPr fontId="1" type="noConversion"/>
  </si>
  <si>
    <t>克利搖蚊</t>
    <phoneticPr fontId="1" type="noConversion"/>
  </si>
  <si>
    <t>蟻科</t>
    <phoneticPr fontId="1" type="noConversion"/>
  </si>
  <si>
    <t>蠓科</t>
    <phoneticPr fontId="1" type="noConversion"/>
  </si>
  <si>
    <t>長角沼蠅</t>
    <phoneticPr fontId="1" type="noConversion"/>
  </si>
  <si>
    <t>盲椿</t>
    <phoneticPr fontId="1" type="noConversion"/>
  </si>
  <si>
    <t>小黑花椿象</t>
    <phoneticPr fontId="1" type="noConversion"/>
  </si>
  <si>
    <t>金蛛</t>
    <phoneticPr fontId="1" type="noConversion"/>
  </si>
  <si>
    <t>長足虻</t>
    <phoneticPr fontId="1" type="noConversion"/>
  </si>
  <si>
    <t>日本</t>
    <phoneticPr fontId="1" type="noConversion"/>
  </si>
  <si>
    <t>袋蛛</t>
    <phoneticPr fontId="1" type="noConversion"/>
  </si>
  <si>
    <t>橙瓢蟲</t>
    <phoneticPr fontId="1" type="noConversion"/>
  </si>
  <si>
    <t>貓蛛</t>
    <phoneticPr fontId="1" type="noConversion"/>
  </si>
  <si>
    <t>隱翅蟲</t>
    <phoneticPr fontId="1" type="noConversion"/>
  </si>
  <si>
    <t>偽黑尾葉蟬</t>
    <phoneticPr fontId="1" type="noConversion"/>
  </si>
  <si>
    <t>黑條黑尾葉蟬</t>
    <phoneticPr fontId="1" type="noConversion"/>
  </si>
  <si>
    <t>斑飛蝨</t>
    <phoneticPr fontId="1" type="noConversion"/>
  </si>
  <si>
    <t>稻赤蔓椿</t>
    <phoneticPr fontId="1" type="noConversion"/>
  </si>
  <si>
    <t>小繭蜂</t>
    <phoneticPr fontId="1" type="noConversion"/>
  </si>
  <si>
    <t>金小蜂</t>
    <phoneticPr fontId="1" type="noConversion"/>
  </si>
  <si>
    <t>姬蜂</t>
    <phoneticPr fontId="1" type="noConversion"/>
  </si>
  <si>
    <t>寄蠅</t>
    <phoneticPr fontId="1" type="noConversion"/>
  </si>
  <si>
    <t>跳小蜂</t>
    <phoneticPr fontId="1" type="noConversion"/>
  </si>
  <si>
    <t>粒卵蜂</t>
    <phoneticPr fontId="1" type="noConversion"/>
  </si>
  <si>
    <t>大附蠅</t>
    <phoneticPr fontId="1" type="noConversion"/>
  </si>
  <si>
    <t>蚊</t>
    <phoneticPr fontId="1" type="noConversion"/>
  </si>
  <si>
    <t>蜉蝣</t>
    <phoneticPr fontId="1" type="noConversion"/>
  </si>
  <si>
    <t>大眼長椿</t>
    <phoneticPr fontId="1" type="noConversion"/>
  </si>
  <si>
    <t>小黑花椿象</t>
    <phoneticPr fontId="1" type="noConversion"/>
  </si>
  <si>
    <t>長足虻</t>
    <phoneticPr fontId="1" type="noConversion"/>
  </si>
  <si>
    <t>蟹蛛科</t>
    <phoneticPr fontId="1" type="noConversion"/>
  </si>
  <si>
    <t>蠅虎科</t>
    <phoneticPr fontId="1" type="noConversion"/>
  </si>
  <si>
    <t>蟋蟀科</t>
    <phoneticPr fontId="1" type="noConversion"/>
  </si>
  <si>
    <t>稻赤蔓椿</t>
    <phoneticPr fontId="1" type="noConversion"/>
  </si>
  <si>
    <t>瘤野螟</t>
    <phoneticPr fontId="1" type="noConversion"/>
  </si>
  <si>
    <t>姬蜂</t>
    <phoneticPr fontId="1" type="noConversion"/>
  </si>
  <si>
    <t>姬蜂2</t>
    <phoneticPr fontId="1" type="noConversion"/>
  </si>
  <si>
    <t>粒卵蜂</t>
    <phoneticPr fontId="1" type="noConversion"/>
  </si>
  <si>
    <t>大副蠅</t>
    <phoneticPr fontId="1" type="noConversion"/>
  </si>
  <si>
    <t>蚊</t>
    <phoneticPr fontId="1" type="noConversion"/>
  </si>
  <si>
    <t>廁蠅</t>
    <phoneticPr fontId="1" type="noConversion"/>
  </si>
  <si>
    <t>蠓</t>
    <phoneticPr fontId="1" type="noConversion"/>
  </si>
  <si>
    <t>艷細蠅</t>
    <phoneticPr fontId="1" type="noConversion"/>
  </si>
  <si>
    <t>尼渚蠅</t>
    <phoneticPr fontId="1" type="noConversion"/>
  </si>
  <si>
    <t>橙瓢蟲</t>
    <phoneticPr fontId="1" type="noConversion"/>
  </si>
  <si>
    <t>貓蛛</t>
    <phoneticPr fontId="1" type="noConversion"/>
  </si>
  <si>
    <t>隱翅蟲</t>
    <phoneticPr fontId="1" type="noConversion"/>
  </si>
  <si>
    <t>獵椿</t>
    <phoneticPr fontId="1" type="noConversion"/>
  </si>
  <si>
    <t>蟹蛛</t>
    <phoneticPr fontId="1" type="noConversion"/>
  </si>
  <si>
    <t>地緣椿</t>
    <phoneticPr fontId="1" type="noConversion"/>
  </si>
  <si>
    <t>盾椿</t>
    <phoneticPr fontId="1" type="noConversion"/>
  </si>
  <si>
    <t>蛛緣椿</t>
    <phoneticPr fontId="1" type="noConversion"/>
  </si>
  <si>
    <t>水稻水象鼻蟲</t>
    <phoneticPr fontId="1" type="noConversion"/>
  </si>
  <si>
    <t>偽黑尾葉蟬</t>
    <phoneticPr fontId="1" type="noConversion"/>
  </si>
  <si>
    <t>電光葉蟬</t>
    <phoneticPr fontId="1" type="noConversion"/>
  </si>
  <si>
    <t>稻管薊馬</t>
    <phoneticPr fontId="1" type="noConversion"/>
  </si>
  <si>
    <t>斑飛蝨</t>
    <phoneticPr fontId="1" type="noConversion"/>
  </si>
  <si>
    <t>褐飛蝨</t>
    <phoneticPr fontId="1" type="noConversion"/>
  </si>
  <si>
    <t>粒卵蜂</t>
    <phoneticPr fontId="1" type="noConversion"/>
  </si>
  <si>
    <t>頭蠅</t>
    <phoneticPr fontId="1" type="noConversion"/>
  </si>
  <si>
    <t>小繭蜂</t>
    <phoneticPr fontId="1" type="noConversion"/>
  </si>
  <si>
    <t>鐮蜂</t>
    <phoneticPr fontId="1" type="noConversion"/>
  </si>
  <si>
    <t>蚊科</t>
    <phoneticPr fontId="1" type="noConversion"/>
  </si>
  <si>
    <t>稈蠅科</t>
    <phoneticPr fontId="1" type="noConversion"/>
  </si>
  <si>
    <t>鹽埕搖蚊</t>
    <phoneticPr fontId="1" type="noConversion"/>
  </si>
  <si>
    <t>長角沼蠅</t>
    <phoneticPr fontId="1" type="noConversion"/>
  </si>
  <si>
    <t>小黑花椿象</t>
    <phoneticPr fontId="1" type="noConversion"/>
  </si>
  <si>
    <t>青文細蟌</t>
    <phoneticPr fontId="1" type="noConversion"/>
  </si>
  <si>
    <t>蟹蛛</t>
    <phoneticPr fontId="1" type="noConversion"/>
  </si>
  <si>
    <t>稻蝨科</t>
    <phoneticPr fontId="1" type="noConversion"/>
  </si>
  <si>
    <t>南方綠椿象</t>
    <phoneticPr fontId="1" type="noConversion"/>
  </si>
  <si>
    <t>偽黑尾葉蟬</t>
    <phoneticPr fontId="1" type="noConversion"/>
  </si>
  <si>
    <t>稻刺緣椿</t>
    <phoneticPr fontId="1" type="noConversion"/>
  </si>
  <si>
    <t>掠食者</t>
    <phoneticPr fontId="1" type="noConversion"/>
  </si>
  <si>
    <t>小繭蜂</t>
    <phoneticPr fontId="1" type="noConversion"/>
  </si>
  <si>
    <t>姬蜂</t>
    <phoneticPr fontId="1" type="noConversion"/>
  </si>
  <si>
    <t>大副蠅</t>
    <phoneticPr fontId="1" type="noConversion"/>
  </si>
  <si>
    <t>蚊科</t>
    <phoneticPr fontId="1" type="noConversion"/>
  </si>
  <si>
    <t>稈蠅</t>
    <phoneticPr fontId="1" type="noConversion"/>
  </si>
  <si>
    <t>蟻科</t>
    <phoneticPr fontId="1" type="noConversion"/>
  </si>
  <si>
    <t>麗蠅科</t>
    <phoneticPr fontId="1" type="noConversion"/>
  </si>
  <si>
    <t>步行蟲科</t>
    <phoneticPr fontId="1" type="noConversion"/>
  </si>
  <si>
    <t>長足虻科</t>
    <phoneticPr fontId="1" type="noConversion"/>
  </si>
  <si>
    <t>華麗</t>
    <phoneticPr fontId="1" type="noConversion"/>
  </si>
  <si>
    <t>綠鱗</t>
    <phoneticPr fontId="1" type="noConversion"/>
  </si>
  <si>
    <t>青蚊細蟌</t>
    <phoneticPr fontId="1" type="noConversion"/>
  </si>
  <si>
    <t>黑唇斑葉蟬</t>
    <phoneticPr fontId="1" type="noConversion"/>
  </si>
  <si>
    <t>淡色樹蔭蝶</t>
    <phoneticPr fontId="1" type="noConversion"/>
  </si>
  <si>
    <t>cotesia</t>
    <phoneticPr fontId="1" type="noConversion"/>
  </si>
  <si>
    <t>扁股小蜂</t>
    <phoneticPr fontId="1" type="noConversion"/>
  </si>
  <si>
    <t>釉小蜂</t>
    <phoneticPr fontId="1" type="noConversion"/>
  </si>
  <si>
    <t>粒卵蜂</t>
    <phoneticPr fontId="1" type="noConversion"/>
  </si>
  <si>
    <t>小繭蜂</t>
    <phoneticPr fontId="1" type="noConversion"/>
  </si>
  <si>
    <t>小花蠅</t>
    <phoneticPr fontId="1" type="noConversion"/>
  </si>
  <si>
    <t>果實蠅</t>
    <phoneticPr fontId="1" type="noConversion"/>
  </si>
  <si>
    <t>廁蠅科</t>
    <phoneticPr fontId="1" type="noConversion"/>
  </si>
  <si>
    <t>蠓科</t>
    <phoneticPr fontId="1" type="noConversion"/>
  </si>
  <si>
    <t>大蚊</t>
    <phoneticPr fontId="1" type="noConversion"/>
  </si>
  <si>
    <t>狼蛛</t>
    <phoneticPr fontId="1" type="noConversion"/>
  </si>
  <si>
    <t>ana</t>
    <phoneticPr fontId="1" type="noConversion"/>
  </si>
  <si>
    <t>單家蟻</t>
    <phoneticPr fontId="1" type="noConversion"/>
  </si>
  <si>
    <t>花蚤科</t>
    <phoneticPr fontId="1" type="noConversion"/>
  </si>
  <si>
    <t>毒蛾科</t>
    <phoneticPr fontId="1" type="noConversion"/>
  </si>
  <si>
    <t>荔椿科</t>
    <phoneticPr fontId="1" type="noConversion"/>
  </si>
  <si>
    <t>龜椿科</t>
    <phoneticPr fontId="1" type="noConversion"/>
  </si>
  <si>
    <t>蛛緣椿科</t>
    <phoneticPr fontId="1" type="noConversion"/>
  </si>
  <si>
    <t>黑椿象</t>
    <phoneticPr fontId="1" type="noConversion"/>
  </si>
  <si>
    <t>黑條黑尾葉蟬</t>
    <phoneticPr fontId="1" type="noConversion"/>
  </si>
  <si>
    <t>斑飛蝨</t>
    <phoneticPr fontId="1" type="noConversion"/>
  </si>
  <si>
    <t>稻刺緣椿</t>
    <phoneticPr fontId="1" type="noConversion"/>
  </si>
  <si>
    <t>稻赤蔓椿</t>
    <phoneticPr fontId="1" type="noConversion"/>
  </si>
  <si>
    <t>二化螟</t>
    <phoneticPr fontId="1" type="noConversion"/>
  </si>
  <si>
    <t>蠟蟬科</t>
    <phoneticPr fontId="1" type="noConversion"/>
  </si>
  <si>
    <t>小繭蜂</t>
    <phoneticPr fontId="1" type="noConversion"/>
  </si>
  <si>
    <t>蚜小蜂</t>
    <phoneticPr fontId="1" type="noConversion"/>
  </si>
  <si>
    <t>鐮蜂</t>
    <phoneticPr fontId="1" type="noConversion"/>
  </si>
  <si>
    <t>日蠅</t>
    <phoneticPr fontId="1" type="noConversion"/>
  </si>
  <si>
    <t>花蠅</t>
    <phoneticPr fontId="1" type="noConversion"/>
  </si>
  <si>
    <t>家蠅</t>
    <phoneticPr fontId="1" type="noConversion"/>
  </si>
  <si>
    <t>果實蠅</t>
    <phoneticPr fontId="1" type="noConversion"/>
  </si>
  <si>
    <t>華麗</t>
    <phoneticPr fontId="1" type="noConversion"/>
  </si>
  <si>
    <t>蟹蛛科</t>
    <phoneticPr fontId="1" type="noConversion"/>
  </si>
  <si>
    <t>蟻科</t>
    <phoneticPr fontId="1" type="noConversion"/>
  </si>
  <si>
    <t>椿科</t>
    <phoneticPr fontId="1" type="noConversion"/>
  </si>
  <si>
    <t>龜椿科</t>
    <phoneticPr fontId="1" type="noConversion"/>
  </si>
  <si>
    <t>廣翅蠟蟬</t>
    <phoneticPr fontId="1" type="noConversion"/>
  </si>
  <si>
    <t>蝗科</t>
    <phoneticPr fontId="1" type="noConversion"/>
  </si>
  <si>
    <t>中</t>
    <phoneticPr fontId="1" type="noConversion"/>
  </si>
  <si>
    <t>掠</t>
    <phoneticPr fontId="1" type="noConversion"/>
  </si>
  <si>
    <t>植</t>
    <phoneticPr fontId="1" type="noConversion"/>
  </si>
  <si>
    <t>稻</t>
    <phoneticPr fontId="1" type="noConversion"/>
  </si>
  <si>
    <t>擬</t>
    <phoneticPr fontId="1" type="noConversion"/>
  </si>
  <si>
    <t>總</t>
    <phoneticPr fontId="1" type="noConversion"/>
  </si>
  <si>
    <t>中性物種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</si>
</sst>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m&quot;月&quot;d&quot;日&quot;"/>
    <numFmt numFmtId="177" formatCode="0.000"/>
    <numFmt numFmtId="178" formatCode="0.000000"/>
    <numFmt numFmtId="179" formatCode="0.0000000_ "/>
    <numFmt numFmtId="180" formatCode="0.0000000000_ "/>
    <numFmt numFmtId="181" formatCode="0_ "/>
    <numFmt numFmtId="182" formatCode="0.000000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177" fontId="0" fillId="0" borderId="0" xfId="0" applyNumberFormat="1" applyAlignment="1"/>
    <xf numFmtId="178" fontId="0" fillId="0" borderId="0" xfId="0" applyNumberFormat="1" applyAlignment="1"/>
    <xf numFmtId="179" fontId="0" fillId="0" borderId="0" xfId="0" applyNumberFormat="1" applyAlignment="1"/>
    <xf numFmtId="180" fontId="0" fillId="0" borderId="0" xfId="0" applyNumberFormat="1" applyAlignment="1"/>
    <xf numFmtId="0" fontId="0" fillId="0" borderId="0" xfId="0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182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5" fillId="0" borderId="0" xfId="0" applyNumberFormat="1" applyFont="1">
      <alignment vertical="center"/>
    </xf>
  </cellXfs>
  <cellStyles count="1">
    <cellStyle name="一般" xfId="0" builtinId="0"/>
  </cellStyles>
  <dxfs count="23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" name="表格1" displayName="表格1" ref="B3:Y18" totalsRowShown="0">
  <autoFilter ref="B3:Y18"/>
  <tableColumns count="24">
    <tableColumn id="1" name="地點"/>
    <tableColumn id="3" name="里山有機1" dataDxfId="22"/>
    <tableColumn id="8" name="里山有機2" dataDxfId="21"/>
    <tableColumn id="7" name="里山有機3" dataDxfId="20"/>
    <tableColumn id="2" name="里山慣行1" dataDxfId="19"/>
    <tableColumn id="9" name="里山慣行2" dataDxfId="18"/>
    <tableColumn id="10" name="里山慣行3" dataDxfId="17"/>
    <tableColumn id="14" name="里地有機1" dataDxfId="16"/>
    <tableColumn id="11" name="里地有機2" dataDxfId="15"/>
    <tableColumn id="12" name="里地有機3" dataDxfId="14"/>
    <tableColumn id="13" name="里地慣行1" dataDxfId="13"/>
    <tableColumn id="15" name="里地慣行2" dataDxfId="12"/>
    <tableColumn id="16" name="里地慣行3" dataDxfId="11"/>
    <tableColumn id="5" name="里海有機" dataDxfId="10"/>
    <tableColumn id="4" name="里海慣行" dataDxfId="9"/>
    <tableColumn id="6" name="里山有機" dataDxfId="8">
      <calculatedColumnFormula>FIXED(AVERAGE(表格1[[#This Row],[里山有機1]:[里山有機3]]),2)&amp;"±"&amp;FIXED(STDEV(表格1[[#This Row],[里山有機1]:[里山有機3]]),2)</calculatedColumnFormula>
    </tableColumn>
    <tableColumn id="17" name="里山慣行" dataDxfId="7">
      <calculatedColumnFormula>FIXED(AVERAGE(表格1[[#This Row],[里山慣行1]:[里山慣行3]]),2)&amp;"±"&amp;FIXED(STDEV(表格1[[#This Row],[里山慣行1]:[里山慣行3]]),2)</calculatedColumnFormula>
    </tableColumn>
    <tableColumn id="18" name="里地有機" dataDxfId="6">
      <calculatedColumnFormula>FIXED(AVERAGE(表格1[[#This Row],[里地有機1]:[里地有機3]]),2)&amp;"±"&amp;FIXED(STDEV(表格1[[#This Row],[里地有機1]:[里地有機3]]),2)</calculatedColumnFormula>
    </tableColumn>
    <tableColumn id="19" name="里地慣行" dataDxfId="5">
      <calculatedColumnFormula>FIXED(AVERAGE(表格1[[#This Row],[里地慣行1]:[里地慣行3]]),2)&amp;"±"&amp;FIXED(STDEV(表格1[[#This Row],[里地慣行1]:[里地慣行3]]),2)</calculatedColumnFormula>
    </tableColumn>
    <tableColumn id="20" name="有機" dataDxfId="4">
      <calculatedColumnFormula>FIXED(AVERAGE(C4,D4,E4,I4,J4,K4,O4),2)&amp;"±"&amp;FIXED(STDEV(C4,D4,E4,I4,J4,K4,O4),2)</calculatedColumnFormula>
    </tableColumn>
    <tableColumn id="21" name="慣行" dataDxfId="3">
      <calculatedColumnFormula>FIXED(AVERAGE(F4,G4,H4,L4,M4,N4,P4),2)&amp;"±"&amp;FIXED(STDEV(F4,G4,H4,L4,M4,N4,P4),2)</calculatedColumnFormula>
    </tableColumn>
    <tableColumn id="22" name="山" dataDxfId="2">
      <calculatedColumnFormula>FIXED(AVERAGE(表格1[[#This Row],[里山有機1]:[里山慣行3]]),2)&amp;"±"&amp;FIXED(STDEV(表格1[[#This Row],[里山有機1]:[里山慣行3]]),2)</calculatedColumnFormula>
    </tableColumn>
    <tableColumn id="23" name="地" dataDxfId="1">
      <calculatedColumnFormula>FIXED(AVERAGE(表格1[[#This Row],[里地有機1]:[里地慣行3]]),2)&amp;"±"&amp;FIXED(STDEV(表格1[[#This Row],[里地有機1]:[里地慣行3]]),2)</calculatedColumnFormula>
    </tableColumn>
    <tableColumn id="24" name="海" dataDxfId="0">
      <calculatedColumnFormula>FIXED(AVERAGE(表格1[[#This Row],[里海有機]:[里海慣行]]),2)&amp;"±"&amp;FIXED(STDEV(表格1[[#This Row],[里海有機]:[里海慣行]]),2)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opLeftCell="A139" zoomScaleNormal="100" workbookViewId="0">
      <selection activeCell="H144" sqref="H144:H149"/>
    </sheetView>
  </sheetViews>
  <sheetFormatPr defaultRowHeight="16.2" x14ac:dyDescent="0.3"/>
  <sheetData>
    <row r="1" spans="1:6" x14ac:dyDescent="0.3">
      <c r="A1" s="3">
        <v>43158</v>
      </c>
      <c r="B1" s="4">
        <v>5</v>
      </c>
      <c r="C1" s="4" t="s">
        <v>0</v>
      </c>
      <c r="D1" s="4" t="s">
        <v>5</v>
      </c>
      <c r="E1" s="4" t="s">
        <v>38</v>
      </c>
      <c r="F1" s="4"/>
    </row>
    <row r="2" spans="1:6" x14ac:dyDescent="0.3">
      <c r="A2" s="3">
        <v>43158</v>
      </c>
      <c r="B2" s="4">
        <v>3</v>
      </c>
      <c r="C2" s="4" t="s">
        <v>0</v>
      </c>
      <c r="D2" s="4" t="s">
        <v>6</v>
      </c>
      <c r="E2" s="4" t="s">
        <v>39</v>
      </c>
      <c r="F2" s="4" t="s">
        <v>48</v>
      </c>
    </row>
    <row r="3" spans="1:6" x14ac:dyDescent="0.3">
      <c r="A3" s="3">
        <v>43158</v>
      </c>
      <c r="B3" s="4">
        <v>1</v>
      </c>
      <c r="C3" s="4" t="s">
        <v>0</v>
      </c>
      <c r="D3" s="4" t="s">
        <v>7</v>
      </c>
      <c r="E3" s="4" t="s">
        <v>40</v>
      </c>
      <c r="F3" s="4" t="s">
        <v>49</v>
      </c>
    </row>
    <row r="4" spans="1:6" x14ac:dyDescent="0.3">
      <c r="A4" s="3">
        <v>43158</v>
      </c>
      <c r="B4" s="4">
        <v>2</v>
      </c>
      <c r="C4" s="4" t="s">
        <v>1</v>
      </c>
      <c r="D4" s="4" t="s">
        <v>8</v>
      </c>
      <c r="E4" s="4" t="s">
        <v>41</v>
      </c>
      <c r="F4" s="4"/>
    </row>
    <row r="5" spans="1:6" x14ac:dyDescent="0.3">
      <c r="A5" s="3">
        <v>43158</v>
      </c>
      <c r="B5" s="4">
        <v>1</v>
      </c>
      <c r="C5" s="4" t="s">
        <v>1</v>
      </c>
      <c r="D5" s="4" t="s">
        <v>9</v>
      </c>
      <c r="E5" s="4" t="s">
        <v>39</v>
      </c>
      <c r="F5" s="4"/>
    </row>
    <row r="6" spans="1:6" x14ac:dyDescent="0.3">
      <c r="A6" s="3">
        <v>43158</v>
      </c>
      <c r="B6" s="4">
        <v>2</v>
      </c>
      <c r="C6" s="4" t="s">
        <v>1</v>
      </c>
      <c r="D6" s="4" t="s">
        <v>10</v>
      </c>
      <c r="E6" s="4" t="s">
        <v>42</v>
      </c>
      <c r="F6" s="4"/>
    </row>
    <row r="7" spans="1:6" x14ac:dyDescent="0.3">
      <c r="A7" s="3">
        <v>43158</v>
      </c>
      <c r="B7" s="4">
        <v>1</v>
      </c>
      <c r="C7" s="4" t="s">
        <v>1</v>
      </c>
      <c r="D7" s="4" t="s">
        <v>11</v>
      </c>
      <c r="E7" s="4" t="s">
        <v>42</v>
      </c>
      <c r="F7" s="4"/>
    </row>
    <row r="8" spans="1:6" x14ac:dyDescent="0.3">
      <c r="A8" s="3">
        <v>43158</v>
      </c>
      <c r="B8" s="4">
        <v>1</v>
      </c>
      <c r="C8" s="4" t="s">
        <v>1</v>
      </c>
      <c r="D8" s="4" t="s">
        <v>12</v>
      </c>
      <c r="E8" s="4" t="s">
        <v>42</v>
      </c>
      <c r="F8" s="4"/>
    </row>
    <row r="9" spans="1:6" x14ac:dyDescent="0.3">
      <c r="A9" s="3">
        <v>43158</v>
      </c>
      <c r="B9" s="4">
        <v>1</v>
      </c>
      <c r="C9" s="4" t="s">
        <v>1</v>
      </c>
      <c r="D9" s="4" t="s">
        <v>13</v>
      </c>
      <c r="E9" s="4" t="s">
        <v>42</v>
      </c>
      <c r="F9" s="4"/>
    </row>
    <row r="10" spans="1:6" x14ac:dyDescent="0.3">
      <c r="A10" s="3">
        <v>43158</v>
      </c>
      <c r="B10" s="4">
        <v>1</v>
      </c>
      <c r="C10" s="4" t="s">
        <v>1</v>
      </c>
      <c r="D10" s="4" t="s">
        <v>14</v>
      </c>
      <c r="E10" s="4" t="s">
        <v>42</v>
      </c>
      <c r="F10" s="4"/>
    </row>
    <row r="11" spans="1:6" x14ac:dyDescent="0.3">
      <c r="A11" s="3">
        <v>43158</v>
      </c>
      <c r="B11" s="4">
        <v>2</v>
      </c>
      <c r="C11" s="4" t="s">
        <v>1</v>
      </c>
      <c r="D11" s="4" t="s">
        <v>15</v>
      </c>
      <c r="E11" s="4" t="s">
        <v>42</v>
      </c>
      <c r="F11" s="4"/>
    </row>
    <row r="12" spans="1:6" x14ac:dyDescent="0.3">
      <c r="A12" s="3">
        <v>43158</v>
      </c>
      <c r="B12" s="4">
        <v>1</v>
      </c>
      <c r="C12" s="4" t="s">
        <v>2</v>
      </c>
      <c r="D12" s="4" t="s">
        <v>16</v>
      </c>
      <c r="E12" s="4" t="s">
        <v>42</v>
      </c>
      <c r="F12" s="4" t="s">
        <v>51</v>
      </c>
    </row>
    <row r="13" spans="1:6" x14ac:dyDescent="0.3">
      <c r="A13" s="3">
        <v>43158</v>
      </c>
      <c r="B13" s="4">
        <v>1</v>
      </c>
      <c r="C13" s="4" t="s">
        <v>2</v>
      </c>
      <c r="D13" s="4" t="s">
        <v>16</v>
      </c>
      <c r="E13" s="4" t="s">
        <v>42</v>
      </c>
      <c r="F13" s="4" t="s">
        <v>50</v>
      </c>
    </row>
    <row r="14" spans="1:6" x14ac:dyDescent="0.3">
      <c r="A14" s="3">
        <v>43158</v>
      </c>
      <c r="B14" s="4">
        <v>1</v>
      </c>
      <c r="C14" s="4" t="s">
        <v>2</v>
      </c>
      <c r="D14" s="4" t="s">
        <v>17</v>
      </c>
      <c r="E14" s="4" t="s">
        <v>43</v>
      </c>
      <c r="F14" s="4"/>
    </row>
    <row r="15" spans="1:6" x14ac:dyDescent="0.3">
      <c r="A15" s="3">
        <v>43158</v>
      </c>
      <c r="B15" s="4">
        <v>4</v>
      </c>
      <c r="C15" s="4" t="s">
        <v>2</v>
      </c>
      <c r="D15" s="4" t="s">
        <v>18</v>
      </c>
      <c r="E15" s="4" t="s">
        <v>43</v>
      </c>
      <c r="F15" s="4" t="s">
        <v>61</v>
      </c>
    </row>
    <row r="16" spans="1:6" x14ac:dyDescent="0.3">
      <c r="A16" s="3">
        <v>43158</v>
      </c>
      <c r="B16" s="4">
        <v>1</v>
      </c>
      <c r="C16" s="4" t="s">
        <v>2</v>
      </c>
      <c r="D16" s="4" t="s">
        <v>19</v>
      </c>
      <c r="E16" s="4" t="s">
        <v>43</v>
      </c>
      <c r="F16" s="4" t="s">
        <v>56</v>
      </c>
    </row>
    <row r="17" spans="1:6" x14ac:dyDescent="0.3">
      <c r="A17" s="3">
        <v>43158</v>
      </c>
      <c r="B17" s="4">
        <v>2</v>
      </c>
      <c r="C17" s="4" t="s">
        <v>2</v>
      </c>
      <c r="D17" s="4" t="s">
        <v>20</v>
      </c>
      <c r="E17" s="4" t="s">
        <v>43</v>
      </c>
      <c r="F17" s="4" t="s">
        <v>55</v>
      </c>
    </row>
    <row r="18" spans="1:6" x14ac:dyDescent="0.3">
      <c r="A18" s="3">
        <v>43158</v>
      </c>
      <c r="B18" s="4">
        <v>1</v>
      </c>
      <c r="C18" s="4" t="s">
        <v>2</v>
      </c>
      <c r="D18" s="4" t="s">
        <v>21</v>
      </c>
      <c r="E18" s="4" t="s">
        <v>43</v>
      </c>
      <c r="F18" s="4" t="s">
        <v>53</v>
      </c>
    </row>
    <row r="19" spans="1:6" x14ac:dyDescent="0.3">
      <c r="A19" s="3">
        <v>43158</v>
      </c>
      <c r="B19" s="4">
        <v>1</v>
      </c>
      <c r="C19" s="4" t="s">
        <v>2</v>
      </c>
      <c r="D19" s="4" t="s">
        <v>21</v>
      </c>
      <c r="E19" s="4" t="s">
        <v>43</v>
      </c>
      <c r="F19" s="4" t="s">
        <v>54</v>
      </c>
    </row>
    <row r="20" spans="1:6" x14ac:dyDescent="0.3">
      <c r="A20" s="3">
        <v>43158</v>
      </c>
      <c r="B20" s="4">
        <v>2</v>
      </c>
      <c r="C20" s="4" t="s">
        <v>3</v>
      </c>
      <c r="D20" s="4" t="s">
        <v>22</v>
      </c>
      <c r="E20" s="4" t="s">
        <v>39</v>
      </c>
      <c r="F20" s="4" t="s">
        <v>52</v>
      </c>
    </row>
    <row r="21" spans="1:6" x14ac:dyDescent="0.3">
      <c r="A21" s="3">
        <v>43158</v>
      </c>
      <c r="B21" s="4">
        <v>2</v>
      </c>
      <c r="C21" s="4" t="s">
        <v>4</v>
      </c>
      <c r="D21" s="4" t="s">
        <v>23</v>
      </c>
      <c r="E21" s="4" t="s">
        <v>40</v>
      </c>
      <c r="F21" s="4" t="s">
        <v>206</v>
      </c>
    </row>
    <row r="22" spans="1:6" x14ac:dyDescent="0.3">
      <c r="A22" s="18">
        <v>43174</v>
      </c>
      <c r="B22" s="19">
        <v>8</v>
      </c>
      <c r="C22" s="19" t="s">
        <v>79</v>
      </c>
      <c r="D22" s="15" t="s">
        <v>80</v>
      </c>
      <c r="E22" s="15" t="s">
        <v>83</v>
      </c>
      <c r="F22" s="15" t="s">
        <v>88</v>
      </c>
    </row>
    <row r="23" spans="1:6" x14ac:dyDescent="0.3">
      <c r="A23" s="20">
        <v>43174</v>
      </c>
      <c r="B23" s="15">
        <v>2</v>
      </c>
      <c r="C23" s="15" t="s">
        <v>79</v>
      </c>
      <c r="D23" s="15" t="s">
        <v>81</v>
      </c>
      <c r="E23" s="15" t="s">
        <v>83</v>
      </c>
      <c r="F23" s="15" t="s">
        <v>89</v>
      </c>
    </row>
    <row r="24" spans="1:6" x14ac:dyDescent="0.3">
      <c r="A24" s="20">
        <v>43174</v>
      </c>
      <c r="B24" s="15">
        <v>1</v>
      </c>
      <c r="C24" s="15" t="s">
        <v>79</v>
      </c>
      <c r="D24" s="15" t="s">
        <v>82</v>
      </c>
      <c r="E24" s="15" t="s">
        <v>83</v>
      </c>
      <c r="F24" s="15" t="s">
        <v>85</v>
      </c>
    </row>
    <row r="25" spans="1:6" x14ac:dyDescent="0.3">
      <c r="A25" s="1">
        <v>43192</v>
      </c>
      <c r="B25">
        <v>8</v>
      </c>
      <c r="C25" t="s">
        <v>105</v>
      </c>
      <c r="D25" t="s">
        <v>111</v>
      </c>
      <c r="E25" t="s">
        <v>148</v>
      </c>
      <c r="F25" t="s">
        <v>123</v>
      </c>
    </row>
    <row r="26" spans="1:6" x14ac:dyDescent="0.3">
      <c r="A26" s="1">
        <v>43192</v>
      </c>
      <c r="B26">
        <v>3</v>
      </c>
      <c r="C26" t="s">
        <v>105</v>
      </c>
      <c r="D26" t="s">
        <v>112</v>
      </c>
      <c r="E26" t="s">
        <v>148</v>
      </c>
      <c r="F26" t="s">
        <v>124</v>
      </c>
    </row>
    <row r="27" spans="1:6" x14ac:dyDescent="0.3">
      <c r="A27" s="1">
        <v>43192</v>
      </c>
      <c r="B27">
        <v>4</v>
      </c>
      <c r="C27" t="s">
        <v>105</v>
      </c>
      <c r="D27" t="s">
        <v>111</v>
      </c>
      <c r="E27" t="s">
        <v>148</v>
      </c>
      <c r="F27" t="s">
        <v>125</v>
      </c>
    </row>
    <row r="28" spans="1:6" x14ac:dyDescent="0.3">
      <c r="A28" s="1">
        <v>43192</v>
      </c>
      <c r="B28">
        <v>1</v>
      </c>
      <c r="C28" t="s">
        <v>105</v>
      </c>
      <c r="D28" t="s">
        <v>112</v>
      </c>
      <c r="E28" t="s">
        <v>148</v>
      </c>
      <c r="F28" t="s">
        <v>126</v>
      </c>
    </row>
    <row r="29" spans="1:6" x14ac:dyDescent="0.3">
      <c r="A29" s="1">
        <v>43192</v>
      </c>
      <c r="B29">
        <v>101</v>
      </c>
      <c r="C29" t="s">
        <v>106</v>
      </c>
      <c r="D29" t="s">
        <v>113</v>
      </c>
      <c r="E29" t="s">
        <v>149</v>
      </c>
      <c r="F29" t="s">
        <v>207</v>
      </c>
    </row>
    <row r="30" spans="1:6" x14ac:dyDescent="0.3">
      <c r="A30" s="1">
        <v>43192</v>
      </c>
      <c r="B30">
        <v>28</v>
      </c>
      <c r="C30" t="s">
        <v>106</v>
      </c>
      <c r="D30" t="s">
        <v>114</v>
      </c>
      <c r="E30" t="s">
        <v>149</v>
      </c>
      <c r="F30" t="s">
        <v>127</v>
      </c>
    </row>
    <row r="31" spans="1:6" x14ac:dyDescent="0.3">
      <c r="A31" s="1">
        <v>43192</v>
      </c>
      <c r="B31">
        <v>21</v>
      </c>
      <c r="C31" t="s">
        <v>106</v>
      </c>
      <c r="D31" t="s">
        <v>115</v>
      </c>
      <c r="E31" t="s">
        <v>149</v>
      </c>
      <c r="F31" t="s">
        <v>128</v>
      </c>
    </row>
    <row r="32" spans="1:6" x14ac:dyDescent="0.3">
      <c r="A32" s="1">
        <v>43192</v>
      </c>
      <c r="B32">
        <v>9</v>
      </c>
      <c r="C32" t="s">
        <v>106</v>
      </c>
      <c r="D32" t="s">
        <v>116</v>
      </c>
      <c r="E32" t="s">
        <v>150</v>
      </c>
      <c r="F32" t="s">
        <v>429</v>
      </c>
    </row>
    <row r="33" spans="1:6" x14ac:dyDescent="0.3">
      <c r="A33" s="1">
        <v>43192</v>
      </c>
      <c r="B33">
        <v>2</v>
      </c>
      <c r="C33" t="s">
        <v>106</v>
      </c>
      <c r="D33" t="s">
        <v>425</v>
      </c>
      <c r="E33" t="s">
        <v>149</v>
      </c>
    </row>
    <row r="34" spans="1:6" x14ac:dyDescent="0.3">
      <c r="A34" s="1">
        <v>43192</v>
      </c>
      <c r="B34">
        <v>1</v>
      </c>
      <c r="C34" t="s">
        <v>107</v>
      </c>
      <c r="D34" t="s">
        <v>118</v>
      </c>
      <c r="E34" t="s">
        <v>151</v>
      </c>
      <c r="F34" t="s">
        <v>129</v>
      </c>
    </row>
    <row r="35" spans="1:6" x14ac:dyDescent="0.3">
      <c r="A35" s="1">
        <v>43192</v>
      </c>
      <c r="B35">
        <v>1</v>
      </c>
      <c r="C35" t="s">
        <v>108</v>
      </c>
      <c r="D35" t="s">
        <v>119</v>
      </c>
      <c r="E35" t="s">
        <v>152</v>
      </c>
      <c r="F35" t="s">
        <v>130</v>
      </c>
    </row>
    <row r="36" spans="1:6" x14ac:dyDescent="0.3">
      <c r="A36" s="1">
        <v>43192</v>
      </c>
      <c r="B36">
        <v>1</v>
      </c>
      <c r="C36" t="s">
        <v>108</v>
      </c>
      <c r="D36" t="s">
        <v>120</v>
      </c>
      <c r="E36" t="s">
        <v>153</v>
      </c>
      <c r="F36" t="s">
        <v>131</v>
      </c>
    </row>
    <row r="37" spans="1:6" x14ac:dyDescent="0.3">
      <c r="A37" s="1">
        <v>43192</v>
      </c>
      <c r="B37">
        <v>1</v>
      </c>
      <c r="C37" t="s">
        <v>109</v>
      </c>
      <c r="D37" t="s">
        <v>121</v>
      </c>
      <c r="E37" t="s">
        <v>154</v>
      </c>
      <c r="F37" t="s">
        <v>132</v>
      </c>
    </row>
    <row r="38" spans="1:6" x14ac:dyDescent="0.3">
      <c r="A38" s="1">
        <v>43192</v>
      </c>
      <c r="B38">
        <v>1</v>
      </c>
      <c r="C38" t="s">
        <v>110</v>
      </c>
      <c r="D38" t="s">
        <v>122</v>
      </c>
      <c r="E38" t="s">
        <v>149</v>
      </c>
    </row>
    <row r="39" spans="1:6" x14ac:dyDescent="0.3">
      <c r="A39" s="1">
        <v>43210</v>
      </c>
      <c r="B39">
        <v>1</v>
      </c>
      <c r="C39" t="s">
        <v>227</v>
      </c>
      <c r="D39" t="s">
        <v>234</v>
      </c>
      <c r="E39" t="s">
        <v>326</v>
      </c>
      <c r="F39" t="s">
        <v>254</v>
      </c>
    </row>
    <row r="40" spans="1:6" x14ac:dyDescent="0.3">
      <c r="A40" s="1">
        <v>43210</v>
      </c>
      <c r="B40">
        <v>4</v>
      </c>
      <c r="C40" t="s">
        <v>228</v>
      </c>
      <c r="D40" t="s">
        <v>235</v>
      </c>
      <c r="E40" t="s">
        <v>327</v>
      </c>
      <c r="F40" t="s">
        <v>255</v>
      </c>
    </row>
    <row r="41" spans="1:6" x14ac:dyDescent="0.3">
      <c r="A41" s="1">
        <v>43210</v>
      </c>
      <c r="B41">
        <v>3</v>
      </c>
      <c r="C41" t="s">
        <v>229</v>
      </c>
      <c r="D41" t="s">
        <v>236</v>
      </c>
      <c r="E41" t="s">
        <v>327</v>
      </c>
      <c r="F41" t="s">
        <v>256</v>
      </c>
    </row>
    <row r="42" spans="1:6" x14ac:dyDescent="0.3">
      <c r="A42" s="1">
        <v>43210</v>
      </c>
      <c r="B42">
        <v>2</v>
      </c>
      <c r="C42" t="s">
        <v>229</v>
      </c>
      <c r="D42" t="s">
        <v>237</v>
      </c>
      <c r="E42" t="s">
        <v>326</v>
      </c>
      <c r="F42" t="s">
        <v>257</v>
      </c>
    </row>
    <row r="43" spans="1:6" x14ac:dyDescent="0.3">
      <c r="A43" s="1">
        <v>43210</v>
      </c>
      <c r="B43">
        <v>10</v>
      </c>
      <c r="C43" t="s">
        <v>230</v>
      </c>
      <c r="D43" t="s">
        <v>238</v>
      </c>
      <c r="E43" t="s">
        <v>327</v>
      </c>
      <c r="F43" t="s">
        <v>258</v>
      </c>
    </row>
    <row r="44" spans="1:6" x14ac:dyDescent="0.3">
      <c r="A44" s="1">
        <v>43210</v>
      </c>
      <c r="B44">
        <v>6</v>
      </c>
      <c r="C44" t="s">
        <v>230</v>
      </c>
      <c r="D44" t="s">
        <v>238</v>
      </c>
      <c r="E44" t="s">
        <v>327</v>
      </c>
      <c r="F44" t="s">
        <v>259</v>
      </c>
    </row>
    <row r="45" spans="1:6" x14ac:dyDescent="0.3">
      <c r="A45" s="1">
        <v>43210</v>
      </c>
      <c r="B45">
        <v>1</v>
      </c>
      <c r="C45" t="s">
        <v>230</v>
      </c>
      <c r="D45" t="s">
        <v>238</v>
      </c>
      <c r="E45" t="s">
        <v>327</v>
      </c>
      <c r="F45" t="s">
        <v>260</v>
      </c>
    </row>
    <row r="46" spans="1:6" x14ac:dyDescent="0.3">
      <c r="A46" s="1">
        <v>43210</v>
      </c>
      <c r="B46">
        <v>1</v>
      </c>
      <c r="C46" t="s">
        <v>230</v>
      </c>
      <c r="D46" t="s">
        <v>239</v>
      </c>
      <c r="E46" t="s">
        <v>328</v>
      </c>
    </row>
    <row r="47" spans="1:6" x14ac:dyDescent="0.3">
      <c r="A47" s="1">
        <v>43210</v>
      </c>
      <c r="B47">
        <v>15</v>
      </c>
      <c r="C47" t="s">
        <v>230</v>
      </c>
      <c r="D47" t="s">
        <v>240</v>
      </c>
      <c r="E47" t="s">
        <v>327</v>
      </c>
      <c r="F47" t="s">
        <v>261</v>
      </c>
    </row>
    <row r="48" spans="1:6" x14ac:dyDescent="0.3">
      <c r="A48" s="1">
        <v>43210</v>
      </c>
      <c r="B48">
        <v>6</v>
      </c>
      <c r="C48" t="s">
        <v>230</v>
      </c>
      <c r="D48" t="s">
        <v>241</v>
      </c>
      <c r="E48" t="s">
        <v>328</v>
      </c>
    </row>
    <row r="49" spans="1:6" x14ac:dyDescent="0.3">
      <c r="A49" s="1">
        <v>43210</v>
      </c>
      <c r="B49">
        <v>3</v>
      </c>
      <c r="C49" t="s">
        <v>230</v>
      </c>
      <c r="D49" t="s">
        <v>238</v>
      </c>
      <c r="E49" t="s">
        <v>327</v>
      </c>
      <c r="F49" t="s">
        <v>262</v>
      </c>
    </row>
    <row r="50" spans="1:6" x14ac:dyDescent="0.3">
      <c r="A50" s="1">
        <v>43210</v>
      </c>
      <c r="B50">
        <v>24</v>
      </c>
      <c r="C50" t="s">
        <v>230</v>
      </c>
      <c r="D50" t="s">
        <v>238</v>
      </c>
      <c r="E50" t="s">
        <v>327</v>
      </c>
      <c r="F50" t="s">
        <v>440</v>
      </c>
    </row>
    <row r="51" spans="1:6" x14ac:dyDescent="0.3">
      <c r="A51" s="1">
        <v>43210</v>
      </c>
      <c r="B51">
        <v>1</v>
      </c>
      <c r="C51" t="s">
        <v>231</v>
      </c>
      <c r="D51" t="s">
        <v>242</v>
      </c>
      <c r="E51" t="s">
        <v>328</v>
      </c>
      <c r="F51" t="s">
        <v>263</v>
      </c>
    </row>
    <row r="52" spans="1:6" x14ac:dyDescent="0.3">
      <c r="A52" s="1">
        <v>43210</v>
      </c>
      <c r="B52">
        <v>1</v>
      </c>
      <c r="C52" t="s">
        <v>231</v>
      </c>
      <c r="D52" t="s">
        <v>243</v>
      </c>
      <c r="E52" t="s">
        <v>329</v>
      </c>
      <c r="F52" t="s">
        <v>61</v>
      </c>
    </row>
    <row r="53" spans="1:6" x14ac:dyDescent="0.3">
      <c r="A53" s="1">
        <v>43210</v>
      </c>
      <c r="B53">
        <v>1</v>
      </c>
      <c r="C53" t="s">
        <v>231</v>
      </c>
      <c r="D53" t="s">
        <v>244</v>
      </c>
      <c r="E53" t="s">
        <v>329</v>
      </c>
      <c r="F53" t="s">
        <v>393</v>
      </c>
    </row>
    <row r="54" spans="1:6" x14ac:dyDescent="0.3">
      <c r="A54" s="1">
        <v>43210</v>
      </c>
      <c r="B54">
        <v>1</v>
      </c>
      <c r="C54" t="s">
        <v>231</v>
      </c>
      <c r="D54" t="s">
        <v>244</v>
      </c>
      <c r="E54" t="s">
        <v>329</v>
      </c>
      <c r="F54" t="s">
        <v>264</v>
      </c>
    </row>
    <row r="55" spans="1:6" x14ac:dyDescent="0.3">
      <c r="A55" s="1">
        <v>43210</v>
      </c>
      <c r="B55">
        <v>3</v>
      </c>
      <c r="C55" t="s">
        <v>232</v>
      </c>
      <c r="D55" t="s">
        <v>245</v>
      </c>
      <c r="E55" t="s">
        <v>326</v>
      </c>
      <c r="F55" t="s">
        <v>265</v>
      </c>
    </row>
    <row r="56" spans="1:6" x14ac:dyDescent="0.3">
      <c r="A56" s="1">
        <v>43210</v>
      </c>
      <c r="B56">
        <v>18</v>
      </c>
      <c r="C56" t="s">
        <v>232</v>
      </c>
      <c r="D56" t="s">
        <v>245</v>
      </c>
      <c r="E56" t="s">
        <v>330</v>
      </c>
      <c r="F56" t="s">
        <v>394</v>
      </c>
    </row>
    <row r="57" spans="1:6" x14ac:dyDescent="0.3">
      <c r="A57" s="1">
        <v>43210</v>
      </c>
      <c r="B57">
        <v>6</v>
      </c>
      <c r="C57" t="s">
        <v>232</v>
      </c>
      <c r="D57" t="s">
        <v>246</v>
      </c>
      <c r="E57" t="s">
        <v>396</v>
      </c>
      <c r="F57" t="s">
        <v>395</v>
      </c>
    </row>
    <row r="58" spans="1:6" x14ac:dyDescent="0.3">
      <c r="A58" s="1">
        <v>43210</v>
      </c>
      <c r="B58">
        <v>3</v>
      </c>
      <c r="C58" t="s">
        <v>232</v>
      </c>
      <c r="D58" t="s">
        <v>246</v>
      </c>
      <c r="E58" t="s">
        <v>330</v>
      </c>
      <c r="F58" t="s">
        <v>397</v>
      </c>
    </row>
    <row r="59" spans="1:6" x14ac:dyDescent="0.3">
      <c r="A59" s="1">
        <v>43210</v>
      </c>
      <c r="B59">
        <v>3</v>
      </c>
      <c r="C59" t="s">
        <v>232</v>
      </c>
      <c r="D59" t="s">
        <v>247</v>
      </c>
      <c r="E59" t="s">
        <v>326</v>
      </c>
      <c r="F59" t="s">
        <v>398</v>
      </c>
    </row>
    <row r="60" spans="1:6" x14ac:dyDescent="0.3">
      <c r="A60" s="1">
        <v>43210</v>
      </c>
      <c r="B60">
        <v>2</v>
      </c>
      <c r="C60" t="s">
        <v>232</v>
      </c>
      <c r="D60" t="s">
        <v>247</v>
      </c>
      <c r="E60" t="s">
        <v>326</v>
      </c>
      <c r="F60" t="s">
        <v>399</v>
      </c>
    </row>
    <row r="61" spans="1:6" x14ac:dyDescent="0.3">
      <c r="A61" s="1">
        <v>43210</v>
      </c>
      <c r="B61">
        <v>3</v>
      </c>
      <c r="C61" t="s">
        <v>232</v>
      </c>
      <c r="D61" t="s">
        <v>248</v>
      </c>
      <c r="E61" t="s">
        <v>326</v>
      </c>
      <c r="F61" t="s">
        <v>400</v>
      </c>
    </row>
    <row r="62" spans="1:6" x14ac:dyDescent="0.3">
      <c r="A62" s="1">
        <v>43210</v>
      </c>
      <c r="B62">
        <v>6</v>
      </c>
      <c r="C62" t="s">
        <v>232</v>
      </c>
      <c r="D62" t="s">
        <v>245</v>
      </c>
      <c r="E62" t="s">
        <v>330</v>
      </c>
      <c r="F62" t="s">
        <v>401</v>
      </c>
    </row>
    <row r="63" spans="1:6" x14ac:dyDescent="0.3">
      <c r="A63" s="1">
        <v>43210</v>
      </c>
      <c r="B63">
        <v>2</v>
      </c>
      <c r="C63" t="s">
        <v>232</v>
      </c>
      <c r="D63" t="s">
        <v>249</v>
      </c>
      <c r="E63" t="s">
        <v>330</v>
      </c>
    </row>
    <row r="64" spans="1:6" x14ac:dyDescent="0.3">
      <c r="A64" s="1">
        <v>43210</v>
      </c>
      <c r="B64">
        <v>7</v>
      </c>
      <c r="C64" t="s">
        <v>232</v>
      </c>
      <c r="D64" t="s">
        <v>250</v>
      </c>
      <c r="E64" t="s">
        <v>330</v>
      </c>
      <c r="F64" t="s">
        <v>430</v>
      </c>
    </row>
    <row r="65" spans="1:6" x14ac:dyDescent="0.3">
      <c r="A65" s="1">
        <v>43210</v>
      </c>
      <c r="B65">
        <v>342</v>
      </c>
      <c r="C65" t="s">
        <v>232</v>
      </c>
      <c r="D65" t="s">
        <v>251</v>
      </c>
      <c r="E65" t="s">
        <v>330</v>
      </c>
      <c r="F65" t="s">
        <v>266</v>
      </c>
    </row>
    <row r="66" spans="1:6" x14ac:dyDescent="0.3">
      <c r="A66" s="1">
        <v>43210</v>
      </c>
      <c r="B66">
        <v>23</v>
      </c>
      <c r="C66" t="s">
        <v>232</v>
      </c>
      <c r="D66" t="s">
        <v>251</v>
      </c>
      <c r="E66" t="s">
        <v>330</v>
      </c>
      <c r="F66" t="s">
        <v>267</v>
      </c>
    </row>
    <row r="67" spans="1:6" x14ac:dyDescent="0.3">
      <c r="A67" s="1">
        <v>43210</v>
      </c>
      <c r="B67">
        <v>125</v>
      </c>
      <c r="C67" t="s">
        <v>232</v>
      </c>
      <c r="D67" t="s">
        <v>251</v>
      </c>
      <c r="E67" t="s">
        <v>330</v>
      </c>
      <c r="F67" t="s">
        <v>268</v>
      </c>
    </row>
    <row r="68" spans="1:6" x14ac:dyDescent="0.3">
      <c r="A68" s="1">
        <v>43210</v>
      </c>
      <c r="B68">
        <v>1</v>
      </c>
      <c r="C68" t="s">
        <v>233</v>
      </c>
      <c r="D68" t="s">
        <v>252</v>
      </c>
      <c r="E68" t="s">
        <v>326</v>
      </c>
      <c r="F68" t="s">
        <v>269</v>
      </c>
    </row>
    <row r="69" spans="1:6" x14ac:dyDescent="0.3">
      <c r="A69" s="1">
        <v>43210</v>
      </c>
      <c r="B69">
        <v>2</v>
      </c>
      <c r="C69" t="s">
        <v>233</v>
      </c>
      <c r="D69" t="s">
        <v>252</v>
      </c>
      <c r="E69" t="s">
        <v>326</v>
      </c>
      <c r="F69" t="s">
        <v>270</v>
      </c>
    </row>
    <row r="70" spans="1:6" x14ac:dyDescent="0.3">
      <c r="A70" s="1">
        <v>43210</v>
      </c>
      <c r="B70">
        <v>1</v>
      </c>
      <c r="C70" t="s">
        <v>233</v>
      </c>
      <c r="D70" t="s">
        <v>253</v>
      </c>
      <c r="E70" t="s">
        <v>326</v>
      </c>
    </row>
    <row r="71" spans="1:6" x14ac:dyDescent="0.3">
      <c r="A71" s="1">
        <v>43223</v>
      </c>
      <c r="B71">
        <v>1</v>
      </c>
      <c r="C71" t="s">
        <v>357</v>
      </c>
      <c r="D71" t="s">
        <v>359</v>
      </c>
      <c r="E71" t="s">
        <v>410</v>
      </c>
      <c r="F71" t="s">
        <v>402</v>
      </c>
    </row>
    <row r="72" spans="1:6" x14ac:dyDescent="0.3">
      <c r="A72" s="1">
        <v>43223</v>
      </c>
      <c r="B72">
        <v>4</v>
      </c>
      <c r="C72" t="s">
        <v>357</v>
      </c>
      <c r="D72" t="s">
        <v>119</v>
      </c>
      <c r="E72" t="s">
        <v>410</v>
      </c>
      <c r="F72" t="s">
        <v>403</v>
      </c>
    </row>
    <row r="73" spans="1:6" x14ac:dyDescent="0.3">
      <c r="A73" s="1">
        <v>43223</v>
      </c>
      <c r="B73">
        <v>1</v>
      </c>
      <c r="C73" t="s">
        <v>357</v>
      </c>
      <c r="D73" t="s">
        <v>360</v>
      </c>
      <c r="E73" t="s">
        <v>410</v>
      </c>
      <c r="F73" t="s">
        <v>404</v>
      </c>
    </row>
    <row r="74" spans="1:6" x14ac:dyDescent="0.3">
      <c r="A74" s="1">
        <v>43223</v>
      </c>
      <c r="B74">
        <v>1</v>
      </c>
      <c r="C74" t="s">
        <v>358</v>
      </c>
      <c r="D74" t="s">
        <v>361</v>
      </c>
      <c r="E74" t="s">
        <v>396</v>
      </c>
      <c r="F74" t="s">
        <v>405</v>
      </c>
    </row>
    <row r="75" spans="1:6" x14ac:dyDescent="0.3">
      <c r="A75" s="1">
        <v>43223</v>
      </c>
      <c r="B75">
        <v>1</v>
      </c>
      <c r="C75" t="s">
        <v>353</v>
      </c>
      <c r="D75" t="s">
        <v>362</v>
      </c>
      <c r="E75" t="s">
        <v>396</v>
      </c>
      <c r="F75" t="s">
        <v>406</v>
      </c>
    </row>
    <row r="76" spans="1:6" x14ac:dyDescent="0.3">
      <c r="A76" s="1">
        <v>43223</v>
      </c>
      <c r="B76">
        <v>1</v>
      </c>
      <c r="C76" t="s">
        <v>340</v>
      </c>
      <c r="D76" t="s">
        <v>344</v>
      </c>
      <c r="E76" t="s">
        <v>410</v>
      </c>
      <c r="F76" t="s">
        <v>407</v>
      </c>
    </row>
    <row r="77" spans="1:6" x14ac:dyDescent="0.3">
      <c r="A77" s="1">
        <v>43223</v>
      </c>
      <c r="B77">
        <v>1</v>
      </c>
      <c r="C77" t="s">
        <v>333</v>
      </c>
      <c r="D77" t="s">
        <v>363</v>
      </c>
      <c r="E77" t="s">
        <v>396</v>
      </c>
      <c r="F77" t="s">
        <v>408</v>
      </c>
    </row>
    <row r="78" spans="1:6" x14ac:dyDescent="0.3">
      <c r="A78" s="1">
        <v>43223</v>
      </c>
      <c r="B78">
        <v>1</v>
      </c>
      <c r="C78" t="s">
        <v>333</v>
      </c>
      <c r="D78" t="s">
        <v>364</v>
      </c>
      <c r="E78" t="s">
        <v>396</v>
      </c>
      <c r="F78" t="s">
        <v>409</v>
      </c>
    </row>
    <row r="79" spans="1:6" x14ac:dyDescent="0.3">
      <c r="A79" s="1">
        <v>43223</v>
      </c>
      <c r="B79">
        <v>1</v>
      </c>
      <c r="C79" t="s">
        <v>333</v>
      </c>
      <c r="D79" t="s">
        <v>365</v>
      </c>
      <c r="E79" t="s">
        <v>411</v>
      </c>
    </row>
    <row r="80" spans="1:6" x14ac:dyDescent="0.3">
      <c r="A80" s="1">
        <v>43223</v>
      </c>
      <c r="B80">
        <v>2</v>
      </c>
      <c r="C80" t="s">
        <v>333</v>
      </c>
      <c r="D80" t="s">
        <v>336</v>
      </c>
      <c r="E80" t="s">
        <v>411</v>
      </c>
      <c r="F80" t="s">
        <v>401</v>
      </c>
    </row>
    <row r="81" spans="1:6" x14ac:dyDescent="0.3">
      <c r="A81" s="1">
        <v>43238</v>
      </c>
      <c r="B81">
        <v>1</v>
      </c>
      <c r="C81" t="s">
        <v>571</v>
      </c>
      <c r="D81" t="s">
        <v>577</v>
      </c>
      <c r="E81" t="s">
        <v>685</v>
      </c>
      <c r="F81" t="s">
        <v>599</v>
      </c>
    </row>
    <row r="82" spans="1:6" x14ac:dyDescent="0.3">
      <c r="A82" s="1">
        <v>43238</v>
      </c>
      <c r="B82">
        <v>7</v>
      </c>
      <c r="C82" t="s">
        <v>571</v>
      </c>
      <c r="D82" t="s">
        <v>577</v>
      </c>
      <c r="E82" t="s">
        <v>685</v>
      </c>
      <c r="F82" t="s">
        <v>600</v>
      </c>
    </row>
    <row r="83" spans="1:6" x14ac:dyDescent="0.3">
      <c r="A83" s="1">
        <v>43238</v>
      </c>
      <c r="B83">
        <v>2</v>
      </c>
      <c r="C83" t="s">
        <v>571</v>
      </c>
      <c r="D83" t="s">
        <v>579</v>
      </c>
      <c r="E83" t="s">
        <v>685</v>
      </c>
      <c r="F83" t="s">
        <v>601</v>
      </c>
    </row>
    <row r="84" spans="1:6" x14ac:dyDescent="0.3">
      <c r="A84" s="1">
        <v>43238</v>
      </c>
      <c r="B84">
        <v>15</v>
      </c>
      <c r="C84" t="s">
        <v>571</v>
      </c>
      <c r="D84" t="s">
        <v>578</v>
      </c>
      <c r="E84" t="s">
        <v>685</v>
      </c>
      <c r="F84" t="s">
        <v>602</v>
      </c>
    </row>
    <row r="85" spans="1:6" x14ac:dyDescent="0.3">
      <c r="A85" s="1">
        <v>43238</v>
      </c>
      <c r="B85">
        <v>4</v>
      </c>
      <c r="C85" t="s">
        <v>571</v>
      </c>
      <c r="D85" t="s">
        <v>580</v>
      </c>
      <c r="E85" t="s">
        <v>685</v>
      </c>
      <c r="F85" t="s">
        <v>603</v>
      </c>
    </row>
    <row r="86" spans="1:6" x14ac:dyDescent="0.3">
      <c r="A86" s="1">
        <v>43238</v>
      </c>
      <c r="B86">
        <v>1</v>
      </c>
      <c r="C86" t="s">
        <v>571</v>
      </c>
      <c r="D86" t="s">
        <v>581</v>
      </c>
      <c r="E86" t="s">
        <v>686</v>
      </c>
      <c r="F86" t="s">
        <v>604</v>
      </c>
    </row>
    <row r="87" spans="1:6" x14ac:dyDescent="0.3">
      <c r="A87" s="1">
        <v>43238</v>
      </c>
      <c r="B87">
        <v>2</v>
      </c>
      <c r="C87" t="s">
        <v>572</v>
      </c>
      <c r="D87" t="s">
        <v>582</v>
      </c>
      <c r="E87" t="s">
        <v>685</v>
      </c>
      <c r="F87" t="s">
        <v>605</v>
      </c>
    </row>
    <row r="88" spans="1:6" x14ac:dyDescent="0.3">
      <c r="A88" s="1">
        <v>43238</v>
      </c>
      <c r="B88">
        <v>1</v>
      </c>
      <c r="C88" t="s">
        <v>573</v>
      </c>
      <c r="D88" t="s">
        <v>583</v>
      </c>
      <c r="E88" t="s">
        <v>687</v>
      </c>
      <c r="F88" t="s">
        <v>606</v>
      </c>
    </row>
    <row r="89" spans="1:6" x14ac:dyDescent="0.3">
      <c r="A89" s="1">
        <v>43238</v>
      </c>
      <c r="B89">
        <v>1</v>
      </c>
      <c r="C89" t="s">
        <v>573</v>
      </c>
      <c r="D89" t="s">
        <v>584</v>
      </c>
      <c r="E89" t="s">
        <v>687</v>
      </c>
      <c r="F89" t="s">
        <v>607</v>
      </c>
    </row>
    <row r="90" spans="1:6" x14ac:dyDescent="0.3">
      <c r="A90" s="1">
        <v>43238</v>
      </c>
      <c r="B90">
        <v>1</v>
      </c>
      <c r="C90" t="s">
        <v>573</v>
      </c>
      <c r="D90" t="s">
        <v>585</v>
      </c>
      <c r="E90" t="s">
        <v>687</v>
      </c>
      <c r="F90" t="s">
        <v>608</v>
      </c>
    </row>
    <row r="91" spans="1:6" x14ac:dyDescent="0.3">
      <c r="A91" s="1">
        <v>43238</v>
      </c>
      <c r="B91">
        <v>1</v>
      </c>
      <c r="C91" t="s">
        <v>573</v>
      </c>
      <c r="D91" t="s">
        <v>586</v>
      </c>
      <c r="E91" t="s">
        <v>687</v>
      </c>
      <c r="F91" t="s">
        <v>609</v>
      </c>
    </row>
    <row r="92" spans="1:6" x14ac:dyDescent="0.3">
      <c r="A92" s="1">
        <v>43238</v>
      </c>
      <c r="B92">
        <v>1</v>
      </c>
      <c r="C92" t="s">
        <v>573</v>
      </c>
      <c r="D92" t="s">
        <v>587</v>
      </c>
      <c r="E92" t="s">
        <v>687</v>
      </c>
      <c r="F92" t="s">
        <v>610</v>
      </c>
    </row>
    <row r="93" spans="1:6" x14ac:dyDescent="0.3">
      <c r="A93" s="1">
        <v>43238</v>
      </c>
      <c r="B93">
        <v>2</v>
      </c>
      <c r="C93" t="s">
        <v>574</v>
      </c>
      <c r="D93" t="s">
        <v>588</v>
      </c>
      <c r="E93" t="s">
        <v>686</v>
      </c>
      <c r="F93" t="s">
        <v>611</v>
      </c>
    </row>
    <row r="94" spans="1:6" x14ac:dyDescent="0.3">
      <c r="A94" s="1">
        <v>43238</v>
      </c>
      <c r="B94">
        <v>1</v>
      </c>
      <c r="C94" t="s">
        <v>574</v>
      </c>
      <c r="D94" t="s">
        <v>588</v>
      </c>
      <c r="E94" t="s">
        <v>686</v>
      </c>
      <c r="F94" t="s">
        <v>612</v>
      </c>
    </row>
    <row r="95" spans="1:6" x14ac:dyDescent="0.3">
      <c r="A95" s="1">
        <v>43238</v>
      </c>
      <c r="B95">
        <v>1</v>
      </c>
      <c r="C95" t="s">
        <v>574</v>
      </c>
      <c r="D95" t="s">
        <v>589</v>
      </c>
      <c r="E95" t="s">
        <v>686</v>
      </c>
      <c r="F95" t="s">
        <v>613</v>
      </c>
    </row>
    <row r="96" spans="1:6" x14ac:dyDescent="0.3">
      <c r="A96" s="1">
        <v>43238</v>
      </c>
      <c r="B96">
        <v>3</v>
      </c>
      <c r="C96" t="s">
        <v>575</v>
      </c>
      <c r="D96" t="s">
        <v>590</v>
      </c>
      <c r="E96" t="s">
        <v>686</v>
      </c>
      <c r="F96" t="s">
        <v>614</v>
      </c>
    </row>
    <row r="97" spans="1:6" x14ac:dyDescent="0.3">
      <c r="A97" s="1">
        <v>43238</v>
      </c>
      <c r="B97">
        <v>1</v>
      </c>
      <c r="C97" t="s">
        <v>575</v>
      </c>
      <c r="D97" t="s">
        <v>591</v>
      </c>
      <c r="E97" t="s">
        <v>686</v>
      </c>
      <c r="F97" t="s">
        <v>615</v>
      </c>
    </row>
    <row r="98" spans="1:6" x14ac:dyDescent="0.3">
      <c r="A98" s="1">
        <v>43238</v>
      </c>
      <c r="B98">
        <v>1</v>
      </c>
      <c r="C98" t="s">
        <v>575</v>
      </c>
      <c r="D98" t="s">
        <v>592</v>
      </c>
      <c r="E98" t="s">
        <v>686</v>
      </c>
      <c r="F98" t="s">
        <v>616</v>
      </c>
    </row>
    <row r="99" spans="1:6" x14ac:dyDescent="0.3">
      <c r="A99" s="1">
        <v>43238</v>
      </c>
      <c r="B99">
        <v>1</v>
      </c>
      <c r="C99" t="s">
        <v>575</v>
      </c>
      <c r="D99" t="s">
        <v>593</v>
      </c>
      <c r="E99" t="s">
        <v>688</v>
      </c>
    </row>
    <row r="100" spans="1:6" x14ac:dyDescent="0.3">
      <c r="A100" s="1">
        <v>43238</v>
      </c>
      <c r="B100">
        <v>3</v>
      </c>
      <c r="C100" t="s">
        <v>575</v>
      </c>
      <c r="D100" t="s">
        <v>593</v>
      </c>
      <c r="E100" t="s">
        <v>686</v>
      </c>
      <c r="F100" t="s">
        <v>617</v>
      </c>
    </row>
    <row r="101" spans="1:6" x14ac:dyDescent="0.3">
      <c r="A101" s="1">
        <v>43238</v>
      </c>
      <c r="B101">
        <v>2</v>
      </c>
      <c r="C101" t="s">
        <v>575</v>
      </c>
      <c r="D101" t="s">
        <v>591</v>
      </c>
      <c r="E101" t="s">
        <v>688</v>
      </c>
    </row>
    <row r="102" spans="1:6" x14ac:dyDescent="0.3">
      <c r="A102" s="1">
        <v>43238</v>
      </c>
      <c r="B102">
        <v>1</v>
      </c>
      <c r="C102" t="s">
        <v>575</v>
      </c>
      <c r="D102" t="s">
        <v>594</v>
      </c>
      <c r="E102" t="s">
        <v>687</v>
      </c>
    </row>
    <row r="103" spans="1:6" x14ac:dyDescent="0.3">
      <c r="A103" s="1">
        <v>43238</v>
      </c>
      <c r="B103">
        <v>1</v>
      </c>
      <c r="C103" t="s">
        <v>575</v>
      </c>
      <c r="D103" t="s">
        <v>594</v>
      </c>
      <c r="E103" t="s">
        <v>687</v>
      </c>
    </row>
    <row r="104" spans="1:6" x14ac:dyDescent="0.3">
      <c r="A104" s="1">
        <v>43238</v>
      </c>
      <c r="B104">
        <v>1</v>
      </c>
      <c r="C104" t="s">
        <v>575</v>
      </c>
      <c r="D104" t="s">
        <v>595</v>
      </c>
      <c r="E104" t="s">
        <v>688</v>
      </c>
    </row>
    <row r="105" spans="1:6" x14ac:dyDescent="0.3">
      <c r="A105" s="1">
        <v>43238</v>
      </c>
      <c r="B105">
        <v>1</v>
      </c>
      <c r="C105" t="s">
        <v>575</v>
      </c>
      <c r="D105" t="s">
        <v>596</v>
      </c>
      <c r="E105" t="s">
        <v>688</v>
      </c>
    </row>
    <row r="106" spans="1:6" x14ac:dyDescent="0.3">
      <c r="A106" s="1">
        <v>43238</v>
      </c>
      <c r="B106">
        <v>16</v>
      </c>
      <c r="C106" t="s">
        <v>576</v>
      </c>
      <c r="D106" t="s">
        <v>597</v>
      </c>
      <c r="E106" t="s">
        <v>685</v>
      </c>
      <c r="F106" t="s">
        <v>618</v>
      </c>
    </row>
    <row r="107" spans="1:6" x14ac:dyDescent="0.3">
      <c r="A107" s="1">
        <v>43238</v>
      </c>
      <c r="B107">
        <v>2</v>
      </c>
      <c r="C107" t="s">
        <v>576</v>
      </c>
      <c r="D107" t="s">
        <v>598</v>
      </c>
      <c r="E107" t="s">
        <v>689</v>
      </c>
    </row>
    <row r="108" spans="1:6" x14ac:dyDescent="0.3">
      <c r="A108" s="1">
        <v>43253</v>
      </c>
      <c r="B108">
        <v>5</v>
      </c>
      <c r="C108" t="s">
        <v>1197</v>
      </c>
      <c r="D108" t="s">
        <v>1205</v>
      </c>
      <c r="E108" t="s">
        <v>1231</v>
      </c>
      <c r="F108" t="s">
        <v>1222</v>
      </c>
    </row>
    <row r="109" spans="1:6" x14ac:dyDescent="0.3">
      <c r="A109" s="1">
        <v>43253</v>
      </c>
      <c r="B109">
        <v>2</v>
      </c>
      <c r="C109" t="s">
        <v>1197</v>
      </c>
      <c r="D109" t="s">
        <v>1205</v>
      </c>
      <c r="E109" t="s">
        <v>1231</v>
      </c>
      <c r="F109" t="s">
        <v>1223</v>
      </c>
    </row>
    <row r="110" spans="1:6" x14ac:dyDescent="0.3">
      <c r="A110" s="1">
        <v>43253</v>
      </c>
      <c r="B110">
        <v>1</v>
      </c>
      <c r="C110" t="s">
        <v>1198</v>
      </c>
      <c r="D110" t="s">
        <v>1206</v>
      </c>
      <c r="E110" t="s">
        <v>1231</v>
      </c>
      <c r="F110" t="s">
        <v>1224</v>
      </c>
    </row>
    <row r="111" spans="1:6" x14ac:dyDescent="0.3">
      <c r="A111" s="1">
        <v>43253</v>
      </c>
      <c r="B111">
        <v>1</v>
      </c>
      <c r="C111" t="s">
        <v>1198</v>
      </c>
      <c r="D111" t="s">
        <v>1207</v>
      </c>
      <c r="E111" t="s">
        <v>1231</v>
      </c>
      <c r="F111" t="s">
        <v>1225</v>
      </c>
    </row>
    <row r="112" spans="1:6" x14ac:dyDescent="0.3">
      <c r="A112" s="1">
        <v>43253</v>
      </c>
      <c r="B112">
        <v>1</v>
      </c>
      <c r="C112" t="s">
        <v>1199</v>
      </c>
      <c r="D112" t="s">
        <v>1208</v>
      </c>
      <c r="E112" t="s">
        <v>1232</v>
      </c>
      <c r="F112" t="s">
        <v>1226</v>
      </c>
    </row>
    <row r="113" spans="1:6" x14ac:dyDescent="0.3">
      <c r="A113" s="1">
        <v>43253</v>
      </c>
      <c r="B113">
        <v>1</v>
      </c>
      <c r="C113" t="s">
        <v>1200</v>
      </c>
      <c r="D113" t="s">
        <v>1209</v>
      </c>
      <c r="E113" t="s">
        <v>1233</v>
      </c>
    </row>
    <row r="114" spans="1:6" x14ac:dyDescent="0.3">
      <c r="A114" s="1">
        <v>43253</v>
      </c>
      <c r="B114">
        <v>1</v>
      </c>
      <c r="C114" t="s">
        <v>1201</v>
      </c>
      <c r="D114" t="s">
        <v>1210</v>
      </c>
      <c r="E114" t="s">
        <v>1232</v>
      </c>
    </row>
    <row r="115" spans="1:6" x14ac:dyDescent="0.3">
      <c r="A115" s="1">
        <v>43253</v>
      </c>
      <c r="B115">
        <v>1</v>
      </c>
      <c r="C115" t="s">
        <v>1202</v>
      </c>
      <c r="D115" t="s">
        <v>1211</v>
      </c>
      <c r="E115" t="s">
        <v>1234</v>
      </c>
    </row>
    <row r="116" spans="1:6" x14ac:dyDescent="0.3">
      <c r="A116" s="1">
        <v>43253</v>
      </c>
      <c r="B116">
        <v>1</v>
      </c>
      <c r="C116" t="s">
        <v>1202</v>
      </c>
      <c r="D116" t="s">
        <v>1212</v>
      </c>
      <c r="E116" t="s">
        <v>1234</v>
      </c>
      <c r="F116" t="s">
        <v>53</v>
      </c>
    </row>
    <row r="117" spans="1:6" x14ac:dyDescent="0.3">
      <c r="A117" s="1">
        <v>43253</v>
      </c>
      <c r="B117">
        <v>1</v>
      </c>
      <c r="C117" t="s">
        <v>1203</v>
      </c>
      <c r="D117" t="s">
        <v>1213</v>
      </c>
      <c r="E117" t="s">
        <v>1231</v>
      </c>
      <c r="F117" t="s">
        <v>1227</v>
      </c>
    </row>
    <row r="118" spans="1:6" x14ac:dyDescent="0.3">
      <c r="A118" s="1">
        <v>43253</v>
      </c>
      <c r="B118">
        <v>3</v>
      </c>
      <c r="C118" t="s">
        <v>1203</v>
      </c>
      <c r="D118" t="s">
        <v>1214</v>
      </c>
      <c r="E118" t="s">
        <v>1231</v>
      </c>
      <c r="F118" t="s">
        <v>1228</v>
      </c>
    </row>
    <row r="119" spans="1:6" x14ac:dyDescent="0.3">
      <c r="A119" s="1">
        <v>43253</v>
      </c>
      <c r="B119">
        <v>2</v>
      </c>
      <c r="C119" t="s">
        <v>1203</v>
      </c>
      <c r="D119" t="s">
        <v>1215</v>
      </c>
      <c r="E119" t="s">
        <v>1231</v>
      </c>
      <c r="F119" t="s">
        <v>1229</v>
      </c>
    </row>
    <row r="120" spans="1:6" x14ac:dyDescent="0.3">
      <c r="A120" s="1">
        <v>43253</v>
      </c>
      <c r="B120">
        <v>3</v>
      </c>
      <c r="C120" t="s">
        <v>1204</v>
      </c>
      <c r="D120" t="s">
        <v>1216</v>
      </c>
      <c r="E120" t="s">
        <v>1233</v>
      </c>
    </row>
    <row r="121" spans="1:6" x14ac:dyDescent="0.3">
      <c r="A121" s="1">
        <v>43253</v>
      </c>
      <c r="B121">
        <v>1</v>
      </c>
      <c r="C121" t="s">
        <v>1204</v>
      </c>
      <c r="D121" t="s">
        <v>1216</v>
      </c>
      <c r="E121" t="s">
        <v>1232</v>
      </c>
      <c r="F121" t="s">
        <v>432</v>
      </c>
    </row>
    <row r="122" spans="1:6" x14ac:dyDescent="0.3">
      <c r="A122" s="1">
        <v>43253</v>
      </c>
      <c r="B122">
        <v>2</v>
      </c>
      <c r="C122" t="s">
        <v>1204</v>
      </c>
      <c r="D122" t="s">
        <v>1217</v>
      </c>
      <c r="E122" t="s">
        <v>1232</v>
      </c>
      <c r="F122" t="s">
        <v>1230</v>
      </c>
    </row>
    <row r="123" spans="1:6" x14ac:dyDescent="0.3">
      <c r="A123" s="1">
        <v>43253</v>
      </c>
      <c r="B123">
        <v>1</v>
      </c>
      <c r="C123" t="s">
        <v>1204</v>
      </c>
      <c r="D123" t="s">
        <v>1218</v>
      </c>
      <c r="E123" t="s">
        <v>1233</v>
      </c>
    </row>
    <row r="124" spans="1:6" x14ac:dyDescent="0.3">
      <c r="A124" s="1">
        <v>43253</v>
      </c>
      <c r="B124">
        <v>1</v>
      </c>
      <c r="C124" t="s">
        <v>1204</v>
      </c>
      <c r="D124" t="s">
        <v>1219</v>
      </c>
      <c r="E124" t="s">
        <v>1233</v>
      </c>
    </row>
    <row r="125" spans="1:6" x14ac:dyDescent="0.3">
      <c r="A125" s="1">
        <v>43253</v>
      </c>
      <c r="B125">
        <v>1</v>
      </c>
      <c r="C125" t="s">
        <v>1204</v>
      </c>
      <c r="D125" t="s">
        <v>1217</v>
      </c>
      <c r="E125" t="s">
        <v>1233</v>
      </c>
    </row>
    <row r="126" spans="1:6" x14ac:dyDescent="0.3">
      <c r="A126" s="1">
        <v>43253</v>
      </c>
      <c r="B126">
        <v>1</v>
      </c>
      <c r="C126" t="s">
        <v>1204</v>
      </c>
      <c r="D126" t="s">
        <v>1220</v>
      </c>
      <c r="E126" t="s">
        <v>1233</v>
      </c>
    </row>
    <row r="127" spans="1:6" x14ac:dyDescent="0.3">
      <c r="A127" s="1">
        <v>43253</v>
      </c>
      <c r="B127">
        <v>1</v>
      </c>
      <c r="C127" t="s">
        <v>1204</v>
      </c>
      <c r="D127" t="s">
        <v>1221</v>
      </c>
      <c r="E127" t="s">
        <v>1232</v>
      </c>
    </row>
    <row r="128" spans="1:6" x14ac:dyDescent="0.3">
      <c r="A128" s="1">
        <v>43267</v>
      </c>
      <c r="B128">
        <v>5</v>
      </c>
      <c r="C128" t="s">
        <v>1526</v>
      </c>
      <c r="D128" t="s">
        <v>1530</v>
      </c>
      <c r="E128" t="s">
        <v>1606</v>
      </c>
      <c r="F128" t="s">
        <v>1597</v>
      </c>
    </row>
    <row r="129" spans="1:12" x14ac:dyDescent="0.3">
      <c r="A129" s="1">
        <v>43267</v>
      </c>
      <c r="B129">
        <v>1</v>
      </c>
      <c r="C129" t="s">
        <v>1527</v>
      </c>
      <c r="D129" t="s">
        <v>1531</v>
      </c>
      <c r="E129" t="s">
        <v>1606</v>
      </c>
      <c r="F129" t="s">
        <v>1598</v>
      </c>
    </row>
    <row r="130" spans="1:12" x14ac:dyDescent="0.3">
      <c r="A130" s="1">
        <v>43267</v>
      </c>
      <c r="B130">
        <v>3</v>
      </c>
      <c r="C130" t="s">
        <v>1527</v>
      </c>
      <c r="D130" t="s">
        <v>1532</v>
      </c>
      <c r="E130" t="s">
        <v>1606</v>
      </c>
      <c r="F130" t="s">
        <v>1599</v>
      </c>
    </row>
    <row r="131" spans="1:12" x14ac:dyDescent="0.3">
      <c r="A131" s="1">
        <v>43267</v>
      </c>
      <c r="B131">
        <v>1</v>
      </c>
      <c r="C131" t="s">
        <v>1527</v>
      </c>
      <c r="D131" t="s">
        <v>1533</v>
      </c>
      <c r="E131" t="s">
        <v>1606</v>
      </c>
      <c r="F131" t="s">
        <v>1600</v>
      </c>
    </row>
    <row r="132" spans="1:12" x14ac:dyDescent="0.3">
      <c r="A132" s="1">
        <v>43267</v>
      </c>
      <c r="B132">
        <v>1</v>
      </c>
      <c r="C132" t="s">
        <v>1527</v>
      </c>
      <c r="D132" t="s">
        <v>1533</v>
      </c>
      <c r="E132" t="s">
        <v>1606</v>
      </c>
      <c r="F132" t="s">
        <v>1601</v>
      </c>
    </row>
    <row r="133" spans="1:12" x14ac:dyDescent="0.3">
      <c r="A133" s="1">
        <v>43267</v>
      </c>
      <c r="B133">
        <v>1</v>
      </c>
      <c r="C133" t="s">
        <v>1527</v>
      </c>
      <c r="D133" t="s">
        <v>1534</v>
      </c>
      <c r="E133" t="s">
        <v>1606</v>
      </c>
      <c r="F133" t="s">
        <v>1602</v>
      </c>
    </row>
    <row r="134" spans="1:12" x14ac:dyDescent="0.3">
      <c r="A134" s="1">
        <v>43267</v>
      </c>
      <c r="B134">
        <v>1</v>
      </c>
      <c r="C134" t="s">
        <v>1527</v>
      </c>
      <c r="D134" t="s">
        <v>1535</v>
      </c>
      <c r="E134" t="s">
        <v>1607</v>
      </c>
      <c r="F134" t="s">
        <v>1603</v>
      </c>
    </row>
    <row r="135" spans="1:12" x14ac:dyDescent="0.3">
      <c r="A135" s="1">
        <v>43267</v>
      </c>
      <c r="B135">
        <v>1</v>
      </c>
      <c r="C135" t="s">
        <v>1528</v>
      </c>
      <c r="D135" t="s">
        <v>1536</v>
      </c>
      <c r="E135" t="s">
        <v>1608</v>
      </c>
      <c r="F135" t="s">
        <v>1604</v>
      </c>
    </row>
    <row r="136" spans="1:12" x14ac:dyDescent="0.3">
      <c r="A136" s="1">
        <v>43267</v>
      </c>
      <c r="B136">
        <v>1</v>
      </c>
      <c r="C136" t="s">
        <v>1528</v>
      </c>
      <c r="D136" t="s">
        <v>1537</v>
      </c>
      <c r="E136" t="s">
        <v>1608</v>
      </c>
    </row>
    <row r="137" spans="1:12" x14ac:dyDescent="0.3">
      <c r="A137" s="1">
        <v>43267</v>
      </c>
      <c r="B137">
        <v>2</v>
      </c>
      <c r="C137" t="s">
        <v>1529</v>
      </c>
      <c r="D137" t="s">
        <v>1538</v>
      </c>
      <c r="E137" t="s">
        <v>1607</v>
      </c>
      <c r="F137" t="s">
        <v>1605</v>
      </c>
    </row>
    <row r="138" spans="1:12" x14ac:dyDescent="0.3">
      <c r="A138" s="1">
        <v>43267</v>
      </c>
      <c r="B138">
        <v>1</v>
      </c>
      <c r="C138" t="s">
        <v>1529</v>
      </c>
      <c r="D138" t="s">
        <v>1539</v>
      </c>
      <c r="E138" t="s">
        <v>1609</v>
      </c>
    </row>
    <row r="139" spans="1:12" x14ac:dyDescent="0.3">
      <c r="A139" s="1">
        <v>43267</v>
      </c>
      <c r="B139">
        <v>1</v>
      </c>
      <c r="C139" t="s">
        <v>1529</v>
      </c>
      <c r="D139" t="s">
        <v>1540</v>
      </c>
      <c r="E139" t="s">
        <v>1609</v>
      </c>
    </row>
    <row r="140" spans="1:12" x14ac:dyDescent="0.3">
      <c r="A140" s="1">
        <v>43267</v>
      </c>
      <c r="B140">
        <v>1</v>
      </c>
      <c r="C140" t="s">
        <v>1529</v>
      </c>
      <c r="D140" t="s">
        <v>1541</v>
      </c>
      <c r="E140" t="s">
        <v>1609</v>
      </c>
    </row>
    <row r="141" spans="1:12" x14ac:dyDescent="0.3">
      <c r="A141" s="1">
        <v>43267</v>
      </c>
      <c r="B141">
        <v>1</v>
      </c>
      <c r="C141" t="s">
        <v>1529</v>
      </c>
      <c r="D141" t="s">
        <v>1542</v>
      </c>
      <c r="E141" t="s">
        <v>1609</v>
      </c>
    </row>
    <row r="142" spans="1:12" x14ac:dyDescent="0.3">
      <c r="A142" s="1">
        <v>43281</v>
      </c>
      <c r="B142">
        <v>4</v>
      </c>
      <c r="C142" t="s">
        <v>1636</v>
      </c>
      <c r="D142" t="s">
        <v>1656</v>
      </c>
      <c r="E142" t="s">
        <v>1786</v>
      </c>
    </row>
    <row r="143" spans="1:12" x14ac:dyDescent="0.3">
      <c r="A143" s="1">
        <v>43281</v>
      </c>
      <c r="B143">
        <v>40</v>
      </c>
      <c r="C143" t="s">
        <v>1636</v>
      </c>
      <c r="D143" t="s">
        <v>1657</v>
      </c>
      <c r="E143" t="s">
        <v>1786</v>
      </c>
      <c r="H143" s="1">
        <v>43281</v>
      </c>
      <c r="J143" s="1">
        <v>43281</v>
      </c>
    </row>
    <row r="144" spans="1:12" x14ac:dyDescent="0.3">
      <c r="A144" s="1">
        <v>43281</v>
      </c>
      <c r="B144">
        <v>1</v>
      </c>
      <c r="C144" t="s">
        <v>1636</v>
      </c>
      <c r="D144" t="s">
        <v>1659</v>
      </c>
      <c r="E144" t="s">
        <v>1786</v>
      </c>
      <c r="H144" t="s">
        <v>2320</v>
      </c>
      <c r="I144">
        <v>54</v>
      </c>
      <c r="J144" t="s">
        <v>2320</v>
      </c>
      <c r="K144">
        <v>3</v>
      </c>
      <c r="L144">
        <f>(I144+K144)/2</f>
        <v>28.5</v>
      </c>
    </row>
    <row r="145" spans="1:12" x14ac:dyDescent="0.3">
      <c r="A145" s="1">
        <v>43281</v>
      </c>
      <c r="B145">
        <v>1</v>
      </c>
      <c r="C145" t="s">
        <v>1636</v>
      </c>
      <c r="D145" t="s">
        <v>1661</v>
      </c>
      <c r="E145" t="s">
        <v>1786</v>
      </c>
      <c r="H145" t="s">
        <v>2321</v>
      </c>
      <c r="I145">
        <v>30</v>
      </c>
      <c r="J145" t="s">
        <v>2321</v>
      </c>
      <c r="K145">
        <v>31</v>
      </c>
      <c r="L145">
        <f t="shared" ref="L145:L149" si="0">(I145+K145)/2</f>
        <v>30.5</v>
      </c>
    </row>
    <row r="146" spans="1:12" x14ac:dyDescent="0.3">
      <c r="A146" s="1">
        <v>43281</v>
      </c>
      <c r="B146">
        <v>8</v>
      </c>
      <c r="C146" t="s">
        <v>1636</v>
      </c>
      <c r="D146" t="s">
        <v>1663</v>
      </c>
      <c r="E146" t="s">
        <v>1786</v>
      </c>
      <c r="F146" t="s">
        <v>1668</v>
      </c>
      <c r="H146" t="s">
        <v>2322</v>
      </c>
      <c r="I146">
        <v>5</v>
      </c>
      <c r="J146" t="s">
        <v>2322</v>
      </c>
      <c r="K146">
        <v>19</v>
      </c>
      <c r="L146">
        <f t="shared" si="0"/>
        <v>12</v>
      </c>
    </row>
    <row r="147" spans="1:12" x14ac:dyDescent="0.3">
      <c r="A147" s="1">
        <v>43281</v>
      </c>
      <c r="B147">
        <v>8</v>
      </c>
      <c r="C147" t="s">
        <v>1632</v>
      </c>
      <c r="D147" t="s">
        <v>1641</v>
      </c>
      <c r="E147" t="s">
        <v>1782</v>
      </c>
      <c r="F147" t="s">
        <v>1858</v>
      </c>
      <c r="H147" t="s">
        <v>2323</v>
      </c>
      <c r="I147">
        <v>19</v>
      </c>
      <c r="J147" t="s">
        <v>2323</v>
      </c>
      <c r="K147">
        <v>42</v>
      </c>
      <c r="L147">
        <f t="shared" si="0"/>
        <v>30.5</v>
      </c>
    </row>
    <row r="148" spans="1:12" x14ac:dyDescent="0.3">
      <c r="A148" s="1">
        <v>43281</v>
      </c>
      <c r="B148">
        <v>1</v>
      </c>
      <c r="C148" t="s">
        <v>1633</v>
      </c>
      <c r="D148" t="s">
        <v>1648</v>
      </c>
      <c r="E148" t="s">
        <v>1782</v>
      </c>
      <c r="F148" t="s">
        <v>1875</v>
      </c>
      <c r="H148" t="s">
        <v>2324</v>
      </c>
      <c r="I148">
        <v>11</v>
      </c>
      <c r="J148" t="s">
        <v>2324</v>
      </c>
      <c r="K148">
        <v>7</v>
      </c>
      <c r="L148">
        <f t="shared" si="0"/>
        <v>9</v>
      </c>
    </row>
    <row r="149" spans="1:12" x14ac:dyDescent="0.3">
      <c r="A149" s="1">
        <v>43281</v>
      </c>
      <c r="B149">
        <v>1</v>
      </c>
      <c r="C149" t="s">
        <v>1634</v>
      </c>
      <c r="D149" t="s">
        <v>1689</v>
      </c>
      <c r="E149" t="s">
        <v>1782</v>
      </c>
      <c r="F149" t="s">
        <v>1666</v>
      </c>
      <c r="H149" t="s">
        <v>2325</v>
      </c>
      <c r="I149">
        <v>119</v>
      </c>
      <c r="J149" t="s">
        <v>2325</v>
      </c>
      <c r="K149">
        <v>102</v>
      </c>
      <c r="L149">
        <f t="shared" si="0"/>
        <v>110.5</v>
      </c>
    </row>
    <row r="150" spans="1:12" x14ac:dyDescent="0.3">
      <c r="A150" s="1">
        <v>43281</v>
      </c>
      <c r="B150">
        <v>2</v>
      </c>
      <c r="C150" t="s">
        <v>1634</v>
      </c>
      <c r="D150" t="s">
        <v>1649</v>
      </c>
      <c r="E150" t="s">
        <v>1782</v>
      </c>
    </row>
    <row r="151" spans="1:12" x14ac:dyDescent="0.3">
      <c r="A151" s="1">
        <v>43281</v>
      </c>
      <c r="B151">
        <v>4</v>
      </c>
      <c r="C151" t="s">
        <v>1634</v>
      </c>
      <c r="D151" t="s">
        <v>1650</v>
      </c>
      <c r="E151" t="s">
        <v>1782</v>
      </c>
    </row>
    <row r="152" spans="1:12" x14ac:dyDescent="0.3">
      <c r="A152" s="1">
        <v>43281</v>
      </c>
      <c r="B152">
        <v>3</v>
      </c>
      <c r="C152" t="s">
        <v>1634</v>
      </c>
      <c r="D152" t="s">
        <v>1651</v>
      </c>
      <c r="E152" t="s">
        <v>1782</v>
      </c>
    </row>
    <row r="153" spans="1:12" x14ac:dyDescent="0.3">
      <c r="A153" s="1">
        <v>43281</v>
      </c>
      <c r="B153">
        <v>1</v>
      </c>
      <c r="C153" t="s">
        <v>1635</v>
      </c>
      <c r="D153" t="s">
        <v>1652</v>
      </c>
      <c r="E153" t="s">
        <v>1876</v>
      </c>
    </row>
    <row r="154" spans="1:12" x14ac:dyDescent="0.3">
      <c r="A154" s="1">
        <v>43281</v>
      </c>
      <c r="B154">
        <v>3</v>
      </c>
      <c r="C154" t="s">
        <v>1636</v>
      </c>
      <c r="D154" t="s">
        <v>1657</v>
      </c>
      <c r="E154" t="s">
        <v>1782</v>
      </c>
      <c r="F154" t="s">
        <v>432</v>
      </c>
    </row>
    <row r="155" spans="1:12" x14ac:dyDescent="0.3">
      <c r="A155" s="1">
        <v>43281</v>
      </c>
      <c r="B155">
        <v>1</v>
      </c>
      <c r="C155" t="s">
        <v>1636</v>
      </c>
      <c r="D155" t="s">
        <v>1658</v>
      </c>
      <c r="E155" t="s">
        <v>1782</v>
      </c>
      <c r="F155" t="s">
        <v>1877</v>
      </c>
    </row>
    <row r="156" spans="1:12" x14ac:dyDescent="0.3">
      <c r="A156" s="1">
        <v>43281</v>
      </c>
      <c r="B156">
        <v>6</v>
      </c>
      <c r="C156" t="s">
        <v>1636</v>
      </c>
      <c r="D156" t="s">
        <v>1662</v>
      </c>
      <c r="E156" t="s">
        <v>1782</v>
      </c>
    </row>
    <row r="157" spans="1:12" x14ac:dyDescent="0.3">
      <c r="A157" s="1">
        <v>43281</v>
      </c>
      <c r="B157">
        <v>1</v>
      </c>
      <c r="C157" t="s">
        <v>1632</v>
      </c>
      <c r="D157" t="s">
        <v>1642</v>
      </c>
      <c r="E157" t="s">
        <v>1783</v>
      </c>
    </row>
    <row r="158" spans="1:12" x14ac:dyDescent="0.3">
      <c r="A158" s="1">
        <v>43281</v>
      </c>
      <c r="B158">
        <v>4</v>
      </c>
      <c r="C158" t="s">
        <v>1633</v>
      </c>
      <c r="D158" t="s">
        <v>1643</v>
      </c>
      <c r="E158" t="s">
        <v>1784</v>
      </c>
      <c r="F158" t="s">
        <v>1665</v>
      </c>
    </row>
    <row r="159" spans="1:12" x14ac:dyDescent="0.3">
      <c r="A159" s="1">
        <v>43281</v>
      </c>
      <c r="B159">
        <v>2</v>
      </c>
      <c r="C159" t="s">
        <v>1629</v>
      </c>
      <c r="D159" t="s">
        <v>1637</v>
      </c>
      <c r="E159" t="s">
        <v>1780</v>
      </c>
      <c r="F159" t="s">
        <v>1856</v>
      </c>
    </row>
    <row r="160" spans="1:12" x14ac:dyDescent="0.3">
      <c r="A160" s="1">
        <v>43281</v>
      </c>
      <c r="B160">
        <v>1</v>
      </c>
      <c r="C160" t="s">
        <v>1630</v>
      </c>
      <c r="D160" t="s">
        <v>1638</v>
      </c>
      <c r="E160" t="s">
        <v>1780</v>
      </c>
      <c r="F160" t="s">
        <v>1857</v>
      </c>
    </row>
    <row r="161" spans="1:6" x14ac:dyDescent="0.3">
      <c r="A161" s="1">
        <v>43281</v>
      </c>
      <c r="B161">
        <v>3</v>
      </c>
      <c r="C161" t="s">
        <v>1631</v>
      </c>
      <c r="D161" t="s">
        <v>1639</v>
      </c>
      <c r="E161" t="s">
        <v>1780</v>
      </c>
      <c r="F161" t="s">
        <v>1781</v>
      </c>
    </row>
    <row r="162" spans="1:6" x14ac:dyDescent="0.3">
      <c r="A162" s="1">
        <v>43281</v>
      </c>
      <c r="B162">
        <v>1</v>
      </c>
      <c r="C162" t="s">
        <v>1631</v>
      </c>
      <c r="D162" t="s">
        <v>1640</v>
      </c>
      <c r="E162" t="s">
        <v>1780</v>
      </c>
      <c r="F162" t="s">
        <v>1664</v>
      </c>
    </row>
    <row r="163" spans="1:6" x14ac:dyDescent="0.3">
      <c r="A163" s="1">
        <v>43281</v>
      </c>
      <c r="B163">
        <v>2</v>
      </c>
      <c r="C163" t="s">
        <v>1633</v>
      </c>
      <c r="D163" t="s">
        <v>1644</v>
      </c>
      <c r="E163" t="s">
        <v>1780</v>
      </c>
      <c r="F163" t="s">
        <v>1859</v>
      </c>
    </row>
    <row r="164" spans="1:6" x14ac:dyDescent="0.3">
      <c r="A164" s="1">
        <v>43281</v>
      </c>
      <c r="B164">
        <v>4</v>
      </c>
      <c r="C164" t="s">
        <v>1633</v>
      </c>
      <c r="D164" t="s">
        <v>1645</v>
      </c>
      <c r="E164" t="s">
        <v>1780</v>
      </c>
      <c r="F164" t="s">
        <v>1860</v>
      </c>
    </row>
    <row r="165" spans="1:6" x14ac:dyDescent="0.3">
      <c r="A165" s="1">
        <v>43281</v>
      </c>
      <c r="B165">
        <v>4</v>
      </c>
      <c r="C165" t="s">
        <v>1633</v>
      </c>
      <c r="D165" t="s">
        <v>1646</v>
      </c>
      <c r="E165" t="s">
        <v>1780</v>
      </c>
      <c r="F165" t="s">
        <v>1861</v>
      </c>
    </row>
    <row r="166" spans="1:6" x14ac:dyDescent="0.3">
      <c r="A166" s="1">
        <v>43281</v>
      </c>
      <c r="B166">
        <v>2</v>
      </c>
      <c r="C166" t="s">
        <v>1633</v>
      </c>
      <c r="D166" t="s">
        <v>1647</v>
      </c>
      <c r="E166" t="s">
        <v>1780</v>
      </c>
      <c r="F166" t="s">
        <v>1874</v>
      </c>
    </row>
    <row r="167" spans="1:6" x14ac:dyDescent="0.3">
      <c r="A167" s="1">
        <v>43281</v>
      </c>
      <c r="B167">
        <v>8</v>
      </c>
      <c r="C167" t="s">
        <v>1635</v>
      </c>
      <c r="D167" t="s">
        <v>1653</v>
      </c>
      <c r="E167" t="s">
        <v>1785</v>
      </c>
      <c r="F167" t="s">
        <v>1667</v>
      </c>
    </row>
    <row r="168" spans="1:6" x14ac:dyDescent="0.3">
      <c r="A168" s="1">
        <v>43281</v>
      </c>
      <c r="B168">
        <v>1</v>
      </c>
      <c r="C168" t="s">
        <v>1635</v>
      </c>
      <c r="D168" t="s">
        <v>1654</v>
      </c>
      <c r="E168" t="s">
        <v>1785</v>
      </c>
    </row>
    <row r="169" spans="1:6" x14ac:dyDescent="0.3">
      <c r="A169" s="1">
        <v>43281</v>
      </c>
      <c r="B169">
        <v>1</v>
      </c>
      <c r="C169" t="s">
        <v>1635</v>
      </c>
      <c r="D169" t="s">
        <v>1655</v>
      </c>
      <c r="E169" t="s">
        <v>1785</v>
      </c>
      <c r="F169" t="s">
        <v>1895</v>
      </c>
    </row>
    <row r="170" spans="1:6" x14ac:dyDescent="0.3">
      <c r="A170" s="1">
        <v>43281</v>
      </c>
      <c r="B170">
        <v>1</v>
      </c>
      <c r="C170" t="s">
        <v>1636</v>
      </c>
      <c r="D170" t="s">
        <v>1660</v>
      </c>
      <c r="E170" t="s">
        <v>1785</v>
      </c>
    </row>
  </sheetData>
  <sortState ref="A142:F170">
    <sortCondition ref="E142:E170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39" workbookViewId="0">
      <selection activeCell="I46" sqref="I46:J51"/>
    </sheetView>
  </sheetViews>
  <sheetFormatPr defaultRowHeight="16.2" x14ac:dyDescent="0.3"/>
  <sheetData>
    <row r="1" spans="1:6" x14ac:dyDescent="0.3">
      <c r="A1" s="1">
        <v>43192</v>
      </c>
      <c r="B1">
        <v>1</v>
      </c>
      <c r="C1" t="s">
        <v>142</v>
      </c>
      <c r="D1" t="s">
        <v>143</v>
      </c>
      <c r="E1" t="s">
        <v>154</v>
      </c>
    </row>
    <row r="2" spans="1:6" x14ac:dyDescent="0.3">
      <c r="A2" s="1">
        <v>43192</v>
      </c>
      <c r="B2">
        <v>1</v>
      </c>
      <c r="C2" t="s">
        <v>110</v>
      </c>
      <c r="D2" t="s">
        <v>277</v>
      </c>
      <c r="E2" t="s">
        <v>38</v>
      </c>
    </row>
    <row r="3" spans="1:6" x14ac:dyDescent="0.3">
      <c r="A3" s="1">
        <v>43192</v>
      </c>
      <c r="B3">
        <v>35</v>
      </c>
      <c r="C3" t="s">
        <v>106</v>
      </c>
      <c r="D3" t="s">
        <v>113</v>
      </c>
      <c r="E3" t="s">
        <v>159</v>
      </c>
      <c r="F3" t="s">
        <v>88</v>
      </c>
    </row>
    <row r="4" spans="1:6" x14ac:dyDescent="0.3">
      <c r="A4" s="1">
        <v>43192</v>
      </c>
      <c r="B4">
        <v>1</v>
      </c>
      <c r="C4" t="s">
        <v>106</v>
      </c>
      <c r="D4" t="s">
        <v>144</v>
      </c>
      <c r="E4" t="s">
        <v>159</v>
      </c>
    </row>
    <row r="5" spans="1:6" x14ac:dyDescent="0.3">
      <c r="A5" s="1">
        <v>43192</v>
      </c>
      <c r="B5">
        <v>1</v>
      </c>
      <c r="C5" t="s">
        <v>106</v>
      </c>
      <c r="D5" t="s">
        <v>133</v>
      </c>
      <c r="E5" t="s">
        <v>159</v>
      </c>
      <c r="F5" t="s">
        <v>127</v>
      </c>
    </row>
    <row r="6" spans="1:6" x14ac:dyDescent="0.3">
      <c r="A6" s="1">
        <v>43192</v>
      </c>
      <c r="B6">
        <v>1</v>
      </c>
      <c r="C6" t="s">
        <v>106</v>
      </c>
      <c r="D6" t="s">
        <v>133</v>
      </c>
      <c r="E6" t="s">
        <v>159</v>
      </c>
      <c r="F6" t="s">
        <v>145</v>
      </c>
    </row>
    <row r="7" spans="1:6" x14ac:dyDescent="0.3">
      <c r="A7" s="1">
        <v>43210</v>
      </c>
      <c r="B7">
        <v>1</v>
      </c>
      <c r="C7" t="s">
        <v>272</v>
      </c>
      <c r="D7" t="s">
        <v>310</v>
      </c>
      <c r="E7" t="s">
        <v>326</v>
      </c>
      <c r="F7" t="s">
        <v>306</v>
      </c>
    </row>
    <row r="8" spans="1:6" x14ac:dyDescent="0.3">
      <c r="A8" s="1">
        <v>43210</v>
      </c>
      <c r="B8">
        <v>1</v>
      </c>
      <c r="C8" t="s">
        <v>230</v>
      </c>
      <c r="D8" t="s">
        <v>240</v>
      </c>
      <c r="E8" t="s">
        <v>327</v>
      </c>
      <c r="F8" t="s">
        <v>311</v>
      </c>
    </row>
    <row r="9" spans="1:6" x14ac:dyDescent="0.3">
      <c r="A9" s="1">
        <v>43210</v>
      </c>
      <c r="B9">
        <v>12</v>
      </c>
      <c r="C9" t="s">
        <v>232</v>
      </c>
      <c r="D9" t="s">
        <v>251</v>
      </c>
      <c r="E9" t="s">
        <v>330</v>
      </c>
      <c r="F9" t="s">
        <v>268</v>
      </c>
    </row>
    <row r="10" spans="1:6" x14ac:dyDescent="0.3">
      <c r="A10" s="1">
        <v>43210</v>
      </c>
      <c r="B10">
        <v>6</v>
      </c>
      <c r="C10" t="s">
        <v>232</v>
      </c>
      <c r="D10" t="s">
        <v>245</v>
      </c>
      <c r="E10" t="s">
        <v>330</v>
      </c>
      <c r="F10" t="s">
        <v>88</v>
      </c>
    </row>
    <row r="11" spans="1:6" x14ac:dyDescent="0.3">
      <c r="A11" s="1">
        <v>43210</v>
      </c>
      <c r="B11">
        <v>15</v>
      </c>
      <c r="C11" t="s">
        <v>232</v>
      </c>
      <c r="D11" t="s">
        <v>251</v>
      </c>
      <c r="E11" t="s">
        <v>330</v>
      </c>
      <c r="F11" t="s">
        <v>312</v>
      </c>
    </row>
    <row r="12" spans="1:6" x14ac:dyDescent="0.3">
      <c r="A12" s="1">
        <v>43210</v>
      </c>
      <c r="B12">
        <v>560</v>
      </c>
      <c r="C12" t="s">
        <v>232</v>
      </c>
      <c r="D12" t="s">
        <v>251</v>
      </c>
      <c r="E12" t="s">
        <v>330</v>
      </c>
      <c r="F12" t="s">
        <v>313</v>
      </c>
    </row>
    <row r="13" spans="1:6" x14ac:dyDescent="0.3">
      <c r="A13" s="1">
        <v>43223</v>
      </c>
      <c r="B13">
        <v>2</v>
      </c>
      <c r="C13" t="s">
        <v>333</v>
      </c>
      <c r="D13" t="s">
        <v>365</v>
      </c>
      <c r="E13" t="s">
        <v>422</v>
      </c>
    </row>
    <row r="14" spans="1:6" x14ac:dyDescent="0.3">
      <c r="A14" s="1">
        <v>43223</v>
      </c>
      <c r="B14">
        <v>1</v>
      </c>
      <c r="C14" t="s">
        <v>333</v>
      </c>
      <c r="D14" t="s">
        <v>336</v>
      </c>
      <c r="E14" t="s">
        <v>396</v>
      </c>
      <c r="F14" t="s">
        <v>385</v>
      </c>
    </row>
    <row r="15" spans="1:6" x14ac:dyDescent="0.3">
      <c r="A15" s="1">
        <v>43223</v>
      </c>
      <c r="B15">
        <v>1</v>
      </c>
      <c r="C15" t="s">
        <v>333</v>
      </c>
      <c r="D15" t="s">
        <v>384</v>
      </c>
      <c r="E15" t="s">
        <v>396</v>
      </c>
    </row>
    <row r="16" spans="1:6" x14ac:dyDescent="0.3">
      <c r="A16" s="1">
        <v>43238</v>
      </c>
      <c r="B16">
        <v>1</v>
      </c>
      <c r="C16" t="s">
        <v>571</v>
      </c>
      <c r="D16" t="s">
        <v>638</v>
      </c>
      <c r="E16" t="s">
        <v>685</v>
      </c>
      <c r="F16" t="s">
        <v>660</v>
      </c>
    </row>
    <row r="17" spans="1:6" x14ac:dyDescent="0.3">
      <c r="A17" s="1">
        <v>43238</v>
      </c>
      <c r="B17">
        <v>5</v>
      </c>
      <c r="C17" t="s">
        <v>571</v>
      </c>
      <c r="D17" t="s">
        <v>578</v>
      </c>
      <c r="E17" t="s">
        <v>685</v>
      </c>
      <c r="F17" t="s">
        <v>627</v>
      </c>
    </row>
    <row r="18" spans="1:6" x14ac:dyDescent="0.3">
      <c r="A18" s="1">
        <v>43238</v>
      </c>
      <c r="B18">
        <v>2</v>
      </c>
      <c r="C18" t="s">
        <v>571</v>
      </c>
      <c r="D18" t="s">
        <v>578</v>
      </c>
      <c r="E18" t="s">
        <v>685</v>
      </c>
      <c r="F18" t="s">
        <v>602</v>
      </c>
    </row>
    <row r="19" spans="1:6" x14ac:dyDescent="0.3">
      <c r="A19" s="1">
        <v>43238</v>
      </c>
      <c r="B19">
        <v>1</v>
      </c>
      <c r="C19" t="s">
        <v>571</v>
      </c>
      <c r="D19" t="s">
        <v>581</v>
      </c>
      <c r="E19" t="s">
        <v>686</v>
      </c>
      <c r="F19" t="s">
        <v>661</v>
      </c>
    </row>
    <row r="20" spans="1:6" x14ac:dyDescent="0.3">
      <c r="A20" s="1">
        <v>43238</v>
      </c>
      <c r="B20">
        <v>1</v>
      </c>
      <c r="C20" t="s">
        <v>573</v>
      </c>
      <c r="D20" t="s">
        <v>653</v>
      </c>
      <c r="E20" t="s">
        <v>691</v>
      </c>
    </row>
    <row r="21" spans="1:6" x14ac:dyDescent="0.3">
      <c r="A21" s="1">
        <v>43238</v>
      </c>
      <c r="B21">
        <v>1</v>
      </c>
      <c r="C21" t="s">
        <v>573</v>
      </c>
      <c r="D21" t="s">
        <v>654</v>
      </c>
      <c r="E21" t="s">
        <v>691</v>
      </c>
    </row>
    <row r="22" spans="1:6" x14ac:dyDescent="0.3">
      <c r="A22" s="1">
        <v>43238</v>
      </c>
      <c r="B22">
        <v>1</v>
      </c>
      <c r="C22" t="s">
        <v>636</v>
      </c>
      <c r="D22" t="s">
        <v>639</v>
      </c>
      <c r="E22" t="s">
        <v>686</v>
      </c>
      <c r="F22" t="s">
        <v>648</v>
      </c>
    </row>
    <row r="23" spans="1:6" x14ac:dyDescent="0.3">
      <c r="A23" s="1">
        <v>43238</v>
      </c>
      <c r="B23">
        <v>1</v>
      </c>
      <c r="C23" t="s">
        <v>636</v>
      </c>
      <c r="D23" t="s">
        <v>655</v>
      </c>
      <c r="E23" t="s">
        <v>692</v>
      </c>
    </row>
    <row r="24" spans="1:6" x14ac:dyDescent="0.3">
      <c r="A24" s="1">
        <v>43238</v>
      </c>
      <c r="B24">
        <v>2</v>
      </c>
      <c r="C24" t="s">
        <v>652</v>
      </c>
      <c r="D24" t="s">
        <v>656</v>
      </c>
      <c r="E24" t="s">
        <v>686</v>
      </c>
    </row>
    <row r="25" spans="1:6" x14ac:dyDescent="0.3">
      <c r="A25" s="1">
        <v>43238</v>
      </c>
      <c r="B25">
        <v>1</v>
      </c>
      <c r="C25" t="s">
        <v>652</v>
      </c>
      <c r="D25" t="s">
        <v>588</v>
      </c>
      <c r="E25" t="s">
        <v>686</v>
      </c>
      <c r="F25" t="s">
        <v>662</v>
      </c>
    </row>
    <row r="26" spans="1:6" x14ac:dyDescent="0.3">
      <c r="A26" s="1">
        <v>43238</v>
      </c>
      <c r="B26">
        <v>2</v>
      </c>
      <c r="C26" t="s">
        <v>652</v>
      </c>
      <c r="D26" t="s">
        <v>588</v>
      </c>
      <c r="E26" t="s">
        <v>686</v>
      </c>
      <c r="F26" t="s">
        <v>663</v>
      </c>
    </row>
    <row r="27" spans="1:6" x14ac:dyDescent="0.3">
      <c r="A27" s="1">
        <v>43238</v>
      </c>
      <c r="B27">
        <v>1</v>
      </c>
      <c r="C27" t="s">
        <v>652</v>
      </c>
      <c r="D27" t="s">
        <v>657</v>
      </c>
      <c r="E27" t="s">
        <v>686</v>
      </c>
    </row>
    <row r="28" spans="1:6" x14ac:dyDescent="0.3">
      <c r="A28" s="1">
        <v>43238</v>
      </c>
      <c r="B28">
        <v>1</v>
      </c>
      <c r="C28" t="s">
        <v>575</v>
      </c>
      <c r="D28" t="s">
        <v>658</v>
      </c>
      <c r="E28" t="s">
        <v>687</v>
      </c>
    </row>
    <row r="29" spans="1:6" x14ac:dyDescent="0.3">
      <c r="A29" s="1">
        <v>43238</v>
      </c>
      <c r="B29">
        <v>2</v>
      </c>
      <c r="C29" t="s">
        <v>575</v>
      </c>
      <c r="D29" t="s">
        <v>591</v>
      </c>
      <c r="E29" t="s">
        <v>688</v>
      </c>
    </row>
    <row r="30" spans="1:6" x14ac:dyDescent="0.3">
      <c r="A30" s="1">
        <v>43238</v>
      </c>
      <c r="B30">
        <v>1</v>
      </c>
      <c r="C30" t="s">
        <v>575</v>
      </c>
      <c r="D30" t="s">
        <v>593</v>
      </c>
      <c r="E30" t="s">
        <v>686</v>
      </c>
      <c r="F30" t="s">
        <v>617</v>
      </c>
    </row>
    <row r="31" spans="1:6" x14ac:dyDescent="0.3">
      <c r="A31" s="1">
        <v>43238</v>
      </c>
      <c r="B31">
        <v>1</v>
      </c>
      <c r="C31" t="s">
        <v>575</v>
      </c>
      <c r="D31" t="s">
        <v>659</v>
      </c>
      <c r="E31" t="s">
        <v>686</v>
      </c>
    </row>
    <row r="32" spans="1:6" x14ac:dyDescent="0.3">
      <c r="A32" s="1">
        <v>43238</v>
      </c>
      <c r="B32">
        <v>5</v>
      </c>
      <c r="C32" t="s">
        <v>575</v>
      </c>
      <c r="D32" t="s">
        <v>624</v>
      </c>
      <c r="E32" t="s">
        <v>688</v>
      </c>
      <c r="F32" t="s">
        <v>664</v>
      </c>
    </row>
    <row r="33" spans="1:6" x14ac:dyDescent="0.3">
      <c r="A33" s="1">
        <v>43238</v>
      </c>
      <c r="B33">
        <v>35</v>
      </c>
      <c r="C33" t="s">
        <v>575</v>
      </c>
      <c r="D33" t="s">
        <v>624</v>
      </c>
      <c r="E33" t="s">
        <v>688</v>
      </c>
      <c r="F33" t="s">
        <v>665</v>
      </c>
    </row>
    <row r="34" spans="1:6" x14ac:dyDescent="0.3">
      <c r="A34" s="1">
        <v>43253</v>
      </c>
      <c r="B34">
        <v>11</v>
      </c>
      <c r="C34" t="s">
        <v>1262</v>
      </c>
      <c r="D34" t="s">
        <v>1267</v>
      </c>
      <c r="E34" t="s">
        <v>1282</v>
      </c>
      <c r="F34" t="s">
        <v>1277</v>
      </c>
    </row>
    <row r="35" spans="1:6" x14ac:dyDescent="0.3">
      <c r="A35" s="1">
        <v>43253</v>
      </c>
      <c r="B35">
        <v>10</v>
      </c>
      <c r="C35" t="s">
        <v>1262</v>
      </c>
      <c r="D35" t="s">
        <v>1287</v>
      </c>
      <c r="E35" t="s">
        <v>1282</v>
      </c>
      <c r="F35" t="s">
        <v>1279</v>
      </c>
    </row>
    <row r="36" spans="1:6" x14ac:dyDescent="0.3">
      <c r="A36" s="1">
        <v>43253</v>
      </c>
      <c r="B36">
        <v>1</v>
      </c>
      <c r="C36" t="s">
        <v>1262</v>
      </c>
      <c r="D36" t="s">
        <v>1288</v>
      </c>
      <c r="E36" t="s">
        <v>1282</v>
      </c>
      <c r="F36" t="s">
        <v>1295</v>
      </c>
    </row>
    <row r="37" spans="1:6" x14ac:dyDescent="0.3">
      <c r="A37" s="1">
        <v>43253</v>
      </c>
      <c r="B37">
        <v>1</v>
      </c>
      <c r="C37" t="s">
        <v>1263</v>
      </c>
      <c r="D37" t="s">
        <v>1289</v>
      </c>
      <c r="E37" t="s">
        <v>1283</v>
      </c>
      <c r="F37" t="s">
        <v>1296</v>
      </c>
    </row>
    <row r="38" spans="1:6" x14ac:dyDescent="0.3">
      <c r="A38" s="1">
        <v>43253</v>
      </c>
      <c r="B38">
        <v>1</v>
      </c>
      <c r="C38" t="s">
        <v>1263</v>
      </c>
      <c r="D38" t="s">
        <v>1290</v>
      </c>
      <c r="E38" t="s">
        <v>1297</v>
      </c>
    </row>
    <row r="39" spans="1:6" x14ac:dyDescent="0.3">
      <c r="A39" s="1">
        <v>43253</v>
      </c>
      <c r="B39">
        <v>1</v>
      </c>
      <c r="C39" t="s">
        <v>1266</v>
      </c>
      <c r="D39" t="s">
        <v>1291</v>
      </c>
      <c r="E39" t="s">
        <v>1283</v>
      </c>
    </row>
    <row r="40" spans="1:6" x14ac:dyDescent="0.3">
      <c r="A40" s="1">
        <v>43253</v>
      </c>
      <c r="B40">
        <v>2</v>
      </c>
      <c r="C40" t="s">
        <v>1266</v>
      </c>
      <c r="D40" t="s">
        <v>1293</v>
      </c>
      <c r="E40" t="s">
        <v>1283</v>
      </c>
      <c r="F40" t="s">
        <v>1292</v>
      </c>
    </row>
    <row r="41" spans="1:6" x14ac:dyDescent="0.3">
      <c r="A41" s="1">
        <v>43253</v>
      </c>
      <c r="B41">
        <v>20</v>
      </c>
      <c r="C41" t="s">
        <v>1266</v>
      </c>
      <c r="D41" t="s">
        <v>1294</v>
      </c>
      <c r="E41" t="s">
        <v>1286</v>
      </c>
    </row>
    <row r="42" spans="1:6" x14ac:dyDescent="0.3">
      <c r="A42" s="1">
        <v>43267</v>
      </c>
      <c r="B42">
        <v>6</v>
      </c>
      <c r="C42" t="s">
        <v>1569</v>
      </c>
      <c r="D42" t="s">
        <v>1581</v>
      </c>
      <c r="E42" t="s">
        <v>1609</v>
      </c>
    </row>
    <row r="43" spans="1:6" x14ac:dyDescent="0.3">
      <c r="A43" s="1">
        <v>43267</v>
      </c>
      <c r="B43">
        <v>1</v>
      </c>
      <c r="C43" t="s">
        <v>1569</v>
      </c>
      <c r="D43" t="s">
        <v>1562</v>
      </c>
      <c r="E43" t="s">
        <v>1609</v>
      </c>
    </row>
    <row r="44" spans="1:6" x14ac:dyDescent="0.3">
      <c r="A44" s="1">
        <v>43267</v>
      </c>
      <c r="B44">
        <v>1</v>
      </c>
      <c r="C44" t="s">
        <v>1569</v>
      </c>
      <c r="D44" t="s">
        <v>1584</v>
      </c>
      <c r="E44" t="s">
        <v>1609</v>
      </c>
    </row>
    <row r="45" spans="1:6" x14ac:dyDescent="0.3">
      <c r="A45" s="1">
        <v>43267</v>
      </c>
      <c r="B45">
        <v>2</v>
      </c>
      <c r="C45" t="s">
        <v>1566</v>
      </c>
      <c r="D45" t="s">
        <v>1585</v>
      </c>
      <c r="E45" t="s">
        <v>1609</v>
      </c>
    </row>
    <row r="46" spans="1:6" x14ac:dyDescent="0.3">
      <c r="A46" s="1">
        <v>43281</v>
      </c>
      <c r="B46">
        <v>1</v>
      </c>
      <c r="C46" t="s">
        <v>1711</v>
      </c>
      <c r="D46" t="s">
        <v>1719</v>
      </c>
      <c r="E46" t="s">
        <v>1786</v>
      </c>
    </row>
    <row r="47" spans="1:6" x14ac:dyDescent="0.3">
      <c r="A47" s="1">
        <v>43281</v>
      </c>
      <c r="B47">
        <v>5</v>
      </c>
      <c r="C47" t="s">
        <v>1712</v>
      </c>
      <c r="D47" t="s">
        <v>1724</v>
      </c>
      <c r="E47" t="s">
        <v>1786</v>
      </c>
    </row>
    <row r="48" spans="1:6" x14ac:dyDescent="0.3">
      <c r="A48" s="1">
        <v>43281</v>
      </c>
      <c r="B48">
        <v>1</v>
      </c>
      <c r="C48" t="s">
        <v>1712</v>
      </c>
      <c r="D48" t="s">
        <v>1744</v>
      </c>
      <c r="E48" t="s">
        <v>1786</v>
      </c>
    </row>
    <row r="49" spans="1:6" x14ac:dyDescent="0.3">
      <c r="A49" s="1">
        <v>43281</v>
      </c>
      <c r="B49">
        <v>1</v>
      </c>
      <c r="C49" t="s">
        <v>1712</v>
      </c>
      <c r="D49" t="s">
        <v>1745</v>
      </c>
      <c r="E49" t="s">
        <v>1786</v>
      </c>
    </row>
    <row r="50" spans="1:6" x14ac:dyDescent="0.3">
      <c r="A50" s="1">
        <v>43281</v>
      </c>
      <c r="B50">
        <v>1</v>
      </c>
      <c r="C50" t="s">
        <v>1712</v>
      </c>
      <c r="D50" t="s">
        <v>1746</v>
      </c>
      <c r="E50" t="s">
        <v>1786</v>
      </c>
    </row>
    <row r="51" spans="1:6" x14ac:dyDescent="0.3">
      <c r="A51" s="1">
        <v>43281</v>
      </c>
      <c r="B51">
        <v>2</v>
      </c>
      <c r="C51" t="s">
        <v>1712</v>
      </c>
      <c r="D51" t="s">
        <v>1747</v>
      </c>
      <c r="E51" t="s">
        <v>1786</v>
      </c>
      <c r="F51" t="s">
        <v>1748</v>
      </c>
    </row>
    <row r="52" spans="1:6" x14ac:dyDescent="0.3">
      <c r="A52" s="1">
        <v>43281</v>
      </c>
      <c r="B52">
        <v>3</v>
      </c>
      <c r="C52" t="s">
        <v>1712</v>
      </c>
      <c r="D52" t="s">
        <v>1747</v>
      </c>
      <c r="E52" t="s">
        <v>1786</v>
      </c>
      <c r="F52" t="s">
        <v>1749</v>
      </c>
    </row>
    <row r="53" spans="1:6" x14ac:dyDescent="0.3">
      <c r="A53" s="1">
        <v>43267</v>
      </c>
      <c r="B53">
        <v>1</v>
      </c>
      <c r="C53" t="s">
        <v>1564</v>
      </c>
      <c r="D53" t="s">
        <v>1580</v>
      </c>
      <c r="E53" t="s">
        <v>1607</v>
      </c>
    </row>
    <row r="54" spans="1:6" x14ac:dyDescent="0.3">
      <c r="A54" s="1">
        <v>43267</v>
      </c>
      <c r="B54">
        <v>2</v>
      </c>
      <c r="C54" t="s">
        <v>1569</v>
      </c>
      <c r="D54" t="s">
        <v>1582</v>
      </c>
      <c r="E54" t="s">
        <v>1607</v>
      </c>
      <c r="F54" t="s">
        <v>1623</v>
      </c>
    </row>
    <row r="55" spans="1:6" x14ac:dyDescent="0.3">
      <c r="A55" s="1">
        <v>43267</v>
      </c>
      <c r="B55">
        <v>1</v>
      </c>
      <c r="C55" t="s">
        <v>1569</v>
      </c>
      <c r="D55" t="s">
        <v>1583</v>
      </c>
      <c r="E55" t="s">
        <v>1607</v>
      </c>
    </row>
    <row r="56" spans="1:6" x14ac:dyDescent="0.3">
      <c r="A56" s="1">
        <v>43281</v>
      </c>
      <c r="B56">
        <v>3</v>
      </c>
      <c r="C56" t="s">
        <v>1710</v>
      </c>
      <c r="D56" t="s">
        <v>1718</v>
      </c>
      <c r="E56" t="s">
        <v>1782</v>
      </c>
      <c r="F56" t="s">
        <v>1888</v>
      </c>
    </row>
    <row r="57" spans="1:6" x14ac:dyDescent="0.3">
      <c r="A57" s="1">
        <v>43281</v>
      </c>
      <c r="B57">
        <v>1</v>
      </c>
      <c r="C57" t="s">
        <v>1710</v>
      </c>
      <c r="D57" t="s">
        <v>1738</v>
      </c>
      <c r="E57" t="s">
        <v>1782</v>
      </c>
    </row>
    <row r="58" spans="1:6" x14ac:dyDescent="0.3">
      <c r="A58" s="1">
        <v>43281</v>
      </c>
      <c r="B58">
        <v>6</v>
      </c>
      <c r="C58" t="s">
        <v>1713</v>
      </c>
      <c r="D58" t="s">
        <v>1743</v>
      </c>
      <c r="E58" t="s">
        <v>1782</v>
      </c>
    </row>
    <row r="59" spans="1:6" x14ac:dyDescent="0.3">
      <c r="A59" s="1">
        <v>43281</v>
      </c>
      <c r="B59">
        <v>1</v>
      </c>
      <c r="C59" t="s">
        <v>1713</v>
      </c>
      <c r="D59" t="s">
        <v>1729</v>
      </c>
      <c r="E59" t="s">
        <v>1782</v>
      </c>
    </row>
    <row r="60" spans="1:6" x14ac:dyDescent="0.3">
      <c r="A60" s="1">
        <v>43281</v>
      </c>
      <c r="B60">
        <v>3</v>
      </c>
      <c r="C60" t="s">
        <v>1712</v>
      </c>
      <c r="D60" t="s">
        <v>1721</v>
      </c>
      <c r="E60" t="s">
        <v>1782</v>
      </c>
      <c r="F60" t="s">
        <v>432</v>
      </c>
    </row>
    <row r="61" spans="1:6" x14ac:dyDescent="0.3">
      <c r="A61" s="1">
        <v>43281</v>
      </c>
      <c r="B61">
        <v>1</v>
      </c>
      <c r="C61" t="s">
        <v>1712</v>
      </c>
      <c r="D61" t="s">
        <v>1726</v>
      </c>
      <c r="E61" t="s">
        <v>1782</v>
      </c>
      <c r="F61" t="s">
        <v>1877</v>
      </c>
    </row>
    <row r="62" spans="1:6" x14ac:dyDescent="0.3">
      <c r="A62" s="1">
        <v>43267</v>
      </c>
      <c r="B62">
        <v>23</v>
      </c>
      <c r="C62" t="s">
        <v>1564</v>
      </c>
      <c r="D62" t="s">
        <v>1550</v>
      </c>
      <c r="E62" t="s">
        <v>1606</v>
      </c>
      <c r="F62" t="s">
        <v>1602</v>
      </c>
    </row>
    <row r="63" spans="1:6" x14ac:dyDescent="0.3">
      <c r="A63" s="1">
        <v>43267</v>
      </c>
      <c r="B63">
        <v>3</v>
      </c>
      <c r="C63" t="s">
        <v>1564</v>
      </c>
      <c r="D63" t="s">
        <v>1579</v>
      </c>
      <c r="E63" t="s">
        <v>1606</v>
      </c>
      <c r="F63" t="s">
        <v>1622</v>
      </c>
    </row>
    <row r="64" spans="1:6" x14ac:dyDescent="0.3">
      <c r="A64" s="1">
        <v>43267</v>
      </c>
      <c r="B64">
        <v>2</v>
      </c>
      <c r="C64" t="s">
        <v>1564</v>
      </c>
      <c r="D64" t="s">
        <v>1551</v>
      </c>
      <c r="E64" t="s">
        <v>1606</v>
      </c>
      <c r="F64" t="s">
        <v>1600</v>
      </c>
    </row>
    <row r="65" spans="1:6" x14ac:dyDescent="0.3">
      <c r="A65" s="1">
        <v>43267</v>
      </c>
      <c r="B65">
        <v>35</v>
      </c>
      <c r="C65" t="s">
        <v>1564</v>
      </c>
      <c r="D65" t="s">
        <v>1552</v>
      </c>
      <c r="E65" t="s">
        <v>1606</v>
      </c>
      <c r="F65" t="s">
        <v>1601</v>
      </c>
    </row>
    <row r="66" spans="1:6" x14ac:dyDescent="0.3">
      <c r="A66" s="1">
        <v>43281</v>
      </c>
      <c r="B66">
        <v>95</v>
      </c>
      <c r="C66" t="s">
        <v>1714</v>
      </c>
      <c r="D66" t="s">
        <v>1733</v>
      </c>
      <c r="E66" t="s">
        <v>1780</v>
      </c>
      <c r="F66" t="s">
        <v>1750</v>
      </c>
    </row>
    <row r="67" spans="1:6" x14ac:dyDescent="0.3">
      <c r="A67" s="1">
        <v>43281</v>
      </c>
      <c r="B67">
        <v>1</v>
      </c>
      <c r="C67" t="s">
        <v>1711</v>
      </c>
      <c r="D67" t="s">
        <v>1739</v>
      </c>
      <c r="E67" t="s">
        <v>1785</v>
      </c>
    </row>
    <row r="68" spans="1:6" x14ac:dyDescent="0.3">
      <c r="A68" s="1">
        <v>43281</v>
      </c>
      <c r="B68">
        <v>6</v>
      </c>
      <c r="C68" t="s">
        <v>1711</v>
      </c>
      <c r="D68" t="s">
        <v>1740</v>
      </c>
      <c r="E68" t="s">
        <v>1785</v>
      </c>
    </row>
    <row r="69" spans="1:6" x14ac:dyDescent="0.3">
      <c r="A69" s="1">
        <v>43281</v>
      </c>
      <c r="B69">
        <v>4</v>
      </c>
      <c r="C69" t="s">
        <v>1711</v>
      </c>
      <c r="D69" t="s">
        <v>1741</v>
      </c>
      <c r="E69" t="s">
        <v>1785</v>
      </c>
      <c r="F69" t="s">
        <v>1908</v>
      </c>
    </row>
    <row r="70" spans="1:6" x14ac:dyDescent="0.3">
      <c r="A70" s="1">
        <v>43281</v>
      </c>
      <c r="B70">
        <v>1</v>
      </c>
      <c r="C70" t="s">
        <v>1711</v>
      </c>
      <c r="D70" t="s">
        <v>1742</v>
      </c>
      <c r="E70" t="s">
        <v>1785</v>
      </c>
    </row>
    <row r="71" spans="1:6" x14ac:dyDescent="0.3">
      <c r="A71" s="1">
        <v>43281</v>
      </c>
      <c r="B71">
        <v>2</v>
      </c>
      <c r="C71" t="s">
        <v>1712</v>
      </c>
      <c r="D71" t="s">
        <v>1723</v>
      </c>
      <c r="E71" t="s">
        <v>1785</v>
      </c>
    </row>
    <row r="72" spans="1:6" x14ac:dyDescent="0.3">
      <c r="A72" s="1"/>
    </row>
    <row r="73" spans="1:6" x14ac:dyDescent="0.3">
      <c r="A73" s="1"/>
    </row>
    <row r="74" spans="1:6" x14ac:dyDescent="0.3">
      <c r="A74" s="1"/>
    </row>
    <row r="75" spans="1:6" x14ac:dyDescent="0.3">
      <c r="A75" s="1"/>
    </row>
    <row r="76" spans="1:6" x14ac:dyDescent="0.3">
      <c r="A76" s="1"/>
    </row>
    <row r="77" spans="1:6" x14ac:dyDescent="0.3">
      <c r="A77" s="1"/>
    </row>
    <row r="78" spans="1:6" x14ac:dyDescent="0.3">
      <c r="A78" s="1"/>
    </row>
    <row r="79" spans="1:6" x14ac:dyDescent="0.3">
      <c r="A79" s="1"/>
    </row>
    <row r="80" spans="1:6" x14ac:dyDescent="0.3">
      <c r="A80" s="1"/>
    </row>
    <row r="81" spans="1:1" x14ac:dyDescent="0.3">
      <c r="A81" s="1"/>
    </row>
  </sheetData>
  <sortState ref="A42:F71">
    <sortCondition ref="E42:E7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25" workbookViewId="0">
      <selection activeCell="A55" sqref="A55:F94"/>
    </sheetView>
  </sheetViews>
  <sheetFormatPr defaultRowHeight="16.2" x14ac:dyDescent="0.3"/>
  <sheetData>
    <row r="1" spans="1:6" x14ac:dyDescent="0.3">
      <c r="A1" s="1">
        <v>43192</v>
      </c>
      <c r="B1">
        <v>2</v>
      </c>
      <c r="C1" t="s">
        <v>192</v>
      </c>
      <c r="D1" t="s">
        <v>215</v>
      </c>
      <c r="E1" t="s">
        <v>216</v>
      </c>
    </row>
    <row r="2" spans="1:6" x14ac:dyDescent="0.3">
      <c r="A2" s="1">
        <v>43192</v>
      </c>
      <c r="B2">
        <v>30</v>
      </c>
      <c r="C2" t="s">
        <v>193</v>
      </c>
      <c r="D2" t="s">
        <v>196</v>
      </c>
      <c r="E2" t="s">
        <v>202</v>
      </c>
      <c r="F2" t="s">
        <v>217</v>
      </c>
    </row>
    <row r="3" spans="1:6" x14ac:dyDescent="0.3">
      <c r="A3" s="1">
        <v>43192</v>
      </c>
      <c r="B3">
        <v>45</v>
      </c>
      <c r="C3" t="s">
        <v>193</v>
      </c>
      <c r="D3" t="s">
        <v>196</v>
      </c>
      <c r="E3" t="s">
        <v>202</v>
      </c>
      <c r="F3" t="s">
        <v>223</v>
      </c>
    </row>
    <row r="4" spans="1:6" x14ac:dyDescent="0.3">
      <c r="A4" s="1">
        <v>43192</v>
      </c>
      <c r="B4">
        <v>6</v>
      </c>
      <c r="C4" t="s">
        <v>193</v>
      </c>
      <c r="D4" t="s">
        <v>196</v>
      </c>
      <c r="E4" t="s">
        <v>202</v>
      </c>
    </row>
    <row r="5" spans="1:6" x14ac:dyDescent="0.3">
      <c r="A5" s="1">
        <v>43192</v>
      </c>
      <c r="B5">
        <v>11</v>
      </c>
      <c r="C5" t="s">
        <v>193</v>
      </c>
      <c r="D5" t="s">
        <v>196</v>
      </c>
      <c r="E5" t="s">
        <v>202</v>
      </c>
      <c r="F5" t="s">
        <v>220</v>
      </c>
    </row>
    <row r="6" spans="1:6" x14ac:dyDescent="0.3">
      <c r="A6" s="1">
        <v>43192</v>
      </c>
      <c r="B6">
        <v>63</v>
      </c>
      <c r="C6" t="s">
        <v>193</v>
      </c>
      <c r="D6" t="s">
        <v>196</v>
      </c>
      <c r="E6" t="s">
        <v>202</v>
      </c>
      <c r="F6" t="s">
        <v>225</v>
      </c>
    </row>
    <row r="7" spans="1:6" x14ac:dyDescent="0.3">
      <c r="A7" s="1">
        <v>43192</v>
      </c>
      <c r="B7">
        <v>1</v>
      </c>
      <c r="C7" t="s">
        <v>193</v>
      </c>
      <c r="D7" t="s">
        <v>197</v>
      </c>
      <c r="E7" t="s">
        <v>203</v>
      </c>
      <c r="F7" t="s">
        <v>398</v>
      </c>
    </row>
    <row r="8" spans="1:6" x14ac:dyDescent="0.3">
      <c r="A8" s="1">
        <v>43192</v>
      </c>
      <c r="B8">
        <v>12</v>
      </c>
      <c r="C8" t="s">
        <v>193</v>
      </c>
      <c r="D8" t="s">
        <v>198</v>
      </c>
      <c r="E8" t="s">
        <v>204</v>
      </c>
    </row>
    <row r="9" spans="1:6" x14ac:dyDescent="0.3">
      <c r="A9" s="1">
        <v>43192</v>
      </c>
      <c r="B9">
        <v>1</v>
      </c>
      <c r="C9" t="s">
        <v>194</v>
      </c>
      <c r="D9" t="s">
        <v>199</v>
      </c>
      <c r="E9" t="s">
        <v>203</v>
      </c>
    </row>
    <row r="10" spans="1:6" x14ac:dyDescent="0.3">
      <c r="A10" s="1">
        <v>43192</v>
      </c>
      <c r="B10">
        <v>1</v>
      </c>
      <c r="C10" t="s">
        <v>195</v>
      </c>
      <c r="D10" t="s">
        <v>200</v>
      </c>
      <c r="E10" t="s">
        <v>205</v>
      </c>
    </row>
    <row r="11" spans="1:6" x14ac:dyDescent="0.3">
      <c r="A11" s="1">
        <v>43210</v>
      </c>
      <c r="B11">
        <v>2</v>
      </c>
      <c r="C11" t="s">
        <v>442</v>
      </c>
      <c r="D11" t="s">
        <v>505</v>
      </c>
      <c r="E11" t="s">
        <v>686</v>
      </c>
      <c r="F11" t="s">
        <v>783</v>
      </c>
    </row>
    <row r="12" spans="1:6" x14ac:dyDescent="0.3">
      <c r="A12" s="1">
        <v>43210</v>
      </c>
      <c r="B12">
        <v>2</v>
      </c>
      <c r="C12" t="s">
        <v>442</v>
      </c>
      <c r="D12" t="s">
        <v>506</v>
      </c>
      <c r="E12" t="s">
        <v>686</v>
      </c>
    </row>
    <row r="13" spans="1:6" x14ac:dyDescent="0.3">
      <c r="A13" s="1">
        <v>43210</v>
      </c>
      <c r="B13">
        <v>1</v>
      </c>
      <c r="C13" t="s">
        <v>442</v>
      </c>
      <c r="D13" t="s">
        <v>507</v>
      </c>
      <c r="E13" t="s">
        <v>686</v>
      </c>
    </row>
    <row r="14" spans="1:6" x14ac:dyDescent="0.3">
      <c r="A14" s="1">
        <v>43210</v>
      </c>
      <c r="B14">
        <v>4</v>
      </c>
      <c r="C14" t="s">
        <v>442</v>
      </c>
      <c r="D14" t="s">
        <v>508</v>
      </c>
      <c r="E14" t="s">
        <v>686</v>
      </c>
    </row>
    <row r="15" spans="1:6" x14ac:dyDescent="0.3">
      <c r="A15" s="1">
        <v>43210</v>
      </c>
      <c r="B15">
        <v>1</v>
      </c>
      <c r="C15" t="s">
        <v>442</v>
      </c>
      <c r="D15" t="s">
        <v>509</v>
      </c>
      <c r="E15" t="s">
        <v>686</v>
      </c>
    </row>
    <row r="16" spans="1:6" x14ac:dyDescent="0.3">
      <c r="A16" s="1">
        <v>43210</v>
      </c>
      <c r="B16">
        <v>1</v>
      </c>
      <c r="C16" t="s">
        <v>442</v>
      </c>
      <c r="D16" t="s">
        <v>510</v>
      </c>
      <c r="E16" t="s">
        <v>686</v>
      </c>
    </row>
    <row r="17" spans="1:6" x14ac:dyDescent="0.3">
      <c r="A17" s="1">
        <v>43210</v>
      </c>
      <c r="B17">
        <v>2</v>
      </c>
      <c r="C17" t="s">
        <v>442</v>
      </c>
      <c r="D17" t="s">
        <v>511</v>
      </c>
      <c r="E17" t="s">
        <v>686</v>
      </c>
    </row>
    <row r="18" spans="1:6" x14ac:dyDescent="0.3">
      <c r="A18" s="1">
        <v>43210</v>
      </c>
      <c r="B18">
        <v>1</v>
      </c>
      <c r="C18" t="s">
        <v>503</v>
      </c>
      <c r="D18" t="s">
        <v>512</v>
      </c>
      <c r="E18" t="s">
        <v>686</v>
      </c>
    </row>
    <row r="19" spans="1:6" x14ac:dyDescent="0.3">
      <c r="A19" s="1">
        <v>43210</v>
      </c>
      <c r="B19">
        <v>1</v>
      </c>
      <c r="C19" t="s">
        <v>504</v>
      </c>
      <c r="D19" t="s">
        <v>513</v>
      </c>
      <c r="E19" t="s">
        <v>693</v>
      </c>
    </row>
    <row r="20" spans="1:6" x14ac:dyDescent="0.3">
      <c r="A20" s="1">
        <v>43210</v>
      </c>
      <c r="B20">
        <v>2</v>
      </c>
      <c r="C20" t="s">
        <v>504</v>
      </c>
      <c r="D20" t="s">
        <v>514</v>
      </c>
      <c r="E20" t="s">
        <v>693</v>
      </c>
      <c r="F20" t="s">
        <v>1904</v>
      </c>
    </row>
    <row r="21" spans="1:6" x14ac:dyDescent="0.3">
      <c r="A21" s="1">
        <v>43210</v>
      </c>
      <c r="B21">
        <v>1</v>
      </c>
      <c r="C21" t="s">
        <v>489</v>
      </c>
      <c r="D21" t="s">
        <v>515</v>
      </c>
      <c r="E21" t="s">
        <v>709</v>
      </c>
    </row>
    <row r="22" spans="1:6" x14ac:dyDescent="0.3">
      <c r="A22" s="1">
        <v>43210</v>
      </c>
      <c r="B22">
        <v>1</v>
      </c>
      <c r="C22" t="s">
        <v>489</v>
      </c>
      <c r="D22" t="s">
        <v>1923</v>
      </c>
      <c r="E22" t="s">
        <v>709</v>
      </c>
    </row>
    <row r="23" spans="1:6" x14ac:dyDescent="0.3">
      <c r="A23" s="1">
        <v>43210</v>
      </c>
      <c r="B23">
        <v>1</v>
      </c>
      <c r="C23" t="s">
        <v>446</v>
      </c>
      <c r="D23" t="s">
        <v>516</v>
      </c>
      <c r="E23" t="s">
        <v>690</v>
      </c>
      <c r="F23" t="s">
        <v>1888</v>
      </c>
    </row>
    <row r="24" spans="1:6" x14ac:dyDescent="0.3">
      <c r="A24" s="1">
        <v>43210</v>
      </c>
      <c r="B24">
        <v>1</v>
      </c>
      <c r="C24" t="s">
        <v>446</v>
      </c>
      <c r="D24" t="s">
        <v>190</v>
      </c>
      <c r="E24" t="s">
        <v>690</v>
      </c>
    </row>
    <row r="25" spans="1:6" x14ac:dyDescent="0.3">
      <c r="A25" s="1">
        <v>43210</v>
      </c>
      <c r="B25">
        <v>4</v>
      </c>
      <c r="C25" t="s">
        <v>490</v>
      </c>
      <c r="D25" t="s">
        <v>517</v>
      </c>
      <c r="E25" t="s">
        <v>685</v>
      </c>
      <c r="F25" t="s">
        <v>1881</v>
      </c>
    </row>
    <row r="26" spans="1:6" x14ac:dyDescent="0.3">
      <c r="A26" s="1">
        <v>43210</v>
      </c>
      <c r="B26">
        <v>1</v>
      </c>
      <c r="C26" t="s">
        <v>490</v>
      </c>
      <c r="D26" t="s">
        <v>518</v>
      </c>
      <c r="E26" t="s">
        <v>686</v>
      </c>
      <c r="F26" t="s">
        <v>1924</v>
      </c>
    </row>
    <row r="27" spans="1:6" x14ac:dyDescent="0.3">
      <c r="A27" s="1">
        <v>43210</v>
      </c>
      <c r="B27">
        <v>1</v>
      </c>
      <c r="C27" t="s">
        <v>519</v>
      </c>
      <c r="D27" t="s">
        <v>520</v>
      </c>
      <c r="E27" t="s">
        <v>697</v>
      </c>
    </row>
    <row r="28" spans="1:6" x14ac:dyDescent="0.3">
      <c r="A28" s="1">
        <v>43210</v>
      </c>
      <c r="B28">
        <v>2</v>
      </c>
      <c r="C28" t="s">
        <v>473</v>
      </c>
      <c r="D28" t="s">
        <v>521</v>
      </c>
      <c r="E28" t="s">
        <v>697</v>
      </c>
    </row>
    <row r="29" spans="1:6" x14ac:dyDescent="0.3">
      <c r="A29" s="1">
        <v>43210</v>
      </c>
      <c r="B29">
        <v>1</v>
      </c>
      <c r="C29" t="s">
        <v>473</v>
      </c>
      <c r="D29" t="s">
        <v>522</v>
      </c>
      <c r="E29" t="s">
        <v>697</v>
      </c>
    </row>
    <row r="30" spans="1:6" x14ac:dyDescent="0.3">
      <c r="A30" s="1">
        <v>43210</v>
      </c>
      <c r="B30">
        <v>1</v>
      </c>
      <c r="C30" t="s">
        <v>473</v>
      </c>
      <c r="D30" t="s">
        <v>523</v>
      </c>
      <c r="E30" t="s">
        <v>692</v>
      </c>
    </row>
    <row r="31" spans="1:6" x14ac:dyDescent="0.3">
      <c r="A31" s="1">
        <v>43210</v>
      </c>
      <c r="B31">
        <v>1</v>
      </c>
      <c r="C31" t="s">
        <v>473</v>
      </c>
      <c r="D31" t="s">
        <v>524</v>
      </c>
      <c r="E31" t="s">
        <v>687</v>
      </c>
    </row>
    <row r="32" spans="1:6" x14ac:dyDescent="0.3">
      <c r="A32" s="1">
        <v>43210</v>
      </c>
      <c r="B32">
        <v>1</v>
      </c>
      <c r="C32" t="s">
        <v>473</v>
      </c>
      <c r="D32" t="s">
        <v>525</v>
      </c>
      <c r="E32" t="s">
        <v>687</v>
      </c>
    </row>
    <row r="33" spans="1:6" x14ac:dyDescent="0.3">
      <c r="A33" s="1">
        <v>43210</v>
      </c>
      <c r="B33">
        <v>23</v>
      </c>
      <c r="C33" t="s">
        <v>448</v>
      </c>
      <c r="D33" t="s">
        <v>526</v>
      </c>
      <c r="E33" t="s">
        <v>688</v>
      </c>
      <c r="F33" t="s">
        <v>531</v>
      </c>
    </row>
    <row r="34" spans="1:6" x14ac:dyDescent="0.3">
      <c r="A34" s="1">
        <v>43210</v>
      </c>
      <c r="B34">
        <v>626</v>
      </c>
      <c r="C34" t="s">
        <v>448</v>
      </c>
      <c r="D34" t="s">
        <v>526</v>
      </c>
      <c r="E34" t="s">
        <v>688</v>
      </c>
      <c r="F34" t="s">
        <v>532</v>
      </c>
    </row>
    <row r="35" spans="1:6" x14ac:dyDescent="0.3">
      <c r="A35" s="1">
        <v>43210</v>
      </c>
      <c r="B35">
        <v>115</v>
      </c>
      <c r="C35" t="s">
        <v>448</v>
      </c>
      <c r="D35" t="s">
        <v>526</v>
      </c>
      <c r="E35" t="s">
        <v>688</v>
      </c>
      <c r="F35" t="s">
        <v>533</v>
      </c>
    </row>
    <row r="36" spans="1:6" x14ac:dyDescent="0.3">
      <c r="A36" s="1">
        <v>43210</v>
      </c>
      <c r="B36">
        <v>19</v>
      </c>
      <c r="C36" t="s">
        <v>448</v>
      </c>
      <c r="D36" t="s">
        <v>526</v>
      </c>
      <c r="E36" t="s">
        <v>688</v>
      </c>
      <c r="F36" t="s">
        <v>1925</v>
      </c>
    </row>
    <row r="37" spans="1:6" x14ac:dyDescent="0.3">
      <c r="A37" s="1">
        <v>43210</v>
      </c>
      <c r="B37">
        <v>10</v>
      </c>
      <c r="C37" t="s">
        <v>448</v>
      </c>
      <c r="D37" t="s">
        <v>526</v>
      </c>
      <c r="E37" t="s">
        <v>688</v>
      </c>
    </row>
    <row r="38" spans="1:6" x14ac:dyDescent="0.3">
      <c r="A38" s="1">
        <v>43210</v>
      </c>
      <c r="B38">
        <v>118</v>
      </c>
      <c r="C38" t="s">
        <v>448</v>
      </c>
      <c r="D38" t="s">
        <v>526</v>
      </c>
      <c r="E38" t="s">
        <v>688</v>
      </c>
      <c r="F38" t="s">
        <v>534</v>
      </c>
    </row>
    <row r="39" spans="1:6" x14ac:dyDescent="0.3">
      <c r="A39" s="1">
        <v>43210</v>
      </c>
      <c r="B39">
        <v>8</v>
      </c>
      <c r="C39" t="s">
        <v>448</v>
      </c>
      <c r="D39" t="s">
        <v>526</v>
      </c>
      <c r="E39" t="s">
        <v>688</v>
      </c>
      <c r="F39" t="s">
        <v>535</v>
      </c>
    </row>
    <row r="40" spans="1:6" x14ac:dyDescent="0.3">
      <c r="A40" s="1">
        <v>43210</v>
      </c>
      <c r="B40">
        <v>89</v>
      </c>
      <c r="C40" t="s">
        <v>448</v>
      </c>
      <c r="D40" t="s">
        <v>527</v>
      </c>
      <c r="E40" t="s">
        <v>688</v>
      </c>
    </row>
    <row r="41" spans="1:6" x14ac:dyDescent="0.3">
      <c r="A41" s="1">
        <v>43210</v>
      </c>
      <c r="B41">
        <v>2</v>
      </c>
      <c r="C41" t="s">
        <v>448</v>
      </c>
      <c r="D41" t="s">
        <v>528</v>
      </c>
      <c r="E41" t="s">
        <v>688</v>
      </c>
    </row>
    <row r="42" spans="1:6" x14ac:dyDescent="0.3">
      <c r="A42" s="1">
        <v>43210</v>
      </c>
      <c r="B42">
        <v>12</v>
      </c>
      <c r="C42" t="s">
        <v>448</v>
      </c>
      <c r="D42" t="s">
        <v>529</v>
      </c>
      <c r="E42" t="s">
        <v>688</v>
      </c>
    </row>
    <row r="43" spans="1:6" x14ac:dyDescent="0.3">
      <c r="A43" s="1">
        <v>43210</v>
      </c>
      <c r="B43">
        <v>33</v>
      </c>
      <c r="C43" t="s">
        <v>448</v>
      </c>
      <c r="D43" t="s">
        <v>530</v>
      </c>
      <c r="E43" t="s">
        <v>688</v>
      </c>
    </row>
    <row r="44" spans="1:6" x14ac:dyDescent="0.3">
      <c r="A44" s="1">
        <v>43223</v>
      </c>
      <c r="B44">
        <v>1</v>
      </c>
      <c r="C44" t="s">
        <v>765</v>
      </c>
      <c r="D44" t="s">
        <v>733</v>
      </c>
      <c r="E44" t="s">
        <v>737</v>
      </c>
      <c r="F44" t="s">
        <v>1888</v>
      </c>
    </row>
    <row r="45" spans="1:6" x14ac:dyDescent="0.3">
      <c r="A45" s="1">
        <v>43223</v>
      </c>
      <c r="B45">
        <v>1</v>
      </c>
      <c r="C45" t="s">
        <v>766</v>
      </c>
      <c r="D45" t="s">
        <v>768</v>
      </c>
      <c r="E45" t="s">
        <v>738</v>
      </c>
      <c r="F45" t="s">
        <v>1906</v>
      </c>
    </row>
    <row r="46" spans="1:6" x14ac:dyDescent="0.3">
      <c r="A46" s="1">
        <v>43223</v>
      </c>
      <c r="B46">
        <v>4</v>
      </c>
      <c r="C46" t="s">
        <v>766</v>
      </c>
      <c r="D46" t="s">
        <v>725</v>
      </c>
      <c r="E46" t="s">
        <v>738</v>
      </c>
      <c r="F46" t="s">
        <v>1918</v>
      </c>
    </row>
    <row r="47" spans="1:6" x14ac:dyDescent="0.3">
      <c r="A47" s="1">
        <v>43223</v>
      </c>
      <c r="B47">
        <v>1</v>
      </c>
      <c r="C47" t="s">
        <v>766</v>
      </c>
      <c r="D47" t="s">
        <v>728</v>
      </c>
      <c r="E47" t="s">
        <v>739</v>
      </c>
    </row>
    <row r="48" spans="1:6" x14ac:dyDescent="0.3">
      <c r="A48" s="1">
        <v>43223</v>
      </c>
      <c r="B48">
        <v>6</v>
      </c>
      <c r="C48" t="s">
        <v>722</v>
      </c>
      <c r="D48" t="s">
        <v>760</v>
      </c>
      <c r="E48" t="s">
        <v>741</v>
      </c>
    </row>
    <row r="49" spans="1:6" x14ac:dyDescent="0.3">
      <c r="A49" s="1">
        <v>43223</v>
      </c>
      <c r="B49">
        <v>1</v>
      </c>
      <c r="C49" t="s">
        <v>722</v>
      </c>
      <c r="D49" t="s">
        <v>769</v>
      </c>
      <c r="E49" t="s">
        <v>737</v>
      </c>
    </row>
    <row r="50" spans="1:6" x14ac:dyDescent="0.3">
      <c r="A50" s="1">
        <v>43223</v>
      </c>
      <c r="B50">
        <v>3</v>
      </c>
      <c r="C50" t="s">
        <v>722</v>
      </c>
      <c r="D50" t="s">
        <v>761</v>
      </c>
      <c r="E50" t="s">
        <v>741</v>
      </c>
      <c r="F50" t="s">
        <v>771</v>
      </c>
    </row>
    <row r="51" spans="1:6" x14ac:dyDescent="0.3">
      <c r="A51" s="1">
        <v>43223</v>
      </c>
      <c r="B51">
        <v>1</v>
      </c>
      <c r="C51" t="s">
        <v>722</v>
      </c>
      <c r="D51" t="s">
        <v>761</v>
      </c>
      <c r="E51" t="s">
        <v>741</v>
      </c>
      <c r="F51" t="s">
        <v>772</v>
      </c>
    </row>
    <row r="52" spans="1:6" x14ac:dyDescent="0.3">
      <c r="A52" s="1">
        <v>43223</v>
      </c>
      <c r="B52">
        <v>1</v>
      </c>
      <c r="C52" t="s">
        <v>742</v>
      </c>
      <c r="D52" t="s">
        <v>744</v>
      </c>
      <c r="E52" t="s">
        <v>737</v>
      </c>
    </row>
    <row r="53" spans="1:6" x14ac:dyDescent="0.3">
      <c r="A53" s="1">
        <v>43223</v>
      </c>
      <c r="B53">
        <v>1</v>
      </c>
      <c r="C53" t="s">
        <v>730</v>
      </c>
      <c r="D53" t="s">
        <v>731</v>
      </c>
      <c r="E53" t="s">
        <v>738</v>
      </c>
      <c r="F53" t="s">
        <v>1904</v>
      </c>
    </row>
    <row r="54" spans="1:6" x14ac:dyDescent="0.3">
      <c r="A54" s="1">
        <v>43223</v>
      </c>
      <c r="B54">
        <v>1</v>
      </c>
      <c r="C54" t="s">
        <v>767</v>
      </c>
      <c r="D54" t="s">
        <v>770</v>
      </c>
      <c r="E54" t="s">
        <v>740</v>
      </c>
    </row>
    <row r="55" spans="1:6" x14ac:dyDescent="0.3">
      <c r="A55" s="1">
        <v>43238</v>
      </c>
      <c r="B55">
        <v>9</v>
      </c>
      <c r="C55" t="s">
        <v>1391</v>
      </c>
      <c r="D55" t="s">
        <v>1349</v>
      </c>
      <c r="E55" t="s">
        <v>1429</v>
      </c>
      <c r="F55" t="s">
        <v>1918</v>
      </c>
    </row>
    <row r="56" spans="1:6" x14ac:dyDescent="0.3">
      <c r="A56" s="1">
        <v>43238</v>
      </c>
      <c r="B56">
        <v>3</v>
      </c>
      <c r="C56" t="s">
        <v>1391</v>
      </c>
      <c r="D56" t="s">
        <v>1350</v>
      </c>
      <c r="E56" t="s">
        <v>1429</v>
      </c>
      <c r="F56" t="s">
        <v>1874</v>
      </c>
    </row>
    <row r="57" spans="1:6" x14ac:dyDescent="0.3">
      <c r="A57" s="1">
        <v>43238</v>
      </c>
      <c r="B57">
        <v>1</v>
      </c>
      <c r="C57" t="s">
        <v>1348</v>
      </c>
      <c r="D57" t="s">
        <v>1375</v>
      </c>
      <c r="E57" t="s">
        <v>1431</v>
      </c>
    </row>
    <row r="58" spans="1:6" x14ac:dyDescent="0.3">
      <c r="A58" s="1">
        <v>43238</v>
      </c>
      <c r="B58">
        <v>4</v>
      </c>
      <c r="C58" t="s">
        <v>1348</v>
      </c>
      <c r="D58" t="s">
        <v>1359</v>
      </c>
      <c r="E58" t="s">
        <v>1431</v>
      </c>
    </row>
    <row r="59" spans="1:6" x14ac:dyDescent="0.3">
      <c r="A59" s="1">
        <v>43238</v>
      </c>
      <c r="B59">
        <v>1</v>
      </c>
      <c r="C59" t="s">
        <v>1348</v>
      </c>
      <c r="D59" t="s">
        <v>1393</v>
      </c>
      <c r="E59" t="s">
        <v>1431</v>
      </c>
      <c r="F59" t="s">
        <v>1926</v>
      </c>
    </row>
    <row r="60" spans="1:6" x14ac:dyDescent="0.3">
      <c r="A60" s="1">
        <v>43238</v>
      </c>
      <c r="B60">
        <v>1</v>
      </c>
      <c r="C60" t="s">
        <v>1348</v>
      </c>
      <c r="D60" t="s">
        <v>1394</v>
      </c>
      <c r="E60" t="s">
        <v>1431</v>
      </c>
    </row>
    <row r="61" spans="1:6" x14ac:dyDescent="0.3">
      <c r="A61" s="1">
        <v>43238</v>
      </c>
      <c r="B61">
        <v>3</v>
      </c>
      <c r="C61" t="s">
        <v>1392</v>
      </c>
      <c r="D61" t="s">
        <v>1380</v>
      </c>
      <c r="E61" t="s">
        <v>1431</v>
      </c>
      <c r="F61" t="s">
        <v>1919</v>
      </c>
    </row>
    <row r="62" spans="1:6" x14ac:dyDescent="0.3">
      <c r="A62" s="1">
        <v>43238</v>
      </c>
      <c r="B62">
        <v>18</v>
      </c>
      <c r="C62" t="s">
        <v>1392</v>
      </c>
      <c r="D62" t="s">
        <v>1387</v>
      </c>
      <c r="E62" t="s">
        <v>1432</v>
      </c>
      <c r="F62" t="s">
        <v>1396</v>
      </c>
    </row>
    <row r="63" spans="1:6" x14ac:dyDescent="0.3">
      <c r="A63" s="1">
        <v>43238</v>
      </c>
      <c r="B63">
        <v>7</v>
      </c>
      <c r="C63" t="s">
        <v>1392</v>
      </c>
      <c r="D63" t="s">
        <v>1387</v>
      </c>
      <c r="E63" t="s">
        <v>1432</v>
      </c>
      <c r="F63" t="s">
        <v>1397</v>
      </c>
    </row>
    <row r="64" spans="1:6" x14ac:dyDescent="0.3">
      <c r="A64" s="1">
        <v>43238</v>
      </c>
      <c r="B64">
        <v>1</v>
      </c>
      <c r="C64" t="s">
        <v>1392</v>
      </c>
      <c r="D64" t="s">
        <v>1357</v>
      </c>
      <c r="E64" t="s">
        <v>1431</v>
      </c>
    </row>
    <row r="65" spans="1:6" x14ac:dyDescent="0.3">
      <c r="A65" s="1">
        <v>43238</v>
      </c>
      <c r="B65">
        <v>1</v>
      </c>
      <c r="C65" t="s">
        <v>1392</v>
      </c>
      <c r="D65" t="s">
        <v>1382</v>
      </c>
      <c r="E65" t="s">
        <v>1432</v>
      </c>
    </row>
    <row r="66" spans="1:6" x14ac:dyDescent="0.3">
      <c r="A66" s="1">
        <v>43238</v>
      </c>
      <c r="B66">
        <v>2</v>
      </c>
      <c r="C66" t="s">
        <v>1392</v>
      </c>
      <c r="D66" t="s">
        <v>1356</v>
      </c>
      <c r="E66" t="s">
        <v>1432</v>
      </c>
    </row>
    <row r="67" spans="1:6" x14ac:dyDescent="0.3">
      <c r="A67" s="1">
        <v>43238</v>
      </c>
      <c r="B67">
        <v>7</v>
      </c>
      <c r="C67" t="s">
        <v>1392</v>
      </c>
      <c r="D67" t="s">
        <v>1395</v>
      </c>
      <c r="E67" t="s">
        <v>1433</v>
      </c>
    </row>
    <row r="68" spans="1:6" x14ac:dyDescent="0.3">
      <c r="A68" s="1">
        <v>43238</v>
      </c>
      <c r="B68">
        <v>3</v>
      </c>
      <c r="C68" t="s">
        <v>1344</v>
      </c>
      <c r="D68" t="s">
        <v>1351</v>
      </c>
      <c r="E68" t="s">
        <v>1429</v>
      </c>
      <c r="F68" t="s">
        <v>1904</v>
      </c>
    </row>
    <row r="69" spans="1:6" x14ac:dyDescent="0.3">
      <c r="A69" s="1">
        <v>43238</v>
      </c>
      <c r="B69">
        <v>3</v>
      </c>
      <c r="C69" t="s">
        <v>1345</v>
      </c>
      <c r="D69" t="s">
        <v>1373</v>
      </c>
      <c r="E69" t="s">
        <v>1433</v>
      </c>
    </row>
    <row r="70" spans="1:6" x14ac:dyDescent="0.3">
      <c r="A70" s="1">
        <v>43253</v>
      </c>
      <c r="B70">
        <v>1</v>
      </c>
      <c r="C70" t="s">
        <v>1348</v>
      </c>
      <c r="D70" t="s">
        <v>1403</v>
      </c>
      <c r="E70" t="s">
        <v>1434</v>
      </c>
    </row>
    <row r="71" spans="1:6" x14ac:dyDescent="0.3">
      <c r="A71" s="1">
        <v>43253</v>
      </c>
      <c r="B71">
        <v>1</v>
      </c>
      <c r="C71" t="s">
        <v>1348</v>
      </c>
      <c r="D71" t="s">
        <v>1393</v>
      </c>
      <c r="E71" t="s">
        <v>1434</v>
      </c>
      <c r="F71" t="s">
        <v>1927</v>
      </c>
    </row>
    <row r="72" spans="1:6" x14ac:dyDescent="0.3">
      <c r="A72" s="1">
        <v>43253</v>
      </c>
      <c r="B72">
        <v>1</v>
      </c>
      <c r="C72" t="s">
        <v>1348</v>
      </c>
      <c r="D72" t="s">
        <v>1418</v>
      </c>
      <c r="E72" t="s">
        <v>1434</v>
      </c>
    </row>
    <row r="73" spans="1:6" x14ac:dyDescent="0.3">
      <c r="A73" s="1">
        <v>43253</v>
      </c>
      <c r="B73">
        <v>87</v>
      </c>
      <c r="C73" t="s">
        <v>1343</v>
      </c>
      <c r="D73" t="s">
        <v>1349</v>
      </c>
      <c r="E73" t="s">
        <v>1429</v>
      </c>
      <c r="F73" t="s">
        <v>1881</v>
      </c>
    </row>
    <row r="74" spans="1:6" x14ac:dyDescent="0.3">
      <c r="A74" s="1">
        <v>43253</v>
      </c>
      <c r="B74">
        <v>31</v>
      </c>
      <c r="C74" t="s">
        <v>1343</v>
      </c>
      <c r="D74" t="s">
        <v>1350</v>
      </c>
      <c r="E74" t="s">
        <v>1429</v>
      </c>
      <c r="F74" t="s">
        <v>1874</v>
      </c>
    </row>
    <row r="75" spans="1:6" x14ac:dyDescent="0.3">
      <c r="A75" s="1">
        <v>43253</v>
      </c>
      <c r="B75">
        <v>3</v>
      </c>
      <c r="C75" t="s">
        <v>1343</v>
      </c>
      <c r="D75" t="s">
        <v>1369</v>
      </c>
      <c r="E75" t="s">
        <v>1429</v>
      </c>
      <c r="F75" t="s">
        <v>1928</v>
      </c>
    </row>
    <row r="76" spans="1:6" x14ac:dyDescent="0.3">
      <c r="A76" s="1">
        <v>43253</v>
      </c>
      <c r="B76">
        <v>2</v>
      </c>
      <c r="C76" t="s">
        <v>1343</v>
      </c>
      <c r="D76" t="s">
        <v>1419</v>
      </c>
      <c r="E76" t="s">
        <v>1429</v>
      </c>
    </row>
    <row r="77" spans="1:6" x14ac:dyDescent="0.3">
      <c r="A77" s="1">
        <v>43253</v>
      </c>
      <c r="B77">
        <v>1</v>
      </c>
      <c r="C77" t="s">
        <v>1343</v>
      </c>
      <c r="D77" t="s">
        <v>1370</v>
      </c>
      <c r="E77" t="s">
        <v>1429</v>
      </c>
      <c r="F77" t="s">
        <v>1929</v>
      </c>
    </row>
    <row r="78" spans="1:6" x14ac:dyDescent="0.3">
      <c r="A78" s="1">
        <v>43253</v>
      </c>
      <c r="B78">
        <v>1</v>
      </c>
      <c r="C78" t="s">
        <v>1343</v>
      </c>
      <c r="D78" t="s">
        <v>1370</v>
      </c>
      <c r="E78" t="s">
        <v>1430</v>
      </c>
    </row>
    <row r="79" spans="1:6" x14ac:dyDescent="0.3">
      <c r="A79" s="1">
        <v>43253</v>
      </c>
      <c r="B79">
        <v>1</v>
      </c>
      <c r="C79" t="s">
        <v>1343</v>
      </c>
      <c r="D79" t="s">
        <v>1367</v>
      </c>
      <c r="E79" t="s">
        <v>1430</v>
      </c>
    </row>
    <row r="80" spans="1:6" x14ac:dyDescent="0.3">
      <c r="A80" s="1">
        <v>43253</v>
      </c>
      <c r="B80">
        <v>1</v>
      </c>
      <c r="C80" t="s">
        <v>1361</v>
      </c>
      <c r="D80" t="s">
        <v>1365</v>
      </c>
      <c r="E80" t="s">
        <v>1429</v>
      </c>
    </row>
    <row r="81" spans="1:6" x14ac:dyDescent="0.3">
      <c r="A81" s="1">
        <v>43253</v>
      </c>
      <c r="B81">
        <v>3</v>
      </c>
      <c r="C81" t="s">
        <v>1364</v>
      </c>
      <c r="D81" t="s">
        <v>1352</v>
      </c>
      <c r="E81" t="s">
        <v>1431</v>
      </c>
      <c r="F81" t="s">
        <v>1888</v>
      </c>
    </row>
    <row r="82" spans="1:6" x14ac:dyDescent="0.3">
      <c r="A82" s="1">
        <v>43253</v>
      </c>
      <c r="B82">
        <v>2</v>
      </c>
      <c r="C82" t="s">
        <v>1417</v>
      </c>
      <c r="D82" t="s">
        <v>1407</v>
      </c>
      <c r="E82" t="s">
        <v>1433</v>
      </c>
    </row>
    <row r="83" spans="1:6" x14ac:dyDescent="0.3">
      <c r="A83" s="1">
        <v>43253</v>
      </c>
      <c r="B83">
        <v>2</v>
      </c>
      <c r="C83" t="s">
        <v>1417</v>
      </c>
      <c r="D83" t="s">
        <v>1408</v>
      </c>
      <c r="E83" t="s">
        <v>1431</v>
      </c>
    </row>
    <row r="84" spans="1:6" x14ac:dyDescent="0.3">
      <c r="A84" s="1">
        <v>43253</v>
      </c>
      <c r="B84">
        <v>2</v>
      </c>
      <c r="C84" t="s">
        <v>1417</v>
      </c>
      <c r="D84" t="s">
        <v>1373</v>
      </c>
      <c r="E84" t="s">
        <v>1433</v>
      </c>
    </row>
    <row r="85" spans="1:6" x14ac:dyDescent="0.3">
      <c r="A85" s="1">
        <v>43253</v>
      </c>
      <c r="B85">
        <v>1</v>
      </c>
      <c r="C85" t="s">
        <v>1417</v>
      </c>
      <c r="D85" t="s">
        <v>1420</v>
      </c>
      <c r="E85" t="s">
        <v>1433</v>
      </c>
    </row>
    <row r="86" spans="1:6" x14ac:dyDescent="0.3">
      <c r="A86" s="1">
        <v>43253</v>
      </c>
      <c r="B86">
        <v>2</v>
      </c>
      <c r="C86" t="s">
        <v>1413</v>
      </c>
      <c r="D86" t="s">
        <v>1380</v>
      </c>
      <c r="E86" t="s">
        <v>1434</v>
      </c>
      <c r="F86" t="s">
        <v>1877</v>
      </c>
    </row>
    <row r="87" spans="1:6" x14ac:dyDescent="0.3">
      <c r="A87" s="1">
        <v>43253</v>
      </c>
      <c r="B87">
        <v>7</v>
      </c>
      <c r="C87" t="s">
        <v>1413</v>
      </c>
      <c r="D87" t="s">
        <v>1357</v>
      </c>
      <c r="E87" t="s">
        <v>1434</v>
      </c>
    </row>
    <row r="88" spans="1:6" x14ac:dyDescent="0.3">
      <c r="A88" s="1">
        <v>43253</v>
      </c>
      <c r="B88">
        <v>2</v>
      </c>
      <c r="C88" t="s">
        <v>1413</v>
      </c>
      <c r="D88" t="s">
        <v>1414</v>
      </c>
      <c r="E88" t="s">
        <v>1433</v>
      </c>
    </row>
    <row r="89" spans="1:6" x14ac:dyDescent="0.3">
      <c r="A89" s="1">
        <v>43253</v>
      </c>
      <c r="B89">
        <v>8</v>
      </c>
      <c r="C89" t="s">
        <v>1413</v>
      </c>
      <c r="D89" t="s">
        <v>1412</v>
      </c>
      <c r="E89" t="s">
        <v>1432</v>
      </c>
    </row>
    <row r="90" spans="1:6" x14ac:dyDescent="0.3">
      <c r="A90" s="1">
        <v>43253</v>
      </c>
      <c r="B90">
        <v>7</v>
      </c>
      <c r="C90" t="s">
        <v>1413</v>
      </c>
      <c r="D90" t="s">
        <v>1382</v>
      </c>
      <c r="E90" t="s">
        <v>1432</v>
      </c>
    </row>
    <row r="91" spans="1:6" x14ac:dyDescent="0.3">
      <c r="A91" s="1">
        <v>43253</v>
      </c>
      <c r="B91">
        <v>3</v>
      </c>
      <c r="C91" t="s">
        <v>1413</v>
      </c>
      <c r="D91" t="s">
        <v>1421</v>
      </c>
      <c r="E91" t="s">
        <v>1432</v>
      </c>
    </row>
    <row r="92" spans="1:6" x14ac:dyDescent="0.3">
      <c r="A92" s="1">
        <v>43253</v>
      </c>
      <c r="B92">
        <v>1</v>
      </c>
      <c r="C92" t="s">
        <v>1413</v>
      </c>
      <c r="D92" t="s">
        <v>1422</v>
      </c>
      <c r="E92" t="s">
        <v>1432</v>
      </c>
    </row>
    <row r="93" spans="1:6" x14ac:dyDescent="0.3">
      <c r="A93" s="1">
        <v>43253</v>
      </c>
      <c r="B93">
        <v>1</v>
      </c>
      <c r="C93" t="s">
        <v>1413</v>
      </c>
      <c r="D93" t="s">
        <v>1411</v>
      </c>
      <c r="E93" t="s">
        <v>1432</v>
      </c>
    </row>
    <row r="94" spans="1:6" x14ac:dyDescent="0.3">
      <c r="A94" s="1">
        <v>43253</v>
      </c>
      <c r="B94">
        <v>1</v>
      </c>
      <c r="C94" t="s">
        <v>1413</v>
      </c>
      <c r="D94" t="s">
        <v>1395</v>
      </c>
      <c r="E94" t="s">
        <v>1433</v>
      </c>
    </row>
    <row r="95" spans="1:6" x14ac:dyDescent="0.3">
      <c r="A95" s="1"/>
    </row>
    <row r="96" spans="1:6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57" workbookViewId="0">
      <selection activeCell="L59" sqref="L59:L64"/>
    </sheetView>
  </sheetViews>
  <sheetFormatPr defaultRowHeight="16.2" x14ac:dyDescent="0.3"/>
  <sheetData>
    <row r="1" spans="1:6" x14ac:dyDescent="0.3">
      <c r="A1" s="18">
        <v>43174</v>
      </c>
      <c r="B1" s="19">
        <v>2</v>
      </c>
      <c r="C1" s="19" t="s">
        <v>92</v>
      </c>
      <c r="D1" s="15" t="s">
        <v>93</v>
      </c>
      <c r="E1" s="15" t="s">
        <v>94</v>
      </c>
      <c r="F1" s="5"/>
    </row>
    <row r="2" spans="1:6" x14ac:dyDescent="0.3">
      <c r="A2" s="1">
        <v>43192</v>
      </c>
      <c r="B2">
        <v>1</v>
      </c>
      <c r="C2" t="s">
        <v>340</v>
      </c>
      <c r="D2" t="s">
        <v>343</v>
      </c>
      <c r="E2" t="s">
        <v>410</v>
      </c>
    </row>
    <row r="3" spans="1:6" x14ac:dyDescent="0.3">
      <c r="A3" s="1">
        <v>43192</v>
      </c>
      <c r="B3">
        <v>1</v>
      </c>
      <c r="C3" t="s">
        <v>340</v>
      </c>
      <c r="D3" t="s">
        <v>344</v>
      </c>
      <c r="E3" t="s">
        <v>410</v>
      </c>
      <c r="F3" t="s">
        <v>1071</v>
      </c>
    </row>
    <row r="4" spans="1:6" x14ac:dyDescent="0.3">
      <c r="A4" s="1">
        <v>43192</v>
      </c>
      <c r="B4">
        <v>1</v>
      </c>
      <c r="C4" t="s">
        <v>352</v>
      </c>
      <c r="D4" t="s">
        <v>354</v>
      </c>
      <c r="E4" t="s">
        <v>396</v>
      </c>
    </row>
    <row r="5" spans="1:6" x14ac:dyDescent="0.3">
      <c r="A5" s="1">
        <v>43192</v>
      </c>
      <c r="B5">
        <v>2</v>
      </c>
      <c r="C5" t="s">
        <v>353</v>
      </c>
      <c r="D5" t="s">
        <v>355</v>
      </c>
      <c r="E5" t="s">
        <v>423</v>
      </c>
    </row>
    <row r="6" spans="1:6" x14ac:dyDescent="0.3">
      <c r="A6" s="1">
        <v>43192</v>
      </c>
      <c r="B6">
        <v>1</v>
      </c>
      <c r="C6" t="s">
        <v>333</v>
      </c>
      <c r="D6" t="s">
        <v>356</v>
      </c>
      <c r="E6" t="s">
        <v>411</v>
      </c>
      <c r="F6" t="s">
        <v>397</v>
      </c>
    </row>
    <row r="7" spans="1:6" x14ac:dyDescent="0.3">
      <c r="A7" s="1">
        <v>43192</v>
      </c>
      <c r="B7">
        <v>8</v>
      </c>
      <c r="C7" t="s">
        <v>333</v>
      </c>
      <c r="D7" t="s">
        <v>334</v>
      </c>
      <c r="E7" t="s">
        <v>411</v>
      </c>
      <c r="F7" t="s">
        <v>335</v>
      </c>
    </row>
    <row r="8" spans="1:6" x14ac:dyDescent="0.3">
      <c r="A8" s="1">
        <v>43210</v>
      </c>
      <c r="B8">
        <v>4</v>
      </c>
      <c r="C8" t="s">
        <v>536</v>
      </c>
      <c r="D8" t="s">
        <v>555</v>
      </c>
      <c r="E8" t="s">
        <v>686</v>
      </c>
      <c r="F8" t="s">
        <v>1072</v>
      </c>
    </row>
    <row r="9" spans="1:6" x14ac:dyDescent="0.3">
      <c r="A9" s="1">
        <v>43210</v>
      </c>
      <c r="B9">
        <v>87</v>
      </c>
      <c r="C9" t="s">
        <v>537</v>
      </c>
      <c r="D9" t="s">
        <v>542</v>
      </c>
      <c r="E9" t="s">
        <v>688</v>
      </c>
      <c r="F9" t="s">
        <v>549</v>
      </c>
    </row>
    <row r="10" spans="1:6" x14ac:dyDescent="0.3">
      <c r="A10" s="1">
        <v>43210</v>
      </c>
      <c r="B10">
        <v>43</v>
      </c>
      <c r="C10" t="s">
        <v>537</v>
      </c>
      <c r="D10" t="s">
        <v>542</v>
      </c>
      <c r="E10" t="s">
        <v>688</v>
      </c>
      <c r="F10" t="s">
        <v>560</v>
      </c>
    </row>
    <row r="11" spans="1:6" x14ac:dyDescent="0.3">
      <c r="A11" s="1">
        <v>43210</v>
      </c>
      <c r="B11">
        <v>220</v>
      </c>
      <c r="C11" t="s">
        <v>537</v>
      </c>
      <c r="D11" t="s">
        <v>542</v>
      </c>
      <c r="E11" t="s">
        <v>688</v>
      </c>
      <c r="F11" t="s">
        <v>550</v>
      </c>
    </row>
    <row r="12" spans="1:6" x14ac:dyDescent="0.3">
      <c r="A12" s="1">
        <v>43210</v>
      </c>
      <c r="B12">
        <v>192</v>
      </c>
      <c r="C12" t="s">
        <v>537</v>
      </c>
      <c r="D12" t="s">
        <v>542</v>
      </c>
      <c r="E12" t="s">
        <v>688</v>
      </c>
      <c r="F12" t="s">
        <v>552</v>
      </c>
    </row>
    <row r="13" spans="1:6" x14ac:dyDescent="0.3">
      <c r="A13" s="1">
        <v>43210</v>
      </c>
      <c r="B13">
        <v>78</v>
      </c>
      <c r="C13" t="s">
        <v>537</v>
      </c>
      <c r="D13" t="s">
        <v>542</v>
      </c>
      <c r="E13" t="s">
        <v>688</v>
      </c>
      <c r="F13" t="s">
        <v>553</v>
      </c>
    </row>
    <row r="14" spans="1:6" x14ac:dyDescent="0.3">
      <c r="A14" s="1">
        <v>43210</v>
      </c>
      <c r="B14">
        <v>10</v>
      </c>
      <c r="C14" t="s">
        <v>537</v>
      </c>
      <c r="D14" t="s">
        <v>543</v>
      </c>
      <c r="E14" t="s">
        <v>688</v>
      </c>
      <c r="F14" t="s">
        <v>1073</v>
      </c>
    </row>
    <row r="15" spans="1:6" x14ac:dyDescent="0.3">
      <c r="A15" s="1">
        <v>43210</v>
      </c>
      <c r="B15">
        <v>1</v>
      </c>
      <c r="C15" t="s">
        <v>540</v>
      </c>
      <c r="D15" t="s">
        <v>562</v>
      </c>
      <c r="E15" t="s">
        <v>686</v>
      </c>
      <c r="F15" t="s">
        <v>1074</v>
      </c>
    </row>
    <row r="16" spans="1:6" x14ac:dyDescent="0.3">
      <c r="A16" s="1">
        <v>43210</v>
      </c>
      <c r="B16">
        <v>1</v>
      </c>
      <c r="C16" t="s">
        <v>540</v>
      </c>
      <c r="D16" t="s">
        <v>567</v>
      </c>
      <c r="E16" t="s">
        <v>692</v>
      </c>
    </row>
    <row r="17" spans="1:6" x14ac:dyDescent="0.3">
      <c r="A17" s="1">
        <v>43210</v>
      </c>
      <c r="B17">
        <v>6</v>
      </c>
      <c r="C17" t="s">
        <v>538</v>
      </c>
      <c r="D17" t="s">
        <v>545</v>
      </c>
      <c r="E17" t="s">
        <v>685</v>
      </c>
      <c r="F17" t="s">
        <v>1075</v>
      </c>
    </row>
    <row r="18" spans="1:6" x14ac:dyDescent="0.3">
      <c r="A18" s="1">
        <v>43210</v>
      </c>
      <c r="B18">
        <v>6</v>
      </c>
      <c r="C18" t="s">
        <v>538</v>
      </c>
      <c r="D18" t="s">
        <v>546</v>
      </c>
      <c r="E18" t="s">
        <v>685</v>
      </c>
      <c r="F18" t="s">
        <v>1071</v>
      </c>
    </row>
    <row r="19" spans="1:6" x14ac:dyDescent="0.3">
      <c r="A19" s="1">
        <v>43210</v>
      </c>
      <c r="B19">
        <v>1</v>
      </c>
      <c r="C19" t="s">
        <v>538</v>
      </c>
      <c r="D19" t="s">
        <v>702</v>
      </c>
      <c r="E19" t="s">
        <v>701</v>
      </c>
    </row>
    <row r="20" spans="1:6" x14ac:dyDescent="0.3">
      <c r="A20" s="1">
        <v>43210</v>
      </c>
      <c r="B20">
        <v>1</v>
      </c>
      <c r="C20" t="s">
        <v>539</v>
      </c>
      <c r="D20" t="s">
        <v>568</v>
      </c>
      <c r="E20" t="s">
        <v>695</v>
      </c>
    </row>
    <row r="21" spans="1:6" x14ac:dyDescent="0.3">
      <c r="A21" s="1">
        <v>43210</v>
      </c>
      <c r="B21">
        <v>1</v>
      </c>
      <c r="C21" t="s">
        <v>539</v>
      </c>
      <c r="D21" t="s">
        <v>547</v>
      </c>
      <c r="E21" t="s">
        <v>695</v>
      </c>
      <c r="F21" t="s">
        <v>610</v>
      </c>
    </row>
    <row r="22" spans="1:6" x14ac:dyDescent="0.3">
      <c r="A22" s="1">
        <v>43210</v>
      </c>
      <c r="B22">
        <v>2</v>
      </c>
      <c r="C22" t="s">
        <v>565</v>
      </c>
      <c r="D22" t="s">
        <v>569</v>
      </c>
      <c r="E22" t="s">
        <v>685</v>
      </c>
    </row>
    <row r="23" spans="1:6" x14ac:dyDescent="0.3">
      <c r="A23" s="1">
        <v>43210</v>
      </c>
      <c r="B23">
        <v>1</v>
      </c>
      <c r="C23" t="s">
        <v>566</v>
      </c>
      <c r="D23" t="s">
        <v>570</v>
      </c>
      <c r="E23" t="s">
        <v>709</v>
      </c>
    </row>
    <row r="24" spans="1:6" x14ac:dyDescent="0.3">
      <c r="A24" s="1">
        <v>43223</v>
      </c>
      <c r="B24">
        <v>2</v>
      </c>
      <c r="C24" t="s">
        <v>1131</v>
      </c>
      <c r="D24" t="s">
        <v>1165</v>
      </c>
      <c r="E24" t="s">
        <v>1175</v>
      </c>
      <c r="F24" t="s">
        <v>1173</v>
      </c>
    </row>
    <row r="25" spans="1:6" x14ac:dyDescent="0.3">
      <c r="A25" s="1">
        <v>43223</v>
      </c>
      <c r="B25">
        <v>2</v>
      </c>
      <c r="C25" t="s">
        <v>1131</v>
      </c>
      <c r="D25" t="s">
        <v>1168</v>
      </c>
      <c r="E25" t="s">
        <v>1153</v>
      </c>
      <c r="F25" t="s">
        <v>1174</v>
      </c>
    </row>
    <row r="26" spans="1:6" x14ac:dyDescent="0.3">
      <c r="A26" s="1">
        <v>43223</v>
      </c>
      <c r="B26">
        <v>1</v>
      </c>
      <c r="C26" t="s">
        <v>1131</v>
      </c>
      <c r="D26" t="s">
        <v>1169</v>
      </c>
      <c r="E26" t="s">
        <v>1153</v>
      </c>
    </row>
    <row r="27" spans="1:6" x14ac:dyDescent="0.3">
      <c r="A27" s="1">
        <v>43223</v>
      </c>
      <c r="B27">
        <v>3</v>
      </c>
      <c r="C27" t="s">
        <v>1131</v>
      </c>
      <c r="D27" t="s">
        <v>1170</v>
      </c>
      <c r="E27" t="s">
        <v>1153</v>
      </c>
    </row>
    <row r="28" spans="1:6" x14ac:dyDescent="0.3">
      <c r="A28" s="1">
        <v>43223</v>
      </c>
      <c r="B28">
        <v>2</v>
      </c>
      <c r="C28" t="s">
        <v>1131</v>
      </c>
      <c r="D28" t="s">
        <v>1171</v>
      </c>
      <c r="E28" t="s">
        <v>1153</v>
      </c>
    </row>
    <row r="29" spans="1:6" x14ac:dyDescent="0.3">
      <c r="A29" s="1">
        <v>43223</v>
      </c>
      <c r="B29">
        <v>1</v>
      </c>
      <c r="C29" t="s">
        <v>1131</v>
      </c>
      <c r="D29" t="s">
        <v>1172</v>
      </c>
      <c r="E29" t="s">
        <v>1153</v>
      </c>
    </row>
    <row r="30" spans="1:6" x14ac:dyDescent="0.3">
      <c r="A30" s="1">
        <v>43223</v>
      </c>
      <c r="B30">
        <v>1</v>
      </c>
      <c r="C30" t="s">
        <v>1132</v>
      </c>
      <c r="D30" t="s">
        <v>1139</v>
      </c>
      <c r="E30" t="s">
        <v>1155</v>
      </c>
      <c r="F30" t="s">
        <v>1098</v>
      </c>
    </row>
    <row r="31" spans="1:6" x14ac:dyDescent="0.3">
      <c r="A31" s="1">
        <v>43223</v>
      </c>
      <c r="B31">
        <v>1</v>
      </c>
      <c r="C31" t="s">
        <v>1133</v>
      </c>
      <c r="D31" t="s">
        <v>1144</v>
      </c>
      <c r="E31" t="s">
        <v>1157</v>
      </c>
      <c r="F31" t="s">
        <v>610</v>
      </c>
    </row>
    <row r="32" spans="1:6" x14ac:dyDescent="0.3">
      <c r="A32" s="1">
        <v>43238</v>
      </c>
      <c r="B32">
        <v>3</v>
      </c>
      <c r="C32" t="s">
        <v>1435</v>
      </c>
      <c r="D32" t="s">
        <v>1468</v>
      </c>
      <c r="E32" t="s">
        <v>1863</v>
      </c>
    </row>
    <row r="33" spans="1:5" x14ac:dyDescent="0.3">
      <c r="A33" s="1">
        <v>43238</v>
      </c>
      <c r="B33">
        <v>4</v>
      </c>
      <c r="C33" t="s">
        <v>1435</v>
      </c>
      <c r="D33" t="s">
        <v>1438</v>
      </c>
      <c r="E33" t="s">
        <v>1862</v>
      </c>
    </row>
    <row r="34" spans="1:5" x14ac:dyDescent="0.3">
      <c r="A34" s="1">
        <v>43238</v>
      </c>
      <c r="B34">
        <v>1</v>
      </c>
      <c r="C34" t="s">
        <v>1435</v>
      </c>
      <c r="D34" t="s">
        <v>1445</v>
      </c>
      <c r="E34" t="s">
        <v>1862</v>
      </c>
    </row>
    <row r="35" spans="1:5" x14ac:dyDescent="0.3">
      <c r="A35" s="1">
        <v>43238</v>
      </c>
      <c r="B35">
        <v>2</v>
      </c>
      <c r="C35" t="s">
        <v>1435</v>
      </c>
      <c r="D35" t="s">
        <v>1449</v>
      </c>
      <c r="E35" t="s">
        <v>1862</v>
      </c>
    </row>
    <row r="36" spans="1:5" x14ac:dyDescent="0.3">
      <c r="A36" s="1">
        <v>43238</v>
      </c>
      <c r="B36">
        <v>5</v>
      </c>
      <c r="C36" t="s">
        <v>1436</v>
      </c>
      <c r="D36" t="s">
        <v>1441</v>
      </c>
      <c r="E36" t="s">
        <v>1867</v>
      </c>
    </row>
    <row r="37" spans="1:5" x14ac:dyDescent="0.3">
      <c r="A37" s="1">
        <v>43238</v>
      </c>
      <c r="B37">
        <v>7</v>
      </c>
      <c r="C37" t="s">
        <v>1436</v>
      </c>
      <c r="D37" t="s">
        <v>1441</v>
      </c>
      <c r="E37" t="s">
        <v>1867</v>
      </c>
    </row>
    <row r="38" spans="1:5" x14ac:dyDescent="0.3">
      <c r="A38" s="1">
        <v>43238</v>
      </c>
      <c r="B38">
        <v>3</v>
      </c>
      <c r="C38" t="s">
        <v>1457</v>
      </c>
      <c r="D38" t="s">
        <v>1460</v>
      </c>
      <c r="E38" t="s">
        <v>1863</v>
      </c>
    </row>
    <row r="39" spans="1:5" x14ac:dyDescent="0.3">
      <c r="A39" s="1">
        <v>43238</v>
      </c>
      <c r="B39">
        <v>1</v>
      </c>
      <c r="C39" t="s">
        <v>1466</v>
      </c>
      <c r="D39" t="s">
        <v>1469</v>
      </c>
      <c r="E39" t="s">
        <v>1873</v>
      </c>
    </row>
    <row r="40" spans="1:5" x14ac:dyDescent="0.3">
      <c r="A40" s="1">
        <v>43238</v>
      </c>
      <c r="B40">
        <v>1</v>
      </c>
      <c r="C40" t="s">
        <v>1467</v>
      </c>
      <c r="D40" t="s">
        <v>1470</v>
      </c>
      <c r="E40" t="s">
        <v>1863</v>
      </c>
    </row>
    <row r="41" spans="1:5" x14ac:dyDescent="0.3">
      <c r="A41" s="1">
        <v>43238</v>
      </c>
      <c r="B41">
        <v>2</v>
      </c>
      <c r="C41" t="s">
        <v>1437</v>
      </c>
      <c r="D41" t="s">
        <v>1454</v>
      </c>
      <c r="E41" t="s">
        <v>1863</v>
      </c>
    </row>
    <row r="42" spans="1:5" x14ac:dyDescent="0.3">
      <c r="A42" s="1">
        <v>43238</v>
      </c>
      <c r="B42">
        <v>1</v>
      </c>
      <c r="C42" t="s">
        <v>1437</v>
      </c>
      <c r="D42" t="s">
        <v>1471</v>
      </c>
      <c r="E42" t="s">
        <v>1863</v>
      </c>
    </row>
    <row r="43" spans="1:5" x14ac:dyDescent="0.3">
      <c r="A43" s="1">
        <v>43238</v>
      </c>
      <c r="B43">
        <v>1</v>
      </c>
      <c r="C43" t="s">
        <v>1437</v>
      </c>
      <c r="D43" t="s">
        <v>1472</v>
      </c>
      <c r="E43" t="s">
        <v>1863</v>
      </c>
    </row>
    <row r="44" spans="1:5" x14ac:dyDescent="0.3">
      <c r="A44" s="1">
        <v>43253</v>
      </c>
      <c r="B44">
        <v>4</v>
      </c>
      <c r="C44" t="s">
        <v>1436</v>
      </c>
      <c r="D44" t="s">
        <v>1452</v>
      </c>
      <c r="E44" t="s">
        <v>1867</v>
      </c>
    </row>
    <row r="45" spans="1:5" x14ac:dyDescent="0.3">
      <c r="A45" s="1">
        <v>43253</v>
      </c>
      <c r="B45">
        <v>5</v>
      </c>
      <c r="C45" t="s">
        <v>1436</v>
      </c>
      <c r="D45" t="s">
        <v>1441</v>
      </c>
      <c r="E45" t="s">
        <v>1867</v>
      </c>
    </row>
    <row r="46" spans="1:5" x14ac:dyDescent="0.3">
      <c r="A46" s="1">
        <v>43253</v>
      </c>
      <c r="B46">
        <v>1</v>
      </c>
      <c r="C46" t="s">
        <v>1436</v>
      </c>
      <c r="D46" t="s">
        <v>1441</v>
      </c>
      <c r="E46" t="s">
        <v>1867</v>
      </c>
    </row>
    <row r="47" spans="1:5" x14ac:dyDescent="0.3">
      <c r="A47" s="1">
        <v>43253</v>
      </c>
      <c r="B47">
        <v>3</v>
      </c>
      <c r="C47" t="s">
        <v>1436</v>
      </c>
      <c r="D47" t="s">
        <v>1452</v>
      </c>
      <c r="E47" t="s">
        <v>1867</v>
      </c>
    </row>
    <row r="48" spans="1:5" x14ac:dyDescent="0.3">
      <c r="A48" s="1">
        <v>43253</v>
      </c>
      <c r="B48">
        <v>1</v>
      </c>
      <c r="C48" t="s">
        <v>1436</v>
      </c>
      <c r="D48" t="s">
        <v>1476</v>
      </c>
      <c r="E48" t="s">
        <v>1867</v>
      </c>
    </row>
    <row r="49" spans="1:12" x14ac:dyDescent="0.3">
      <c r="A49" s="1">
        <v>43253</v>
      </c>
      <c r="B49">
        <v>2</v>
      </c>
      <c r="C49" t="s">
        <v>1457</v>
      </c>
      <c r="D49" t="s">
        <v>1486</v>
      </c>
      <c r="E49" t="s">
        <v>1863</v>
      </c>
    </row>
    <row r="50" spans="1:12" x14ac:dyDescent="0.3">
      <c r="A50" s="1">
        <v>43253</v>
      </c>
      <c r="B50">
        <v>1</v>
      </c>
      <c r="C50" t="s">
        <v>1485</v>
      </c>
      <c r="D50" t="s">
        <v>1487</v>
      </c>
      <c r="E50" t="s">
        <v>1862</v>
      </c>
    </row>
    <row r="51" spans="1:12" x14ac:dyDescent="0.3">
      <c r="A51" s="1">
        <v>43267</v>
      </c>
      <c r="B51">
        <v>1</v>
      </c>
      <c r="C51" t="s">
        <v>1488</v>
      </c>
      <c r="D51" t="s">
        <v>1523</v>
      </c>
      <c r="E51" t="s">
        <v>1862</v>
      </c>
    </row>
    <row r="52" spans="1:12" x14ac:dyDescent="0.3">
      <c r="A52" s="1">
        <v>43281</v>
      </c>
      <c r="B52">
        <v>7</v>
      </c>
      <c r="C52" t="s">
        <v>1790</v>
      </c>
      <c r="D52" t="s">
        <v>1850</v>
      </c>
      <c r="E52" t="s">
        <v>1862</v>
      </c>
    </row>
    <row r="53" spans="1:12" x14ac:dyDescent="0.3">
      <c r="A53" s="1">
        <v>43281</v>
      </c>
      <c r="B53">
        <v>1</v>
      </c>
      <c r="C53" t="s">
        <v>1790</v>
      </c>
      <c r="D53" t="s">
        <v>1851</v>
      </c>
      <c r="E53" t="s">
        <v>1862</v>
      </c>
    </row>
    <row r="54" spans="1:12" x14ac:dyDescent="0.3">
      <c r="A54" s="1">
        <v>43281</v>
      </c>
      <c r="B54">
        <v>1</v>
      </c>
      <c r="C54" t="s">
        <v>1790</v>
      </c>
      <c r="D54" t="s">
        <v>1808</v>
      </c>
      <c r="E54" t="s">
        <v>1862</v>
      </c>
    </row>
    <row r="55" spans="1:12" x14ac:dyDescent="0.3">
      <c r="A55" s="1">
        <v>43267</v>
      </c>
      <c r="B55">
        <v>8</v>
      </c>
      <c r="C55" t="s">
        <v>1488</v>
      </c>
      <c r="D55" t="s">
        <v>1494</v>
      </c>
      <c r="E55" t="s">
        <v>1863</v>
      </c>
    </row>
    <row r="56" spans="1:12" x14ac:dyDescent="0.3">
      <c r="A56" s="1">
        <v>43267</v>
      </c>
      <c r="B56">
        <v>10</v>
      </c>
      <c r="C56" t="s">
        <v>1491</v>
      </c>
      <c r="D56" t="s">
        <v>1508</v>
      </c>
      <c r="E56" t="s">
        <v>1863</v>
      </c>
    </row>
    <row r="57" spans="1:12" x14ac:dyDescent="0.3">
      <c r="A57" s="1">
        <v>43267</v>
      </c>
      <c r="B57">
        <v>1</v>
      </c>
      <c r="C57" t="s">
        <v>1522</v>
      </c>
      <c r="D57" t="s">
        <v>1525</v>
      </c>
      <c r="E57" t="s">
        <v>1863</v>
      </c>
    </row>
    <row r="58" spans="1:12" x14ac:dyDescent="0.3">
      <c r="A58" s="1">
        <v>43281</v>
      </c>
      <c r="B58">
        <v>1</v>
      </c>
      <c r="C58" t="s">
        <v>1789</v>
      </c>
      <c r="D58" t="s">
        <v>1845</v>
      </c>
      <c r="E58" t="s">
        <v>1863</v>
      </c>
    </row>
    <row r="59" spans="1:12" x14ac:dyDescent="0.3">
      <c r="A59" s="1">
        <v>43281</v>
      </c>
      <c r="B59">
        <v>1</v>
      </c>
      <c r="C59" t="s">
        <v>1789</v>
      </c>
      <c r="D59" t="s">
        <v>1796</v>
      </c>
      <c r="E59" t="s">
        <v>1863</v>
      </c>
      <c r="G59" t="s">
        <v>2320</v>
      </c>
      <c r="H59">
        <v>24</v>
      </c>
      <c r="I59" t="s">
        <v>2320</v>
      </c>
      <c r="J59">
        <v>10</v>
      </c>
      <c r="K59">
        <f>(H59+J59)/2</f>
        <v>17</v>
      </c>
      <c r="L59">
        <v>17</v>
      </c>
    </row>
    <row r="60" spans="1:12" x14ac:dyDescent="0.3">
      <c r="A60" s="1">
        <v>43281</v>
      </c>
      <c r="B60">
        <v>1</v>
      </c>
      <c r="C60" t="s">
        <v>1830</v>
      </c>
      <c r="D60" t="s">
        <v>1835</v>
      </c>
      <c r="E60" t="s">
        <v>1863</v>
      </c>
      <c r="G60" t="s">
        <v>2321</v>
      </c>
      <c r="H60">
        <v>19</v>
      </c>
      <c r="I60" t="s">
        <v>2321</v>
      </c>
      <c r="J60">
        <v>24</v>
      </c>
      <c r="K60">
        <f t="shared" ref="K60:K64" si="0">(H60+J60)/2</f>
        <v>21.5</v>
      </c>
      <c r="L60">
        <v>22</v>
      </c>
    </row>
    <row r="61" spans="1:12" x14ac:dyDescent="0.3">
      <c r="A61" s="1">
        <v>43281</v>
      </c>
      <c r="B61">
        <v>2</v>
      </c>
      <c r="C61" t="s">
        <v>1790</v>
      </c>
      <c r="D61" t="s">
        <v>1838</v>
      </c>
      <c r="E61" t="s">
        <v>1872</v>
      </c>
      <c r="G61" t="s">
        <v>2322</v>
      </c>
      <c r="H61">
        <v>0</v>
      </c>
      <c r="I61" t="s">
        <v>2322</v>
      </c>
      <c r="J61">
        <v>2</v>
      </c>
      <c r="K61">
        <f t="shared" si="0"/>
        <v>1</v>
      </c>
      <c r="L61">
        <v>1</v>
      </c>
    </row>
    <row r="62" spans="1:12" x14ac:dyDescent="0.3">
      <c r="A62" s="1">
        <v>43281</v>
      </c>
      <c r="B62">
        <v>2</v>
      </c>
      <c r="C62" t="s">
        <v>1791</v>
      </c>
      <c r="D62" t="s">
        <v>1813</v>
      </c>
      <c r="E62" t="s">
        <v>1870</v>
      </c>
      <c r="G62" t="s">
        <v>2323</v>
      </c>
      <c r="H62">
        <v>158</v>
      </c>
      <c r="I62" t="s">
        <v>2323</v>
      </c>
      <c r="J62">
        <v>355</v>
      </c>
      <c r="K62">
        <f t="shared" si="0"/>
        <v>256.5</v>
      </c>
      <c r="L62">
        <v>257</v>
      </c>
    </row>
    <row r="63" spans="1:12" x14ac:dyDescent="0.3">
      <c r="A63" s="1">
        <v>43267</v>
      </c>
      <c r="B63">
        <v>38</v>
      </c>
      <c r="C63" t="s">
        <v>1514</v>
      </c>
      <c r="D63" t="s">
        <v>1500</v>
      </c>
      <c r="E63" t="s">
        <v>1867</v>
      </c>
      <c r="G63" t="s">
        <v>2324</v>
      </c>
      <c r="H63">
        <v>14</v>
      </c>
      <c r="I63" t="s">
        <v>2324</v>
      </c>
      <c r="J63">
        <v>9</v>
      </c>
      <c r="K63">
        <f t="shared" si="0"/>
        <v>11.5</v>
      </c>
      <c r="L63">
        <v>12</v>
      </c>
    </row>
    <row r="64" spans="1:12" x14ac:dyDescent="0.3">
      <c r="A64" s="1">
        <v>43267</v>
      </c>
      <c r="B64">
        <v>8</v>
      </c>
      <c r="C64" t="s">
        <v>1514</v>
      </c>
      <c r="D64" t="s">
        <v>1498</v>
      </c>
      <c r="E64" t="s">
        <v>1867</v>
      </c>
      <c r="G64" t="s">
        <v>2325</v>
      </c>
      <c r="H64">
        <v>215</v>
      </c>
      <c r="I64" t="s">
        <v>2325</v>
      </c>
      <c r="J64">
        <v>400</v>
      </c>
      <c r="K64">
        <f t="shared" si="0"/>
        <v>307.5</v>
      </c>
      <c r="L64">
        <v>308</v>
      </c>
    </row>
    <row r="65" spans="1:5" x14ac:dyDescent="0.3">
      <c r="A65" s="1">
        <v>43267</v>
      </c>
      <c r="B65">
        <v>57</v>
      </c>
      <c r="C65" t="s">
        <v>1514</v>
      </c>
      <c r="D65" t="s">
        <v>1499</v>
      </c>
      <c r="E65" t="s">
        <v>1867</v>
      </c>
    </row>
    <row r="66" spans="1:5" x14ac:dyDescent="0.3">
      <c r="A66" s="1">
        <v>43281</v>
      </c>
      <c r="B66">
        <v>8</v>
      </c>
      <c r="C66" t="s">
        <v>1789</v>
      </c>
      <c r="D66" t="s">
        <v>1846</v>
      </c>
      <c r="E66" t="s">
        <v>1867</v>
      </c>
    </row>
    <row r="67" spans="1:5" x14ac:dyDescent="0.3">
      <c r="A67" s="1">
        <v>43281</v>
      </c>
      <c r="B67">
        <v>4</v>
      </c>
      <c r="C67" t="s">
        <v>1789</v>
      </c>
      <c r="D67" t="s">
        <v>1832</v>
      </c>
      <c r="E67" t="s">
        <v>1867</v>
      </c>
    </row>
    <row r="68" spans="1:5" x14ac:dyDescent="0.3">
      <c r="A68" s="1">
        <v>43281</v>
      </c>
      <c r="B68">
        <v>7</v>
      </c>
      <c r="C68" t="s">
        <v>1789</v>
      </c>
      <c r="D68" t="s">
        <v>1847</v>
      </c>
      <c r="E68" t="s">
        <v>1867</v>
      </c>
    </row>
    <row r="69" spans="1:5" x14ac:dyDescent="0.3">
      <c r="A69" s="1">
        <v>43281</v>
      </c>
      <c r="B69">
        <v>232</v>
      </c>
      <c r="C69" t="s">
        <v>1789</v>
      </c>
      <c r="D69" t="s">
        <v>1847</v>
      </c>
      <c r="E69" t="s">
        <v>1867</v>
      </c>
    </row>
    <row r="70" spans="1:5" x14ac:dyDescent="0.3">
      <c r="A70" s="1">
        <v>43281</v>
      </c>
      <c r="B70">
        <v>1</v>
      </c>
      <c r="C70" t="s">
        <v>1844</v>
      </c>
      <c r="D70" t="s">
        <v>1848</v>
      </c>
      <c r="E70" t="s">
        <v>1867</v>
      </c>
    </row>
    <row r="71" spans="1:5" x14ac:dyDescent="0.3">
      <c r="A71" s="1">
        <v>43267</v>
      </c>
      <c r="B71">
        <v>1</v>
      </c>
      <c r="C71" t="s">
        <v>1492</v>
      </c>
      <c r="D71" t="s">
        <v>1524</v>
      </c>
      <c r="E71" t="s">
        <v>1873</v>
      </c>
    </row>
    <row r="72" spans="1:5" x14ac:dyDescent="0.3">
      <c r="A72" s="1">
        <v>43281</v>
      </c>
      <c r="B72">
        <v>1</v>
      </c>
      <c r="C72" t="s">
        <v>1793</v>
      </c>
      <c r="D72" t="s">
        <v>1836</v>
      </c>
      <c r="E72" t="s">
        <v>1873</v>
      </c>
    </row>
    <row r="73" spans="1:5" x14ac:dyDescent="0.3">
      <c r="A73" s="1">
        <v>43281</v>
      </c>
      <c r="B73">
        <v>1</v>
      </c>
      <c r="C73" t="s">
        <v>1793</v>
      </c>
      <c r="D73" t="s">
        <v>1836</v>
      </c>
      <c r="E73" t="s">
        <v>1873</v>
      </c>
    </row>
    <row r="74" spans="1:5" x14ac:dyDescent="0.3">
      <c r="A74" s="1">
        <v>43281</v>
      </c>
      <c r="B74">
        <v>2</v>
      </c>
      <c r="C74" t="s">
        <v>1793</v>
      </c>
      <c r="D74" t="s">
        <v>1849</v>
      </c>
      <c r="E74" t="s">
        <v>1873</v>
      </c>
    </row>
    <row r="75" spans="1:5" x14ac:dyDescent="0.3">
      <c r="A75" s="1">
        <v>43281</v>
      </c>
      <c r="B75">
        <v>4</v>
      </c>
      <c r="C75" t="s">
        <v>1790</v>
      </c>
      <c r="D75" t="s">
        <v>1806</v>
      </c>
      <c r="E75" t="s">
        <v>1873</v>
      </c>
    </row>
    <row r="76" spans="1:5" x14ac:dyDescent="0.3">
      <c r="A76" s="1"/>
    </row>
    <row r="77" spans="1:5" x14ac:dyDescent="0.3">
      <c r="A77" s="1"/>
    </row>
    <row r="78" spans="1:5" x14ac:dyDescent="0.3">
      <c r="A78" s="1"/>
    </row>
    <row r="79" spans="1:5" x14ac:dyDescent="0.3">
      <c r="A79" s="1"/>
    </row>
    <row r="80" spans="1:5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</sheetData>
  <sortState ref="A51:E75">
    <sortCondition ref="E51:E75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8" workbookViewId="0">
      <selection activeCell="A21" sqref="A21:F73"/>
    </sheetView>
  </sheetViews>
  <sheetFormatPr defaultRowHeight="16.2" x14ac:dyDescent="0.3"/>
  <sheetData>
    <row r="1" spans="1:6" x14ac:dyDescent="0.3">
      <c r="A1" s="3">
        <v>43158</v>
      </c>
      <c r="B1" s="4">
        <v>1</v>
      </c>
      <c r="C1" s="4" t="s">
        <v>2</v>
      </c>
      <c r="D1" s="4" t="s">
        <v>32</v>
      </c>
      <c r="E1" s="4" t="s">
        <v>46</v>
      </c>
      <c r="F1" s="4" t="s">
        <v>58</v>
      </c>
    </row>
    <row r="2" spans="1:6" x14ac:dyDescent="0.3">
      <c r="A2" s="3">
        <v>43158</v>
      </c>
      <c r="B2" s="4">
        <v>1</v>
      </c>
      <c r="C2" s="4" t="s">
        <v>2</v>
      </c>
      <c r="D2" s="4" t="s">
        <v>19</v>
      </c>
      <c r="E2" s="4" t="s">
        <v>44</v>
      </c>
      <c r="F2" s="4" t="s">
        <v>56</v>
      </c>
    </row>
    <row r="3" spans="1:6" x14ac:dyDescent="0.3">
      <c r="A3" s="3">
        <v>43158</v>
      </c>
      <c r="B3" s="4">
        <v>1</v>
      </c>
      <c r="C3" s="4" t="s">
        <v>3</v>
      </c>
      <c r="D3" s="4" t="s">
        <v>33</v>
      </c>
      <c r="E3" s="4" t="s">
        <v>47</v>
      </c>
      <c r="F3" s="4" t="s">
        <v>419</v>
      </c>
    </row>
    <row r="4" spans="1:6" x14ac:dyDescent="0.3">
      <c r="A4" s="3">
        <v>43158</v>
      </c>
      <c r="B4" s="4">
        <v>1</v>
      </c>
      <c r="C4" s="4" t="s">
        <v>1</v>
      </c>
      <c r="D4" s="4" t="s">
        <v>34</v>
      </c>
      <c r="E4" s="4" t="s">
        <v>39</v>
      </c>
      <c r="F4" s="4" t="s">
        <v>59</v>
      </c>
    </row>
    <row r="5" spans="1:6" x14ac:dyDescent="0.3">
      <c r="A5" s="3">
        <v>43158</v>
      </c>
      <c r="B5" s="4">
        <v>1</v>
      </c>
      <c r="C5" s="4" t="s">
        <v>31</v>
      </c>
      <c r="D5" s="4" t="s">
        <v>35</v>
      </c>
      <c r="E5" s="4" t="s">
        <v>39</v>
      </c>
      <c r="F5" s="4"/>
    </row>
    <row r="6" spans="1:6" x14ac:dyDescent="0.3">
      <c r="A6" s="3">
        <v>43158</v>
      </c>
      <c r="B6" s="4">
        <v>1</v>
      </c>
      <c r="C6" s="4" t="s">
        <v>31</v>
      </c>
      <c r="D6" s="4" t="s">
        <v>36</v>
      </c>
      <c r="E6" s="4" t="s">
        <v>39</v>
      </c>
      <c r="F6" s="4"/>
    </row>
    <row r="7" spans="1:6" x14ac:dyDescent="0.3">
      <c r="A7" s="1">
        <v>43192</v>
      </c>
      <c r="B7">
        <v>4</v>
      </c>
      <c r="C7" t="s">
        <v>146</v>
      </c>
      <c r="D7" t="s">
        <v>133</v>
      </c>
      <c r="E7" t="s">
        <v>160</v>
      </c>
      <c r="F7" t="s">
        <v>127</v>
      </c>
    </row>
    <row r="8" spans="1:6" x14ac:dyDescent="0.3">
      <c r="A8" s="1">
        <v>43192</v>
      </c>
      <c r="B8">
        <v>1</v>
      </c>
      <c r="C8" t="s">
        <v>146</v>
      </c>
      <c r="D8" t="s">
        <v>116</v>
      </c>
      <c r="E8" t="s">
        <v>161</v>
      </c>
      <c r="F8" t="s">
        <v>431</v>
      </c>
    </row>
    <row r="9" spans="1:6" x14ac:dyDescent="0.3">
      <c r="A9" s="1">
        <v>43210</v>
      </c>
      <c r="B9">
        <v>1</v>
      </c>
      <c r="C9" t="s">
        <v>1</v>
      </c>
      <c r="D9" t="s">
        <v>314</v>
      </c>
      <c r="E9" t="s">
        <v>326</v>
      </c>
      <c r="F9" t="s">
        <v>208</v>
      </c>
    </row>
    <row r="10" spans="1:6" x14ac:dyDescent="0.3">
      <c r="A10" s="1">
        <v>43210</v>
      </c>
      <c r="B10">
        <v>1</v>
      </c>
      <c r="C10" t="s">
        <v>1</v>
      </c>
      <c r="D10" t="s">
        <v>315</v>
      </c>
      <c r="E10" t="s">
        <v>326</v>
      </c>
      <c r="F10" t="s">
        <v>436</v>
      </c>
    </row>
    <row r="11" spans="1:6" x14ac:dyDescent="0.3">
      <c r="A11" s="1">
        <v>43210</v>
      </c>
      <c r="B11">
        <v>687</v>
      </c>
      <c r="C11" t="s">
        <v>1</v>
      </c>
      <c r="D11" t="s">
        <v>251</v>
      </c>
      <c r="E11" t="s">
        <v>330</v>
      </c>
      <c r="F11" t="s">
        <v>268</v>
      </c>
    </row>
    <row r="12" spans="1:6" x14ac:dyDescent="0.3">
      <c r="A12" s="1">
        <v>43210</v>
      </c>
      <c r="B12">
        <v>3793</v>
      </c>
      <c r="C12" t="s">
        <v>1</v>
      </c>
      <c r="D12" t="s">
        <v>245</v>
      </c>
      <c r="E12" t="s">
        <v>330</v>
      </c>
      <c r="F12" t="s">
        <v>88</v>
      </c>
    </row>
    <row r="13" spans="1:6" x14ac:dyDescent="0.3">
      <c r="A13" s="1">
        <v>43210</v>
      </c>
      <c r="B13">
        <v>12</v>
      </c>
      <c r="C13" t="s">
        <v>1</v>
      </c>
      <c r="D13" t="s">
        <v>251</v>
      </c>
      <c r="E13" t="s">
        <v>330</v>
      </c>
      <c r="F13" t="s">
        <v>308</v>
      </c>
    </row>
    <row r="14" spans="1:6" x14ac:dyDescent="0.3">
      <c r="A14" s="1">
        <v>43210</v>
      </c>
      <c r="B14">
        <v>7</v>
      </c>
      <c r="C14" t="s">
        <v>1</v>
      </c>
      <c r="D14" t="s">
        <v>251</v>
      </c>
      <c r="E14" t="s">
        <v>330</v>
      </c>
      <c r="F14" t="s">
        <v>316</v>
      </c>
    </row>
    <row r="15" spans="1:6" x14ac:dyDescent="0.3">
      <c r="A15" s="1">
        <v>43210</v>
      </c>
      <c r="B15">
        <v>1</v>
      </c>
      <c r="C15" t="s">
        <v>272</v>
      </c>
      <c r="D15" t="s">
        <v>300</v>
      </c>
      <c r="E15" t="s">
        <v>326</v>
      </c>
      <c r="F15" t="s">
        <v>424</v>
      </c>
    </row>
    <row r="16" spans="1:6" x14ac:dyDescent="0.3">
      <c r="A16" s="1">
        <v>43223</v>
      </c>
      <c r="B16">
        <v>1</v>
      </c>
      <c r="C16" t="s">
        <v>340</v>
      </c>
      <c r="D16" t="s">
        <v>377</v>
      </c>
      <c r="E16" t="s">
        <v>410</v>
      </c>
      <c r="F16" t="s">
        <v>347</v>
      </c>
    </row>
    <row r="17" spans="1:6" x14ac:dyDescent="0.3">
      <c r="A17" s="1">
        <v>43223</v>
      </c>
      <c r="B17">
        <v>2</v>
      </c>
      <c r="C17" t="s">
        <v>333</v>
      </c>
      <c r="D17" t="s">
        <v>386</v>
      </c>
      <c r="E17" t="s">
        <v>411</v>
      </c>
    </row>
    <row r="18" spans="1:6" x14ac:dyDescent="0.3">
      <c r="A18" s="1">
        <v>43223</v>
      </c>
      <c r="B18">
        <v>1</v>
      </c>
      <c r="C18" t="s">
        <v>333</v>
      </c>
      <c r="D18" t="s">
        <v>336</v>
      </c>
      <c r="E18" t="s">
        <v>396</v>
      </c>
      <c r="F18" t="s">
        <v>385</v>
      </c>
    </row>
    <row r="19" spans="1:6" x14ac:dyDescent="0.3">
      <c r="A19" s="1">
        <v>43223</v>
      </c>
      <c r="B19">
        <v>2</v>
      </c>
      <c r="C19" t="s">
        <v>333</v>
      </c>
      <c r="D19" t="s">
        <v>336</v>
      </c>
      <c r="E19" t="s">
        <v>411</v>
      </c>
      <c r="F19" t="s">
        <v>88</v>
      </c>
    </row>
    <row r="20" spans="1:6" x14ac:dyDescent="0.3">
      <c r="A20" s="1">
        <v>43223</v>
      </c>
      <c r="B20">
        <v>1</v>
      </c>
      <c r="C20" t="s">
        <v>333</v>
      </c>
      <c r="D20" t="s">
        <v>387</v>
      </c>
      <c r="E20" t="s">
        <v>418</v>
      </c>
    </row>
    <row r="21" spans="1:6" x14ac:dyDescent="0.3">
      <c r="A21" s="1">
        <v>43238</v>
      </c>
      <c r="B21">
        <v>2</v>
      </c>
      <c r="C21" t="s">
        <v>666</v>
      </c>
      <c r="D21" t="s">
        <v>667</v>
      </c>
      <c r="E21" t="s">
        <v>686</v>
      </c>
      <c r="F21" t="s">
        <v>671</v>
      </c>
    </row>
    <row r="22" spans="1:6" x14ac:dyDescent="0.3">
      <c r="A22" s="1">
        <v>43238</v>
      </c>
      <c r="B22">
        <v>1</v>
      </c>
      <c r="C22" t="s">
        <v>574</v>
      </c>
      <c r="D22" t="s">
        <v>588</v>
      </c>
      <c r="E22" t="s">
        <v>686</v>
      </c>
    </row>
    <row r="23" spans="1:6" x14ac:dyDescent="0.3">
      <c r="A23" s="1">
        <v>43238</v>
      </c>
      <c r="B23">
        <v>1</v>
      </c>
      <c r="C23" t="s">
        <v>574</v>
      </c>
      <c r="D23" t="s">
        <v>668</v>
      </c>
      <c r="E23" t="s">
        <v>686</v>
      </c>
    </row>
    <row r="24" spans="1:6" x14ac:dyDescent="0.3">
      <c r="A24" s="1">
        <v>43238</v>
      </c>
      <c r="B24">
        <v>3</v>
      </c>
      <c r="C24" t="s">
        <v>571</v>
      </c>
      <c r="D24" t="s">
        <v>578</v>
      </c>
      <c r="E24" t="s">
        <v>685</v>
      </c>
      <c r="F24" t="s">
        <v>672</v>
      </c>
    </row>
    <row r="25" spans="1:6" x14ac:dyDescent="0.3">
      <c r="A25" s="1">
        <v>43238</v>
      </c>
      <c r="B25">
        <v>9</v>
      </c>
      <c r="C25" t="s">
        <v>571</v>
      </c>
      <c r="D25" t="s">
        <v>578</v>
      </c>
      <c r="E25" t="s">
        <v>685</v>
      </c>
      <c r="F25" t="s">
        <v>627</v>
      </c>
    </row>
    <row r="26" spans="1:6" x14ac:dyDescent="0.3">
      <c r="A26" s="1">
        <v>43238</v>
      </c>
      <c r="B26">
        <v>3</v>
      </c>
      <c r="C26" t="s">
        <v>575</v>
      </c>
      <c r="D26" t="s">
        <v>622</v>
      </c>
      <c r="E26" t="s">
        <v>686</v>
      </c>
      <c r="F26" t="s">
        <v>634</v>
      </c>
    </row>
    <row r="27" spans="1:6" x14ac:dyDescent="0.3">
      <c r="A27" s="1">
        <v>43238</v>
      </c>
      <c r="B27">
        <v>1</v>
      </c>
      <c r="C27" t="s">
        <v>575</v>
      </c>
      <c r="D27" t="s">
        <v>594</v>
      </c>
      <c r="E27" t="s">
        <v>687</v>
      </c>
    </row>
    <row r="28" spans="1:6" x14ac:dyDescent="0.3">
      <c r="A28" s="1">
        <v>43238</v>
      </c>
      <c r="B28">
        <v>2</v>
      </c>
      <c r="C28" t="s">
        <v>575</v>
      </c>
      <c r="D28" t="s">
        <v>591</v>
      </c>
      <c r="E28" t="s">
        <v>688</v>
      </c>
    </row>
    <row r="29" spans="1:6" x14ac:dyDescent="0.3">
      <c r="A29" s="1">
        <v>43238</v>
      </c>
      <c r="B29">
        <v>1</v>
      </c>
      <c r="C29" t="s">
        <v>575</v>
      </c>
      <c r="D29" t="s">
        <v>669</v>
      </c>
      <c r="E29" t="s">
        <v>686</v>
      </c>
    </row>
    <row r="30" spans="1:6" x14ac:dyDescent="0.3">
      <c r="A30" s="1">
        <v>43238</v>
      </c>
      <c r="B30">
        <v>3</v>
      </c>
      <c r="C30" t="s">
        <v>575</v>
      </c>
      <c r="D30" t="s">
        <v>591</v>
      </c>
      <c r="E30" t="s">
        <v>688</v>
      </c>
    </row>
    <row r="31" spans="1:6" x14ac:dyDescent="0.3">
      <c r="A31" s="1">
        <v>43238</v>
      </c>
      <c r="B31">
        <v>5</v>
      </c>
      <c r="C31" t="s">
        <v>575</v>
      </c>
      <c r="D31" t="s">
        <v>643</v>
      </c>
      <c r="E31" t="s">
        <v>686</v>
      </c>
    </row>
    <row r="32" spans="1:6" x14ac:dyDescent="0.3">
      <c r="A32" s="1">
        <v>43238</v>
      </c>
      <c r="B32">
        <v>3</v>
      </c>
      <c r="C32" t="s">
        <v>575</v>
      </c>
      <c r="D32" t="s">
        <v>670</v>
      </c>
      <c r="E32" t="s">
        <v>688</v>
      </c>
    </row>
    <row r="33" spans="1:6" x14ac:dyDescent="0.3">
      <c r="A33" s="1">
        <v>43238</v>
      </c>
      <c r="B33">
        <v>1</v>
      </c>
      <c r="C33" t="s">
        <v>575</v>
      </c>
      <c r="D33" t="s">
        <v>625</v>
      </c>
      <c r="E33" t="s">
        <v>688</v>
      </c>
    </row>
    <row r="34" spans="1:6" x14ac:dyDescent="0.3">
      <c r="A34" s="1">
        <v>43238</v>
      </c>
      <c r="B34">
        <v>1</v>
      </c>
      <c r="C34" t="s">
        <v>575</v>
      </c>
      <c r="D34" t="s">
        <v>644</v>
      </c>
      <c r="E34" t="s">
        <v>688</v>
      </c>
      <c r="F34" t="s">
        <v>673</v>
      </c>
    </row>
    <row r="35" spans="1:6" x14ac:dyDescent="0.3">
      <c r="A35" s="1">
        <v>43238</v>
      </c>
      <c r="B35">
        <v>4</v>
      </c>
      <c r="C35" t="s">
        <v>575</v>
      </c>
      <c r="D35" t="s">
        <v>644</v>
      </c>
      <c r="E35" t="s">
        <v>688</v>
      </c>
      <c r="F35" t="s">
        <v>674</v>
      </c>
    </row>
    <row r="36" spans="1:6" x14ac:dyDescent="0.3">
      <c r="A36" s="1">
        <v>43238</v>
      </c>
      <c r="B36">
        <v>12</v>
      </c>
      <c r="C36" t="s">
        <v>575</v>
      </c>
      <c r="D36" t="s">
        <v>644</v>
      </c>
      <c r="E36" t="s">
        <v>688</v>
      </c>
      <c r="F36" t="s">
        <v>675</v>
      </c>
    </row>
    <row r="37" spans="1:6" x14ac:dyDescent="0.3">
      <c r="A37" s="1">
        <v>43253</v>
      </c>
      <c r="B37">
        <v>4</v>
      </c>
      <c r="C37" t="s">
        <v>1262</v>
      </c>
      <c r="D37" t="s">
        <v>1269</v>
      </c>
      <c r="E37" t="s">
        <v>1282</v>
      </c>
      <c r="F37" t="s">
        <v>1279</v>
      </c>
    </row>
    <row r="38" spans="1:6" x14ac:dyDescent="0.3">
      <c r="A38" s="1">
        <v>43253</v>
      </c>
      <c r="B38">
        <v>2</v>
      </c>
      <c r="C38" t="s">
        <v>1262</v>
      </c>
      <c r="D38" t="s">
        <v>1287</v>
      </c>
      <c r="E38" t="s">
        <v>1282</v>
      </c>
      <c r="F38" t="s">
        <v>1300</v>
      </c>
    </row>
    <row r="39" spans="1:6" x14ac:dyDescent="0.3">
      <c r="A39" s="1">
        <v>43253</v>
      </c>
      <c r="B39">
        <v>5</v>
      </c>
      <c r="C39" t="s">
        <v>1266</v>
      </c>
      <c r="D39" t="s">
        <v>1298</v>
      </c>
      <c r="E39" t="s">
        <v>1284</v>
      </c>
      <c r="F39" t="s">
        <v>1301</v>
      </c>
    </row>
    <row r="40" spans="1:6" x14ac:dyDescent="0.3">
      <c r="A40" s="1">
        <v>43253</v>
      </c>
      <c r="B40">
        <v>2</v>
      </c>
      <c r="C40" t="s">
        <v>1266</v>
      </c>
      <c r="D40" t="s">
        <v>1276</v>
      </c>
      <c r="E40" t="s">
        <v>1286</v>
      </c>
      <c r="F40" t="s">
        <v>1303</v>
      </c>
    </row>
    <row r="41" spans="1:6" x14ac:dyDescent="0.3">
      <c r="A41" s="1">
        <v>43253</v>
      </c>
      <c r="B41">
        <v>1</v>
      </c>
      <c r="C41" t="s">
        <v>1266</v>
      </c>
      <c r="D41" t="s">
        <v>1276</v>
      </c>
      <c r="E41" t="s">
        <v>1286</v>
      </c>
      <c r="F41" t="s">
        <v>1302</v>
      </c>
    </row>
    <row r="42" spans="1:6" x14ac:dyDescent="0.3">
      <c r="A42" s="1">
        <v>43253</v>
      </c>
      <c r="B42">
        <v>1</v>
      </c>
      <c r="C42" t="s">
        <v>1266</v>
      </c>
      <c r="D42" t="s">
        <v>1294</v>
      </c>
      <c r="E42" t="s">
        <v>1283</v>
      </c>
      <c r="F42" t="s">
        <v>1305</v>
      </c>
    </row>
    <row r="43" spans="1:6" x14ac:dyDescent="0.3">
      <c r="A43" s="1">
        <v>43253</v>
      </c>
      <c r="B43">
        <v>1</v>
      </c>
      <c r="C43" t="s">
        <v>1266</v>
      </c>
      <c r="D43" t="s">
        <v>1276</v>
      </c>
      <c r="E43" t="s">
        <v>1286</v>
      </c>
      <c r="F43" t="s">
        <v>1304</v>
      </c>
    </row>
    <row r="44" spans="1:6" x14ac:dyDescent="0.3">
      <c r="A44" s="1">
        <v>43253</v>
      </c>
      <c r="B44">
        <v>1</v>
      </c>
      <c r="C44" t="s">
        <v>1265</v>
      </c>
      <c r="D44" t="s">
        <v>1273</v>
      </c>
      <c r="E44" t="s">
        <v>1283</v>
      </c>
    </row>
    <row r="45" spans="1:6" x14ac:dyDescent="0.3">
      <c r="A45" s="1">
        <v>43253</v>
      </c>
      <c r="B45">
        <v>1</v>
      </c>
      <c r="C45" t="s">
        <v>1265</v>
      </c>
      <c r="D45" t="s">
        <v>1299</v>
      </c>
      <c r="E45" t="s">
        <v>1283</v>
      </c>
    </row>
    <row r="46" spans="1:6" x14ac:dyDescent="0.3">
      <c r="A46" s="1">
        <v>43267</v>
      </c>
      <c r="B46">
        <v>5</v>
      </c>
      <c r="C46" t="s">
        <v>0</v>
      </c>
      <c r="D46" t="s">
        <v>1552</v>
      </c>
      <c r="E46" t="s">
        <v>1606</v>
      </c>
      <c r="F46" t="s">
        <v>1601</v>
      </c>
    </row>
    <row r="47" spans="1:6" x14ac:dyDescent="0.3">
      <c r="A47" s="1">
        <v>43267</v>
      </c>
      <c r="B47">
        <v>4</v>
      </c>
      <c r="C47" t="s">
        <v>0</v>
      </c>
      <c r="D47" t="s">
        <v>1587</v>
      </c>
      <c r="E47" t="s">
        <v>1607</v>
      </c>
      <c r="F47" t="s">
        <v>1624</v>
      </c>
    </row>
    <row r="48" spans="1:6" x14ac:dyDescent="0.3">
      <c r="A48" s="1">
        <v>43267</v>
      </c>
      <c r="B48">
        <v>1</v>
      </c>
      <c r="C48" t="s">
        <v>0</v>
      </c>
      <c r="D48" t="s">
        <v>1579</v>
      </c>
      <c r="E48" t="s">
        <v>1606</v>
      </c>
      <c r="F48" t="s">
        <v>1625</v>
      </c>
    </row>
    <row r="49" spans="1:6" x14ac:dyDescent="0.3">
      <c r="A49" s="1">
        <v>43267</v>
      </c>
      <c r="B49">
        <v>2</v>
      </c>
      <c r="C49" t="s">
        <v>1586</v>
      </c>
      <c r="D49" t="s">
        <v>1576</v>
      </c>
      <c r="E49" t="s">
        <v>1609</v>
      </c>
      <c r="F49" t="s">
        <v>1626</v>
      </c>
    </row>
    <row r="50" spans="1:6" x14ac:dyDescent="0.3">
      <c r="A50" s="1">
        <v>43267</v>
      </c>
      <c r="B50">
        <v>1</v>
      </c>
      <c r="C50" t="s">
        <v>1586</v>
      </c>
      <c r="D50" t="s">
        <v>1588</v>
      </c>
      <c r="E50" t="s">
        <v>1609</v>
      </c>
    </row>
    <row r="51" spans="1:6" x14ac:dyDescent="0.3">
      <c r="A51" s="1">
        <v>43267</v>
      </c>
      <c r="B51">
        <v>1</v>
      </c>
      <c r="C51" t="s">
        <v>1586</v>
      </c>
      <c r="D51" t="s">
        <v>1584</v>
      </c>
      <c r="E51" t="s">
        <v>1609</v>
      </c>
    </row>
    <row r="52" spans="1:6" x14ac:dyDescent="0.3">
      <c r="A52" s="1">
        <v>43267</v>
      </c>
      <c r="B52">
        <v>1</v>
      </c>
      <c r="C52" t="s">
        <v>1586</v>
      </c>
      <c r="D52" t="s">
        <v>1574</v>
      </c>
      <c r="E52" t="s">
        <v>1607</v>
      </c>
      <c r="F52" t="s">
        <v>1623</v>
      </c>
    </row>
    <row r="53" spans="1:6" x14ac:dyDescent="0.3">
      <c r="A53" s="1">
        <v>43267</v>
      </c>
      <c r="B53">
        <v>1</v>
      </c>
      <c r="C53" t="s">
        <v>1586</v>
      </c>
      <c r="D53" t="s">
        <v>90</v>
      </c>
      <c r="E53" t="s">
        <v>1607</v>
      </c>
    </row>
    <row r="54" spans="1:6" x14ac:dyDescent="0.3">
      <c r="A54" s="1">
        <v>43267</v>
      </c>
      <c r="B54">
        <v>1</v>
      </c>
      <c r="C54" t="s">
        <v>1586</v>
      </c>
      <c r="D54" t="s">
        <v>1589</v>
      </c>
      <c r="E54" t="s">
        <v>1607</v>
      </c>
      <c r="F54" t="s">
        <v>1627</v>
      </c>
    </row>
    <row r="55" spans="1:6" x14ac:dyDescent="0.3">
      <c r="A55" s="1">
        <v>43281</v>
      </c>
      <c r="B55">
        <v>8</v>
      </c>
      <c r="C55" t="s">
        <v>1714</v>
      </c>
      <c r="D55" t="s">
        <v>1751</v>
      </c>
      <c r="E55" t="s">
        <v>1788</v>
      </c>
      <c r="F55" t="s">
        <v>1765</v>
      </c>
    </row>
    <row r="56" spans="1:6" x14ac:dyDescent="0.3">
      <c r="A56" s="1">
        <v>43281</v>
      </c>
      <c r="B56">
        <v>1</v>
      </c>
      <c r="C56" t="s">
        <v>1714</v>
      </c>
      <c r="D56" t="s">
        <v>1752</v>
      </c>
      <c r="E56" t="s">
        <v>1788</v>
      </c>
      <c r="F56" t="s">
        <v>1787</v>
      </c>
    </row>
    <row r="57" spans="1:6" x14ac:dyDescent="0.3">
      <c r="A57" s="1">
        <v>43281</v>
      </c>
      <c r="B57">
        <v>1</v>
      </c>
      <c r="C57" t="s">
        <v>1714</v>
      </c>
      <c r="D57" t="s">
        <v>1753</v>
      </c>
      <c r="E57" t="s">
        <v>1788</v>
      </c>
      <c r="F57" t="s">
        <v>1766</v>
      </c>
    </row>
    <row r="58" spans="1:6" x14ac:dyDescent="0.3">
      <c r="A58" s="1">
        <v>43281</v>
      </c>
      <c r="B58">
        <v>5</v>
      </c>
      <c r="C58" t="s">
        <v>1714</v>
      </c>
      <c r="D58" t="s">
        <v>1732</v>
      </c>
      <c r="E58" t="s">
        <v>1788</v>
      </c>
      <c r="F58" t="s">
        <v>1767</v>
      </c>
    </row>
    <row r="59" spans="1:6" x14ac:dyDescent="0.3">
      <c r="A59" s="1">
        <v>43281</v>
      </c>
      <c r="B59">
        <v>13</v>
      </c>
      <c r="C59" t="s">
        <v>1714</v>
      </c>
      <c r="D59" t="s">
        <v>1732</v>
      </c>
      <c r="E59" t="s">
        <v>1788</v>
      </c>
      <c r="F59" t="s">
        <v>1768</v>
      </c>
    </row>
    <row r="60" spans="1:6" x14ac:dyDescent="0.3">
      <c r="A60" s="1">
        <v>43281</v>
      </c>
      <c r="B60">
        <v>1</v>
      </c>
      <c r="C60" t="s">
        <v>1714</v>
      </c>
      <c r="D60" t="s">
        <v>1754</v>
      </c>
      <c r="E60" t="s">
        <v>1788</v>
      </c>
      <c r="F60" t="s">
        <v>1737</v>
      </c>
    </row>
    <row r="61" spans="1:6" x14ac:dyDescent="0.3">
      <c r="A61" s="1">
        <v>43281</v>
      </c>
      <c r="B61">
        <v>4</v>
      </c>
      <c r="C61" t="s">
        <v>1710</v>
      </c>
      <c r="D61" t="s">
        <v>1755</v>
      </c>
      <c r="E61" t="s">
        <v>1782</v>
      </c>
      <c r="F61" t="s">
        <v>1930</v>
      </c>
    </row>
    <row r="62" spans="1:6" x14ac:dyDescent="0.3">
      <c r="A62" s="1">
        <v>43281</v>
      </c>
      <c r="B62">
        <v>1</v>
      </c>
      <c r="C62" t="s">
        <v>1710</v>
      </c>
      <c r="D62" t="s">
        <v>1756</v>
      </c>
      <c r="E62" t="s">
        <v>1785</v>
      </c>
    </row>
    <row r="63" spans="1:6" x14ac:dyDescent="0.3">
      <c r="A63" s="1">
        <v>43281</v>
      </c>
      <c r="B63">
        <v>1</v>
      </c>
      <c r="C63" t="s">
        <v>1711</v>
      </c>
      <c r="D63" t="s">
        <v>1757</v>
      </c>
      <c r="E63" t="s">
        <v>1785</v>
      </c>
    </row>
    <row r="64" spans="1:6" x14ac:dyDescent="0.3">
      <c r="A64" s="1">
        <v>43281</v>
      </c>
      <c r="B64">
        <v>1</v>
      </c>
      <c r="C64" t="s">
        <v>1711</v>
      </c>
      <c r="D64" t="s">
        <v>1687</v>
      </c>
      <c r="E64" t="s">
        <v>1785</v>
      </c>
      <c r="F64" t="s">
        <v>1770</v>
      </c>
    </row>
    <row r="65" spans="1:6" x14ac:dyDescent="0.3">
      <c r="A65" s="1">
        <v>43281</v>
      </c>
      <c r="B65">
        <v>2</v>
      </c>
      <c r="C65" t="s">
        <v>1712</v>
      </c>
      <c r="D65" t="s">
        <v>1758</v>
      </c>
      <c r="E65" t="s">
        <v>1782</v>
      </c>
    </row>
    <row r="66" spans="1:6" x14ac:dyDescent="0.3">
      <c r="A66" s="1">
        <v>43281</v>
      </c>
      <c r="B66">
        <v>2</v>
      </c>
      <c r="C66" t="s">
        <v>1712</v>
      </c>
      <c r="D66" t="s">
        <v>1724</v>
      </c>
      <c r="E66" t="s">
        <v>1782</v>
      </c>
      <c r="F66" t="s">
        <v>432</v>
      </c>
    </row>
    <row r="67" spans="1:6" x14ac:dyDescent="0.3">
      <c r="A67" s="1">
        <v>43281</v>
      </c>
      <c r="B67">
        <v>4</v>
      </c>
      <c r="C67" t="s">
        <v>1712</v>
      </c>
      <c r="D67" t="s">
        <v>1724</v>
      </c>
      <c r="E67" t="s">
        <v>1786</v>
      </c>
    </row>
    <row r="68" spans="1:6" x14ac:dyDescent="0.3">
      <c r="A68" s="1">
        <v>43281</v>
      </c>
      <c r="B68">
        <v>1</v>
      </c>
      <c r="C68" t="s">
        <v>1712</v>
      </c>
      <c r="D68" t="s">
        <v>1759</v>
      </c>
      <c r="E68" t="s">
        <v>1786</v>
      </c>
    </row>
    <row r="69" spans="1:6" x14ac:dyDescent="0.3">
      <c r="A69" s="1">
        <v>43281</v>
      </c>
      <c r="B69">
        <v>3</v>
      </c>
      <c r="C69" t="s">
        <v>1712</v>
      </c>
      <c r="D69" t="s">
        <v>1760</v>
      </c>
      <c r="E69" t="s">
        <v>1782</v>
      </c>
    </row>
    <row r="70" spans="1:6" x14ac:dyDescent="0.3">
      <c r="A70" s="1">
        <v>43281</v>
      </c>
      <c r="B70">
        <v>3</v>
      </c>
      <c r="C70" t="s">
        <v>1712</v>
      </c>
      <c r="D70" t="s">
        <v>1761</v>
      </c>
      <c r="E70" t="s">
        <v>1786</v>
      </c>
      <c r="F70" t="s">
        <v>1769</v>
      </c>
    </row>
    <row r="71" spans="1:6" x14ac:dyDescent="0.3">
      <c r="A71" s="1">
        <v>43281</v>
      </c>
      <c r="B71">
        <v>2</v>
      </c>
      <c r="C71" t="s">
        <v>1713</v>
      </c>
      <c r="D71" t="s">
        <v>1762</v>
      </c>
      <c r="E71" t="s">
        <v>1782</v>
      </c>
    </row>
    <row r="72" spans="1:6" x14ac:dyDescent="0.3">
      <c r="A72" s="1">
        <v>43281</v>
      </c>
      <c r="B72">
        <v>2</v>
      </c>
      <c r="C72" t="s">
        <v>1713</v>
      </c>
      <c r="D72" t="s">
        <v>1763</v>
      </c>
      <c r="E72" t="s">
        <v>1782</v>
      </c>
    </row>
    <row r="73" spans="1:6" x14ac:dyDescent="0.3">
      <c r="A73" s="1">
        <v>43281</v>
      </c>
      <c r="B73">
        <v>1</v>
      </c>
      <c r="C73" t="s">
        <v>1713</v>
      </c>
      <c r="D73" t="s">
        <v>1764</v>
      </c>
      <c r="E73" t="s">
        <v>1782</v>
      </c>
    </row>
    <row r="74" spans="1:6" x14ac:dyDescent="0.3">
      <c r="A74" s="1"/>
    </row>
    <row r="75" spans="1:6" x14ac:dyDescent="0.3">
      <c r="A75" s="1"/>
    </row>
    <row r="76" spans="1:6" x14ac:dyDescent="0.3">
      <c r="A76" s="1"/>
    </row>
    <row r="77" spans="1:6" x14ac:dyDescent="0.3">
      <c r="A77" s="1"/>
    </row>
    <row r="78" spans="1:6" x14ac:dyDescent="0.3">
      <c r="A78" s="1"/>
    </row>
    <row r="79" spans="1:6" x14ac:dyDescent="0.3">
      <c r="A79" s="1"/>
    </row>
    <row r="80" spans="1:6" x14ac:dyDescent="0.3">
      <c r="A80" s="1"/>
    </row>
    <row r="81" spans="1:1" x14ac:dyDescent="0.3">
      <c r="A81" s="1"/>
    </row>
    <row r="82" spans="1:1" x14ac:dyDescent="0.3">
      <c r="A82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13" workbookViewId="0">
      <selection activeCell="A26" sqref="A26:F82"/>
    </sheetView>
  </sheetViews>
  <sheetFormatPr defaultRowHeight="16.2" x14ac:dyDescent="0.3"/>
  <sheetData>
    <row r="1" spans="1:6" x14ac:dyDescent="0.3">
      <c r="A1" s="3">
        <v>43158</v>
      </c>
      <c r="B1" s="4">
        <v>1</v>
      </c>
      <c r="C1" s="4" t="s">
        <v>31</v>
      </c>
      <c r="D1" s="5" t="s">
        <v>37</v>
      </c>
      <c r="E1" s="5" t="s">
        <v>39</v>
      </c>
      <c r="F1" s="5"/>
    </row>
    <row r="2" spans="1:6" x14ac:dyDescent="0.3">
      <c r="A2" s="1">
        <v>43192</v>
      </c>
      <c r="B2">
        <v>1</v>
      </c>
      <c r="C2" t="s">
        <v>106</v>
      </c>
      <c r="D2" t="s">
        <v>134</v>
      </c>
      <c r="E2" t="s">
        <v>433</v>
      </c>
      <c r="F2" t="s">
        <v>432</v>
      </c>
    </row>
    <row r="3" spans="1:6" x14ac:dyDescent="0.3">
      <c r="A3" s="1">
        <v>43192</v>
      </c>
      <c r="B3">
        <v>36</v>
      </c>
      <c r="C3" t="s">
        <v>106</v>
      </c>
      <c r="D3" t="s">
        <v>113</v>
      </c>
      <c r="E3" t="s">
        <v>159</v>
      </c>
      <c r="F3" t="s">
        <v>88</v>
      </c>
    </row>
    <row r="4" spans="1:6" x14ac:dyDescent="0.3">
      <c r="A4" s="1">
        <v>43192</v>
      </c>
      <c r="B4">
        <v>1</v>
      </c>
      <c r="C4" t="s">
        <v>106</v>
      </c>
      <c r="D4" t="s">
        <v>133</v>
      </c>
      <c r="E4" t="s">
        <v>159</v>
      </c>
      <c r="F4" t="s">
        <v>147</v>
      </c>
    </row>
    <row r="5" spans="1:6" x14ac:dyDescent="0.3">
      <c r="A5" s="1">
        <v>43192</v>
      </c>
      <c r="B5">
        <v>22</v>
      </c>
      <c r="C5" t="s">
        <v>106</v>
      </c>
      <c r="D5" t="s">
        <v>133</v>
      </c>
      <c r="E5" t="s">
        <v>159</v>
      </c>
      <c r="F5" t="s">
        <v>145</v>
      </c>
    </row>
    <row r="6" spans="1:6" x14ac:dyDescent="0.3">
      <c r="A6" s="1">
        <v>43192</v>
      </c>
      <c r="B6">
        <v>248</v>
      </c>
      <c r="C6" t="s">
        <v>106</v>
      </c>
      <c r="D6" t="s">
        <v>133</v>
      </c>
      <c r="E6" t="s">
        <v>159</v>
      </c>
      <c r="F6" t="s">
        <v>127</v>
      </c>
    </row>
    <row r="7" spans="1:6" x14ac:dyDescent="0.3">
      <c r="A7" s="1">
        <v>43210</v>
      </c>
      <c r="B7">
        <v>4</v>
      </c>
      <c r="C7" t="s">
        <v>230</v>
      </c>
      <c r="D7" t="s">
        <v>240</v>
      </c>
      <c r="E7" t="s">
        <v>327</v>
      </c>
      <c r="F7" t="s">
        <v>319</v>
      </c>
    </row>
    <row r="8" spans="1:6" x14ac:dyDescent="0.3">
      <c r="A8" s="1">
        <v>43210</v>
      </c>
      <c r="B8">
        <v>1</v>
      </c>
      <c r="C8" t="s">
        <v>230</v>
      </c>
      <c r="D8" t="s">
        <v>241</v>
      </c>
      <c r="E8" t="s">
        <v>705</v>
      </c>
      <c r="F8" t="s">
        <v>703</v>
      </c>
    </row>
    <row r="9" spans="1:6" x14ac:dyDescent="0.3">
      <c r="A9" s="1">
        <v>43210</v>
      </c>
      <c r="B9">
        <v>2</v>
      </c>
      <c r="C9" t="s">
        <v>229</v>
      </c>
      <c r="D9" t="s">
        <v>276</v>
      </c>
      <c r="E9" t="s">
        <v>326</v>
      </c>
      <c r="F9" t="s">
        <v>320</v>
      </c>
    </row>
    <row r="10" spans="1:6" x14ac:dyDescent="0.3">
      <c r="A10" s="1">
        <v>43210</v>
      </c>
      <c r="B10">
        <v>1</v>
      </c>
      <c r="C10" t="s">
        <v>231</v>
      </c>
      <c r="D10" t="s">
        <v>317</v>
      </c>
      <c r="E10" t="s">
        <v>326</v>
      </c>
      <c r="F10" t="s">
        <v>321</v>
      </c>
    </row>
    <row r="11" spans="1:6" x14ac:dyDescent="0.3">
      <c r="A11" s="1">
        <v>43210</v>
      </c>
      <c r="B11">
        <v>1</v>
      </c>
      <c r="C11" t="s">
        <v>231</v>
      </c>
      <c r="D11" t="s">
        <v>318</v>
      </c>
      <c r="E11" t="s">
        <v>332</v>
      </c>
    </row>
    <row r="12" spans="1:6" x14ac:dyDescent="0.3">
      <c r="A12" s="1">
        <v>43210</v>
      </c>
      <c r="B12">
        <v>1</v>
      </c>
      <c r="C12" t="s">
        <v>272</v>
      </c>
      <c r="D12" t="s">
        <v>252</v>
      </c>
      <c r="E12" t="s">
        <v>326</v>
      </c>
      <c r="F12" t="s">
        <v>292</v>
      </c>
    </row>
    <row r="13" spans="1:6" x14ac:dyDescent="0.3">
      <c r="A13" s="1">
        <v>43210</v>
      </c>
      <c r="B13">
        <v>1</v>
      </c>
      <c r="C13" t="s">
        <v>272</v>
      </c>
      <c r="D13" t="s">
        <v>252</v>
      </c>
      <c r="E13" t="s">
        <v>326</v>
      </c>
      <c r="F13" t="s">
        <v>322</v>
      </c>
    </row>
    <row r="14" spans="1:6" x14ac:dyDescent="0.3">
      <c r="A14" s="1">
        <v>43210</v>
      </c>
      <c r="B14">
        <v>1</v>
      </c>
      <c r="C14" t="s">
        <v>272</v>
      </c>
      <c r="D14" t="s">
        <v>301</v>
      </c>
      <c r="E14" t="s">
        <v>326</v>
      </c>
    </row>
    <row r="15" spans="1:6" x14ac:dyDescent="0.3">
      <c r="A15" s="1">
        <v>43210</v>
      </c>
      <c r="B15">
        <v>1</v>
      </c>
      <c r="C15" t="s">
        <v>232</v>
      </c>
      <c r="D15" t="s">
        <v>437</v>
      </c>
      <c r="E15" t="s">
        <v>330</v>
      </c>
      <c r="F15" t="s">
        <v>439</v>
      </c>
    </row>
    <row r="16" spans="1:6" x14ac:dyDescent="0.3">
      <c r="A16" s="1">
        <v>43210</v>
      </c>
      <c r="B16">
        <v>6</v>
      </c>
      <c r="C16" t="s">
        <v>232</v>
      </c>
      <c r="D16" t="s">
        <v>245</v>
      </c>
      <c r="E16" t="s">
        <v>330</v>
      </c>
      <c r="F16" t="s">
        <v>438</v>
      </c>
    </row>
    <row r="17" spans="1:6" x14ac:dyDescent="0.3">
      <c r="A17" s="1">
        <v>43210</v>
      </c>
      <c r="B17">
        <v>250</v>
      </c>
      <c r="C17" t="s">
        <v>232</v>
      </c>
      <c r="D17" t="s">
        <v>251</v>
      </c>
      <c r="E17" t="s">
        <v>330</v>
      </c>
      <c r="F17" t="s">
        <v>323</v>
      </c>
    </row>
    <row r="18" spans="1:6" x14ac:dyDescent="0.3">
      <c r="A18" s="1">
        <v>43210</v>
      </c>
      <c r="B18">
        <v>503</v>
      </c>
      <c r="C18" t="s">
        <v>232</v>
      </c>
      <c r="D18" t="s">
        <v>251</v>
      </c>
      <c r="E18" t="s">
        <v>330</v>
      </c>
      <c r="F18" t="s">
        <v>308</v>
      </c>
    </row>
    <row r="19" spans="1:6" x14ac:dyDescent="0.3">
      <c r="A19" s="1">
        <v>43210</v>
      </c>
      <c r="B19">
        <v>27</v>
      </c>
      <c r="C19" t="s">
        <v>232</v>
      </c>
      <c r="D19" t="s">
        <v>251</v>
      </c>
      <c r="E19" t="s">
        <v>330</v>
      </c>
      <c r="F19" t="s">
        <v>324</v>
      </c>
    </row>
    <row r="20" spans="1:6" x14ac:dyDescent="0.3">
      <c r="A20" s="1">
        <v>43210</v>
      </c>
      <c r="B20">
        <v>10</v>
      </c>
      <c r="C20" t="s">
        <v>232</v>
      </c>
      <c r="D20" t="s">
        <v>251</v>
      </c>
      <c r="E20" t="s">
        <v>330</v>
      </c>
      <c r="F20" t="s">
        <v>325</v>
      </c>
    </row>
    <row r="21" spans="1:6" x14ac:dyDescent="0.3">
      <c r="A21" s="1">
        <v>43223</v>
      </c>
      <c r="B21">
        <v>1</v>
      </c>
      <c r="C21" t="s">
        <v>333</v>
      </c>
      <c r="D21" t="s">
        <v>334</v>
      </c>
      <c r="E21" t="s">
        <v>41</v>
      </c>
      <c r="F21" t="s">
        <v>392</v>
      </c>
    </row>
    <row r="22" spans="1:6" x14ac:dyDescent="0.3">
      <c r="A22" s="1">
        <v>43223</v>
      </c>
      <c r="B22">
        <v>1</v>
      </c>
      <c r="C22" t="s">
        <v>333</v>
      </c>
      <c r="D22" t="s">
        <v>388</v>
      </c>
      <c r="E22" t="s">
        <v>41</v>
      </c>
    </row>
    <row r="23" spans="1:6" x14ac:dyDescent="0.3">
      <c r="A23" s="1">
        <v>43223</v>
      </c>
      <c r="B23">
        <v>2</v>
      </c>
      <c r="C23" t="s">
        <v>333</v>
      </c>
      <c r="D23" t="s">
        <v>389</v>
      </c>
      <c r="E23" t="s">
        <v>396</v>
      </c>
      <c r="F23" t="s">
        <v>391</v>
      </c>
    </row>
    <row r="24" spans="1:6" x14ac:dyDescent="0.3">
      <c r="A24" s="1">
        <v>43223</v>
      </c>
      <c r="B24">
        <v>2</v>
      </c>
      <c r="C24" t="s">
        <v>333</v>
      </c>
      <c r="D24" t="s">
        <v>336</v>
      </c>
      <c r="E24" t="s">
        <v>396</v>
      </c>
      <c r="F24" t="s">
        <v>385</v>
      </c>
    </row>
    <row r="25" spans="1:6" x14ac:dyDescent="0.3">
      <c r="A25" s="1">
        <v>43223</v>
      </c>
      <c r="B25">
        <v>1</v>
      </c>
      <c r="C25" t="s">
        <v>375</v>
      </c>
      <c r="D25" t="s">
        <v>390</v>
      </c>
      <c r="E25" t="s">
        <v>418</v>
      </c>
    </row>
    <row r="26" spans="1:6" x14ac:dyDescent="0.3">
      <c r="A26" s="1">
        <v>43238</v>
      </c>
      <c r="B26">
        <v>1</v>
      </c>
      <c r="C26" t="s">
        <v>573</v>
      </c>
      <c r="D26" t="s">
        <v>676</v>
      </c>
      <c r="E26" t="s">
        <v>687</v>
      </c>
    </row>
    <row r="27" spans="1:6" x14ac:dyDescent="0.3">
      <c r="A27" s="1">
        <v>43238</v>
      </c>
      <c r="B27">
        <v>1</v>
      </c>
      <c r="C27" t="s">
        <v>574</v>
      </c>
      <c r="D27" t="s">
        <v>588</v>
      </c>
      <c r="E27" t="s">
        <v>686</v>
      </c>
      <c r="F27" t="s">
        <v>678</v>
      </c>
    </row>
    <row r="28" spans="1:6" x14ac:dyDescent="0.3">
      <c r="A28" s="1">
        <v>43238</v>
      </c>
      <c r="B28">
        <v>1</v>
      </c>
      <c r="C28" t="s">
        <v>574</v>
      </c>
      <c r="D28" t="s">
        <v>588</v>
      </c>
      <c r="E28" t="s">
        <v>686</v>
      </c>
      <c r="F28" t="s">
        <v>679</v>
      </c>
    </row>
    <row r="29" spans="1:6" x14ac:dyDescent="0.3">
      <c r="A29" s="1">
        <v>43238</v>
      </c>
      <c r="B29">
        <v>3</v>
      </c>
      <c r="C29" t="s">
        <v>571</v>
      </c>
      <c r="D29" t="s">
        <v>578</v>
      </c>
      <c r="E29" t="s">
        <v>685</v>
      </c>
      <c r="F29" t="s">
        <v>680</v>
      </c>
    </row>
    <row r="30" spans="1:6" x14ac:dyDescent="0.3">
      <c r="A30" s="1">
        <v>43238</v>
      </c>
      <c r="B30">
        <v>1</v>
      </c>
      <c r="C30" t="s">
        <v>571</v>
      </c>
      <c r="D30" t="s">
        <v>577</v>
      </c>
      <c r="E30" t="s">
        <v>685</v>
      </c>
      <c r="F30" t="s">
        <v>681</v>
      </c>
    </row>
    <row r="31" spans="1:6" x14ac:dyDescent="0.3">
      <c r="A31" s="1">
        <v>43238</v>
      </c>
      <c r="B31">
        <v>1</v>
      </c>
      <c r="C31" t="s">
        <v>575</v>
      </c>
      <c r="D31" t="s">
        <v>622</v>
      </c>
      <c r="E31" t="s">
        <v>686</v>
      </c>
      <c r="F31" t="s">
        <v>682</v>
      </c>
    </row>
    <row r="32" spans="1:6" x14ac:dyDescent="0.3">
      <c r="A32" s="1">
        <v>43238</v>
      </c>
      <c r="B32">
        <v>1</v>
      </c>
      <c r="C32" t="s">
        <v>575</v>
      </c>
      <c r="D32" t="s">
        <v>593</v>
      </c>
      <c r="E32" t="s">
        <v>686</v>
      </c>
      <c r="F32" t="s">
        <v>617</v>
      </c>
    </row>
    <row r="33" spans="1:6" x14ac:dyDescent="0.3">
      <c r="A33" s="1">
        <v>43238</v>
      </c>
      <c r="B33">
        <v>3</v>
      </c>
      <c r="C33" t="s">
        <v>575</v>
      </c>
      <c r="D33" t="s">
        <v>644</v>
      </c>
      <c r="E33" t="s">
        <v>688</v>
      </c>
      <c r="F33" t="s">
        <v>683</v>
      </c>
    </row>
    <row r="34" spans="1:6" x14ac:dyDescent="0.3">
      <c r="A34" s="1">
        <v>43238</v>
      </c>
      <c r="B34">
        <v>2</v>
      </c>
      <c r="C34" t="s">
        <v>575</v>
      </c>
      <c r="D34" t="s">
        <v>593</v>
      </c>
      <c r="E34" t="s">
        <v>688</v>
      </c>
    </row>
    <row r="35" spans="1:6" x14ac:dyDescent="0.3">
      <c r="A35" s="1">
        <v>43238</v>
      </c>
      <c r="B35">
        <v>1</v>
      </c>
      <c r="C35" t="s">
        <v>575</v>
      </c>
      <c r="D35" t="s">
        <v>644</v>
      </c>
      <c r="E35" t="s">
        <v>688</v>
      </c>
      <c r="F35" t="s">
        <v>684</v>
      </c>
    </row>
    <row r="36" spans="1:6" x14ac:dyDescent="0.3">
      <c r="A36" s="1">
        <v>43238</v>
      </c>
      <c r="B36">
        <v>1</v>
      </c>
      <c r="C36" t="s">
        <v>575</v>
      </c>
      <c r="D36" t="s">
        <v>677</v>
      </c>
      <c r="E36" t="s">
        <v>688</v>
      </c>
    </row>
    <row r="37" spans="1:6" x14ac:dyDescent="0.3">
      <c r="A37" s="1">
        <v>43238</v>
      </c>
      <c r="B37">
        <v>3</v>
      </c>
      <c r="C37" t="s">
        <v>575</v>
      </c>
      <c r="D37" t="s">
        <v>659</v>
      </c>
      <c r="E37" t="s">
        <v>686</v>
      </c>
    </row>
    <row r="38" spans="1:6" x14ac:dyDescent="0.3">
      <c r="A38" s="1">
        <v>43238</v>
      </c>
      <c r="B38">
        <v>1</v>
      </c>
      <c r="C38" t="s">
        <v>575</v>
      </c>
      <c r="D38" t="s">
        <v>591</v>
      </c>
      <c r="E38" t="s">
        <v>686</v>
      </c>
      <c r="F38" t="s">
        <v>615</v>
      </c>
    </row>
    <row r="39" spans="1:6" x14ac:dyDescent="0.3">
      <c r="A39" s="1">
        <v>43253</v>
      </c>
      <c r="B39">
        <v>1</v>
      </c>
      <c r="C39" t="s">
        <v>1306</v>
      </c>
      <c r="D39" t="s">
        <v>1309</v>
      </c>
      <c r="E39" t="s">
        <v>1283</v>
      </c>
      <c r="F39" t="s">
        <v>1319</v>
      </c>
    </row>
    <row r="40" spans="1:6" x14ac:dyDescent="0.3">
      <c r="A40" s="1">
        <v>43253</v>
      </c>
      <c r="B40">
        <v>1</v>
      </c>
      <c r="C40" t="s">
        <v>1307</v>
      </c>
      <c r="D40" t="s">
        <v>1310</v>
      </c>
      <c r="E40" t="s">
        <v>1323</v>
      </c>
      <c r="F40" t="s">
        <v>1320</v>
      </c>
    </row>
    <row r="41" spans="1:6" x14ac:dyDescent="0.3">
      <c r="A41" s="1">
        <v>43253</v>
      </c>
      <c r="B41">
        <v>1</v>
      </c>
      <c r="C41" t="s">
        <v>1263</v>
      </c>
      <c r="D41" t="s">
        <v>1289</v>
      </c>
      <c r="E41" t="s">
        <v>1283</v>
      </c>
      <c r="F41" t="s">
        <v>1296</v>
      </c>
    </row>
    <row r="42" spans="1:6" x14ac:dyDescent="0.3">
      <c r="A42" s="1">
        <v>43253</v>
      </c>
      <c r="B42">
        <v>2</v>
      </c>
      <c r="C42" t="s">
        <v>1263</v>
      </c>
      <c r="D42" t="s">
        <v>1311</v>
      </c>
      <c r="E42" t="s">
        <v>1283</v>
      </c>
    </row>
    <row r="43" spans="1:6" x14ac:dyDescent="0.3">
      <c r="A43" s="1">
        <v>43253</v>
      </c>
      <c r="B43">
        <v>2</v>
      </c>
      <c r="C43" t="s">
        <v>1264</v>
      </c>
      <c r="D43" t="s">
        <v>1312</v>
      </c>
      <c r="E43" t="s">
        <v>1285</v>
      </c>
    </row>
    <row r="44" spans="1:6" x14ac:dyDescent="0.3">
      <c r="A44" s="1">
        <v>43253</v>
      </c>
      <c r="B44">
        <v>1</v>
      </c>
      <c r="C44" t="s">
        <v>1264</v>
      </c>
      <c r="D44" t="s">
        <v>1313</v>
      </c>
      <c r="E44" t="s">
        <v>1285</v>
      </c>
    </row>
    <row r="45" spans="1:6" x14ac:dyDescent="0.3">
      <c r="A45" s="1">
        <v>43253</v>
      </c>
      <c r="B45">
        <v>1</v>
      </c>
      <c r="C45" t="s">
        <v>1264</v>
      </c>
      <c r="D45" t="s">
        <v>1314</v>
      </c>
      <c r="E45" t="s">
        <v>1285</v>
      </c>
    </row>
    <row r="46" spans="1:6" x14ac:dyDescent="0.3">
      <c r="A46" s="1">
        <v>43253</v>
      </c>
      <c r="B46">
        <v>1</v>
      </c>
      <c r="C46" t="s">
        <v>1308</v>
      </c>
      <c r="D46" t="s">
        <v>1315</v>
      </c>
      <c r="E46" t="s">
        <v>1282</v>
      </c>
      <c r="F46" t="s">
        <v>1321</v>
      </c>
    </row>
    <row r="47" spans="1:6" x14ac:dyDescent="0.3">
      <c r="A47" s="1">
        <v>43253</v>
      </c>
      <c r="B47">
        <v>3</v>
      </c>
      <c r="C47" t="s">
        <v>1262</v>
      </c>
      <c r="D47" t="s">
        <v>1269</v>
      </c>
      <c r="E47" t="s">
        <v>1282</v>
      </c>
      <c r="F47" t="s">
        <v>1300</v>
      </c>
    </row>
    <row r="48" spans="1:6" x14ac:dyDescent="0.3">
      <c r="A48" s="1">
        <v>43253</v>
      </c>
      <c r="B48">
        <v>1</v>
      </c>
      <c r="C48" t="s">
        <v>1266</v>
      </c>
      <c r="D48" t="s">
        <v>1298</v>
      </c>
      <c r="E48" t="s">
        <v>1284</v>
      </c>
      <c r="F48" t="s">
        <v>1322</v>
      </c>
    </row>
    <row r="49" spans="1:6" x14ac:dyDescent="0.3">
      <c r="A49" s="1">
        <v>43253</v>
      </c>
      <c r="B49">
        <v>2</v>
      </c>
      <c r="C49" t="s">
        <v>1266</v>
      </c>
      <c r="D49" t="s">
        <v>1291</v>
      </c>
      <c r="E49" t="s">
        <v>1283</v>
      </c>
    </row>
    <row r="50" spans="1:6" x14ac:dyDescent="0.3">
      <c r="A50" s="1">
        <v>43253</v>
      </c>
      <c r="B50">
        <v>1</v>
      </c>
      <c r="C50" t="s">
        <v>1266</v>
      </c>
      <c r="D50" t="s">
        <v>1316</v>
      </c>
      <c r="E50" t="s">
        <v>1286</v>
      </c>
    </row>
    <row r="51" spans="1:6" x14ac:dyDescent="0.3">
      <c r="A51" s="1">
        <v>43253</v>
      </c>
      <c r="B51">
        <v>3</v>
      </c>
      <c r="C51" t="s">
        <v>1266</v>
      </c>
      <c r="D51" t="s">
        <v>1317</v>
      </c>
      <c r="E51" t="s">
        <v>1286</v>
      </c>
    </row>
    <row r="52" spans="1:6" x14ac:dyDescent="0.3">
      <c r="A52" s="1">
        <v>43253</v>
      </c>
      <c r="B52">
        <v>1</v>
      </c>
      <c r="C52" t="s">
        <v>1266</v>
      </c>
      <c r="D52" t="s">
        <v>1318</v>
      </c>
      <c r="E52" t="s">
        <v>1286</v>
      </c>
    </row>
    <row r="53" spans="1:6" x14ac:dyDescent="0.3">
      <c r="A53" s="1">
        <v>43267</v>
      </c>
      <c r="B53">
        <v>1</v>
      </c>
      <c r="C53" t="s">
        <v>0</v>
      </c>
      <c r="D53" t="s">
        <v>1579</v>
      </c>
      <c r="E53" t="s">
        <v>1606</v>
      </c>
      <c r="F53" t="s">
        <v>1625</v>
      </c>
    </row>
    <row r="54" spans="1:6" x14ac:dyDescent="0.3">
      <c r="A54" s="1">
        <v>43267</v>
      </c>
      <c r="B54">
        <v>5</v>
      </c>
      <c r="C54" t="s">
        <v>0</v>
      </c>
      <c r="D54" t="s">
        <v>1552</v>
      </c>
      <c r="E54" t="s">
        <v>1606</v>
      </c>
      <c r="F54" t="s">
        <v>1600</v>
      </c>
    </row>
    <row r="55" spans="1:6" x14ac:dyDescent="0.3">
      <c r="A55" s="1">
        <v>43267</v>
      </c>
      <c r="B55">
        <v>9</v>
      </c>
      <c r="C55" t="s">
        <v>0</v>
      </c>
      <c r="D55" t="s">
        <v>1552</v>
      </c>
      <c r="E55" t="s">
        <v>1606</v>
      </c>
      <c r="F55" t="s">
        <v>1601</v>
      </c>
    </row>
    <row r="56" spans="1:6" x14ac:dyDescent="0.3">
      <c r="A56" s="1">
        <v>43267</v>
      </c>
      <c r="B56">
        <v>1</v>
      </c>
      <c r="C56" t="s">
        <v>0</v>
      </c>
      <c r="D56" t="s">
        <v>1592</v>
      </c>
      <c r="E56" t="s">
        <v>1607</v>
      </c>
    </row>
    <row r="57" spans="1:6" x14ac:dyDescent="0.3">
      <c r="A57" s="1">
        <v>43267</v>
      </c>
      <c r="B57">
        <v>1</v>
      </c>
      <c r="C57" t="s">
        <v>1586</v>
      </c>
      <c r="D57" t="s">
        <v>1574</v>
      </c>
      <c r="E57" t="s">
        <v>1607</v>
      </c>
      <c r="F57" t="s">
        <v>1623</v>
      </c>
    </row>
    <row r="58" spans="1:6" x14ac:dyDescent="0.3">
      <c r="A58" s="1">
        <v>43267</v>
      </c>
      <c r="B58">
        <v>1</v>
      </c>
      <c r="C58" t="s">
        <v>1586</v>
      </c>
      <c r="D58" t="s">
        <v>1584</v>
      </c>
      <c r="E58" t="s">
        <v>1607</v>
      </c>
      <c r="F58" t="s">
        <v>1628</v>
      </c>
    </row>
    <row r="59" spans="1:6" x14ac:dyDescent="0.3">
      <c r="A59" s="1">
        <v>43267</v>
      </c>
      <c r="B59">
        <v>1</v>
      </c>
      <c r="C59" t="s">
        <v>1586</v>
      </c>
      <c r="D59" t="s">
        <v>1593</v>
      </c>
      <c r="E59" t="s">
        <v>1609</v>
      </c>
    </row>
    <row r="60" spans="1:6" x14ac:dyDescent="0.3">
      <c r="A60" s="1">
        <v>43267</v>
      </c>
      <c r="B60">
        <v>1</v>
      </c>
      <c r="C60" t="s">
        <v>1586</v>
      </c>
      <c r="D60" t="s">
        <v>1594</v>
      </c>
      <c r="E60" t="s">
        <v>1609</v>
      </c>
    </row>
    <row r="61" spans="1:6" x14ac:dyDescent="0.3">
      <c r="A61" s="1">
        <v>43267</v>
      </c>
      <c r="B61">
        <v>1</v>
      </c>
      <c r="C61" t="s">
        <v>1586</v>
      </c>
      <c r="D61" t="s">
        <v>1595</v>
      </c>
      <c r="E61" t="s">
        <v>1607</v>
      </c>
    </row>
    <row r="62" spans="1:6" x14ac:dyDescent="0.3">
      <c r="A62" s="1">
        <v>43267</v>
      </c>
      <c r="B62">
        <v>4</v>
      </c>
      <c r="C62" t="s">
        <v>1586</v>
      </c>
      <c r="D62" t="s">
        <v>1588</v>
      </c>
      <c r="E62" t="s">
        <v>1609</v>
      </c>
    </row>
    <row r="63" spans="1:6" x14ac:dyDescent="0.3">
      <c r="A63" s="1">
        <v>43267</v>
      </c>
      <c r="B63">
        <v>1</v>
      </c>
      <c r="C63" t="s">
        <v>1590</v>
      </c>
      <c r="D63" t="s">
        <v>1596</v>
      </c>
      <c r="E63" t="s">
        <v>1608</v>
      </c>
    </row>
    <row r="64" spans="1:6" x14ac:dyDescent="0.3">
      <c r="A64" s="1">
        <v>43267</v>
      </c>
      <c r="B64">
        <v>1</v>
      </c>
      <c r="C64" t="s">
        <v>1591</v>
      </c>
      <c r="D64" t="s">
        <v>1589</v>
      </c>
      <c r="E64" t="s">
        <v>1607</v>
      </c>
      <c r="F64" t="s">
        <v>1620</v>
      </c>
    </row>
    <row r="65" spans="1:6" x14ac:dyDescent="0.3">
      <c r="A65" s="1">
        <v>43281</v>
      </c>
      <c r="B65">
        <v>2</v>
      </c>
      <c r="C65" t="s">
        <v>1669</v>
      </c>
      <c r="D65" t="s">
        <v>1754</v>
      </c>
      <c r="E65" t="s">
        <v>1780</v>
      </c>
      <c r="F65" t="s">
        <v>1737</v>
      </c>
    </row>
    <row r="66" spans="1:6" x14ac:dyDescent="0.3">
      <c r="A66" s="1">
        <v>43281</v>
      </c>
      <c r="B66">
        <v>10</v>
      </c>
      <c r="C66" t="s">
        <v>1669</v>
      </c>
      <c r="D66" t="s">
        <v>1732</v>
      </c>
      <c r="E66" t="s">
        <v>1780</v>
      </c>
      <c r="F66" t="s">
        <v>1767</v>
      </c>
    </row>
    <row r="67" spans="1:6" x14ac:dyDescent="0.3">
      <c r="A67" s="1">
        <v>43281</v>
      </c>
      <c r="B67">
        <v>4</v>
      </c>
      <c r="C67" t="s">
        <v>1669</v>
      </c>
      <c r="D67" t="s">
        <v>1732</v>
      </c>
      <c r="E67" t="s">
        <v>1780</v>
      </c>
      <c r="F67" t="s">
        <v>1768</v>
      </c>
    </row>
    <row r="68" spans="1:6" x14ac:dyDescent="0.3">
      <c r="A68" s="1">
        <v>43281</v>
      </c>
      <c r="B68">
        <v>3</v>
      </c>
      <c r="C68" t="s">
        <v>1671</v>
      </c>
      <c r="D68" t="s">
        <v>1755</v>
      </c>
      <c r="E68" t="s">
        <v>1782</v>
      </c>
      <c r="F68" t="s">
        <v>1703</v>
      </c>
    </row>
    <row r="69" spans="1:6" x14ac:dyDescent="0.3">
      <c r="A69" s="1">
        <v>43281</v>
      </c>
      <c r="B69">
        <v>1</v>
      </c>
      <c r="C69" t="s">
        <v>1771</v>
      </c>
      <c r="D69" t="s">
        <v>1774</v>
      </c>
      <c r="E69" t="s">
        <v>1786</v>
      </c>
    </row>
    <row r="70" spans="1:6" x14ac:dyDescent="0.3">
      <c r="A70" s="1">
        <v>43281</v>
      </c>
      <c r="B70">
        <v>1</v>
      </c>
      <c r="C70" t="s">
        <v>1771</v>
      </c>
      <c r="D70" t="s">
        <v>1775</v>
      </c>
      <c r="E70" t="s">
        <v>1785</v>
      </c>
      <c r="F70" t="s">
        <v>1778</v>
      </c>
    </row>
    <row r="71" spans="1:6" x14ac:dyDescent="0.3">
      <c r="A71" s="1">
        <v>43281</v>
      </c>
      <c r="B71">
        <v>2</v>
      </c>
      <c r="C71" t="s">
        <v>1771</v>
      </c>
      <c r="D71" t="s">
        <v>1757</v>
      </c>
      <c r="E71" t="s">
        <v>1785</v>
      </c>
    </row>
    <row r="72" spans="1:6" x14ac:dyDescent="0.3">
      <c r="A72" s="1">
        <v>43281</v>
      </c>
      <c r="B72">
        <v>1</v>
      </c>
      <c r="C72" t="s">
        <v>1771</v>
      </c>
      <c r="D72" t="s">
        <v>1687</v>
      </c>
      <c r="E72" t="s">
        <v>1785</v>
      </c>
      <c r="F72" t="s">
        <v>1779</v>
      </c>
    </row>
    <row r="73" spans="1:6" x14ac:dyDescent="0.3">
      <c r="A73" s="1">
        <v>43281</v>
      </c>
      <c r="B73">
        <v>2</v>
      </c>
      <c r="C73" t="s">
        <v>1771</v>
      </c>
      <c r="D73" t="s">
        <v>1687</v>
      </c>
      <c r="E73" t="s">
        <v>1785</v>
      </c>
    </row>
    <row r="74" spans="1:6" x14ac:dyDescent="0.3">
      <c r="A74" s="1">
        <v>43281</v>
      </c>
      <c r="B74">
        <v>2</v>
      </c>
      <c r="C74" t="s">
        <v>1772</v>
      </c>
      <c r="D74" t="s">
        <v>1763</v>
      </c>
      <c r="E74" t="s">
        <v>1782</v>
      </c>
    </row>
    <row r="75" spans="1:6" x14ac:dyDescent="0.3">
      <c r="A75" s="1">
        <v>43281</v>
      </c>
      <c r="B75">
        <v>12</v>
      </c>
      <c r="C75" t="s">
        <v>1773</v>
      </c>
      <c r="D75" t="s">
        <v>1724</v>
      </c>
      <c r="E75" t="s">
        <v>1782</v>
      </c>
      <c r="F75" t="s">
        <v>432</v>
      </c>
    </row>
    <row r="76" spans="1:6" x14ac:dyDescent="0.3">
      <c r="A76" s="1">
        <v>43281</v>
      </c>
      <c r="B76">
        <v>11</v>
      </c>
      <c r="C76" t="s">
        <v>1773</v>
      </c>
      <c r="D76" t="s">
        <v>1724</v>
      </c>
      <c r="E76" t="s">
        <v>1786</v>
      </c>
    </row>
    <row r="77" spans="1:6" x14ac:dyDescent="0.3">
      <c r="A77" s="1">
        <v>43281</v>
      </c>
      <c r="B77">
        <v>3</v>
      </c>
      <c r="C77" t="s">
        <v>1773</v>
      </c>
      <c r="D77" t="s">
        <v>1758</v>
      </c>
      <c r="E77" t="s">
        <v>1782</v>
      </c>
      <c r="F77" t="s">
        <v>1877</v>
      </c>
    </row>
    <row r="78" spans="1:6" x14ac:dyDescent="0.3">
      <c r="A78" s="1">
        <v>43281</v>
      </c>
      <c r="B78">
        <v>4</v>
      </c>
      <c r="C78" t="s">
        <v>1773</v>
      </c>
      <c r="D78" t="s">
        <v>1759</v>
      </c>
      <c r="E78" t="s">
        <v>1786</v>
      </c>
    </row>
    <row r="79" spans="1:6" x14ac:dyDescent="0.3">
      <c r="A79" s="1">
        <v>43281</v>
      </c>
      <c r="B79">
        <v>1</v>
      </c>
      <c r="C79" t="s">
        <v>1773</v>
      </c>
      <c r="D79" t="s">
        <v>177</v>
      </c>
      <c r="E79" t="s">
        <v>1786</v>
      </c>
    </row>
    <row r="80" spans="1:6" x14ac:dyDescent="0.3">
      <c r="A80" s="1">
        <v>43281</v>
      </c>
      <c r="B80">
        <v>1</v>
      </c>
      <c r="C80" t="s">
        <v>1773</v>
      </c>
      <c r="D80" t="s">
        <v>1776</v>
      </c>
      <c r="E80" t="s">
        <v>1782</v>
      </c>
    </row>
    <row r="81" spans="1:6" x14ac:dyDescent="0.3">
      <c r="A81" s="1">
        <v>43281</v>
      </c>
      <c r="B81">
        <v>4</v>
      </c>
      <c r="C81" t="s">
        <v>1773</v>
      </c>
      <c r="D81" t="s">
        <v>1761</v>
      </c>
      <c r="E81" t="s">
        <v>1786</v>
      </c>
      <c r="F81" t="s">
        <v>1769</v>
      </c>
    </row>
    <row r="82" spans="1:6" x14ac:dyDescent="0.3">
      <c r="A82" s="1">
        <v>43281</v>
      </c>
      <c r="B82">
        <v>2</v>
      </c>
      <c r="C82" t="s">
        <v>1773</v>
      </c>
      <c r="D82" t="s">
        <v>1777</v>
      </c>
      <c r="E82" t="s">
        <v>1786</v>
      </c>
    </row>
    <row r="84" spans="1:6" x14ac:dyDescent="0.3">
      <c r="A84" s="1"/>
    </row>
    <row r="85" spans="1:6" x14ac:dyDescent="0.3">
      <c r="A85" s="1"/>
    </row>
    <row r="86" spans="1:6" x14ac:dyDescent="0.3">
      <c r="A86" s="1"/>
    </row>
    <row r="87" spans="1:6" x14ac:dyDescent="0.3">
      <c r="A87" s="1"/>
    </row>
    <row r="88" spans="1:6" x14ac:dyDescent="0.3">
      <c r="A88" s="1"/>
    </row>
    <row r="89" spans="1:6" x14ac:dyDescent="0.3">
      <c r="A89" s="1"/>
    </row>
    <row r="90" spans="1:6" x14ac:dyDescent="0.3">
      <c r="A90" s="1"/>
    </row>
    <row r="91" spans="1:6" x14ac:dyDescent="0.3">
      <c r="A91" s="1"/>
    </row>
    <row r="92" spans="1:6" x14ac:dyDescent="0.3">
      <c r="A92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workbookViewId="0">
      <selection activeCell="L12" sqref="L12"/>
    </sheetView>
  </sheetViews>
  <sheetFormatPr defaultRowHeight="16.2" x14ac:dyDescent="0.3"/>
  <sheetData>
    <row r="1" spans="1:17" x14ac:dyDescent="0.3">
      <c r="A1" s="1">
        <v>43210</v>
      </c>
      <c r="B1">
        <v>6</v>
      </c>
      <c r="C1" t="s">
        <v>1</v>
      </c>
      <c r="D1" t="s">
        <v>8</v>
      </c>
      <c r="E1" t="s">
        <v>41</v>
      </c>
      <c r="F1" t="s">
        <v>401</v>
      </c>
      <c r="M1" s="6" t="s">
        <v>829</v>
      </c>
      <c r="N1" s="6"/>
      <c r="O1" s="6"/>
      <c r="P1" s="6"/>
      <c r="Q1" s="6"/>
    </row>
    <row r="2" spans="1:17" x14ac:dyDescent="0.3">
      <c r="A2" s="1">
        <v>43223</v>
      </c>
      <c r="B2">
        <v>2</v>
      </c>
      <c r="C2" t="s">
        <v>1</v>
      </c>
      <c r="D2" t="s">
        <v>8</v>
      </c>
      <c r="E2" t="s">
        <v>41</v>
      </c>
      <c r="F2" t="s">
        <v>401</v>
      </c>
      <c r="J2" t="s">
        <v>716</v>
      </c>
      <c r="K2" t="s">
        <v>717</v>
      </c>
      <c r="M2" s="6" t="s">
        <v>800</v>
      </c>
      <c r="N2" s="6" t="s">
        <v>801</v>
      </c>
      <c r="O2" s="6" t="s">
        <v>802</v>
      </c>
      <c r="P2" s="6" t="s">
        <v>803</v>
      </c>
      <c r="Q2" s="6" t="s">
        <v>804</v>
      </c>
    </row>
    <row r="3" spans="1:17" x14ac:dyDescent="0.3">
      <c r="A3" s="1">
        <v>43210</v>
      </c>
      <c r="B3">
        <v>3</v>
      </c>
      <c r="C3" t="s">
        <v>1</v>
      </c>
      <c r="D3" t="s">
        <v>246</v>
      </c>
      <c r="E3" t="s">
        <v>41</v>
      </c>
      <c r="F3" t="s">
        <v>397</v>
      </c>
      <c r="I3" t="s">
        <v>710</v>
      </c>
      <c r="J3">
        <v>18</v>
      </c>
      <c r="K3">
        <v>780</v>
      </c>
      <c r="M3" t="s">
        <v>395</v>
      </c>
      <c r="N3">
        <v>13</v>
      </c>
      <c r="O3" s="6">
        <f>N3/1078</f>
        <v>1.2059369202226345E-2</v>
      </c>
      <c r="P3" s="6">
        <f>LN(O3)</f>
        <v>-4.4179133940074058</v>
      </c>
      <c r="Q3" s="6">
        <f>O3*P3</f>
        <v>-5.3277248721796178E-2</v>
      </c>
    </row>
    <row r="4" spans="1:17" x14ac:dyDescent="0.3">
      <c r="A4" s="1">
        <v>43192</v>
      </c>
      <c r="B4">
        <v>101</v>
      </c>
      <c r="C4" t="s">
        <v>1</v>
      </c>
      <c r="D4" t="s">
        <v>8</v>
      </c>
      <c r="E4" t="s">
        <v>41</v>
      </c>
      <c r="F4" t="s">
        <v>88</v>
      </c>
      <c r="I4" t="s">
        <v>711</v>
      </c>
      <c r="J4">
        <v>19</v>
      </c>
      <c r="K4">
        <v>83</v>
      </c>
      <c r="M4" t="s">
        <v>399</v>
      </c>
      <c r="N4">
        <v>2</v>
      </c>
      <c r="O4" s="6">
        <f t="shared" ref="O4:O67" si="0">N4/1078</f>
        <v>1.8552875695732839E-3</v>
      </c>
      <c r="P4" s="6">
        <f t="shared" ref="P4:P67" si="1">LN(O4)</f>
        <v>-6.2897155709089976</v>
      </c>
      <c r="Q4" s="6">
        <f t="shared" ref="Q4:Q67" si="2">O4*P4</f>
        <v>-1.1669231114858994E-2</v>
      </c>
    </row>
    <row r="5" spans="1:17" x14ac:dyDescent="0.3">
      <c r="A5" s="1">
        <v>43210</v>
      </c>
      <c r="B5">
        <v>18</v>
      </c>
      <c r="C5" t="s">
        <v>1</v>
      </c>
      <c r="D5" t="s">
        <v>8</v>
      </c>
      <c r="E5" t="s">
        <v>41</v>
      </c>
      <c r="F5" t="s">
        <v>88</v>
      </c>
      <c r="I5" t="s">
        <v>713</v>
      </c>
      <c r="J5">
        <v>7</v>
      </c>
      <c r="K5">
        <v>17</v>
      </c>
      <c r="M5" t="s">
        <v>62</v>
      </c>
      <c r="N5">
        <v>5</v>
      </c>
      <c r="O5" s="6">
        <f t="shared" si="0"/>
        <v>4.6382189239332098E-3</v>
      </c>
      <c r="P5" s="6">
        <f t="shared" si="1"/>
        <v>-5.3734248390348425</v>
      </c>
      <c r="Q5" s="6">
        <f t="shared" si="2"/>
        <v>-2.4923120774744168E-2</v>
      </c>
    </row>
    <row r="6" spans="1:17" x14ac:dyDescent="0.3">
      <c r="A6" s="18">
        <v>43174</v>
      </c>
      <c r="B6" s="19">
        <v>8</v>
      </c>
      <c r="C6" s="19" t="s">
        <v>1</v>
      </c>
      <c r="D6" s="15" t="s">
        <v>8</v>
      </c>
      <c r="E6" s="15" t="s">
        <v>41</v>
      </c>
      <c r="F6" s="15" t="s">
        <v>88</v>
      </c>
      <c r="I6" t="s">
        <v>712</v>
      </c>
      <c r="J6">
        <v>17</v>
      </c>
      <c r="K6">
        <v>182</v>
      </c>
      <c r="M6" t="s">
        <v>401</v>
      </c>
      <c r="N6">
        <v>8</v>
      </c>
      <c r="O6" s="6">
        <f t="shared" si="0"/>
        <v>7.4211502782931356E-3</v>
      </c>
      <c r="P6" s="6">
        <f t="shared" si="1"/>
        <v>-4.9034212097891068</v>
      </c>
      <c r="Q6" s="6">
        <f t="shared" si="2"/>
        <v>-3.6389025675614896E-2</v>
      </c>
    </row>
    <row r="7" spans="1:17" x14ac:dyDescent="0.3">
      <c r="A7" s="1">
        <v>43210</v>
      </c>
      <c r="B7">
        <v>7</v>
      </c>
      <c r="C7" t="s">
        <v>1</v>
      </c>
      <c r="D7" t="s">
        <v>11</v>
      </c>
      <c r="E7" t="s">
        <v>41</v>
      </c>
      <c r="F7" t="s">
        <v>430</v>
      </c>
      <c r="I7" t="s">
        <v>714</v>
      </c>
      <c r="J7">
        <v>13</v>
      </c>
      <c r="K7">
        <v>26</v>
      </c>
      <c r="M7" t="s">
        <v>393</v>
      </c>
      <c r="N7">
        <v>2</v>
      </c>
      <c r="O7" s="6">
        <f t="shared" si="0"/>
        <v>1.8552875695732839E-3</v>
      </c>
      <c r="P7" s="6">
        <f t="shared" si="1"/>
        <v>-6.2897155709089976</v>
      </c>
      <c r="Q7" s="6">
        <f t="shared" si="2"/>
        <v>-1.1669231114858994E-2</v>
      </c>
    </row>
    <row r="8" spans="1:17" x14ac:dyDescent="0.3">
      <c r="A8" s="1">
        <v>43192</v>
      </c>
      <c r="B8">
        <v>21</v>
      </c>
      <c r="C8" t="s">
        <v>1</v>
      </c>
      <c r="D8" t="s">
        <v>72</v>
      </c>
      <c r="E8" t="s">
        <v>41</v>
      </c>
      <c r="F8" t="s">
        <v>86</v>
      </c>
      <c r="I8" t="s">
        <v>715</v>
      </c>
      <c r="J8">
        <v>74</v>
      </c>
      <c r="K8">
        <v>1078</v>
      </c>
      <c r="M8" t="s">
        <v>831</v>
      </c>
      <c r="N8">
        <v>4</v>
      </c>
      <c r="O8" s="6">
        <f t="shared" si="0"/>
        <v>3.7105751391465678E-3</v>
      </c>
      <c r="P8" s="6">
        <f t="shared" si="1"/>
        <v>-5.5965683903490522</v>
      </c>
      <c r="Q8" s="6">
        <f t="shared" si="2"/>
        <v>-2.0766487533762718E-2</v>
      </c>
    </row>
    <row r="9" spans="1:17" x14ac:dyDescent="0.3">
      <c r="A9" s="1">
        <v>43210</v>
      </c>
      <c r="B9">
        <v>342</v>
      </c>
      <c r="C9" t="s">
        <v>1</v>
      </c>
      <c r="D9" t="s">
        <v>72</v>
      </c>
      <c r="E9" t="s">
        <v>41</v>
      </c>
      <c r="F9" t="s">
        <v>86</v>
      </c>
      <c r="M9" t="s">
        <v>397</v>
      </c>
      <c r="N9">
        <v>48</v>
      </c>
      <c r="O9" s="6">
        <f t="shared" si="0"/>
        <v>4.4526901669758812E-2</v>
      </c>
      <c r="P9" s="6">
        <f t="shared" si="1"/>
        <v>-3.1116617405610514</v>
      </c>
      <c r="Q9" s="6">
        <f t="shared" si="2"/>
        <v>-0.13855265635151248</v>
      </c>
    </row>
    <row r="10" spans="1:17" x14ac:dyDescent="0.3">
      <c r="A10" s="1">
        <v>43281</v>
      </c>
      <c r="B10">
        <v>8</v>
      </c>
      <c r="C10" t="s">
        <v>1</v>
      </c>
      <c r="D10" t="s">
        <v>72</v>
      </c>
      <c r="E10" t="s">
        <v>41</v>
      </c>
      <c r="F10" t="s">
        <v>86</v>
      </c>
      <c r="M10" t="s">
        <v>61</v>
      </c>
      <c r="N10">
        <v>1</v>
      </c>
      <c r="O10" s="6">
        <f t="shared" si="0"/>
        <v>9.2764378478664194E-4</v>
      </c>
      <c r="P10" s="6">
        <f t="shared" si="1"/>
        <v>-6.9828627514689421</v>
      </c>
      <c r="Q10" s="6">
        <f t="shared" si="2"/>
        <v>-6.4776092314183138E-3</v>
      </c>
    </row>
    <row r="11" spans="1:17" x14ac:dyDescent="0.3">
      <c r="A11" s="1">
        <v>43210</v>
      </c>
      <c r="B11">
        <v>23</v>
      </c>
      <c r="C11" t="s">
        <v>1</v>
      </c>
      <c r="D11" t="s">
        <v>72</v>
      </c>
      <c r="E11" t="s">
        <v>41</v>
      </c>
      <c r="F11" t="s">
        <v>147</v>
      </c>
      <c r="I11" t="s">
        <v>785</v>
      </c>
      <c r="J11" t="s">
        <v>786</v>
      </c>
      <c r="M11" t="s">
        <v>788</v>
      </c>
      <c r="N11">
        <v>135</v>
      </c>
      <c r="O11" s="6">
        <f t="shared" si="0"/>
        <v>0.12523191094619665</v>
      </c>
      <c r="P11" s="6">
        <f t="shared" si="1"/>
        <v>-2.0775879730305129</v>
      </c>
      <c r="Q11" s="6">
        <f t="shared" si="2"/>
        <v>-0.26018031202144642</v>
      </c>
    </row>
    <row r="12" spans="1:17" x14ac:dyDescent="0.3">
      <c r="A12" s="20">
        <v>43174</v>
      </c>
      <c r="B12" s="15">
        <v>2</v>
      </c>
      <c r="C12" s="15" t="s">
        <v>1</v>
      </c>
      <c r="D12" s="15" t="s">
        <v>11</v>
      </c>
      <c r="E12" s="15" t="s">
        <v>41</v>
      </c>
      <c r="F12" s="15" t="s">
        <v>89</v>
      </c>
      <c r="I12" t="s">
        <v>834</v>
      </c>
      <c r="J12">
        <v>13</v>
      </c>
      <c r="M12" t="s">
        <v>130</v>
      </c>
      <c r="N12">
        <v>27</v>
      </c>
      <c r="O12" s="6">
        <f t="shared" si="0"/>
        <v>2.5046382189239332E-2</v>
      </c>
      <c r="P12" s="6">
        <f t="shared" si="1"/>
        <v>-3.6870258854646134</v>
      </c>
      <c r="Q12" s="6">
        <f t="shared" si="2"/>
        <v>-9.2346659468965267E-2</v>
      </c>
    </row>
    <row r="13" spans="1:17" x14ac:dyDescent="0.3">
      <c r="A13" s="1">
        <v>43192</v>
      </c>
      <c r="B13">
        <v>28</v>
      </c>
      <c r="C13" t="s">
        <v>1</v>
      </c>
      <c r="D13" t="s">
        <v>72</v>
      </c>
      <c r="E13" t="s">
        <v>41</v>
      </c>
      <c r="F13" t="s">
        <v>85</v>
      </c>
      <c r="I13" t="s">
        <v>835</v>
      </c>
      <c r="J13">
        <v>2</v>
      </c>
      <c r="M13" t="s">
        <v>816</v>
      </c>
      <c r="N13">
        <v>2</v>
      </c>
      <c r="O13" s="6">
        <f t="shared" si="0"/>
        <v>1.8552875695732839E-3</v>
      </c>
      <c r="P13" s="6">
        <f t="shared" si="1"/>
        <v>-6.2897155709089976</v>
      </c>
      <c r="Q13" s="6">
        <f t="shared" si="2"/>
        <v>-1.1669231114858994E-2</v>
      </c>
    </row>
    <row r="14" spans="1:17" x14ac:dyDescent="0.3">
      <c r="A14" s="1">
        <v>43210</v>
      </c>
      <c r="B14">
        <v>125</v>
      </c>
      <c r="C14" t="s">
        <v>1</v>
      </c>
      <c r="D14" t="s">
        <v>72</v>
      </c>
      <c r="E14" t="s">
        <v>41</v>
      </c>
      <c r="F14" t="s">
        <v>85</v>
      </c>
      <c r="I14" t="s">
        <v>836</v>
      </c>
      <c r="J14">
        <v>5</v>
      </c>
      <c r="M14" t="s">
        <v>430</v>
      </c>
      <c r="N14">
        <v>7</v>
      </c>
      <c r="O14" s="6">
        <f t="shared" si="0"/>
        <v>6.4935064935064939E-3</v>
      </c>
      <c r="P14" s="6">
        <f t="shared" si="1"/>
        <v>-5.0369526024136295</v>
      </c>
      <c r="Q14" s="6">
        <f t="shared" si="2"/>
        <v>-3.2707484431257337E-2</v>
      </c>
    </row>
    <row r="15" spans="1:17" x14ac:dyDescent="0.3">
      <c r="A15" s="20">
        <v>43174</v>
      </c>
      <c r="B15" s="15">
        <v>1</v>
      </c>
      <c r="C15" s="15" t="s">
        <v>1</v>
      </c>
      <c r="D15" s="15" t="s">
        <v>72</v>
      </c>
      <c r="E15" s="15" t="s">
        <v>41</v>
      </c>
      <c r="F15" s="15" t="s">
        <v>85</v>
      </c>
      <c r="I15" t="s">
        <v>837</v>
      </c>
      <c r="J15">
        <v>8</v>
      </c>
      <c r="M15" t="s">
        <v>209</v>
      </c>
      <c r="N15">
        <v>3</v>
      </c>
      <c r="O15" s="6">
        <f t="shared" si="0"/>
        <v>2.7829313543599257E-3</v>
      </c>
      <c r="P15" s="6">
        <f t="shared" si="1"/>
        <v>-5.884250462800833</v>
      </c>
      <c r="Q15" s="6">
        <f t="shared" si="2"/>
        <v>-1.6375465109835341E-2</v>
      </c>
    </row>
    <row r="16" spans="1:17" x14ac:dyDescent="0.3">
      <c r="A16" s="1">
        <v>43192</v>
      </c>
      <c r="B16">
        <v>2</v>
      </c>
      <c r="C16" t="s">
        <v>1</v>
      </c>
      <c r="D16" t="s">
        <v>425</v>
      </c>
      <c r="E16" t="s">
        <v>41</v>
      </c>
      <c r="I16" t="s">
        <v>838</v>
      </c>
      <c r="J16">
        <v>2</v>
      </c>
      <c r="M16" t="s">
        <v>402</v>
      </c>
      <c r="N16">
        <v>13</v>
      </c>
      <c r="O16" s="6">
        <f t="shared" si="0"/>
        <v>1.2059369202226345E-2</v>
      </c>
      <c r="P16" s="6">
        <f t="shared" si="1"/>
        <v>-4.4179133940074058</v>
      </c>
      <c r="Q16" s="6">
        <f t="shared" si="2"/>
        <v>-5.3277248721796178E-2</v>
      </c>
    </row>
    <row r="17" spans="1:17" x14ac:dyDescent="0.3">
      <c r="A17" s="1">
        <v>43192</v>
      </c>
      <c r="B17">
        <v>1</v>
      </c>
      <c r="C17" t="s">
        <v>3</v>
      </c>
      <c r="D17" t="s">
        <v>122</v>
      </c>
      <c r="E17" t="s">
        <v>41</v>
      </c>
      <c r="I17" t="s">
        <v>831</v>
      </c>
      <c r="J17">
        <v>4</v>
      </c>
      <c r="M17" t="s">
        <v>139</v>
      </c>
      <c r="N17">
        <v>15</v>
      </c>
      <c r="O17" s="6">
        <f t="shared" si="0"/>
        <v>1.3914656771799629E-2</v>
      </c>
      <c r="P17" s="6">
        <f t="shared" si="1"/>
        <v>-4.2748125503667325</v>
      </c>
      <c r="Q17" s="6">
        <f t="shared" si="2"/>
        <v>-5.9482549402134495E-2</v>
      </c>
    </row>
    <row r="18" spans="1:17" x14ac:dyDescent="0.3">
      <c r="A18" s="1">
        <v>43210</v>
      </c>
      <c r="B18">
        <v>2</v>
      </c>
      <c r="C18" t="s">
        <v>1</v>
      </c>
      <c r="D18" t="s">
        <v>14</v>
      </c>
      <c r="E18" t="s">
        <v>41</v>
      </c>
      <c r="I18" t="s">
        <v>839</v>
      </c>
      <c r="J18">
        <v>48</v>
      </c>
      <c r="M18" t="s">
        <v>261</v>
      </c>
      <c r="N18">
        <v>32</v>
      </c>
      <c r="O18" s="6">
        <f t="shared" si="0"/>
        <v>2.9684601113172542E-2</v>
      </c>
      <c r="P18" s="6">
        <f t="shared" si="1"/>
        <v>-3.517126848669216</v>
      </c>
      <c r="Q18" s="6">
        <f t="shared" si="2"/>
        <v>-0.10440450756717524</v>
      </c>
    </row>
    <row r="19" spans="1:17" x14ac:dyDescent="0.3">
      <c r="A19" s="1">
        <v>43223</v>
      </c>
      <c r="B19">
        <v>1</v>
      </c>
      <c r="C19" t="s">
        <v>1</v>
      </c>
      <c r="D19" t="s">
        <v>365</v>
      </c>
      <c r="E19" t="s">
        <v>41</v>
      </c>
      <c r="I19" t="s">
        <v>840</v>
      </c>
      <c r="J19">
        <v>1</v>
      </c>
      <c r="M19" t="s">
        <v>254</v>
      </c>
      <c r="N19">
        <v>1</v>
      </c>
      <c r="O19" s="6">
        <f t="shared" si="0"/>
        <v>9.2764378478664194E-4</v>
      </c>
      <c r="P19" s="6">
        <f t="shared" si="1"/>
        <v>-6.9828627514689421</v>
      </c>
      <c r="Q19" s="6">
        <f t="shared" si="2"/>
        <v>-6.4776092314183138E-3</v>
      </c>
    </row>
    <row r="20" spans="1:17" x14ac:dyDescent="0.3">
      <c r="A20" s="1">
        <v>43238</v>
      </c>
      <c r="B20">
        <v>1</v>
      </c>
      <c r="C20" t="s">
        <v>1</v>
      </c>
      <c r="D20" t="s">
        <v>596</v>
      </c>
      <c r="E20" t="s">
        <v>41</v>
      </c>
      <c r="I20" t="s">
        <v>841</v>
      </c>
      <c r="J20">
        <v>135</v>
      </c>
      <c r="M20" t="s">
        <v>262</v>
      </c>
      <c r="N20">
        <v>3</v>
      </c>
      <c r="O20" s="6">
        <f t="shared" si="0"/>
        <v>2.7829313543599257E-3</v>
      </c>
      <c r="P20" s="6">
        <f t="shared" si="1"/>
        <v>-5.884250462800833</v>
      </c>
      <c r="Q20" s="6">
        <f t="shared" si="2"/>
        <v>-1.6375465109835341E-2</v>
      </c>
    </row>
    <row r="21" spans="1:17" x14ac:dyDescent="0.3">
      <c r="A21" s="1">
        <v>43253</v>
      </c>
      <c r="B21">
        <v>1</v>
      </c>
      <c r="C21" t="s">
        <v>1</v>
      </c>
      <c r="D21" t="s">
        <v>596</v>
      </c>
      <c r="E21" t="s">
        <v>41</v>
      </c>
      <c r="I21" t="s">
        <v>842</v>
      </c>
      <c r="J21">
        <v>27</v>
      </c>
      <c r="M21" t="s">
        <v>86</v>
      </c>
      <c r="N21">
        <v>371</v>
      </c>
      <c r="O21" s="6">
        <f t="shared" si="0"/>
        <v>0.34415584415584416</v>
      </c>
      <c r="P21" s="6">
        <f t="shared" si="1"/>
        <v>-1.0666606888615073</v>
      </c>
      <c r="Q21" s="6">
        <f t="shared" si="2"/>
        <v>-0.36709750980298628</v>
      </c>
    </row>
    <row r="22" spans="1:17" x14ac:dyDescent="0.3">
      <c r="A22" s="1">
        <v>43238</v>
      </c>
      <c r="B22">
        <v>1</v>
      </c>
      <c r="C22" t="s">
        <v>1</v>
      </c>
      <c r="D22" t="s">
        <v>177</v>
      </c>
      <c r="E22" t="s">
        <v>41</v>
      </c>
      <c r="I22" t="s">
        <v>816</v>
      </c>
      <c r="J22">
        <v>2</v>
      </c>
      <c r="M22" t="s">
        <v>147</v>
      </c>
      <c r="N22">
        <v>23</v>
      </c>
      <c r="O22" s="6">
        <f t="shared" si="0"/>
        <v>2.1335807050092765E-2</v>
      </c>
      <c r="P22" s="6">
        <f t="shared" si="1"/>
        <v>-3.8473685355397929</v>
      </c>
      <c r="Q22" s="6">
        <f t="shared" si="2"/>
        <v>-8.2086712724874986E-2</v>
      </c>
    </row>
    <row r="23" spans="1:17" x14ac:dyDescent="0.3">
      <c r="A23" s="1">
        <v>43253</v>
      </c>
      <c r="B23">
        <v>1</v>
      </c>
      <c r="C23" t="s">
        <v>1</v>
      </c>
      <c r="D23" t="s">
        <v>177</v>
      </c>
      <c r="E23" t="s">
        <v>41</v>
      </c>
      <c r="I23" t="s">
        <v>843</v>
      </c>
      <c r="J23">
        <v>7</v>
      </c>
      <c r="M23" t="s">
        <v>265</v>
      </c>
      <c r="N23">
        <v>4</v>
      </c>
      <c r="O23" s="6">
        <f t="shared" si="0"/>
        <v>3.7105751391465678E-3</v>
      </c>
      <c r="P23" s="6">
        <f t="shared" si="1"/>
        <v>-5.5965683903490522</v>
      </c>
      <c r="Q23" s="6">
        <f t="shared" si="2"/>
        <v>-2.0766487533762718E-2</v>
      </c>
    </row>
    <row r="24" spans="1:17" x14ac:dyDescent="0.3">
      <c r="A24" s="1">
        <v>43253</v>
      </c>
      <c r="B24">
        <v>1</v>
      </c>
      <c r="C24" t="s">
        <v>3</v>
      </c>
      <c r="D24" t="s">
        <v>1209</v>
      </c>
      <c r="E24" t="s">
        <v>41</v>
      </c>
      <c r="I24" t="s">
        <v>844</v>
      </c>
      <c r="J24">
        <v>3</v>
      </c>
      <c r="M24" t="s">
        <v>405</v>
      </c>
      <c r="N24">
        <v>2</v>
      </c>
      <c r="O24" s="6">
        <f t="shared" si="0"/>
        <v>1.8552875695732839E-3</v>
      </c>
      <c r="P24" s="6">
        <f t="shared" si="1"/>
        <v>-6.2897155709089976</v>
      </c>
      <c r="Q24" s="6">
        <f t="shared" si="2"/>
        <v>-1.1669231114858994E-2</v>
      </c>
    </row>
    <row r="25" spans="1:17" x14ac:dyDescent="0.3">
      <c r="A25" s="1">
        <v>43238</v>
      </c>
      <c r="B25">
        <v>2</v>
      </c>
      <c r="C25" t="s">
        <v>1</v>
      </c>
      <c r="D25" t="s">
        <v>8</v>
      </c>
      <c r="E25" t="s">
        <v>41</v>
      </c>
      <c r="I25" t="s">
        <v>845</v>
      </c>
      <c r="J25">
        <v>13</v>
      </c>
      <c r="M25" t="s">
        <v>627</v>
      </c>
      <c r="N25">
        <v>11</v>
      </c>
      <c r="O25" s="6">
        <f t="shared" si="0"/>
        <v>1.020408163265306E-2</v>
      </c>
      <c r="P25" s="6">
        <f t="shared" si="1"/>
        <v>-4.5849674786705723</v>
      </c>
      <c r="Q25" s="6">
        <f t="shared" si="2"/>
        <v>-4.6785382435413997E-2</v>
      </c>
    </row>
    <row r="26" spans="1:17" x14ac:dyDescent="0.3">
      <c r="A26" s="1">
        <v>43253</v>
      </c>
      <c r="B26">
        <v>1</v>
      </c>
      <c r="C26" t="s">
        <v>1</v>
      </c>
      <c r="D26" t="s">
        <v>8</v>
      </c>
      <c r="E26" t="s">
        <v>41</v>
      </c>
      <c r="I26" t="s">
        <v>791</v>
      </c>
      <c r="J26">
        <v>15</v>
      </c>
      <c r="M26" t="s">
        <v>49</v>
      </c>
      <c r="N26">
        <v>13</v>
      </c>
      <c r="O26" s="6">
        <f t="shared" si="0"/>
        <v>1.2059369202226345E-2</v>
      </c>
      <c r="P26" s="6">
        <f t="shared" si="1"/>
        <v>-4.4179133940074058</v>
      </c>
      <c r="Q26" s="6">
        <f t="shared" si="2"/>
        <v>-5.3277248721796178E-2</v>
      </c>
    </row>
    <row r="27" spans="1:17" x14ac:dyDescent="0.3">
      <c r="A27" s="1">
        <v>43267</v>
      </c>
      <c r="B27">
        <v>1</v>
      </c>
      <c r="C27" t="s">
        <v>1</v>
      </c>
      <c r="D27" t="s">
        <v>8</v>
      </c>
      <c r="E27" t="s">
        <v>41</v>
      </c>
      <c r="I27" t="s">
        <v>846</v>
      </c>
      <c r="J27">
        <v>32</v>
      </c>
      <c r="M27" t="s">
        <v>131</v>
      </c>
      <c r="N27">
        <v>2</v>
      </c>
      <c r="O27" s="6">
        <f t="shared" si="0"/>
        <v>1.8552875695732839E-3</v>
      </c>
      <c r="P27" s="6">
        <f t="shared" si="1"/>
        <v>-6.2897155709089976</v>
      </c>
      <c r="Q27" s="6">
        <f t="shared" si="2"/>
        <v>-1.1669231114858994E-2</v>
      </c>
    </row>
    <row r="28" spans="1:17" x14ac:dyDescent="0.3">
      <c r="A28" s="1">
        <v>43281</v>
      </c>
      <c r="B28">
        <v>4</v>
      </c>
      <c r="C28" t="s">
        <v>1</v>
      </c>
      <c r="D28" t="s">
        <v>8</v>
      </c>
      <c r="E28" t="s">
        <v>41</v>
      </c>
      <c r="I28" t="s">
        <v>847</v>
      </c>
      <c r="J28">
        <v>1</v>
      </c>
      <c r="M28" t="s">
        <v>129</v>
      </c>
      <c r="N28">
        <v>11</v>
      </c>
      <c r="O28" s="6">
        <f t="shared" si="0"/>
        <v>1.020408163265306E-2</v>
      </c>
      <c r="P28" s="6">
        <f t="shared" si="1"/>
        <v>-4.5849674786705723</v>
      </c>
      <c r="Q28" s="6">
        <f t="shared" si="2"/>
        <v>-4.6785382435413997E-2</v>
      </c>
    </row>
    <row r="29" spans="1:17" x14ac:dyDescent="0.3">
      <c r="A29" s="1">
        <v>43238</v>
      </c>
      <c r="B29">
        <v>1</v>
      </c>
      <c r="C29" t="s">
        <v>1</v>
      </c>
      <c r="D29" t="s">
        <v>246</v>
      </c>
      <c r="E29" t="s">
        <v>41</v>
      </c>
      <c r="I29" t="s">
        <v>848</v>
      </c>
      <c r="J29">
        <v>3</v>
      </c>
      <c r="M29" t="s">
        <v>855</v>
      </c>
      <c r="N29">
        <v>3</v>
      </c>
      <c r="O29" s="6">
        <f t="shared" si="0"/>
        <v>2.7829313543599257E-3</v>
      </c>
      <c r="P29" s="6">
        <f t="shared" si="1"/>
        <v>-5.884250462800833</v>
      </c>
      <c r="Q29" s="6">
        <f t="shared" si="2"/>
        <v>-1.6375465109835341E-2</v>
      </c>
    </row>
    <row r="30" spans="1:17" x14ac:dyDescent="0.3">
      <c r="A30" s="1">
        <v>43253</v>
      </c>
      <c r="B30">
        <v>3</v>
      </c>
      <c r="C30" t="s">
        <v>1</v>
      </c>
      <c r="D30" t="s">
        <v>246</v>
      </c>
      <c r="E30" t="s">
        <v>41</v>
      </c>
      <c r="I30" t="s">
        <v>818</v>
      </c>
      <c r="J30">
        <v>371</v>
      </c>
      <c r="M30" t="s">
        <v>856</v>
      </c>
      <c r="N30">
        <v>24</v>
      </c>
      <c r="O30" s="6">
        <f t="shared" si="0"/>
        <v>2.2263450834879406E-2</v>
      </c>
      <c r="P30" s="6">
        <f t="shared" si="1"/>
        <v>-3.8048089211209968</v>
      </c>
      <c r="Q30" s="6">
        <f t="shared" si="2"/>
        <v>-8.4708176351487863E-2</v>
      </c>
    </row>
    <row r="31" spans="1:17" x14ac:dyDescent="0.3">
      <c r="A31" s="1">
        <v>43267</v>
      </c>
      <c r="B31">
        <v>1</v>
      </c>
      <c r="C31" t="s">
        <v>1</v>
      </c>
      <c r="D31" t="s">
        <v>246</v>
      </c>
      <c r="E31" t="s">
        <v>41</v>
      </c>
      <c r="I31" t="s">
        <v>832</v>
      </c>
      <c r="J31">
        <v>23</v>
      </c>
      <c r="M31" t="s">
        <v>260</v>
      </c>
      <c r="N31">
        <v>11</v>
      </c>
      <c r="O31" s="6">
        <f t="shared" si="0"/>
        <v>1.020408163265306E-2</v>
      </c>
      <c r="P31" s="6">
        <f t="shared" si="1"/>
        <v>-4.5849674786705723</v>
      </c>
      <c r="Q31" s="6">
        <f t="shared" si="2"/>
        <v>-4.6785382435413997E-2</v>
      </c>
    </row>
    <row r="32" spans="1:17" x14ac:dyDescent="0.3">
      <c r="A32" s="1">
        <v>43281</v>
      </c>
      <c r="B32">
        <v>40</v>
      </c>
      <c r="C32" t="s">
        <v>1</v>
      </c>
      <c r="D32" t="s">
        <v>246</v>
      </c>
      <c r="E32" t="s">
        <v>41</v>
      </c>
      <c r="I32" t="s">
        <v>849</v>
      </c>
      <c r="J32">
        <v>4</v>
      </c>
      <c r="M32" t="s">
        <v>126</v>
      </c>
      <c r="N32">
        <v>11</v>
      </c>
      <c r="O32" s="6">
        <f t="shared" si="0"/>
        <v>1.020408163265306E-2</v>
      </c>
      <c r="P32" s="6">
        <f t="shared" si="1"/>
        <v>-4.5849674786705723</v>
      </c>
      <c r="Q32" s="6">
        <f t="shared" si="2"/>
        <v>-4.6785382435413997E-2</v>
      </c>
    </row>
    <row r="33" spans="1:17" x14ac:dyDescent="0.3">
      <c r="A33" s="1">
        <v>43267</v>
      </c>
      <c r="B33">
        <v>1</v>
      </c>
      <c r="C33" t="s">
        <v>1</v>
      </c>
      <c r="D33" t="s">
        <v>425</v>
      </c>
      <c r="E33" t="s">
        <v>41</v>
      </c>
      <c r="I33" t="s">
        <v>850</v>
      </c>
      <c r="J33">
        <v>2</v>
      </c>
      <c r="M33" t="s">
        <v>270</v>
      </c>
      <c r="N33">
        <v>2</v>
      </c>
      <c r="O33" s="6">
        <f t="shared" si="0"/>
        <v>1.8552875695732839E-3</v>
      </c>
      <c r="P33" s="6">
        <f t="shared" si="1"/>
        <v>-6.2897155709089976</v>
      </c>
      <c r="Q33" s="6">
        <f t="shared" si="2"/>
        <v>-1.1669231114858994E-2</v>
      </c>
    </row>
    <row r="34" spans="1:17" x14ac:dyDescent="0.3">
      <c r="A34" s="1">
        <v>43281</v>
      </c>
      <c r="B34">
        <v>1</v>
      </c>
      <c r="C34" t="s">
        <v>1</v>
      </c>
      <c r="D34" t="s">
        <v>425</v>
      </c>
      <c r="E34" t="s">
        <v>41</v>
      </c>
      <c r="I34" t="s">
        <v>851</v>
      </c>
      <c r="J34">
        <v>11</v>
      </c>
      <c r="M34" t="s">
        <v>263</v>
      </c>
      <c r="N34">
        <v>1</v>
      </c>
      <c r="O34" s="6">
        <f t="shared" si="0"/>
        <v>9.2764378478664194E-4</v>
      </c>
      <c r="P34" s="6">
        <f t="shared" si="1"/>
        <v>-6.9828627514689421</v>
      </c>
      <c r="Q34" s="6">
        <f t="shared" si="2"/>
        <v>-6.4776092314183138E-3</v>
      </c>
    </row>
    <row r="35" spans="1:17" x14ac:dyDescent="0.3">
      <c r="A35" s="1">
        <v>43253</v>
      </c>
      <c r="B35">
        <v>1</v>
      </c>
      <c r="C35" t="s">
        <v>1</v>
      </c>
      <c r="D35" t="s">
        <v>10</v>
      </c>
      <c r="E35" t="s">
        <v>41</v>
      </c>
      <c r="I35" t="s">
        <v>852</v>
      </c>
      <c r="J35">
        <v>13</v>
      </c>
      <c r="M35" t="s">
        <v>123</v>
      </c>
      <c r="N35">
        <v>8</v>
      </c>
      <c r="O35" s="6">
        <f t="shared" si="0"/>
        <v>7.4211502782931356E-3</v>
      </c>
      <c r="P35" s="6">
        <f t="shared" si="1"/>
        <v>-4.9034212097891068</v>
      </c>
      <c r="Q35" s="6">
        <f t="shared" si="2"/>
        <v>-3.6389025675614896E-2</v>
      </c>
    </row>
    <row r="36" spans="1:17" x14ac:dyDescent="0.3">
      <c r="A36" s="1">
        <v>43267</v>
      </c>
      <c r="B36">
        <v>1</v>
      </c>
      <c r="C36" t="s">
        <v>1</v>
      </c>
      <c r="D36" t="s">
        <v>10</v>
      </c>
      <c r="E36" t="s">
        <v>41</v>
      </c>
      <c r="I36" t="s">
        <v>853</v>
      </c>
      <c r="J36">
        <v>2</v>
      </c>
      <c r="M36" t="s">
        <v>214</v>
      </c>
      <c r="N36">
        <v>11</v>
      </c>
      <c r="O36" s="6">
        <f t="shared" si="0"/>
        <v>1.020408163265306E-2</v>
      </c>
      <c r="P36" s="6">
        <f t="shared" si="1"/>
        <v>-4.5849674786705723</v>
      </c>
      <c r="Q36" s="6">
        <f t="shared" si="2"/>
        <v>-4.6785382435413997E-2</v>
      </c>
    </row>
    <row r="37" spans="1:17" x14ac:dyDescent="0.3">
      <c r="A37" s="1">
        <v>43281</v>
      </c>
      <c r="B37">
        <v>1</v>
      </c>
      <c r="C37" t="s">
        <v>1</v>
      </c>
      <c r="D37" t="s">
        <v>10</v>
      </c>
      <c r="E37" t="s">
        <v>41</v>
      </c>
      <c r="I37" t="s">
        <v>854</v>
      </c>
      <c r="J37">
        <v>11</v>
      </c>
      <c r="M37" t="s">
        <v>85</v>
      </c>
      <c r="N37">
        <v>154</v>
      </c>
      <c r="O37" s="6">
        <f t="shared" si="0"/>
        <v>0.14285714285714285</v>
      </c>
      <c r="P37" s="6">
        <f t="shared" si="1"/>
        <v>-1.9459101490553135</v>
      </c>
      <c r="Q37" s="6">
        <f t="shared" si="2"/>
        <v>-0.27798716415075903</v>
      </c>
    </row>
    <row r="38" spans="1:17" x14ac:dyDescent="0.3">
      <c r="A38" s="1">
        <v>43210</v>
      </c>
      <c r="B38">
        <v>6</v>
      </c>
      <c r="C38" t="s">
        <v>1</v>
      </c>
      <c r="D38" t="s">
        <v>246</v>
      </c>
      <c r="E38" t="s">
        <v>39</v>
      </c>
      <c r="F38" t="s">
        <v>395</v>
      </c>
      <c r="I38" t="s">
        <v>855</v>
      </c>
      <c r="J38">
        <v>3</v>
      </c>
      <c r="M38" t="s">
        <v>862</v>
      </c>
      <c r="N38">
        <v>4</v>
      </c>
      <c r="O38" s="6">
        <f t="shared" si="0"/>
        <v>3.7105751391465678E-3</v>
      </c>
      <c r="P38" s="6">
        <f t="shared" si="1"/>
        <v>-5.5965683903490522</v>
      </c>
      <c r="Q38" s="6">
        <f t="shared" si="2"/>
        <v>-2.0766487533762718E-2</v>
      </c>
    </row>
    <row r="39" spans="1:17" x14ac:dyDescent="0.3">
      <c r="A39" s="1">
        <v>43238</v>
      </c>
      <c r="B39">
        <v>3</v>
      </c>
      <c r="C39" t="s">
        <v>1</v>
      </c>
      <c r="D39" t="s">
        <v>246</v>
      </c>
      <c r="E39" t="s">
        <v>39</v>
      </c>
      <c r="F39" t="s">
        <v>432</v>
      </c>
      <c r="I39" t="s">
        <v>856</v>
      </c>
      <c r="J39">
        <v>24</v>
      </c>
      <c r="M39" t="s">
        <v>863</v>
      </c>
      <c r="N39">
        <v>1</v>
      </c>
      <c r="O39" s="6">
        <f t="shared" si="0"/>
        <v>9.2764378478664194E-4</v>
      </c>
      <c r="P39" s="6">
        <f t="shared" si="1"/>
        <v>-6.9828627514689421</v>
      </c>
      <c r="Q39" s="6">
        <f t="shared" si="2"/>
        <v>-6.4776092314183138E-3</v>
      </c>
    </row>
    <row r="40" spans="1:17" x14ac:dyDescent="0.3">
      <c r="A40" s="1">
        <v>43253</v>
      </c>
      <c r="B40">
        <v>1</v>
      </c>
      <c r="C40" t="s">
        <v>1</v>
      </c>
      <c r="D40" t="s">
        <v>246</v>
      </c>
      <c r="E40" t="s">
        <v>39</v>
      </c>
      <c r="F40" t="s">
        <v>432</v>
      </c>
      <c r="I40" t="s">
        <v>857</v>
      </c>
      <c r="J40">
        <v>11</v>
      </c>
      <c r="M40" t="s">
        <v>14</v>
      </c>
      <c r="N40">
        <v>2</v>
      </c>
      <c r="O40" s="6">
        <f t="shared" si="0"/>
        <v>1.8552875695732839E-3</v>
      </c>
      <c r="P40" s="6">
        <f t="shared" si="1"/>
        <v>-6.2897155709089976</v>
      </c>
      <c r="Q40" s="6">
        <f t="shared" si="2"/>
        <v>-1.1669231114858994E-2</v>
      </c>
    </row>
    <row r="41" spans="1:17" x14ac:dyDescent="0.3">
      <c r="A41" s="1">
        <v>43281</v>
      </c>
      <c r="B41">
        <v>3</v>
      </c>
      <c r="C41" t="s">
        <v>1</v>
      </c>
      <c r="D41" t="s">
        <v>246</v>
      </c>
      <c r="E41" t="s">
        <v>39</v>
      </c>
      <c r="F41" t="s">
        <v>432</v>
      </c>
      <c r="I41" t="s">
        <v>858</v>
      </c>
      <c r="J41">
        <v>11</v>
      </c>
      <c r="M41" t="s">
        <v>365</v>
      </c>
      <c r="N41">
        <v>1</v>
      </c>
      <c r="O41" s="6">
        <f t="shared" si="0"/>
        <v>9.2764378478664194E-4</v>
      </c>
      <c r="P41" s="6">
        <f t="shared" si="1"/>
        <v>-6.9828627514689421</v>
      </c>
      <c r="Q41" s="6">
        <f t="shared" si="2"/>
        <v>-6.4776092314183138E-3</v>
      </c>
    </row>
    <row r="42" spans="1:17" x14ac:dyDescent="0.3">
      <c r="A42" s="1">
        <v>43210</v>
      </c>
      <c r="B42">
        <v>2</v>
      </c>
      <c r="C42" t="s">
        <v>1</v>
      </c>
      <c r="D42" t="s">
        <v>90</v>
      </c>
      <c r="E42" t="s">
        <v>39</v>
      </c>
      <c r="F42" t="s">
        <v>399</v>
      </c>
      <c r="I42" t="s">
        <v>859</v>
      </c>
      <c r="J42">
        <v>2</v>
      </c>
      <c r="M42" t="s">
        <v>253</v>
      </c>
      <c r="N42">
        <v>2</v>
      </c>
      <c r="O42" s="6">
        <f t="shared" si="0"/>
        <v>1.8552875695732839E-3</v>
      </c>
      <c r="P42" s="6">
        <f t="shared" si="1"/>
        <v>-6.2897155709089976</v>
      </c>
      <c r="Q42" s="6">
        <f t="shared" si="2"/>
        <v>-1.1669231114858994E-2</v>
      </c>
    </row>
    <row r="43" spans="1:17" x14ac:dyDescent="0.3">
      <c r="A43" s="1">
        <v>43210</v>
      </c>
      <c r="B43">
        <v>3</v>
      </c>
      <c r="C43" t="s">
        <v>1</v>
      </c>
      <c r="D43" t="s">
        <v>29</v>
      </c>
      <c r="E43" t="s">
        <v>39</v>
      </c>
      <c r="F43" t="s">
        <v>62</v>
      </c>
      <c r="I43" t="s">
        <v>860</v>
      </c>
      <c r="J43">
        <v>1</v>
      </c>
      <c r="M43" t="s">
        <v>239</v>
      </c>
      <c r="N43">
        <v>1</v>
      </c>
      <c r="O43" s="6">
        <f t="shared" si="0"/>
        <v>9.2764378478664194E-4</v>
      </c>
      <c r="P43" s="6">
        <f t="shared" si="1"/>
        <v>-6.9828627514689421</v>
      </c>
      <c r="Q43" s="6">
        <f t="shared" si="2"/>
        <v>-6.4776092314183138E-3</v>
      </c>
    </row>
    <row r="44" spans="1:17" x14ac:dyDescent="0.3">
      <c r="A44" s="1">
        <v>43223</v>
      </c>
      <c r="B44">
        <v>1</v>
      </c>
      <c r="C44" t="s">
        <v>1</v>
      </c>
      <c r="D44" t="s">
        <v>29</v>
      </c>
      <c r="E44" t="s">
        <v>39</v>
      </c>
      <c r="F44" t="s">
        <v>408</v>
      </c>
      <c r="I44" t="s">
        <v>861</v>
      </c>
      <c r="J44">
        <v>8</v>
      </c>
      <c r="M44" t="s">
        <v>241</v>
      </c>
      <c r="N44">
        <v>6</v>
      </c>
      <c r="O44" s="6">
        <f t="shared" si="0"/>
        <v>5.5658627087198514E-3</v>
      </c>
      <c r="P44" s="6">
        <f t="shared" si="1"/>
        <v>-5.1911032822408876</v>
      </c>
      <c r="Q44" s="6">
        <f t="shared" si="2"/>
        <v>-2.8892968175737777E-2</v>
      </c>
    </row>
    <row r="45" spans="1:17" x14ac:dyDescent="0.3">
      <c r="A45" s="1">
        <v>43210</v>
      </c>
      <c r="B45">
        <v>3</v>
      </c>
      <c r="C45" t="s">
        <v>1</v>
      </c>
      <c r="D45" t="s">
        <v>90</v>
      </c>
      <c r="E45" t="s">
        <v>39</v>
      </c>
      <c r="F45" t="s">
        <v>208</v>
      </c>
      <c r="I45" t="s">
        <v>822</v>
      </c>
      <c r="J45">
        <v>11</v>
      </c>
      <c r="M45" t="s">
        <v>1931</v>
      </c>
      <c r="N45">
        <v>2</v>
      </c>
      <c r="O45" s="6">
        <f t="shared" si="0"/>
        <v>1.8552875695732839E-3</v>
      </c>
      <c r="P45" s="6">
        <f t="shared" si="1"/>
        <v>-6.2897155709089976</v>
      </c>
      <c r="Q45" s="6">
        <f t="shared" si="2"/>
        <v>-1.1669231114858994E-2</v>
      </c>
    </row>
    <row r="46" spans="1:17" x14ac:dyDescent="0.3">
      <c r="A46" s="1">
        <v>43223</v>
      </c>
      <c r="B46">
        <v>1</v>
      </c>
      <c r="C46" t="s">
        <v>1</v>
      </c>
      <c r="D46" t="s">
        <v>90</v>
      </c>
      <c r="E46" t="s">
        <v>39</v>
      </c>
      <c r="F46" t="s">
        <v>208</v>
      </c>
      <c r="I46" t="s">
        <v>796</v>
      </c>
      <c r="J46">
        <v>154</v>
      </c>
      <c r="M46" t="s">
        <v>906</v>
      </c>
      <c r="N46">
        <v>2</v>
      </c>
      <c r="O46" s="6">
        <f t="shared" si="0"/>
        <v>1.8552875695732839E-3</v>
      </c>
      <c r="P46" s="6">
        <f t="shared" si="1"/>
        <v>-6.2897155709089976</v>
      </c>
      <c r="Q46" s="6">
        <f t="shared" si="2"/>
        <v>-1.1669231114858994E-2</v>
      </c>
    </row>
    <row r="47" spans="1:17" x14ac:dyDescent="0.3">
      <c r="A47" s="1">
        <v>43238</v>
      </c>
      <c r="B47">
        <v>1</v>
      </c>
      <c r="C47" t="s">
        <v>0</v>
      </c>
      <c r="D47" t="s">
        <v>6</v>
      </c>
      <c r="E47" t="s">
        <v>39</v>
      </c>
      <c r="F47" t="s">
        <v>48</v>
      </c>
      <c r="I47" t="s">
        <v>862</v>
      </c>
      <c r="J47">
        <v>4</v>
      </c>
      <c r="M47" t="s">
        <v>1933</v>
      </c>
      <c r="N47">
        <v>1</v>
      </c>
      <c r="O47" s="6">
        <f t="shared" si="0"/>
        <v>9.2764378478664194E-4</v>
      </c>
      <c r="P47" s="6">
        <f t="shared" si="1"/>
        <v>-6.9828627514689421</v>
      </c>
      <c r="Q47" s="6">
        <f t="shared" si="2"/>
        <v>-6.4776092314183138E-3</v>
      </c>
    </row>
    <row r="48" spans="1:17" x14ac:dyDescent="0.3">
      <c r="A48" s="1">
        <v>43267</v>
      </c>
      <c r="B48">
        <v>1</v>
      </c>
      <c r="C48" t="s">
        <v>0</v>
      </c>
      <c r="D48" t="s">
        <v>6</v>
      </c>
      <c r="E48" t="s">
        <v>39</v>
      </c>
      <c r="F48" t="s">
        <v>48</v>
      </c>
      <c r="I48" t="s">
        <v>863</v>
      </c>
      <c r="J48">
        <v>1</v>
      </c>
      <c r="M48" t="s">
        <v>10</v>
      </c>
      <c r="N48">
        <v>3</v>
      </c>
      <c r="O48" s="6">
        <f t="shared" si="0"/>
        <v>2.7829313543599257E-3</v>
      </c>
      <c r="P48" s="6">
        <f t="shared" si="1"/>
        <v>-5.884250462800833</v>
      </c>
      <c r="Q48" s="6">
        <f t="shared" si="2"/>
        <v>-1.6375465109835341E-2</v>
      </c>
    </row>
    <row r="49" spans="1:17" x14ac:dyDescent="0.3">
      <c r="A49" s="1">
        <v>43281</v>
      </c>
      <c r="B49">
        <v>1</v>
      </c>
      <c r="C49" t="s">
        <v>0</v>
      </c>
      <c r="D49" t="s">
        <v>6</v>
      </c>
      <c r="E49" t="s">
        <v>39</v>
      </c>
      <c r="F49" t="s">
        <v>48</v>
      </c>
      <c r="I49" t="s">
        <v>864</v>
      </c>
      <c r="J49">
        <v>2</v>
      </c>
      <c r="M49" t="s">
        <v>89</v>
      </c>
      <c r="N49">
        <v>2</v>
      </c>
      <c r="O49" s="6">
        <f t="shared" si="0"/>
        <v>1.8552875695732839E-3</v>
      </c>
      <c r="P49" s="6">
        <f t="shared" si="1"/>
        <v>-6.2897155709089976</v>
      </c>
      <c r="Q49" s="6">
        <f t="shared" si="2"/>
        <v>-1.1669231114858994E-2</v>
      </c>
    </row>
    <row r="50" spans="1:17" x14ac:dyDescent="0.3">
      <c r="A50" s="1">
        <v>43192</v>
      </c>
      <c r="B50">
        <v>1</v>
      </c>
      <c r="C50" t="s">
        <v>109</v>
      </c>
      <c r="D50" t="s">
        <v>37</v>
      </c>
      <c r="E50" t="s">
        <v>39</v>
      </c>
      <c r="F50" t="s">
        <v>132</v>
      </c>
      <c r="I50" t="s">
        <v>865</v>
      </c>
      <c r="J50">
        <v>1</v>
      </c>
      <c r="M50" t="s">
        <v>59</v>
      </c>
      <c r="N50">
        <v>6</v>
      </c>
      <c r="O50" s="6">
        <f t="shared" si="0"/>
        <v>5.5658627087198514E-3</v>
      </c>
      <c r="P50" s="6">
        <f t="shared" si="1"/>
        <v>-5.1911032822408876</v>
      </c>
      <c r="Q50" s="6">
        <f t="shared" si="2"/>
        <v>-2.8892968175737777E-2</v>
      </c>
    </row>
    <row r="51" spans="1:17" x14ac:dyDescent="0.3">
      <c r="A51" s="1">
        <v>43238</v>
      </c>
      <c r="B51">
        <v>1</v>
      </c>
      <c r="C51" t="s">
        <v>31</v>
      </c>
      <c r="D51" t="s">
        <v>37</v>
      </c>
      <c r="E51" t="s">
        <v>39</v>
      </c>
      <c r="F51" t="s">
        <v>132</v>
      </c>
      <c r="I51" t="s">
        <v>866</v>
      </c>
      <c r="J51">
        <v>2</v>
      </c>
      <c r="M51" t="s">
        <v>48</v>
      </c>
      <c r="N51">
        <v>3</v>
      </c>
      <c r="O51" s="6">
        <f t="shared" si="0"/>
        <v>2.7829313543599257E-3</v>
      </c>
      <c r="P51" s="6">
        <f t="shared" si="1"/>
        <v>-5.884250462800833</v>
      </c>
      <c r="Q51" s="6">
        <f t="shared" si="2"/>
        <v>-1.6375465109835341E-2</v>
      </c>
    </row>
    <row r="52" spans="1:17" x14ac:dyDescent="0.3">
      <c r="A52" s="1">
        <v>43281</v>
      </c>
      <c r="B52">
        <v>1</v>
      </c>
      <c r="C52" t="s">
        <v>31</v>
      </c>
      <c r="D52" t="s">
        <v>37</v>
      </c>
      <c r="E52" t="s">
        <v>39</v>
      </c>
      <c r="F52" t="s">
        <v>1666</v>
      </c>
      <c r="I52" t="s">
        <v>867</v>
      </c>
      <c r="J52">
        <v>1</v>
      </c>
      <c r="M52" t="s">
        <v>911</v>
      </c>
      <c r="N52">
        <v>2</v>
      </c>
      <c r="O52" s="6">
        <f t="shared" si="0"/>
        <v>1.8552875695732839E-3</v>
      </c>
      <c r="P52" s="6">
        <f t="shared" si="1"/>
        <v>-6.2897155709089976</v>
      </c>
      <c r="Q52" s="6">
        <f t="shared" si="2"/>
        <v>-1.1669231114858994E-2</v>
      </c>
    </row>
    <row r="53" spans="1:17" x14ac:dyDescent="0.3">
      <c r="A53" s="1">
        <v>43192</v>
      </c>
      <c r="B53">
        <v>9</v>
      </c>
      <c r="C53" t="s">
        <v>1</v>
      </c>
      <c r="D53" t="s">
        <v>11</v>
      </c>
      <c r="E53" t="s">
        <v>39</v>
      </c>
      <c r="F53" t="s">
        <v>139</v>
      </c>
      <c r="I53" t="s">
        <v>868</v>
      </c>
      <c r="J53">
        <v>6</v>
      </c>
      <c r="M53" t="s">
        <v>875</v>
      </c>
      <c r="N53">
        <v>1</v>
      </c>
      <c r="O53" s="6">
        <f t="shared" si="0"/>
        <v>9.2764378478664194E-4</v>
      </c>
      <c r="P53" s="6">
        <f t="shared" si="1"/>
        <v>-6.9828627514689421</v>
      </c>
      <c r="Q53" s="6">
        <f t="shared" si="2"/>
        <v>-6.4776092314183138E-3</v>
      </c>
    </row>
    <row r="54" spans="1:17" x14ac:dyDescent="0.3">
      <c r="A54" s="1">
        <v>43210</v>
      </c>
      <c r="B54">
        <v>1</v>
      </c>
      <c r="C54" t="s">
        <v>227</v>
      </c>
      <c r="D54" t="s">
        <v>234</v>
      </c>
      <c r="E54" t="s">
        <v>39</v>
      </c>
      <c r="F54" t="s">
        <v>254</v>
      </c>
      <c r="I54" t="s">
        <v>1931</v>
      </c>
      <c r="J54">
        <v>2</v>
      </c>
      <c r="M54" t="s">
        <v>910</v>
      </c>
      <c r="N54">
        <v>3</v>
      </c>
      <c r="O54" s="6">
        <f t="shared" si="0"/>
        <v>2.7829313543599257E-3</v>
      </c>
      <c r="P54" s="6">
        <f t="shared" si="1"/>
        <v>-5.884250462800833</v>
      </c>
      <c r="Q54" s="6">
        <f t="shared" si="2"/>
        <v>-1.6375465109835341E-2</v>
      </c>
    </row>
    <row r="55" spans="1:17" x14ac:dyDescent="0.3">
      <c r="A55" s="1">
        <v>43210</v>
      </c>
      <c r="B55">
        <v>3</v>
      </c>
      <c r="C55" t="s">
        <v>1</v>
      </c>
      <c r="D55" t="s">
        <v>8</v>
      </c>
      <c r="E55" t="s">
        <v>39</v>
      </c>
      <c r="F55" t="s">
        <v>265</v>
      </c>
      <c r="I55" t="s">
        <v>1932</v>
      </c>
      <c r="J55">
        <v>2</v>
      </c>
      <c r="M55" t="s">
        <v>1941</v>
      </c>
      <c r="N55">
        <v>2</v>
      </c>
      <c r="O55" s="6">
        <f t="shared" si="0"/>
        <v>1.8552875695732839E-3</v>
      </c>
      <c r="P55" s="6">
        <f t="shared" si="1"/>
        <v>-6.2897155709089976</v>
      </c>
      <c r="Q55" s="6">
        <f t="shared" si="2"/>
        <v>-1.1669231114858994E-2</v>
      </c>
    </row>
    <row r="56" spans="1:17" x14ac:dyDescent="0.3">
      <c r="A56" s="1">
        <v>43253</v>
      </c>
      <c r="B56">
        <v>2</v>
      </c>
      <c r="C56" t="s">
        <v>1</v>
      </c>
      <c r="D56" t="s">
        <v>8</v>
      </c>
      <c r="E56" t="s">
        <v>39</v>
      </c>
      <c r="F56" t="s">
        <v>265</v>
      </c>
      <c r="I56" t="s">
        <v>1933</v>
      </c>
      <c r="J56">
        <v>1</v>
      </c>
      <c r="M56" t="s">
        <v>1010</v>
      </c>
      <c r="N56">
        <v>5</v>
      </c>
      <c r="O56" s="6">
        <f t="shared" si="0"/>
        <v>4.6382189239332098E-3</v>
      </c>
      <c r="P56" s="6">
        <f t="shared" si="1"/>
        <v>-5.3734248390348425</v>
      </c>
      <c r="Q56" s="6">
        <f t="shared" si="2"/>
        <v>-2.4923120774744168E-2</v>
      </c>
    </row>
    <row r="57" spans="1:17" x14ac:dyDescent="0.3">
      <c r="A57" s="1">
        <v>43238</v>
      </c>
      <c r="B57">
        <v>3</v>
      </c>
      <c r="C57" t="s">
        <v>1</v>
      </c>
      <c r="D57" t="s">
        <v>34</v>
      </c>
      <c r="E57" t="s">
        <v>2326</v>
      </c>
      <c r="F57" t="s">
        <v>59</v>
      </c>
      <c r="I57" t="s">
        <v>1934</v>
      </c>
      <c r="J57">
        <v>3</v>
      </c>
      <c r="M57" t="s">
        <v>76</v>
      </c>
      <c r="N57">
        <v>1</v>
      </c>
      <c r="O57" s="6">
        <f t="shared" si="0"/>
        <v>9.2764378478664194E-4</v>
      </c>
      <c r="P57" s="6">
        <f t="shared" si="1"/>
        <v>-6.9828627514689421</v>
      </c>
      <c r="Q57" s="6">
        <f t="shared" si="2"/>
        <v>-6.4776092314183138E-3</v>
      </c>
    </row>
    <row r="58" spans="1:17" x14ac:dyDescent="0.3">
      <c r="A58" s="1">
        <v>43281</v>
      </c>
      <c r="B58">
        <v>1</v>
      </c>
      <c r="C58" t="s">
        <v>1</v>
      </c>
      <c r="D58" t="s">
        <v>34</v>
      </c>
      <c r="E58" t="s">
        <v>2326</v>
      </c>
      <c r="F58" t="s">
        <v>59</v>
      </c>
      <c r="I58" t="s">
        <v>1935</v>
      </c>
      <c r="J58">
        <v>2</v>
      </c>
      <c r="M58" t="s">
        <v>1122</v>
      </c>
      <c r="N58">
        <v>1</v>
      </c>
      <c r="O58" s="6">
        <f t="shared" si="0"/>
        <v>9.2764378478664194E-4</v>
      </c>
      <c r="P58" s="6">
        <f t="shared" si="1"/>
        <v>-6.9828627514689421</v>
      </c>
      <c r="Q58" s="6">
        <f t="shared" si="2"/>
        <v>-6.4776092314183138E-3</v>
      </c>
    </row>
    <row r="59" spans="1:17" x14ac:dyDescent="0.3">
      <c r="A59" s="1">
        <v>43267</v>
      </c>
      <c r="B59">
        <v>2</v>
      </c>
      <c r="C59" t="s">
        <v>1</v>
      </c>
      <c r="D59" t="s">
        <v>34</v>
      </c>
      <c r="E59" t="s">
        <v>2326</v>
      </c>
      <c r="F59" t="s">
        <v>1605</v>
      </c>
      <c r="I59" t="s">
        <v>1936</v>
      </c>
      <c r="J59">
        <v>6</v>
      </c>
      <c r="M59" t="s">
        <v>1665</v>
      </c>
      <c r="N59">
        <v>4</v>
      </c>
      <c r="O59" s="6">
        <f t="shared" si="0"/>
        <v>3.7105751391465678E-3</v>
      </c>
      <c r="P59" s="6">
        <f t="shared" si="1"/>
        <v>-5.5965683903490522</v>
      </c>
      <c r="Q59" s="6">
        <f t="shared" si="2"/>
        <v>-2.0766487533762718E-2</v>
      </c>
    </row>
    <row r="60" spans="1:17" x14ac:dyDescent="0.3">
      <c r="A60" s="1">
        <v>43223</v>
      </c>
      <c r="B60">
        <v>1</v>
      </c>
      <c r="C60" t="s">
        <v>227</v>
      </c>
      <c r="D60" t="s">
        <v>234</v>
      </c>
      <c r="E60" t="s">
        <v>39</v>
      </c>
      <c r="F60" t="s">
        <v>405</v>
      </c>
      <c r="I60" t="s">
        <v>1937</v>
      </c>
      <c r="J60">
        <v>3</v>
      </c>
      <c r="M60" t="s">
        <v>1946</v>
      </c>
      <c r="N60">
        <v>2</v>
      </c>
      <c r="O60" s="6">
        <f t="shared" si="0"/>
        <v>1.8552875695732839E-3</v>
      </c>
      <c r="P60" s="6">
        <f t="shared" si="1"/>
        <v>-6.2897155709089976</v>
      </c>
      <c r="Q60" s="6">
        <f t="shared" si="2"/>
        <v>-1.1669231114858994E-2</v>
      </c>
    </row>
    <row r="61" spans="1:17" x14ac:dyDescent="0.3">
      <c r="A61" s="1">
        <v>43253</v>
      </c>
      <c r="B61">
        <v>1</v>
      </c>
      <c r="C61" t="s">
        <v>227</v>
      </c>
      <c r="D61" t="s">
        <v>234</v>
      </c>
      <c r="E61" t="s">
        <v>39</v>
      </c>
      <c r="F61" t="s">
        <v>405</v>
      </c>
      <c r="I61" t="s">
        <v>1938</v>
      </c>
      <c r="J61">
        <v>2</v>
      </c>
      <c r="M61" t="s">
        <v>1151</v>
      </c>
      <c r="N61">
        <v>1</v>
      </c>
      <c r="O61" s="6">
        <f t="shared" si="0"/>
        <v>9.2764378478664194E-4</v>
      </c>
      <c r="P61" s="6">
        <f t="shared" si="1"/>
        <v>-6.9828627514689421</v>
      </c>
      <c r="Q61" s="6">
        <f t="shared" si="2"/>
        <v>-6.4776092314183138E-3</v>
      </c>
    </row>
    <row r="62" spans="1:17" x14ac:dyDescent="0.3">
      <c r="A62" s="1">
        <v>43210</v>
      </c>
      <c r="B62">
        <v>1</v>
      </c>
      <c r="C62" t="s">
        <v>31</v>
      </c>
      <c r="D62" t="s">
        <v>37</v>
      </c>
      <c r="E62" t="s">
        <v>39</v>
      </c>
      <c r="F62" t="s">
        <v>269</v>
      </c>
      <c r="I62" t="s">
        <v>1939</v>
      </c>
      <c r="J62">
        <v>1</v>
      </c>
      <c r="M62" t="s">
        <v>601</v>
      </c>
      <c r="N62">
        <v>2</v>
      </c>
      <c r="O62" s="6">
        <f t="shared" si="0"/>
        <v>1.8552875695732839E-3</v>
      </c>
      <c r="P62" s="6">
        <f t="shared" si="1"/>
        <v>-6.2897155709089976</v>
      </c>
      <c r="Q62" s="6">
        <f t="shared" si="2"/>
        <v>-1.1669231114858994E-2</v>
      </c>
    </row>
    <row r="63" spans="1:17" x14ac:dyDescent="0.3">
      <c r="A63" s="1">
        <v>43238</v>
      </c>
      <c r="B63">
        <v>2</v>
      </c>
      <c r="C63" t="s">
        <v>31</v>
      </c>
      <c r="D63" t="s">
        <v>37</v>
      </c>
      <c r="E63" t="s">
        <v>39</v>
      </c>
      <c r="F63" t="s">
        <v>269</v>
      </c>
      <c r="I63" t="s">
        <v>1940</v>
      </c>
      <c r="J63">
        <v>3</v>
      </c>
      <c r="M63" t="s">
        <v>289</v>
      </c>
      <c r="N63">
        <v>3</v>
      </c>
      <c r="O63" s="6">
        <f t="shared" si="0"/>
        <v>2.7829313543599257E-3</v>
      </c>
      <c r="P63" s="6">
        <f t="shared" si="1"/>
        <v>-5.884250462800833</v>
      </c>
      <c r="Q63" s="6">
        <f t="shared" si="2"/>
        <v>-1.6375465109835341E-2</v>
      </c>
    </row>
    <row r="64" spans="1:17" x14ac:dyDescent="0.3">
      <c r="A64" s="1">
        <v>43238</v>
      </c>
      <c r="B64">
        <v>1</v>
      </c>
      <c r="C64" t="s">
        <v>1</v>
      </c>
      <c r="D64" t="s">
        <v>592</v>
      </c>
      <c r="E64" t="s">
        <v>2045</v>
      </c>
      <c r="F64" t="s">
        <v>2046</v>
      </c>
      <c r="I64" t="s">
        <v>1941</v>
      </c>
      <c r="J64">
        <v>2</v>
      </c>
      <c r="M64" t="s">
        <v>284</v>
      </c>
      <c r="N64">
        <v>14</v>
      </c>
      <c r="O64" s="6">
        <f t="shared" si="0"/>
        <v>1.2987012987012988E-2</v>
      </c>
      <c r="P64" s="6">
        <f t="shared" si="1"/>
        <v>-4.3438054218536841</v>
      </c>
      <c r="Q64" s="6">
        <f t="shared" si="2"/>
        <v>-5.6413057426671229E-2</v>
      </c>
    </row>
    <row r="65" spans="1:17" x14ac:dyDescent="0.3">
      <c r="A65" s="1">
        <v>43210</v>
      </c>
      <c r="B65">
        <v>2</v>
      </c>
      <c r="C65" t="s">
        <v>31</v>
      </c>
      <c r="D65" t="s">
        <v>37</v>
      </c>
      <c r="E65" t="s">
        <v>39</v>
      </c>
      <c r="F65" t="s">
        <v>270</v>
      </c>
      <c r="I65" t="s">
        <v>1942</v>
      </c>
      <c r="J65">
        <v>5</v>
      </c>
      <c r="M65" t="s">
        <v>1225</v>
      </c>
      <c r="N65">
        <v>2</v>
      </c>
      <c r="O65" s="6">
        <f t="shared" si="0"/>
        <v>1.8552875695732839E-3</v>
      </c>
      <c r="P65" s="6">
        <f t="shared" si="1"/>
        <v>-6.2897155709089976</v>
      </c>
      <c r="Q65" s="6">
        <f t="shared" si="2"/>
        <v>-1.1669231114858994E-2</v>
      </c>
    </row>
    <row r="66" spans="1:17" x14ac:dyDescent="0.3">
      <c r="A66" s="1">
        <v>43210</v>
      </c>
      <c r="B66">
        <v>2</v>
      </c>
      <c r="C66" t="s">
        <v>3</v>
      </c>
      <c r="D66" t="s">
        <v>22</v>
      </c>
      <c r="E66" t="s">
        <v>39</v>
      </c>
      <c r="F66" t="s">
        <v>214</v>
      </c>
      <c r="I66" t="s">
        <v>1943</v>
      </c>
      <c r="J66">
        <v>1</v>
      </c>
      <c r="M66" t="s">
        <v>206</v>
      </c>
      <c r="N66">
        <v>3</v>
      </c>
      <c r="O66" s="6">
        <f t="shared" si="0"/>
        <v>2.7829313543599257E-3</v>
      </c>
      <c r="P66" s="6">
        <f t="shared" si="1"/>
        <v>-5.884250462800833</v>
      </c>
      <c r="Q66" s="6">
        <f t="shared" si="2"/>
        <v>-1.6375465109835341E-2</v>
      </c>
    </row>
    <row r="67" spans="1:17" x14ac:dyDescent="0.3">
      <c r="A67" s="1">
        <v>43223</v>
      </c>
      <c r="B67">
        <v>1</v>
      </c>
      <c r="C67" t="s">
        <v>3</v>
      </c>
      <c r="D67" t="s">
        <v>22</v>
      </c>
      <c r="E67" t="s">
        <v>39</v>
      </c>
      <c r="F67" t="s">
        <v>214</v>
      </c>
      <c r="I67" t="s">
        <v>1944</v>
      </c>
      <c r="J67">
        <v>1</v>
      </c>
      <c r="M67" t="s">
        <v>972</v>
      </c>
      <c r="N67">
        <v>1</v>
      </c>
      <c r="O67" s="6">
        <f t="shared" si="0"/>
        <v>9.2764378478664194E-4</v>
      </c>
      <c r="P67" s="6">
        <f t="shared" si="1"/>
        <v>-6.9828627514689421</v>
      </c>
      <c r="Q67" s="6">
        <f t="shared" si="2"/>
        <v>-6.4776092314183138E-3</v>
      </c>
    </row>
    <row r="68" spans="1:17" x14ac:dyDescent="0.3">
      <c r="A68" s="1">
        <v>43281</v>
      </c>
      <c r="B68">
        <v>8</v>
      </c>
      <c r="C68" t="s">
        <v>3</v>
      </c>
      <c r="D68" t="s">
        <v>22</v>
      </c>
      <c r="E68" t="s">
        <v>39</v>
      </c>
      <c r="F68" t="s">
        <v>214</v>
      </c>
      <c r="I68" t="s">
        <v>1945</v>
      </c>
      <c r="J68">
        <v>4</v>
      </c>
      <c r="M68" t="s">
        <v>1537</v>
      </c>
      <c r="N68">
        <v>1</v>
      </c>
      <c r="O68" s="6">
        <f t="shared" ref="O68:O76" si="3">N68/1078</f>
        <v>9.2764378478664194E-4</v>
      </c>
      <c r="P68" s="6">
        <f t="shared" ref="P68:P76" si="4">LN(O68)</f>
        <v>-6.9828627514689421</v>
      </c>
      <c r="Q68" s="6">
        <f t="shared" ref="Q68:Q76" si="5">O68*P68</f>
        <v>-6.4776092314183138E-3</v>
      </c>
    </row>
    <row r="69" spans="1:17" x14ac:dyDescent="0.3">
      <c r="A69" s="1">
        <v>43238</v>
      </c>
      <c r="B69">
        <v>1</v>
      </c>
      <c r="C69" t="s">
        <v>1</v>
      </c>
      <c r="D69" t="s">
        <v>8</v>
      </c>
      <c r="E69" t="s">
        <v>39</v>
      </c>
      <c r="F69" t="s">
        <v>385</v>
      </c>
      <c r="I69" t="s">
        <v>1946</v>
      </c>
      <c r="J69">
        <v>2</v>
      </c>
      <c r="M69" t="s">
        <v>1955</v>
      </c>
      <c r="N69">
        <v>1</v>
      </c>
      <c r="O69" s="6">
        <f t="shared" si="3"/>
        <v>9.2764378478664194E-4</v>
      </c>
      <c r="P69" s="6">
        <f t="shared" si="4"/>
        <v>-6.9828627514689421</v>
      </c>
      <c r="Q69" s="6">
        <f t="shared" si="5"/>
        <v>-6.4776092314183138E-3</v>
      </c>
    </row>
    <row r="70" spans="1:17" x14ac:dyDescent="0.3">
      <c r="A70" s="1">
        <v>43238</v>
      </c>
      <c r="B70">
        <v>1</v>
      </c>
      <c r="C70" t="s">
        <v>31</v>
      </c>
      <c r="D70" t="s">
        <v>253</v>
      </c>
      <c r="E70" t="s">
        <v>39</v>
      </c>
      <c r="F70" t="s">
        <v>613</v>
      </c>
      <c r="I70" t="s">
        <v>1947</v>
      </c>
      <c r="J70">
        <v>1</v>
      </c>
      <c r="M70" t="s">
        <v>1956</v>
      </c>
      <c r="N70">
        <v>2</v>
      </c>
      <c r="O70" s="6">
        <f t="shared" si="3"/>
        <v>1.8552875695732839E-3</v>
      </c>
      <c r="P70" s="6">
        <f t="shared" si="4"/>
        <v>-6.2897155709089976</v>
      </c>
      <c r="Q70" s="6">
        <f t="shared" si="5"/>
        <v>-1.1669231114858994E-2</v>
      </c>
    </row>
    <row r="71" spans="1:17" x14ac:dyDescent="0.3">
      <c r="A71" s="1">
        <v>43210</v>
      </c>
      <c r="B71">
        <v>1</v>
      </c>
      <c r="C71" t="s">
        <v>31</v>
      </c>
      <c r="D71" t="s">
        <v>253</v>
      </c>
      <c r="E71" t="s">
        <v>39</v>
      </c>
      <c r="I71" t="s">
        <v>1948</v>
      </c>
      <c r="J71">
        <v>2</v>
      </c>
      <c r="M71" t="s">
        <v>17</v>
      </c>
      <c r="N71">
        <v>1</v>
      </c>
      <c r="O71" s="6">
        <f t="shared" si="3"/>
        <v>9.2764378478664194E-4</v>
      </c>
      <c r="P71" s="6">
        <f t="shared" si="4"/>
        <v>-6.9828627514689421</v>
      </c>
      <c r="Q71" s="6">
        <f t="shared" si="5"/>
        <v>-6.4776092314183138E-3</v>
      </c>
    </row>
    <row r="72" spans="1:17" x14ac:dyDescent="0.3">
      <c r="A72" s="1">
        <v>43281</v>
      </c>
      <c r="B72">
        <v>2</v>
      </c>
      <c r="C72" t="s">
        <v>31</v>
      </c>
      <c r="D72" t="s">
        <v>35</v>
      </c>
      <c r="E72" t="s">
        <v>39</v>
      </c>
      <c r="I72" t="s">
        <v>1949</v>
      </c>
      <c r="J72">
        <v>3</v>
      </c>
      <c r="M72" t="s">
        <v>1410</v>
      </c>
      <c r="N72">
        <v>2</v>
      </c>
      <c r="O72" s="6">
        <f t="shared" si="3"/>
        <v>1.8552875695732839E-3</v>
      </c>
      <c r="P72" s="6">
        <f t="shared" si="4"/>
        <v>-6.2897155709089976</v>
      </c>
      <c r="Q72" s="6">
        <f t="shared" si="5"/>
        <v>-1.1669231114858994E-2</v>
      </c>
    </row>
    <row r="73" spans="1:17" x14ac:dyDescent="0.3">
      <c r="A73" s="1">
        <v>43253</v>
      </c>
      <c r="B73">
        <v>1</v>
      </c>
      <c r="C73" t="s">
        <v>1</v>
      </c>
      <c r="D73" t="s">
        <v>29</v>
      </c>
      <c r="E73" t="s">
        <v>39</v>
      </c>
      <c r="I73" t="s">
        <v>1950</v>
      </c>
      <c r="J73">
        <v>14</v>
      </c>
      <c r="M73" t="s">
        <v>1959</v>
      </c>
      <c r="N73">
        <v>1</v>
      </c>
      <c r="O73" s="6">
        <f t="shared" si="3"/>
        <v>9.2764378478664194E-4</v>
      </c>
      <c r="P73" s="6">
        <f t="shared" si="4"/>
        <v>-6.9828627514689421</v>
      </c>
      <c r="Q73" s="6">
        <f t="shared" si="5"/>
        <v>-6.4776092314183138E-3</v>
      </c>
    </row>
    <row r="74" spans="1:17" x14ac:dyDescent="0.3">
      <c r="A74" s="1">
        <v>43281</v>
      </c>
      <c r="B74">
        <v>3</v>
      </c>
      <c r="C74" t="s">
        <v>31</v>
      </c>
      <c r="D74" t="s">
        <v>180</v>
      </c>
      <c r="E74" t="s">
        <v>39</v>
      </c>
      <c r="I74" t="s">
        <v>1951</v>
      </c>
      <c r="J74">
        <v>2</v>
      </c>
      <c r="M74" t="s">
        <v>1960</v>
      </c>
      <c r="N74">
        <v>1</v>
      </c>
      <c r="O74" s="6">
        <f t="shared" si="3"/>
        <v>9.2764378478664194E-4</v>
      </c>
      <c r="P74" s="6">
        <f t="shared" si="4"/>
        <v>-6.9828627514689421</v>
      </c>
      <c r="Q74" s="6">
        <f t="shared" si="5"/>
        <v>-6.4776092314183138E-3</v>
      </c>
    </row>
    <row r="75" spans="1:17" x14ac:dyDescent="0.3">
      <c r="A75" s="1">
        <v>43253</v>
      </c>
      <c r="B75">
        <v>1</v>
      </c>
      <c r="C75" t="s">
        <v>31</v>
      </c>
      <c r="D75" t="s">
        <v>509</v>
      </c>
      <c r="E75" t="s">
        <v>39</v>
      </c>
      <c r="I75" t="s">
        <v>1952</v>
      </c>
      <c r="J75">
        <v>3</v>
      </c>
      <c r="M75" t="s">
        <v>1961</v>
      </c>
      <c r="N75">
        <v>2</v>
      </c>
      <c r="O75" s="6">
        <f t="shared" si="3"/>
        <v>1.8552875695732839E-3</v>
      </c>
      <c r="P75" s="6">
        <f t="shared" si="4"/>
        <v>-6.2897155709089976</v>
      </c>
      <c r="Q75" s="6">
        <f t="shared" si="5"/>
        <v>-1.1669231114858994E-2</v>
      </c>
    </row>
    <row r="76" spans="1:17" x14ac:dyDescent="0.3">
      <c r="A76" s="1">
        <v>43281</v>
      </c>
      <c r="B76">
        <v>4</v>
      </c>
      <c r="C76" t="s">
        <v>31</v>
      </c>
      <c r="D76" t="s">
        <v>509</v>
      </c>
      <c r="E76" t="s">
        <v>39</v>
      </c>
      <c r="I76" t="s">
        <v>1953</v>
      </c>
      <c r="J76">
        <v>1</v>
      </c>
      <c r="M76" t="s">
        <v>607</v>
      </c>
      <c r="N76">
        <v>1</v>
      </c>
      <c r="O76" s="6">
        <f t="shared" si="3"/>
        <v>9.2764378478664194E-4</v>
      </c>
      <c r="P76" s="6">
        <f t="shared" si="4"/>
        <v>-6.9828627514689421</v>
      </c>
      <c r="Q76" s="6">
        <f t="shared" si="5"/>
        <v>-6.4776092314183138E-3</v>
      </c>
    </row>
    <row r="77" spans="1:17" x14ac:dyDescent="0.3">
      <c r="A77" s="1">
        <v>43281</v>
      </c>
      <c r="B77">
        <v>1</v>
      </c>
      <c r="C77" t="s">
        <v>2</v>
      </c>
      <c r="D77" t="s">
        <v>76</v>
      </c>
      <c r="E77" t="s">
        <v>39</v>
      </c>
      <c r="I77" t="s">
        <v>1954</v>
      </c>
      <c r="J77">
        <v>1</v>
      </c>
    </row>
    <row r="78" spans="1:17" x14ac:dyDescent="0.3">
      <c r="A78" s="1">
        <v>43281</v>
      </c>
      <c r="B78">
        <v>6</v>
      </c>
      <c r="C78" t="s">
        <v>1</v>
      </c>
      <c r="D78" t="s">
        <v>11</v>
      </c>
      <c r="E78" t="s">
        <v>39</v>
      </c>
      <c r="I78" t="s">
        <v>1955</v>
      </c>
      <c r="J78">
        <v>1</v>
      </c>
      <c r="M78" s="6" t="s">
        <v>805</v>
      </c>
      <c r="N78" s="6"/>
      <c r="O78" s="6">
        <f>SUM(Q3:Q76)</f>
        <v>-2.6825177056555116</v>
      </c>
    </row>
    <row r="79" spans="1:17" x14ac:dyDescent="0.3">
      <c r="A79" s="1">
        <v>43192</v>
      </c>
      <c r="B79">
        <v>1</v>
      </c>
      <c r="C79" t="s">
        <v>108</v>
      </c>
      <c r="D79" t="s">
        <v>120</v>
      </c>
      <c r="E79" t="s">
        <v>38</v>
      </c>
      <c r="F79" t="s">
        <v>131</v>
      </c>
      <c r="I79" t="s">
        <v>1956</v>
      </c>
      <c r="J79">
        <v>2</v>
      </c>
      <c r="M79" s="6" t="s">
        <v>806</v>
      </c>
      <c r="N79" s="6"/>
      <c r="O79" s="6">
        <f>O78*(-1)</f>
        <v>2.6825177056555116</v>
      </c>
    </row>
    <row r="80" spans="1:17" x14ac:dyDescent="0.3">
      <c r="A80" s="1">
        <v>43223</v>
      </c>
      <c r="B80">
        <v>1</v>
      </c>
      <c r="C80" t="s">
        <v>108</v>
      </c>
      <c r="D80" t="s">
        <v>120</v>
      </c>
      <c r="E80" t="s">
        <v>38</v>
      </c>
      <c r="F80" t="s">
        <v>131</v>
      </c>
      <c r="I80" t="s">
        <v>1957</v>
      </c>
      <c r="J80">
        <v>1</v>
      </c>
      <c r="M80" t="s">
        <v>869</v>
      </c>
      <c r="N80">
        <f>O79/LOG(74)</f>
        <v>1.4350910469471303</v>
      </c>
    </row>
    <row r="81" spans="1:16" x14ac:dyDescent="0.3">
      <c r="A81" s="1">
        <v>43281</v>
      </c>
      <c r="B81">
        <v>4</v>
      </c>
      <c r="C81" t="s">
        <v>0</v>
      </c>
      <c r="D81" t="s">
        <v>579</v>
      </c>
      <c r="E81" t="s">
        <v>38</v>
      </c>
      <c r="F81" t="s">
        <v>1665</v>
      </c>
      <c r="I81" t="s">
        <v>1958</v>
      </c>
      <c r="J81">
        <v>2</v>
      </c>
    </row>
    <row r="82" spans="1:16" x14ac:dyDescent="0.3">
      <c r="A82" s="1">
        <v>43210</v>
      </c>
      <c r="B82">
        <v>1</v>
      </c>
      <c r="C82" t="s">
        <v>2</v>
      </c>
      <c r="D82" t="s">
        <v>242</v>
      </c>
      <c r="E82" t="s">
        <v>38</v>
      </c>
      <c r="F82" t="s">
        <v>263</v>
      </c>
      <c r="I82" t="s">
        <v>1959</v>
      </c>
      <c r="J82">
        <v>1</v>
      </c>
      <c r="M82" s="6" t="s">
        <v>808</v>
      </c>
      <c r="N82" s="6"/>
      <c r="O82" s="6"/>
      <c r="P82" s="6"/>
    </row>
    <row r="83" spans="1:16" x14ac:dyDescent="0.3">
      <c r="A83" s="1">
        <v>43210</v>
      </c>
      <c r="B83">
        <v>1</v>
      </c>
      <c r="C83" t="s">
        <v>0</v>
      </c>
      <c r="D83" t="s">
        <v>239</v>
      </c>
      <c r="E83" t="s">
        <v>38</v>
      </c>
      <c r="I83" t="s">
        <v>1960</v>
      </c>
      <c r="J83">
        <v>1</v>
      </c>
      <c r="M83" s="6" t="s">
        <v>800</v>
      </c>
      <c r="N83" s="6" t="s">
        <v>801</v>
      </c>
      <c r="O83" s="6" t="s">
        <v>802</v>
      </c>
      <c r="P83" s="6" t="s">
        <v>809</v>
      </c>
    </row>
    <row r="84" spans="1:16" x14ac:dyDescent="0.3">
      <c r="A84" s="1">
        <v>43210</v>
      </c>
      <c r="B84">
        <v>6</v>
      </c>
      <c r="C84" t="s">
        <v>0</v>
      </c>
      <c r="D84" t="s">
        <v>241</v>
      </c>
      <c r="E84" t="s">
        <v>38</v>
      </c>
      <c r="I84" t="s">
        <v>1961</v>
      </c>
      <c r="J84">
        <v>2</v>
      </c>
      <c r="M84" t="s">
        <v>395</v>
      </c>
      <c r="N84">
        <v>13</v>
      </c>
      <c r="O84" s="7">
        <f>N84/1078</f>
        <v>1.2059369202226345E-2</v>
      </c>
      <c r="P84" s="8">
        <f>O84*O84</f>
        <v>1.4542838555560528E-4</v>
      </c>
    </row>
    <row r="85" spans="1:16" x14ac:dyDescent="0.3">
      <c r="A85" s="1">
        <v>43281</v>
      </c>
      <c r="B85">
        <v>1</v>
      </c>
      <c r="C85" t="s">
        <v>3</v>
      </c>
      <c r="D85" t="s">
        <v>277</v>
      </c>
      <c r="E85" t="s">
        <v>38</v>
      </c>
      <c r="I85" t="s">
        <v>607</v>
      </c>
      <c r="J85">
        <v>1</v>
      </c>
      <c r="M85" t="s">
        <v>399</v>
      </c>
      <c r="N85">
        <v>2</v>
      </c>
      <c r="O85" s="7">
        <f t="shared" ref="O85:O148" si="6">N85/1078</f>
        <v>1.8552875695732839E-3</v>
      </c>
      <c r="P85" s="8">
        <f t="shared" ref="P85:P148" si="7">O85*O85</f>
        <v>3.4420919658131427E-6</v>
      </c>
    </row>
    <row r="86" spans="1:16" x14ac:dyDescent="0.3">
      <c r="A86" s="1">
        <v>43238</v>
      </c>
      <c r="B86">
        <v>2</v>
      </c>
      <c r="C86" t="s">
        <v>108</v>
      </c>
      <c r="D86" t="s">
        <v>598</v>
      </c>
      <c r="E86" t="s">
        <v>38</v>
      </c>
      <c r="M86" t="s">
        <v>62</v>
      </c>
      <c r="N86">
        <v>5</v>
      </c>
      <c r="O86" s="7">
        <f t="shared" si="6"/>
        <v>4.6382189239332098E-3</v>
      </c>
      <c r="P86" s="8">
        <f t="shared" si="7"/>
        <v>2.1513074786332142E-5</v>
      </c>
    </row>
    <row r="87" spans="1:16" x14ac:dyDescent="0.3">
      <c r="A87" s="1">
        <v>43253</v>
      </c>
      <c r="B87">
        <v>1</v>
      </c>
      <c r="C87" t="s">
        <v>4</v>
      </c>
      <c r="D87" t="s">
        <v>23</v>
      </c>
      <c r="E87" t="s">
        <v>40</v>
      </c>
      <c r="F87" t="s">
        <v>1225</v>
      </c>
      <c r="M87" t="s">
        <v>401</v>
      </c>
      <c r="N87">
        <v>8</v>
      </c>
      <c r="O87" s="7">
        <f t="shared" si="6"/>
        <v>7.4211502782931356E-3</v>
      </c>
      <c r="P87" s="8">
        <f t="shared" si="7"/>
        <v>5.5073471453010284E-5</v>
      </c>
    </row>
    <row r="88" spans="1:16" x14ac:dyDescent="0.3">
      <c r="A88" s="1">
        <v>43281</v>
      </c>
      <c r="B88">
        <v>1</v>
      </c>
      <c r="C88" t="s">
        <v>4</v>
      </c>
      <c r="D88" t="s">
        <v>23</v>
      </c>
      <c r="E88" t="s">
        <v>40</v>
      </c>
      <c r="F88" t="s">
        <v>1225</v>
      </c>
      <c r="M88" t="s">
        <v>393</v>
      </c>
      <c r="N88">
        <v>2</v>
      </c>
      <c r="O88" s="7">
        <f t="shared" si="6"/>
        <v>1.8552875695732839E-3</v>
      </c>
      <c r="P88" s="8">
        <f t="shared" si="7"/>
        <v>3.4420919658131427E-6</v>
      </c>
    </row>
    <row r="89" spans="1:16" x14ac:dyDescent="0.3">
      <c r="A89" s="1">
        <v>43192</v>
      </c>
      <c r="B89">
        <v>1</v>
      </c>
      <c r="C89" t="s">
        <v>108</v>
      </c>
      <c r="D89" t="s">
        <v>119</v>
      </c>
      <c r="E89" t="s">
        <v>40</v>
      </c>
      <c r="F89" t="s">
        <v>130</v>
      </c>
      <c r="M89" t="s">
        <v>831</v>
      </c>
      <c r="N89">
        <v>4</v>
      </c>
      <c r="O89" s="7">
        <f t="shared" si="6"/>
        <v>3.7105751391465678E-3</v>
      </c>
      <c r="P89" s="8">
        <f t="shared" si="7"/>
        <v>1.3768367863252571E-5</v>
      </c>
    </row>
    <row r="90" spans="1:16" x14ac:dyDescent="0.3">
      <c r="A90" s="1">
        <v>43210</v>
      </c>
      <c r="B90">
        <v>4</v>
      </c>
      <c r="C90" t="s">
        <v>108</v>
      </c>
      <c r="D90" t="s">
        <v>119</v>
      </c>
      <c r="E90" t="s">
        <v>40</v>
      </c>
      <c r="F90" t="s">
        <v>130</v>
      </c>
      <c r="M90" t="s">
        <v>397</v>
      </c>
      <c r="N90">
        <v>48</v>
      </c>
      <c r="O90" s="7">
        <f t="shared" si="6"/>
        <v>4.4526901669758812E-2</v>
      </c>
      <c r="P90" s="8">
        <f t="shared" si="7"/>
        <v>1.9826449723083701E-3</v>
      </c>
    </row>
    <row r="91" spans="1:16" x14ac:dyDescent="0.3">
      <c r="A91" s="1">
        <v>43223</v>
      </c>
      <c r="B91">
        <v>4</v>
      </c>
      <c r="C91" t="s">
        <v>108</v>
      </c>
      <c r="D91" t="s">
        <v>119</v>
      </c>
      <c r="E91" t="s">
        <v>40</v>
      </c>
      <c r="F91" t="s">
        <v>130</v>
      </c>
      <c r="M91" t="s">
        <v>61</v>
      </c>
      <c r="N91">
        <v>1</v>
      </c>
      <c r="O91" s="7">
        <f t="shared" si="6"/>
        <v>9.2764378478664194E-4</v>
      </c>
      <c r="P91" s="8">
        <f t="shared" si="7"/>
        <v>8.6052299145328569E-7</v>
      </c>
    </row>
    <row r="92" spans="1:16" x14ac:dyDescent="0.3">
      <c r="A92" s="1">
        <v>43238</v>
      </c>
      <c r="B92">
        <v>16</v>
      </c>
      <c r="C92" t="s">
        <v>108</v>
      </c>
      <c r="D92" t="s">
        <v>119</v>
      </c>
      <c r="E92" t="s">
        <v>40</v>
      </c>
      <c r="F92" t="s">
        <v>130</v>
      </c>
      <c r="M92" t="s">
        <v>788</v>
      </c>
      <c r="N92">
        <v>135</v>
      </c>
      <c r="O92" s="7">
        <f t="shared" si="6"/>
        <v>0.12523191094619665</v>
      </c>
      <c r="P92" s="8">
        <f t="shared" si="7"/>
        <v>1.568303151923613E-2</v>
      </c>
    </row>
    <row r="93" spans="1:16" x14ac:dyDescent="0.3">
      <c r="A93" s="1">
        <v>43253</v>
      </c>
      <c r="B93">
        <v>2</v>
      </c>
      <c r="C93" t="s">
        <v>108</v>
      </c>
      <c r="D93" t="s">
        <v>119</v>
      </c>
      <c r="E93" t="s">
        <v>40</v>
      </c>
      <c r="F93" t="s">
        <v>130</v>
      </c>
      <c r="M93" t="s">
        <v>130</v>
      </c>
      <c r="N93">
        <v>27</v>
      </c>
      <c r="O93" s="7">
        <f t="shared" si="6"/>
        <v>2.5046382189239332E-2</v>
      </c>
      <c r="P93" s="8">
        <f t="shared" si="7"/>
        <v>6.2732126076944523E-4</v>
      </c>
    </row>
    <row r="94" spans="1:16" x14ac:dyDescent="0.3">
      <c r="A94" s="1">
        <v>43210</v>
      </c>
      <c r="B94">
        <v>3</v>
      </c>
      <c r="C94" t="s">
        <v>3</v>
      </c>
      <c r="D94" t="s">
        <v>167</v>
      </c>
      <c r="E94" t="s">
        <v>40</v>
      </c>
      <c r="F94" t="s">
        <v>209</v>
      </c>
      <c r="M94" t="s">
        <v>816</v>
      </c>
      <c r="N94">
        <v>2</v>
      </c>
      <c r="O94" s="7">
        <f t="shared" si="6"/>
        <v>1.8552875695732839E-3</v>
      </c>
      <c r="P94" s="8">
        <f t="shared" si="7"/>
        <v>3.4420919658131427E-6</v>
      </c>
    </row>
    <row r="95" spans="1:16" x14ac:dyDescent="0.3">
      <c r="A95" s="1">
        <v>43223</v>
      </c>
      <c r="B95">
        <v>1</v>
      </c>
      <c r="C95" t="s">
        <v>108</v>
      </c>
      <c r="D95" t="s">
        <v>119</v>
      </c>
      <c r="E95" t="s">
        <v>40</v>
      </c>
      <c r="F95" t="s">
        <v>402</v>
      </c>
      <c r="M95" t="s">
        <v>430</v>
      </c>
      <c r="N95">
        <v>7</v>
      </c>
      <c r="O95" s="7">
        <f t="shared" si="6"/>
        <v>6.4935064935064939E-3</v>
      </c>
      <c r="P95" s="8">
        <f t="shared" si="7"/>
        <v>4.2165626581211002E-5</v>
      </c>
    </row>
    <row r="96" spans="1:16" x14ac:dyDescent="0.3">
      <c r="A96" s="1">
        <v>43253</v>
      </c>
      <c r="B96">
        <v>5</v>
      </c>
      <c r="C96" t="s">
        <v>108</v>
      </c>
      <c r="D96" t="s">
        <v>119</v>
      </c>
      <c r="E96" t="s">
        <v>40</v>
      </c>
      <c r="F96" t="s">
        <v>402</v>
      </c>
      <c r="M96" t="s">
        <v>209</v>
      </c>
      <c r="N96">
        <v>3</v>
      </c>
      <c r="O96" s="7">
        <f t="shared" si="6"/>
        <v>2.7829313543599257E-3</v>
      </c>
      <c r="P96" s="8">
        <f t="shared" si="7"/>
        <v>7.7447069230795707E-6</v>
      </c>
    </row>
    <row r="97" spans="1:16" x14ac:dyDescent="0.3">
      <c r="A97" s="1">
        <v>43267</v>
      </c>
      <c r="B97">
        <v>5</v>
      </c>
      <c r="C97" t="s">
        <v>108</v>
      </c>
      <c r="D97" t="s">
        <v>119</v>
      </c>
      <c r="E97" t="s">
        <v>40</v>
      </c>
      <c r="F97" t="s">
        <v>402</v>
      </c>
      <c r="M97" t="s">
        <v>402</v>
      </c>
      <c r="N97">
        <v>13</v>
      </c>
      <c r="O97" s="7">
        <f t="shared" si="6"/>
        <v>1.2059369202226345E-2</v>
      </c>
      <c r="P97" s="8">
        <f t="shared" si="7"/>
        <v>1.4542838555560528E-4</v>
      </c>
    </row>
    <row r="98" spans="1:16" x14ac:dyDescent="0.3">
      <c r="A98" s="1">
        <v>43281</v>
      </c>
      <c r="B98">
        <v>2</v>
      </c>
      <c r="C98" t="s">
        <v>108</v>
      </c>
      <c r="D98" t="s">
        <v>119</v>
      </c>
      <c r="E98" t="s">
        <v>40</v>
      </c>
      <c r="F98" t="s">
        <v>402</v>
      </c>
      <c r="M98" t="s">
        <v>139</v>
      </c>
      <c r="N98">
        <v>15</v>
      </c>
      <c r="O98" s="7">
        <f t="shared" si="6"/>
        <v>1.3914656771799629E-2</v>
      </c>
      <c r="P98" s="8">
        <f t="shared" si="7"/>
        <v>1.9361767307698926E-4</v>
      </c>
    </row>
    <row r="99" spans="1:16" x14ac:dyDescent="0.3">
      <c r="A99" s="1">
        <v>43210</v>
      </c>
      <c r="B99">
        <v>15</v>
      </c>
      <c r="C99" t="s">
        <v>0</v>
      </c>
      <c r="D99" t="s">
        <v>111</v>
      </c>
      <c r="E99" t="s">
        <v>40</v>
      </c>
      <c r="F99" t="s">
        <v>261</v>
      </c>
      <c r="M99" t="s">
        <v>261</v>
      </c>
      <c r="N99">
        <v>32</v>
      </c>
      <c r="O99" s="7">
        <f t="shared" si="6"/>
        <v>2.9684601113172542E-2</v>
      </c>
      <c r="P99" s="8">
        <f t="shared" si="7"/>
        <v>8.8117554324816454E-4</v>
      </c>
    </row>
    <row r="100" spans="1:16" x14ac:dyDescent="0.3">
      <c r="A100" s="1">
        <v>43223</v>
      </c>
      <c r="B100">
        <v>1</v>
      </c>
      <c r="C100" t="s">
        <v>0</v>
      </c>
      <c r="D100" t="s">
        <v>111</v>
      </c>
      <c r="E100" t="s">
        <v>40</v>
      </c>
      <c r="F100" t="s">
        <v>261</v>
      </c>
      <c r="M100" t="s">
        <v>254</v>
      </c>
      <c r="N100">
        <v>1</v>
      </c>
      <c r="O100" s="7">
        <f t="shared" si="6"/>
        <v>9.2764378478664194E-4</v>
      </c>
      <c r="P100" s="8">
        <f t="shared" si="7"/>
        <v>8.6052299145328569E-7</v>
      </c>
    </row>
    <row r="101" spans="1:16" x14ac:dyDescent="0.3">
      <c r="A101" s="1">
        <v>43238</v>
      </c>
      <c r="B101">
        <v>15</v>
      </c>
      <c r="C101" t="s">
        <v>0</v>
      </c>
      <c r="D101" t="s">
        <v>111</v>
      </c>
      <c r="E101" t="s">
        <v>40</v>
      </c>
      <c r="F101" t="s">
        <v>261</v>
      </c>
      <c r="M101" t="s">
        <v>262</v>
      </c>
      <c r="N101">
        <v>3</v>
      </c>
      <c r="O101" s="7">
        <f t="shared" si="6"/>
        <v>2.7829313543599257E-3</v>
      </c>
      <c r="P101" s="8">
        <f t="shared" si="7"/>
        <v>7.7447069230795707E-6</v>
      </c>
    </row>
    <row r="102" spans="1:16" x14ac:dyDescent="0.3">
      <c r="A102" s="1">
        <v>43267</v>
      </c>
      <c r="B102">
        <v>1</v>
      </c>
      <c r="C102" t="s">
        <v>0</v>
      </c>
      <c r="D102" t="s">
        <v>111</v>
      </c>
      <c r="E102" t="s">
        <v>40</v>
      </c>
      <c r="F102" t="s">
        <v>261</v>
      </c>
      <c r="M102" t="s">
        <v>86</v>
      </c>
      <c r="N102">
        <v>371</v>
      </c>
      <c r="O102" s="7">
        <f t="shared" si="6"/>
        <v>0.34415584415584416</v>
      </c>
      <c r="P102" s="8">
        <f t="shared" si="7"/>
        <v>0.1184432450666217</v>
      </c>
    </row>
    <row r="103" spans="1:16" x14ac:dyDescent="0.3">
      <c r="A103" s="1">
        <v>43210</v>
      </c>
      <c r="B103">
        <v>3</v>
      </c>
      <c r="C103" t="s">
        <v>0</v>
      </c>
      <c r="D103" t="s">
        <v>7</v>
      </c>
      <c r="E103" t="s">
        <v>40</v>
      </c>
      <c r="F103" t="s">
        <v>262</v>
      </c>
      <c r="M103" t="s">
        <v>147</v>
      </c>
      <c r="N103">
        <v>23</v>
      </c>
      <c r="O103" s="7">
        <f t="shared" si="6"/>
        <v>2.1335807050092765E-2</v>
      </c>
      <c r="P103" s="8">
        <f t="shared" si="7"/>
        <v>4.5521666247878812E-4</v>
      </c>
    </row>
    <row r="104" spans="1:16" x14ac:dyDescent="0.3">
      <c r="A104" s="1">
        <v>43267</v>
      </c>
      <c r="B104">
        <v>1</v>
      </c>
      <c r="C104" t="s">
        <v>0</v>
      </c>
      <c r="D104" t="s">
        <v>699</v>
      </c>
      <c r="E104" t="s">
        <v>40</v>
      </c>
      <c r="F104" t="s">
        <v>1151</v>
      </c>
      <c r="M104" t="s">
        <v>265</v>
      </c>
      <c r="N104">
        <v>4</v>
      </c>
      <c r="O104" s="7">
        <f t="shared" si="6"/>
        <v>3.7105751391465678E-3</v>
      </c>
      <c r="P104" s="8">
        <f t="shared" si="7"/>
        <v>1.3768367863252571E-5</v>
      </c>
    </row>
    <row r="105" spans="1:16" x14ac:dyDescent="0.3">
      <c r="A105" s="1">
        <v>43238</v>
      </c>
      <c r="B105">
        <v>2</v>
      </c>
      <c r="C105" t="s">
        <v>0</v>
      </c>
      <c r="D105" t="s">
        <v>579</v>
      </c>
      <c r="E105" t="s">
        <v>40</v>
      </c>
      <c r="F105" t="s">
        <v>601</v>
      </c>
      <c r="M105" t="s">
        <v>405</v>
      </c>
      <c r="N105">
        <v>2</v>
      </c>
      <c r="O105" s="7">
        <f t="shared" si="6"/>
        <v>1.8552875695732839E-3</v>
      </c>
      <c r="P105" s="8">
        <f t="shared" si="7"/>
        <v>3.4420919658131427E-6</v>
      </c>
    </row>
    <row r="106" spans="1:16" x14ac:dyDescent="0.3">
      <c r="A106" s="1">
        <v>43192</v>
      </c>
      <c r="B106">
        <v>4</v>
      </c>
      <c r="C106" t="s">
        <v>0</v>
      </c>
      <c r="D106" t="s">
        <v>111</v>
      </c>
      <c r="E106" t="s">
        <v>40</v>
      </c>
      <c r="F106" t="s">
        <v>125</v>
      </c>
      <c r="M106" t="s">
        <v>627</v>
      </c>
      <c r="N106">
        <v>11</v>
      </c>
      <c r="O106" s="7">
        <f t="shared" si="6"/>
        <v>1.020408163265306E-2</v>
      </c>
      <c r="P106" s="8">
        <f t="shared" si="7"/>
        <v>1.0412328196584754E-4</v>
      </c>
    </row>
    <row r="107" spans="1:16" x14ac:dyDescent="0.3">
      <c r="A107" s="1">
        <v>43192</v>
      </c>
      <c r="B107">
        <v>3</v>
      </c>
      <c r="C107" t="s">
        <v>0</v>
      </c>
      <c r="D107" t="s">
        <v>7</v>
      </c>
      <c r="E107" t="s">
        <v>40</v>
      </c>
      <c r="F107" t="s">
        <v>49</v>
      </c>
      <c r="M107" t="s">
        <v>49</v>
      </c>
      <c r="N107">
        <v>13</v>
      </c>
      <c r="O107" s="7">
        <f t="shared" si="6"/>
        <v>1.2059369202226345E-2</v>
      </c>
      <c r="P107" s="8">
        <f t="shared" si="7"/>
        <v>1.4542838555560528E-4</v>
      </c>
    </row>
    <row r="108" spans="1:16" x14ac:dyDescent="0.3">
      <c r="A108" s="1">
        <v>43210</v>
      </c>
      <c r="B108">
        <v>6</v>
      </c>
      <c r="C108" t="s">
        <v>0</v>
      </c>
      <c r="D108" t="s">
        <v>7</v>
      </c>
      <c r="E108" t="s">
        <v>40</v>
      </c>
      <c r="F108" t="s">
        <v>49</v>
      </c>
      <c r="M108" t="s">
        <v>131</v>
      </c>
      <c r="N108">
        <v>2</v>
      </c>
      <c r="O108" s="7">
        <f t="shared" si="6"/>
        <v>1.8552875695732839E-3</v>
      </c>
      <c r="P108" s="8">
        <f t="shared" si="7"/>
        <v>3.4420919658131427E-6</v>
      </c>
    </row>
    <row r="109" spans="1:16" x14ac:dyDescent="0.3">
      <c r="A109" s="1">
        <v>43238</v>
      </c>
      <c r="B109">
        <v>1</v>
      </c>
      <c r="C109" t="s">
        <v>0</v>
      </c>
      <c r="D109" t="s">
        <v>7</v>
      </c>
      <c r="E109" t="s">
        <v>40</v>
      </c>
      <c r="F109" t="s">
        <v>49</v>
      </c>
      <c r="M109" t="s">
        <v>129</v>
      </c>
      <c r="N109">
        <v>11</v>
      </c>
      <c r="O109" s="7">
        <f t="shared" si="6"/>
        <v>1.020408163265306E-2</v>
      </c>
      <c r="P109" s="8">
        <f t="shared" si="7"/>
        <v>1.0412328196584754E-4</v>
      </c>
    </row>
    <row r="110" spans="1:16" x14ac:dyDescent="0.3">
      <c r="A110" s="1">
        <v>43267</v>
      </c>
      <c r="B110">
        <v>1</v>
      </c>
      <c r="C110" t="s">
        <v>0</v>
      </c>
      <c r="D110" t="s">
        <v>7</v>
      </c>
      <c r="E110" t="s">
        <v>40</v>
      </c>
      <c r="F110" t="s">
        <v>49</v>
      </c>
      <c r="M110" t="s">
        <v>855</v>
      </c>
      <c r="N110">
        <v>3</v>
      </c>
      <c r="O110" s="7">
        <f t="shared" si="6"/>
        <v>2.7829313543599257E-3</v>
      </c>
      <c r="P110" s="8">
        <f t="shared" si="7"/>
        <v>7.7447069230795707E-6</v>
      </c>
    </row>
    <row r="111" spans="1:16" x14ac:dyDescent="0.3">
      <c r="A111" s="1">
        <v>43281</v>
      </c>
      <c r="B111">
        <v>2</v>
      </c>
      <c r="C111" t="s">
        <v>0</v>
      </c>
      <c r="D111" t="s">
        <v>7</v>
      </c>
      <c r="E111" t="s">
        <v>40</v>
      </c>
      <c r="F111" t="s">
        <v>49</v>
      </c>
      <c r="M111" t="s">
        <v>856</v>
      </c>
      <c r="N111">
        <v>24</v>
      </c>
      <c r="O111" s="7">
        <f t="shared" si="6"/>
        <v>2.2263450834879406E-2</v>
      </c>
      <c r="P111" s="8">
        <f t="shared" si="7"/>
        <v>4.9566124307709252E-4</v>
      </c>
    </row>
    <row r="112" spans="1:16" x14ac:dyDescent="0.3">
      <c r="A112" s="1">
        <v>43238</v>
      </c>
      <c r="B112">
        <v>2</v>
      </c>
      <c r="C112" t="s">
        <v>4</v>
      </c>
      <c r="D112" t="s">
        <v>275</v>
      </c>
      <c r="E112" t="s">
        <v>40</v>
      </c>
      <c r="F112" t="s">
        <v>289</v>
      </c>
      <c r="M112" t="s">
        <v>260</v>
      </c>
      <c r="N112">
        <v>11</v>
      </c>
      <c r="O112" s="7">
        <f t="shared" si="6"/>
        <v>1.020408163265306E-2</v>
      </c>
      <c r="P112" s="8">
        <f t="shared" si="7"/>
        <v>1.0412328196584754E-4</v>
      </c>
    </row>
    <row r="113" spans="1:16" x14ac:dyDescent="0.3">
      <c r="A113" s="1">
        <v>43253</v>
      </c>
      <c r="B113">
        <v>1</v>
      </c>
      <c r="C113" t="s">
        <v>4</v>
      </c>
      <c r="D113" t="s">
        <v>275</v>
      </c>
      <c r="E113" t="s">
        <v>40</v>
      </c>
      <c r="F113" t="s">
        <v>289</v>
      </c>
      <c r="M113" t="s">
        <v>126</v>
      </c>
      <c r="N113">
        <v>11</v>
      </c>
      <c r="O113" s="7">
        <f t="shared" si="6"/>
        <v>1.020408163265306E-2</v>
      </c>
      <c r="P113" s="8">
        <f t="shared" si="7"/>
        <v>1.0412328196584754E-4</v>
      </c>
    </row>
    <row r="114" spans="1:16" x14ac:dyDescent="0.3">
      <c r="A114" s="1">
        <v>43253</v>
      </c>
      <c r="B114">
        <v>2</v>
      </c>
      <c r="C114" t="s">
        <v>0</v>
      </c>
      <c r="D114" t="s">
        <v>111</v>
      </c>
      <c r="E114" t="s">
        <v>40</v>
      </c>
      <c r="F114" t="s">
        <v>627</v>
      </c>
      <c r="M114" t="s">
        <v>270</v>
      </c>
      <c r="N114">
        <v>2</v>
      </c>
      <c r="O114" s="7">
        <f t="shared" si="6"/>
        <v>1.8552875695732839E-3</v>
      </c>
      <c r="P114" s="8">
        <f t="shared" si="7"/>
        <v>3.4420919658131427E-6</v>
      </c>
    </row>
    <row r="115" spans="1:16" x14ac:dyDescent="0.3">
      <c r="A115" s="1">
        <v>43267</v>
      </c>
      <c r="B115">
        <v>1</v>
      </c>
      <c r="C115" t="s">
        <v>0</v>
      </c>
      <c r="D115" t="s">
        <v>111</v>
      </c>
      <c r="E115" t="s">
        <v>40</v>
      </c>
      <c r="F115" t="s">
        <v>627</v>
      </c>
      <c r="M115" t="s">
        <v>263</v>
      </c>
      <c r="N115">
        <v>1</v>
      </c>
      <c r="O115" s="7">
        <f t="shared" si="6"/>
        <v>9.2764378478664194E-4</v>
      </c>
      <c r="P115" s="8">
        <f t="shared" si="7"/>
        <v>8.6052299145328569E-7</v>
      </c>
    </row>
    <row r="116" spans="1:16" x14ac:dyDescent="0.3">
      <c r="A116" s="1">
        <v>43281</v>
      </c>
      <c r="B116">
        <v>4</v>
      </c>
      <c r="C116" t="s">
        <v>0</v>
      </c>
      <c r="D116" t="s">
        <v>111</v>
      </c>
      <c r="E116" t="s">
        <v>40</v>
      </c>
      <c r="F116" t="s">
        <v>627</v>
      </c>
      <c r="M116" t="s">
        <v>123</v>
      </c>
      <c r="N116">
        <v>8</v>
      </c>
      <c r="O116" s="7">
        <f t="shared" si="6"/>
        <v>7.4211502782931356E-3</v>
      </c>
      <c r="P116" s="8">
        <f t="shared" si="7"/>
        <v>5.5073471453010284E-5</v>
      </c>
    </row>
    <row r="117" spans="1:16" x14ac:dyDescent="0.3">
      <c r="A117" s="1">
        <v>43210</v>
      </c>
      <c r="B117">
        <v>24</v>
      </c>
      <c r="C117" t="s">
        <v>0</v>
      </c>
      <c r="D117" t="s">
        <v>7</v>
      </c>
      <c r="E117" t="s">
        <v>40</v>
      </c>
      <c r="F117" t="s">
        <v>440</v>
      </c>
      <c r="M117" t="s">
        <v>214</v>
      </c>
      <c r="N117">
        <v>11</v>
      </c>
      <c r="O117" s="7">
        <f t="shared" si="6"/>
        <v>1.020408163265306E-2</v>
      </c>
      <c r="P117" s="8">
        <f t="shared" si="7"/>
        <v>1.0412328196584754E-4</v>
      </c>
    </row>
    <row r="118" spans="1:16" x14ac:dyDescent="0.3">
      <c r="A118" s="1">
        <v>43210</v>
      </c>
      <c r="B118">
        <v>1</v>
      </c>
      <c r="C118" t="s">
        <v>0</v>
      </c>
      <c r="D118" t="s">
        <v>7</v>
      </c>
      <c r="E118" t="s">
        <v>40</v>
      </c>
      <c r="F118" t="s">
        <v>260</v>
      </c>
      <c r="M118" t="s">
        <v>85</v>
      </c>
      <c r="N118">
        <v>154</v>
      </c>
      <c r="O118" s="7">
        <f t="shared" si="6"/>
        <v>0.14285714285714285</v>
      </c>
      <c r="P118" s="8">
        <f t="shared" si="7"/>
        <v>2.0408163265306121E-2</v>
      </c>
    </row>
    <row r="119" spans="1:16" x14ac:dyDescent="0.3">
      <c r="A119" s="1">
        <v>43238</v>
      </c>
      <c r="B119">
        <v>7</v>
      </c>
      <c r="C119" t="s">
        <v>0</v>
      </c>
      <c r="D119" t="s">
        <v>7</v>
      </c>
      <c r="E119" t="s">
        <v>40</v>
      </c>
      <c r="F119" t="s">
        <v>260</v>
      </c>
      <c r="M119" t="s">
        <v>862</v>
      </c>
      <c r="N119">
        <v>4</v>
      </c>
      <c r="O119" s="7">
        <f t="shared" si="6"/>
        <v>3.7105751391465678E-3</v>
      </c>
      <c r="P119" s="8">
        <f t="shared" si="7"/>
        <v>1.3768367863252571E-5</v>
      </c>
    </row>
    <row r="120" spans="1:16" x14ac:dyDescent="0.3">
      <c r="A120" s="1">
        <v>43253</v>
      </c>
      <c r="B120">
        <v>3</v>
      </c>
      <c r="C120" t="s">
        <v>0</v>
      </c>
      <c r="D120" t="s">
        <v>7</v>
      </c>
      <c r="E120" t="s">
        <v>40</v>
      </c>
      <c r="F120" t="s">
        <v>260</v>
      </c>
      <c r="M120" t="s">
        <v>863</v>
      </c>
      <c r="N120">
        <v>1</v>
      </c>
      <c r="O120" s="7">
        <f t="shared" si="6"/>
        <v>9.2764378478664194E-4</v>
      </c>
      <c r="P120" s="8">
        <f t="shared" si="7"/>
        <v>8.6052299145328569E-7</v>
      </c>
    </row>
    <row r="121" spans="1:16" x14ac:dyDescent="0.3">
      <c r="A121" s="1">
        <v>43192</v>
      </c>
      <c r="B121">
        <v>1</v>
      </c>
      <c r="C121" t="s">
        <v>0</v>
      </c>
      <c r="D121" t="s">
        <v>7</v>
      </c>
      <c r="E121" t="s">
        <v>40</v>
      </c>
      <c r="F121" t="s">
        <v>126</v>
      </c>
      <c r="M121" t="s">
        <v>14</v>
      </c>
      <c r="N121">
        <v>2</v>
      </c>
      <c r="O121" s="7">
        <f t="shared" si="6"/>
        <v>1.8552875695732839E-3</v>
      </c>
      <c r="P121" s="8">
        <f t="shared" si="7"/>
        <v>3.4420919658131427E-6</v>
      </c>
    </row>
    <row r="122" spans="1:16" x14ac:dyDescent="0.3">
      <c r="A122" s="1">
        <v>43210</v>
      </c>
      <c r="B122">
        <v>10</v>
      </c>
      <c r="C122" t="s">
        <v>0</v>
      </c>
      <c r="D122" t="s">
        <v>7</v>
      </c>
      <c r="E122" t="s">
        <v>40</v>
      </c>
      <c r="F122" t="s">
        <v>126</v>
      </c>
      <c r="M122" t="s">
        <v>365</v>
      </c>
      <c r="N122">
        <v>1</v>
      </c>
      <c r="O122" s="7">
        <f t="shared" si="6"/>
        <v>9.2764378478664194E-4</v>
      </c>
      <c r="P122" s="8">
        <f t="shared" si="7"/>
        <v>8.6052299145328569E-7</v>
      </c>
    </row>
    <row r="123" spans="1:16" x14ac:dyDescent="0.3">
      <c r="A123" s="1">
        <v>43281</v>
      </c>
      <c r="B123">
        <v>3</v>
      </c>
      <c r="C123" t="s">
        <v>4</v>
      </c>
      <c r="D123" t="s">
        <v>23</v>
      </c>
      <c r="E123" t="s">
        <v>40</v>
      </c>
      <c r="F123" t="s">
        <v>206</v>
      </c>
      <c r="M123" t="s">
        <v>253</v>
      </c>
      <c r="N123">
        <v>2</v>
      </c>
      <c r="O123" s="7">
        <f t="shared" si="6"/>
        <v>1.8552875695732839E-3</v>
      </c>
      <c r="P123" s="8">
        <f t="shared" si="7"/>
        <v>3.4420919658131427E-6</v>
      </c>
    </row>
    <row r="124" spans="1:16" x14ac:dyDescent="0.3">
      <c r="A124" s="1">
        <v>43238</v>
      </c>
      <c r="B124">
        <v>4</v>
      </c>
      <c r="C124" t="s">
        <v>0</v>
      </c>
      <c r="D124" t="s">
        <v>273</v>
      </c>
      <c r="E124" t="s">
        <v>40</v>
      </c>
      <c r="F124" t="s">
        <v>284</v>
      </c>
      <c r="M124" t="s">
        <v>239</v>
      </c>
      <c r="N124">
        <v>1</v>
      </c>
      <c r="O124" s="7">
        <f t="shared" si="6"/>
        <v>9.2764378478664194E-4</v>
      </c>
      <c r="P124" s="8">
        <f t="shared" si="7"/>
        <v>8.6052299145328569E-7</v>
      </c>
    </row>
    <row r="125" spans="1:16" x14ac:dyDescent="0.3">
      <c r="A125" s="1">
        <v>43253</v>
      </c>
      <c r="B125">
        <v>1</v>
      </c>
      <c r="C125" t="s">
        <v>0</v>
      </c>
      <c r="D125" t="s">
        <v>273</v>
      </c>
      <c r="E125" t="s">
        <v>40</v>
      </c>
      <c r="F125" t="s">
        <v>284</v>
      </c>
      <c r="M125" t="s">
        <v>241</v>
      </c>
      <c r="N125">
        <v>6</v>
      </c>
      <c r="O125" s="7">
        <f t="shared" si="6"/>
        <v>5.5658627087198514E-3</v>
      </c>
      <c r="P125" s="8">
        <f t="shared" si="7"/>
        <v>3.0978827692318283E-5</v>
      </c>
    </row>
    <row r="126" spans="1:16" x14ac:dyDescent="0.3">
      <c r="A126" s="1">
        <v>43267</v>
      </c>
      <c r="B126">
        <v>3</v>
      </c>
      <c r="C126" t="s">
        <v>0</v>
      </c>
      <c r="D126" t="s">
        <v>273</v>
      </c>
      <c r="E126" t="s">
        <v>40</v>
      </c>
      <c r="F126" t="s">
        <v>284</v>
      </c>
      <c r="M126" t="s">
        <v>1931</v>
      </c>
      <c r="N126">
        <v>2</v>
      </c>
      <c r="O126" s="7">
        <f t="shared" si="6"/>
        <v>1.8552875695732839E-3</v>
      </c>
      <c r="P126" s="8">
        <f t="shared" si="7"/>
        <v>3.4420919658131427E-6</v>
      </c>
    </row>
    <row r="127" spans="1:16" x14ac:dyDescent="0.3">
      <c r="A127" s="1">
        <v>43281</v>
      </c>
      <c r="B127">
        <v>4</v>
      </c>
      <c r="C127" t="s">
        <v>0</v>
      </c>
      <c r="D127" t="s">
        <v>273</v>
      </c>
      <c r="E127" t="s">
        <v>40</v>
      </c>
      <c r="F127" t="s">
        <v>284</v>
      </c>
      <c r="M127" t="s">
        <v>906</v>
      </c>
      <c r="N127">
        <v>2</v>
      </c>
      <c r="O127" s="7">
        <f t="shared" si="6"/>
        <v>1.8552875695732839E-3</v>
      </c>
      <c r="P127" s="8">
        <f t="shared" si="7"/>
        <v>3.4420919658131427E-6</v>
      </c>
    </row>
    <row r="128" spans="1:16" x14ac:dyDescent="0.3">
      <c r="A128" s="1">
        <v>43281</v>
      </c>
      <c r="B128">
        <v>2</v>
      </c>
      <c r="C128" t="s">
        <v>0</v>
      </c>
      <c r="D128" t="s">
        <v>1368</v>
      </c>
      <c r="E128" t="s">
        <v>40</v>
      </c>
      <c r="F128" t="s">
        <v>1696</v>
      </c>
      <c r="M128" t="s">
        <v>1933</v>
      </c>
      <c r="N128">
        <v>1</v>
      </c>
      <c r="O128" s="7">
        <f t="shared" si="6"/>
        <v>9.2764378478664194E-4</v>
      </c>
      <c r="P128" s="8">
        <f t="shared" si="7"/>
        <v>8.6052299145328569E-7</v>
      </c>
    </row>
    <row r="129" spans="1:16" x14ac:dyDescent="0.3">
      <c r="A129" s="1">
        <v>43281</v>
      </c>
      <c r="B129">
        <v>1</v>
      </c>
      <c r="C129" t="s">
        <v>100</v>
      </c>
      <c r="D129" t="s">
        <v>479</v>
      </c>
      <c r="E129" t="s">
        <v>40</v>
      </c>
      <c r="F129" t="s">
        <v>972</v>
      </c>
      <c r="M129" t="s">
        <v>10</v>
      </c>
      <c r="N129">
        <v>3</v>
      </c>
      <c r="O129" s="7">
        <f t="shared" si="6"/>
        <v>2.7829313543599257E-3</v>
      </c>
      <c r="P129" s="8">
        <f t="shared" si="7"/>
        <v>7.7447069230795707E-6</v>
      </c>
    </row>
    <row r="130" spans="1:16" x14ac:dyDescent="0.3">
      <c r="A130" s="1">
        <v>43192</v>
      </c>
      <c r="B130">
        <v>8</v>
      </c>
      <c r="C130" t="s">
        <v>0</v>
      </c>
      <c r="D130" t="s">
        <v>111</v>
      </c>
      <c r="E130" t="s">
        <v>40</v>
      </c>
      <c r="F130" t="s">
        <v>123</v>
      </c>
      <c r="M130" t="s">
        <v>89</v>
      </c>
      <c r="N130">
        <v>2</v>
      </c>
      <c r="O130" s="7">
        <f t="shared" si="6"/>
        <v>1.8552875695732839E-3</v>
      </c>
      <c r="P130" s="8">
        <f t="shared" si="7"/>
        <v>3.4420919658131427E-6</v>
      </c>
    </row>
    <row r="131" spans="1:16" x14ac:dyDescent="0.3">
      <c r="A131" s="1">
        <v>43238</v>
      </c>
      <c r="B131">
        <v>1</v>
      </c>
      <c r="C131" t="s">
        <v>2</v>
      </c>
      <c r="D131" t="s">
        <v>243</v>
      </c>
      <c r="E131" t="s">
        <v>43</v>
      </c>
      <c r="F131" t="s">
        <v>607</v>
      </c>
      <c r="M131" t="s">
        <v>59</v>
      </c>
      <c r="N131">
        <v>6</v>
      </c>
      <c r="O131" s="7">
        <f t="shared" si="6"/>
        <v>5.5658627087198514E-3</v>
      </c>
      <c r="P131" s="8">
        <f t="shared" si="7"/>
        <v>3.0978827692318283E-5</v>
      </c>
    </row>
    <row r="132" spans="1:16" x14ac:dyDescent="0.3">
      <c r="A132" s="1">
        <v>43238</v>
      </c>
      <c r="B132">
        <v>1</v>
      </c>
      <c r="C132" t="s">
        <v>2</v>
      </c>
      <c r="D132" t="s">
        <v>21</v>
      </c>
      <c r="E132" t="s">
        <v>43</v>
      </c>
      <c r="F132" t="s">
        <v>53</v>
      </c>
      <c r="M132" t="s">
        <v>48</v>
      </c>
      <c r="N132">
        <v>3</v>
      </c>
      <c r="O132" s="7">
        <f t="shared" si="6"/>
        <v>2.7829313543599257E-3</v>
      </c>
      <c r="P132" s="8">
        <f t="shared" si="7"/>
        <v>7.7447069230795707E-6</v>
      </c>
    </row>
    <row r="133" spans="1:16" x14ac:dyDescent="0.3">
      <c r="A133" s="1">
        <v>43253</v>
      </c>
      <c r="B133">
        <v>1</v>
      </c>
      <c r="C133" t="s">
        <v>2</v>
      </c>
      <c r="D133" t="s">
        <v>21</v>
      </c>
      <c r="E133" t="s">
        <v>43</v>
      </c>
      <c r="F133" t="s">
        <v>53</v>
      </c>
      <c r="M133" t="s">
        <v>911</v>
      </c>
      <c r="N133">
        <v>2</v>
      </c>
      <c r="O133" s="7">
        <f t="shared" si="6"/>
        <v>1.8552875695732839E-3</v>
      </c>
      <c r="P133" s="8">
        <f t="shared" si="7"/>
        <v>3.4420919658131427E-6</v>
      </c>
    </row>
    <row r="134" spans="1:16" x14ac:dyDescent="0.3">
      <c r="A134" s="1">
        <v>43210</v>
      </c>
      <c r="B134">
        <v>1</v>
      </c>
      <c r="C134" t="s">
        <v>2</v>
      </c>
      <c r="D134" t="s">
        <v>118</v>
      </c>
      <c r="E134" t="s">
        <v>43</v>
      </c>
      <c r="F134" t="s">
        <v>393</v>
      </c>
      <c r="M134" t="s">
        <v>875</v>
      </c>
      <c r="N134">
        <v>1</v>
      </c>
      <c r="O134" s="7">
        <f t="shared" si="6"/>
        <v>9.2764378478664194E-4</v>
      </c>
      <c r="P134" s="8">
        <f t="shared" si="7"/>
        <v>8.6052299145328569E-7</v>
      </c>
    </row>
    <row r="135" spans="1:16" x14ac:dyDescent="0.3">
      <c r="A135" s="1">
        <v>43238</v>
      </c>
      <c r="B135">
        <v>1</v>
      </c>
      <c r="C135" t="s">
        <v>2</v>
      </c>
      <c r="D135" t="s">
        <v>118</v>
      </c>
      <c r="E135" t="s">
        <v>43</v>
      </c>
      <c r="F135" t="s">
        <v>393</v>
      </c>
      <c r="M135" t="s">
        <v>910</v>
      </c>
      <c r="N135">
        <v>3</v>
      </c>
      <c r="O135" s="7">
        <f t="shared" si="6"/>
        <v>2.7829313543599257E-3</v>
      </c>
      <c r="P135" s="8">
        <f t="shared" si="7"/>
        <v>7.7447069230795707E-6</v>
      </c>
    </row>
    <row r="136" spans="1:16" x14ac:dyDescent="0.3">
      <c r="A136" s="1">
        <v>43210</v>
      </c>
      <c r="B136">
        <v>1</v>
      </c>
      <c r="C136" t="s">
        <v>2</v>
      </c>
      <c r="D136" t="s">
        <v>243</v>
      </c>
      <c r="E136" t="s">
        <v>43</v>
      </c>
      <c r="F136" t="s">
        <v>61</v>
      </c>
      <c r="M136" t="s">
        <v>1941</v>
      </c>
      <c r="N136">
        <v>2</v>
      </c>
      <c r="O136" s="7">
        <f t="shared" si="6"/>
        <v>1.8552875695732839E-3</v>
      </c>
      <c r="P136" s="8">
        <f t="shared" si="7"/>
        <v>3.4420919658131427E-6</v>
      </c>
    </row>
    <row r="137" spans="1:16" x14ac:dyDescent="0.3">
      <c r="A137" s="1">
        <v>43281</v>
      </c>
      <c r="B137">
        <v>1</v>
      </c>
      <c r="C137" t="s">
        <v>2</v>
      </c>
      <c r="D137" t="s">
        <v>20</v>
      </c>
      <c r="E137" t="s">
        <v>43</v>
      </c>
      <c r="F137" t="s">
        <v>1895</v>
      </c>
      <c r="M137" t="s">
        <v>1010</v>
      </c>
      <c r="N137">
        <v>5</v>
      </c>
      <c r="O137" s="7">
        <f t="shared" si="6"/>
        <v>4.6382189239332098E-3</v>
      </c>
      <c r="P137" s="8">
        <f t="shared" si="7"/>
        <v>2.1513074786332142E-5</v>
      </c>
    </row>
    <row r="138" spans="1:16" x14ac:dyDescent="0.3">
      <c r="A138" s="1">
        <v>43238</v>
      </c>
      <c r="B138">
        <v>1</v>
      </c>
      <c r="C138" t="s">
        <v>2</v>
      </c>
      <c r="D138" t="s">
        <v>20</v>
      </c>
      <c r="E138" t="s">
        <v>43</v>
      </c>
      <c r="F138" t="s">
        <v>420</v>
      </c>
      <c r="M138" t="s">
        <v>76</v>
      </c>
      <c r="N138">
        <v>1</v>
      </c>
      <c r="O138" s="7">
        <f t="shared" si="6"/>
        <v>9.2764378478664194E-4</v>
      </c>
      <c r="P138" s="8">
        <f t="shared" si="7"/>
        <v>8.6052299145328569E-7</v>
      </c>
    </row>
    <row r="139" spans="1:16" x14ac:dyDescent="0.3">
      <c r="A139" s="1">
        <v>43238</v>
      </c>
      <c r="B139">
        <v>1</v>
      </c>
      <c r="C139" t="s">
        <v>2</v>
      </c>
      <c r="D139" t="s">
        <v>25</v>
      </c>
      <c r="E139" t="s">
        <v>43</v>
      </c>
      <c r="F139" t="s">
        <v>610</v>
      </c>
      <c r="M139" t="s">
        <v>1122</v>
      </c>
      <c r="N139">
        <v>1</v>
      </c>
      <c r="O139" s="7">
        <f t="shared" si="6"/>
        <v>9.2764378478664194E-4</v>
      </c>
      <c r="P139" s="8">
        <f t="shared" si="7"/>
        <v>8.6052299145328569E-7</v>
      </c>
    </row>
    <row r="140" spans="1:16" x14ac:dyDescent="0.3">
      <c r="A140" s="1">
        <v>43192</v>
      </c>
      <c r="B140">
        <v>1</v>
      </c>
      <c r="C140" t="s">
        <v>2</v>
      </c>
      <c r="D140" t="s">
        <v>118</v>
      </c>
      <c r="E140" t="s">
        <v>43</v>
      </c>
      <c r="F140" t="s">
        <v>129</v>
      </c>
      <c r="M140" t="s">
        <v>1665</v>
      </c>
      <c r="N140">
        <v>4</v>
      </c>
      <c r="O140" s="7">
        <f t="shared" si="6"/>
        <v>3.7105751391465678E-3</v>
      </c>
      <c r="P140" s="8">
        <f t="shared" si="7"/>
        <v>1.3768367863252571E-5</v>
      </c>
    </row>
    <row r="141" spans="1:16" x14ac:dyDescent="0.3">
      <c r="A141" s="1">
        <v>43210</v>
      </c>
      <c r="B141">
        <v>1</v>
      </c>
      <c r="C141" t="s">
        <v>2</v>
      </c>
      <c r="D141" t="s">
        <v>118</v>
      </c>
      <c r="E141" t="s">
        <v>43</v>
      </c>
      <c r="F141" t="s">
        <v>129</v>
      </c>
      <c r="M141" t="s">
        <v>1946</v>
      </c>
      <c r="N141">
        <v>2</v>
      </c>
      <c r="O141" s="7">
        <f t="shared" si="6"/>
        <v>1.8552875695732839E-3</v>
      </c>
      <c r="P141" s="8">
        <f t="shared" si="7"/>
        <v>3.4420919658131427E-6</v>
      </c>
    </row>
    <row r="142" spans="1:16" x14ac:dyDescent="0.3">
      <c r="A142" s="1">
        <v>43267</v>
      </c>
      <c r="B142">
        <v>1</v>
      </c>
      <c r="C142" t="s">
        <v>2</v>
      </c>
      <c r="D142" t="s">
        <v>118</v>
      </c>
      <c r="E142" t="s">
        <v>43</v>
      </c>
      <c r="F142" t="s">
        <v>129</v>
      </c>
      <c r="M142" t="s">
        <v>1151</v>
      </c>
      <c r="N142">
        <v>1</v>
      </c>
      <c r="O142" s="7">
        <f t="shared" si="6"/>
        <v>9.2764378478664194E-4</v>
      </c>
      <c r="P142" s="8">
        <f t="shared" si="7"/>
        <v>8.6052299145328569E-7</v>
      </c>
    </row>
    <row r="143" spans="1:16" x14ac:dyDescent="0.3">
      <c r="A143" s="1">
        <v>43281</v>
      </c>
      <c r="B143">
        <v>8</v>
      </c>
      <c r="C143" t="s">
        <v>2</v>
      </c>
      <c r="D143" t="s">
        <v>118</v>
      </c>
      <c r="E143" t="s">
        <v>43</v>
      </c>
      <c r="F143" t="s">
        <v>129</v>
      </c>
      <c r="M143" t="s">
        <v>601</v>
      </c>
      <c r="N143">
        <v>2</v>
      </c>
      <c r="O143" s="7">
        <f t="shared" si="6"/>
        <v>1.8552875695732839E-3</v>
      </c>
      <c r="P143" s="8">
        <f t="shared" si="7"/>
        <v>3.4420919658131427E-6</v>
      </c>
    </row>
    <row r="144" spans="1:16" x14ac:dyDescent="0.3">
      <c r="A144" s="1">
        <v>43267</v>
      </c>
      <c r="B144">
        <v>1</v>
      </c>
      <c r="C144" t="s">
        <v>2</v>
      </c>
      <c r="D144" t="s">
        <v>1537</v>
      </c>
      <c r="E144" t="s">
        <v>43</v>
      </c>
      <c r="M144" t="s">
        <v>289</v>
      </c>
      <c r="N144">
        <v>3</v>
      </c>
      <c r="O144" s="7">
        <f t="shared" si="6"/>
        <v>2.7829313543599257E-3</v>
      </c>
      <c r="P144" s="8">
        <f t="shared" si="7"/>
        <v>7.7447069230795707E-6</v>
      </c>
    </row>
    <row r="145" spans="1:16" x14ac:dyDescent="0.3">
      <c r="A145" s="1">
        <v>43281</v>
      </c>
      <c r="B145">
        <v>1</v>
      </c>
      <c r="C145" t="s">
        <v>2</v>
      </c>
      <c r="D145" t="s">
        <v>25</v>
      </c>
      <c r="E145" t="s">
        <v>43</v>
      </c>
      <c r="M145" t="s">
        <v>284</v>
      </c>
      <c r="N145">
        <v>14</v>
      </c>
      <c r="O145" s="7">
        <f t="shared" si="6"/>
        <v>1.2987012987012988E-2</v>
      </c>
      <c r="P145" s="8">
        <f t="shared" si="7"/>
        <v>1.6866250632484401E-4</v>
      </c>
    </row>
    <row r="146" spans="1:16" x14ac:dyDescent="0.3">
      <c r="A146" s="1">
        <v>43253</v>
      </c>
      <c r="B146">
        <v>1</v>
      </c>
      <c r="C146" t="s">
        <v>2</v>
      </c>
      <c r="D146" t="s">
        <v>17</v>
      </c>
      <c r="E146" t="s">
        <v>43</v>
      </c>
      <c r="M146" t="s">
        <v>1225</v>
      </c>
      <c r="N146">
        <v>2</v>
      </c>
      <c r="O146" s="7">
        <f t="shared" si="6"/>
        <v>1.8552875695732839E-3</v>
      </c>
      <c r="P146" s="8">
        <f t="shared" si="7"/>
        <v>3.4420919658131427E-6</v>
      </c>
    </row>
    <row r="147" spans="1:16" x14ac:dyDescent="0.3">
      <c r="A147" s="1">
        <v>43238</v>
      </c>
      <c r="B147">
        <v>1</v>
      </c>
      <c r="C147" t="s">
        <v>1</v>
      </c>
      <c r="D147" t="s">
        <v>387</v>
      </c>
      <c r="E147" t="s">
        <v>43</v>
      </c>
      <c r="M147" t="s">
        <v>206</v>
      </c>
      <c r="N147">
        <v>3</v>
      </c>
      <c r="O147" s="7">
        <f t="shared" si="6"/>
        <v>2.7829313543599257E-3</v>
      </c>
      <c r="P147" s="8">
        <f t="shared" si="7"/>
        <v>7.7447069230795707E-6</v>
      </c>
    </row>
    <row r="148" spans="1:16" x14ac:dyDescent="0.3">
      <c r="A148" s="1">
        <v>43238</v>
      </c>
      <c r="B148">
        <v>1</v>
      </c>
      <c r="C148" t="s">
        <v>1</v>
      </c>
      <c r="D148" t="s">
        <v>387</v>
      </c>
      <c r="E148" t="s">
        <v>43</v>
      </c>
      <c r="M148" t="s">
        <v>972</v>
      </c>
      <c r="N148">
        <v>1</v>
      </c>
      <c r="O148" s="7">
        <f t="shared" si="6"/>
        <v>9.2764378478664194E-4</v>
      </c>
      <c r="P148" s="8">
        <f t="shared" si="7"/>
        <v>8.6052299145328569E-7</v>
      </c>
    </row>
    <row r="149" spans="1:16" x14ac:dyDescent="0.3">
      <c r="A149" s="1">
        <v>43281</v>
      </c>
      <c r="B149">
        <v>1</v>
      </c>
      <c r="C149" t="s">
        <v>1</v>
      </c>
      <c r="D149" t="s">
        <v>592</v>
      </c>
      <c r="E149" t="s">
        <v>43</v>
      </c>
      <c r="M149" t="s">
        <v>1537</v>
      </c>
      <c r="N149">
        <v>1</v>
      </c>
      <c r="O149" s="7">
        <f t="shared" ref="O149:O157" si="8">N149/1078</f>
        <v>9.2764378478664194E-4</v>
      </c>
      <c r="P149" s="8">
        <f t="shared" ref="P149:P157" si="9">O149*O149</f>
        <v>8.6052299145328569E-7</v>
      </c>
    </row>
    <row r="150" spans="1:16" x14ac:dyDescent="0.3">
      <c r="M150" t="s">
        <v>1955</v>
      </c>
      <c r="N150">
        <v>1</v>
      </c>
      <c r="O150" s="7">
        <f t="shared" si="8"/>
        <v>9.2764378478664194E-4</v>
      </c>
      <c r="P150" s="8">
        <f t="shared" si="9"/>
        <v>8.6052299145328569E-7</v>
      </c>
    </row>
    <row r="151" spans="1:16" x14ac:dyDescent="0.3">
      <c r="M151" t="s">
        <v>1956</v>
      </c>
      <c r="N151">
        <v>2</v>
      </c>
      <c r="O151" s="7">
        <f t="shared" si="8"/>
        <v>1.8552875695732839E-3</v>
      </c>
      <c r="P151" s="8">
        <f t="shared" si="9"/>
        <v>3.4420919658131427E-6</v>
      </c>
    </row>
    <row r="152" spans="1:16" x14ac:dyDescent="0.3">
      <c r="M152" t="s">
        <v>17</v>
      </c>
      <c r="N152">
        <v>1</v>
      </c>
      <c r="O152" s="7">
        <f t="shared" si="8"/>
        <v>9.2764378478664194E-4</v>
      </c>
      <c r="P152" s="8">
        <f t="shared" si="9"/>
        <v>8.6052299145328569E-7</v>
      </c>
    </row>
    <row r="153" spans="1:16" x14ac:dyDescent="0.3">
      <c r="M153" t="s">
        <v>1410</v>
      </c>
      <c r="N153">
        <v>2</v>
      </c>
      <c r="O153" s="7">
        <f t="shared" si="8"/>
        <v>1.8552875695732839E-3</v>
      </c>
      <c r="P153" s="8">
        <f t="shared" si="9"/>
        <v>3.4420919658131427E-6</v>
      </c>
    </row>
    <row r="154" spans="1:16" x14ac:dyDescent="0.3">
      <c r="M154" t="s">
        <v>1959</v>
      </c>
      <c r="N154">
        <v>1</v>
      </c>
      <c r="O154" s="7">
        <f t="shared" si="8"/>
        <v>9.2764378478664194E-4</v>
      </c>
      <c r="P154" s="8">
        <f t="shared" si="9"/>
        <v>8.6052299145328569E-7</v>
      </c>
    </row>
    <row r="155" spans="1:16" x14ac:dyDescent="0.3">
      <c r="M155" t="s">
        <v>1960</v>
      </c>
      <c r="N155">
        <v>1</v>
      </c>
      <c r="O155" s="7">
        <f t="shared" si="8"/>
        <v>9.2764378478664194E-4</v>
      </c>
      <c r="P155" s="8">
        <f t="shared" si="9"/>
        <v>8.6052299145328569E-7</v>
      </c>
    </row>
    <row r="156" spans="1:16" x14ac:dyDescent="0.3">
      <c r="M156" t="s">
        <v>1961</v>
      </c>
      <c r="N156">
        <v>2</v>
      </c>
      <c r="O156" s="7">
        <f t="shared" si="8"/>
        <v>1.8552875695732839E-3</v>
      </c>
      <c r="P156" s="8">
        <f t="shared" si="9"/>
        <v>3.4420919658131427E-6</v>
      </c>
    </row>
    <row r="157" spans="1:16" x14ac:dyDescent="0.3">
      <c r="M157" t="s">
        <v>607</v>
      </c>
      <c r="N157">
        <v>1</v>
      </c>
      <c r="O157" s="7">
        <f t="shared" si="8"/>
        <v>9.2764378478664194E-4</v>
      </c>
      <c r="P157" s="8">
        <f t="shared" si="9"/>
        <v>8.6052299145328569E-7</v>
      </c>
    </row>
    <row r="159" spans="1:16" x14ac:dyDescent="0.3">
      <c r="M159" s="7">
        <f>SUM(P84:P157)</f>
        <v>0.16075085794142249</v>
      </c>
      <c r="N159" s="6" t="s">
        <v>810</v>
      </c>
      <c r="O159" s="6"/>
      <c r="P159" s="6"/>
    </row>
    <row r="160" spans="1:16" x14ac:dyDescent="0.3">
      <c r="M160" s="7">
        <f>1-M159</f>
        <v>0.83924914205857748</v>
      </c>
      <c r="N160" s="6" t="s">
        <v>811</v>
      </c>
      <c r="O160" s="6"/>
      <c r="P160" s="6"/>
    </row>
  </sheetData>
  <sortState ref="A1:F149">
    <sortCondition ref="E1:E149"/>
  </sortState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topLeftCell="A22" workbookViewId="0">
      <selection activeCell="B34" sqref="B34:B35"/>
    </sheetView>
  </sheetViews>
  <sheetFormatPr defaultRowHeight="16.2" x14ac:dyDescent="0.3"/>
  <sheetData>
    <row r="1" spans="1:16" x14ac:dyDescent="0.3">
      <c r="A1" s="1">
        <v>43210</v>
      </c>
      <c r="B1">
        <v>5</v>
      </c>
      <c r="C1" t="s">
        <v>1</v>
      </c>
      <c r="D1" t="s">
        <v>177</v>
      </c>
      <c r="E1" t="s">
        <v>41</v>
      </c>
      <c r="I1" t="s">
        <v>716</v>
      </c>
      <c r="J1" t="s">
        <v>717</v>
      </c>
      <c r="L1" s="6" t="s">
        <v>964</v>
      </c>
      <c r="M1" s="6"/>
      <c r="N1" s="6"/>
      <c r="O1" s="6"/>
      <c r="P1" s="6"/>
    </row>
    <row r="2" spans="1:16" x14ac:dyDescent="0.3">
      <c r="A2" s="1">
        <v>43238</v>
      </c>
      <c r="B2">
        <v>5</v>
      </c>
      <c r="C2" t="s">
        <v>65</v>
      </c>
      <c r="D2" t="s">
        <v>302</v>
      </c>
      <c r="E2" t="s">
        <v>41</v>
      </c>
      <c r="H2" t="s">
        <v>41</v>
      </c>
      <c r="I2">
        <v>19</v>
      </c>
      <c r="J2">
        <v>483</v>
      </c>
      <c r="L2" s="6" t="s">
        <v>800</v>
      </c>
      <c r="M2" s="6" t="s">
        <v>801</v>
      </c>
      <c r="N2" s="6" t="s">
        <v>802</v>
      </c>
      <c r="O2" s="6" t="s">
        <v>803</v>
      </c>
      <c r="P2" s="6" t="s">
        <v>804</v>
      </c>
    </row>
    <row r="3" spans="1:16" x14ac:dyDescent="0.3">
      <c r="A3" s="1">
        <v>43253</v>
      </c>
      <c r="B3">
        <v>4</v>
      </c>
      <c r="C3" t="s">
        <v>65</v>
      </c>
      <c r="D3" t="s">
        <v>302</v>
      </c>
      <c r="E3" t="s">
        <v>41</v>
      </c>
      <c r="H3" t="s">
        <v>39</v>
      </c>
      <c r="I3">
        <v>12</v>
      </c>
      <c r="J3">
        <v>50</v>
      </c>
      <c r="L3" t="s">
        <v>212</v>
      </c>
      <c r="M3">
        <v>1</v>
      </c>
      <c r="N3" s="6">
        <f>M3/883</f>
        <v>1.1325028312570782E-3</v>
      </c>
      <c r="O3" s="6">
        <f>LN(N3)</f>
        <v>-6.7833252006039597</v>
      </c>
      <c r="P3" s="6">
        <f>N3*O3</f>
        <v>-7.6821349950214725E-3</v>
      </c>
    </row>
    <row r="4" spans="1:16" x14ac:dyDescent="0.3">
      <c r="A4" s="1">
        <v>43253</v>
      </c>
      <c r="B4">
        <v>2</v>
      </c>
      <c r="C4" t="s">
        <v>3</v>
      </c>
      <c r="D4" t="s">
        <v>1406</v>
      </c>
      <c r="E4" t="s">
        <v>41</v>
      </c>
      <c r="H4" t="s">
        <v>38</v>
      </c>
      <c r="I4">
        <v>6</v>
      </c>
      <c r="J4">
        <v>53</v>
      </c>
      <c r="L4" t="s">
        <v>934</v>
      </c>
      <c r="M4">
        <v>13</v>
      </c>
      <c r="N4" s="6">
        <f t="shared" ref="N4:N61" si="0">M4/883</f>
        <v>1.4722536806342015E-2</v>
      </c>
      <c r="O4" s="6">
        <f t="shared" ref="O4:O61" si="1">LN(N4)</f>
        <v>-4.2183758431424234</v>
      </c>
      <c r="P4" s="6">
        <f t="shared" ref="P4:P61" si="2">N4*O4</f>
        <v>-6.2105193613648357E-2</v>
      </c>
    </row>
    <row r="5" spans="1:16" x14ac:dyDescent="0.3">
      <c r="A5" s="1">
        <v>43253</v>
      </c>
      <c r="B5">
        <v>4</v>
      </c>
      <c r="C5" t="s">
        <v>65</v>
      </c>
      <c r="D5" t="s">
        <v>670</v>
      </c>
      <c r="E5" t="s">
        <v>41</v>
      </c>
      <c r="H5" t="s">
        <v>40</v>
      </c>
      <c r="I5">
        <v>12</v>
      </c>
      <c r="J5">
        <v>262</v>
      </c>
      <c r="L5" t="s">
        <v>788</v>
      </c>
      <c r="M5">
        <v>13</v>
      </c>
      <c r="N5" s="6">
        <f t="shared" si="0"/>
        <v>1.4722536806342015E-2</v>
      </c>
      <c r="O5" s="6">
        <f t="shared" si="1"/>
        <v>-4.2183758431424234</v>
      </c>
      <c r="P5" s="6">
        <f t="shared" si="2"/>
        <v>-6.2105193613648357E-2</v>
      </c>
    </row>
    <row r="6" spans="1:16" x14ac:dyDescent="0.3">
      <c r="A6" s="1">
        <v>43210</v>
      </c>
      <c r="B6">
        <v>1</v>
      </c>
      <c r="C6" t="s">
        <v>1</v>
      </c>
      <c r="D6" t="s">
        <v>14</v>
      </c>
      <c r="E6" t="s">
        <v>41</v>
      </c>
      <c r="H6" t="s">
        <v>43</v>
      </c>
      <c r="I6">
        <v>10</v>
      </c>
      <c r="J6">
        <v>35</v>
      </c>
      <c r="L6" t="s">
        <v>219</v>
      </c>
      <c r="M6">
        <v>1</v>
      </c>
      <c r="N6" s="6">
        <f t="shared" si="0"/>
        <v>1.1325028312570782E-3</v>
      </c>
      <c r="O6" s="6">
        <f t="shared" si="1"/>
        <v>-6.7833252006039597</v>
      </c>
      <c r="P6" s="6">
        <f t="shared" si="2"/>
        <v>-7.6821349950214725E-3</v>
      </c>
    </row>
    <row r="7" spans="1:16" x14ac:dyDescent="0.3">
      <c r="A7" s="1">
        <v>43253</v>
      </c>
      <c r="B7">
        <v>1</v>
      </c>
      <c r="C7" t="s">
        <v>65</v>
      </c>
      <c r="D7" t="s">
        <v>249</v>
      </c>
      <c r="E7" t="s">
        <v>41</v>
      </c>
      <c r="H7" t="s">
        <v>715</v>
      </c>
      <c r="I7">
        <v>59</v>
      </c>
      <c r="J7">
        <v>883</v>
      </c>
      <c r="L7" t="s">
        <v>48</v>
      </c>
      <c r="M7">
        <v>10</v>
      </c>
      <c r="N7" s="6">
        <f t="shared" si="0"/>
        <v>1.1325028312570781E-2</v>
      </c>
      <c r="O7" s="6">
        <f t="shared" si="1"/>
        <v>-4.4807401076099147</v>
      </c>
      <c r="P7" s="6">
        <f t="shared" si="2"/>
        <v>-5.0744508579953732E-2</v>
      </c>
    </row>
    <row r="8" spans="1:16" x14ac:dyDescent="0.3">
      <c r="A8" s="20">
        <v>43174</v>
      </c>
      <c r="B8" s="15">
        <v>1</v>
      </c>
      <c r="C8" s="15" t="s">
        <v>65</v>
      </c>
      <c r="D8" s="15" t="s">
        <v>73</v>
      </c>
      <c r="E8" s="15" t="s">
        <v>41</v>
      </c>
      <c r="F8" s="15" t="s">
        <v>704</v>
      </c>
      <c r="L8" t="s">
        <v>130</v>
      </c>
      <c r="M8">
        <v>2</v>
      </c>
      <c r="N8" s="6">
        <f t="shared" si="0"/>
        <v>2.2650056625141564E-3</v>
      </c>
      <c r="O8" s="6">
        <f t="shared" si="1"/>
        <v>-6.0901780200440143</v>
      </c>
      <c r="P8" s="6">
        <f t="shared" si="2"/>
        <v>-1.3794287701118946E-2</v>
      </c>
    </row>
    <row r="9" spans="1:16" x14ac:dyDescent="0.3">
      <c r="A9" s="1">
        <v>43192</v>
      </c>
      <c r="B9">
        <v>1</v>
      </c>
      <c r="C9" t="s">
        <v>1</v>
      </c>
      <c r="D9" t="s">
        <v>8</v>
      </c>
      <c r="E9" t="s">
        <v>41</v>
      </c>
      <c r="F9" t="s">
        <v>88</v>
      </c>
      <c r="H9" t="s">
        <v>913</v>
      </c>
      <c r="I9" t="s">
        <v>914</v>
      </c>
      <c r="L9" t="s">
        <v>209</v>
      </c>
      <c r="M9">
        <v>6</v>
      </c>
      <c r="N9" s="6">
        <f t="shared" si="0"/>
        <v>6.7950169875424689E-3</v>
      </c>
      <c r="O9" s="6">
        <f t="shared" si="1"/>
        <v>-4.9915657313759052</v>
      </c>
      <c r="P9" s="6">
        <f t="shared" si="2"/>
        <v>-3.3917773939134123E-2</v>
      </c>
    </row>
    <row r="10" spans="1:16" x14ac:dyDescent="0.3">
      <c r="A10" s="1">
        <v>43210</v>
      </c>
      <c r="B10">
        <v>12</v>
      </c>
      <c r="C10" t="s">
        <v>1</v>
      </c>
      <c r="D10" t="s">
        <v>8</v>
      </c>
      <c r="E10" t="s">
        <v>41</v>
      </c>
      <c r="F10" t="s">
        <v>88</v>
      </c>
      <c r="H10" t="s">
        <v>933</v>
      </c>
      <c r="I10">
        <v>1</v>
      </c>
      <c r="L10" t="s">
        <v>261</v>
      </c>
      <c r="M10">
        <v>101</v>
      </c>
      <c r="N10" s="6">
        <f t="shared" si="0"/>
        <v>0.1143827859569649</v>
      </c>
      <c r="O10" s="6">
        <f t="shared" si="1"/>
        <v>-2.1682046837627005</v>
      </c>
      <c r="P10" s="6">
        <f t="shared" si="2"/>
        <v>-0.24800529225371773</v>
      </c>
    </row>
    <row r="11" spans="1:16" x14ac:dyDescent="0.3">
      <c r="A11" s="1">
        <v>43238</v>
      </c>
      <c r="B11">
        <v>5</v>
      </c>
      <c r="C11" t="s">
        <v>65</v>
      </c>
      <c r="D11" t="s">
        <v>1170</v>
      </c>
      <c r="E11" t="s">
        <v>41</v>
      </c>
      <c r="H11" t="s">
        <v>934</v>
      </c>
      <c r="I11">
        <v>13</v>
      </c>
      <c r="L11" t="s">
        <v>86</v>
      </c>
      <c r="M11">
        <v>135</v>
      </c>
      <c r="N11" s="6">
        <f t="shared" si="0"/>
        <v>0.15288788221970556</v>
      </c>
      <c r="O11" s="6">
        <f t="shared" si="1"/>
        <v>-1.8780504221655305</v>
      </c>
      <c r="P11" s="6">
        <f t="shared" si="2"/>
        <v>-0.28713115174671194</v>
      </c>
    </row>
    <row r="12" spans="1:16" x14ac:dyDescent="0.3">
      <c r="A12" s="1">
        <v>43210</v>
      </c>
      <c r="B12">
        <v>5</v>
      </c>
      <c r="C12" t="s">
        <v>1</v>
      </c>
      <c r="D12" t="s">
        <v>246</v>
      </c>
      <c r="E12" t="s">
        <v>41</v>
      </c>
      <c r="H12" t="s">
        <v>935</v>
      </c>
      <c r="I12">
        <v>13</v>
      </c>
      <c r="L12" t="s">
        <v>147</v>
      </c>
      <c r="M12">
        <v>115</v>
      </c>
      <c r="N12" s="6">
        <f t="shared" si="0"/>
        <v>0.13023782559456398</v>
      </c>
      <c r="O12" s="6">
        <f t="shared" si="1"/>
        <v>-2.03839307224071</v>
      </c>
      <c r="P12" s="6">
        <f t="shared" si="2"/>
        <v>-0.26547588143565304</v>
      </c>
    </row>
    <row r="13" spans="1:16" x14ac:dyDescent="0.3">
      <c r="A13" s="1">
        <v>43192</v>
      </c>
      <c r="B13">
        <v>1</v>
      </c>
      <c r="C13" t="s">
        <v>1</v>
      </c>
      <c r="D13" t="s">
        <v>72</v>
      </c>
      <c r="E13" t="s">
        <v>41</v>
      </c>
      <c r="F13" t="s">
        <v>219</v>
      </c>
      <c r="H13" t="s">
        <v>936</v>
      </c>
      <c r="I13">
        <v>1</v>
      </c>
      <c r="L13" t="s">
        <v>89</v>
      </c>
      <c r="M13">
        <v>4</v>
      </c>
      <c r="N13" s="6">
        <f t="shared" si="0"/>
        <v>4.5300113250283129E-3</v>
      </c>
      <c r="O13" s="6">
        <f t="shared" si="1"/>
        <v>-5.3970308394840689</v>
      </c>
      <c r="P13" s="6">
        <f t="shared" si="2"/>
        <v>-2.4448610824389896E-2</v>
      </c>
    </row>
    <row r="14" spans="1:16" x14ac:dyDescent="0.3">
      <c r="A14" s="1">
        <v>43192</v>
      </c>
      <c r="B14">
        <v>31</v>
      </c>
      <c r="C14" t="s">
        <v>1</v>
      </c>
      <c r="D14" t="s">
        <v>72</v>
      </c>
      <c r="E14" t="s">
        <v>41</v>
      </c>
      <c r="F14" t="s">
        <v>86</v>
      </c>
      <c r="H14" t="s">
        <v>931</v>
      </c>
      <c r="I14">
        <v>10</v>
      </c>
      <c r="L14" t="s">
        <v>49</v>
      </c>
      <c r="M14">
        <v>104</v>
      </c>
      <c r="N14" s="6">
        <f t="shared" si="0"/>
        <v>0.11778029445073612</v>
      </c>
      <c r="O14" s="6">
        <f t="shared" si="1"/>
        <v>-2.1389343014625872</v>
      </c>
      <c r="P14" s="6">
        <f t="shared" si="2"/>
        <v>-0.25192431183704311</v>
      </c>
    </row>
    <row r="15" spans="1:16" x14ac:dyDescent="0.3">
      <c r="A15" s="1">
        <v>43210</v>
      </c>
      <c r="B15">
        <v>81</v>
      </c>
      <c r="C15" t="s">
        <v>1</v>
      </c>
      <c r="D15" t="s">
        <v>72</v>
      </c>
      <c r="E15" t="s">
        <v>41</v>
      </c>
      <c r="F15" t="s">
        <v>86</v>
      </c>
      <c r="H15" t="s">
        <v>937</v>
      </c>
      <c r="I15">
        <v>2</v>
      </c>
      <c r="L15" t="s">
        <v>269</v>
      </c>
      <c r="M15">
        <v>12</v>
      </c>
      <c r="N15" s="6">
        <f t="shared" si="0"/>
        <v>1.3590033975084938E-2</v>
      </c>
      <c r="O15" s="6">
        <f t="shared" si="1"/>
        <v>-4.2984185508159598</v>
      </c>
      <c r="P15" s="6">
        <f t="shared" si="2"/>
        <v>-5.8415654144724258E-2</v>
      </c>
    </row>
    <row r="16" spans="1:16" x14ac:dyDescent="0.3">
      <c r="A16" s="18">
        <v>43174</v>
      </c>
      <c r="B16" s="19">
        <v>21</v>
      </c>
      <c r="C16" s="19" t="s">
        <v>65</v>
      </c>
      <c r="D16" s="15" t="s">
        <v>72</v>
      </c>
      <c r="E16" s="15" t="s">
        <v>41</v>
      </c>
      <c r="F16" s="15" t="s">
        <v>2063</v>
      </c>
      <c r="H16" t="s">
        <v>938</v>
      </c>
      <c r="I16">
        <v>6</v>
      </c>
      <c r="L16" t="s">
        <v>417</v>
      </c>
      <c r="M16">
        <v>7</v>
      </c>
      <c r="N16" s="6">
        <f t="shared" si="0"/>
        <v>7.9275198187995465E-3</v>
      </c>
      <c r="O16" s="6">
        <f t="shared" si="1"/>
        <v>-4.8374150515486471</v>
      </c>
      <c r="P16" s="6">
        <f t="shared" si="2"/>
        <v>-3.8348703692911129E-2</v>
      </c>
    </row>
    <row r="17" spans="1:16" x14ac:dyDescent="0.3">
      <c r="A17" s="1">
        <v>43238</v>
      </c>
      <c r="B17">
        <v>2</v>
      </c>
      <c r="C17" t="s">
        <v>65</v>
      </c>
      <c r="D17" t="s">
        <v>93</v>
      </c>
      <c r="E17" t="s">
        <v>41</v>
      </c>
      <c r="F17" t="s">
        <v>86</v>
      </c>
      <c r="H17" t="s">
        <v>939</v>
      </c>
      <c r="I17">
        <v>101</v>
      </c>
      <c r="L17" t="s">
        <v>214</v>
      </c>
      <c r="M17">
        <v>4</v>
      </c>
      <c r="N17" s="6">
        <f t="shared" si="0"/>
        <v>4.5300113250283129E-3</v>
      </c>
      <c r="O17" s="6">
        <f t="shared" si="1"/>
        <v>-5.3970308394840689</v>
      </c>
      <c r="P17" s="6">
        <f t="shared" si="2"/>
        <v>-2.4448610824389896E-2</v>
      </c>
    </row>
    <row r="18" spans="1:16" x14ac:dyDescent="0.3">
      <c r="A18" s="1">
        <v>43192</v>
      </c>
      <c r="B18">
        <v>94</v>
      </c>
      <c r="C18" t="s">
        <v>1</v>
      </c>
      <c r="D18" t="s">
        <v>72</v>
      </c>
      <c r="E18" t="s">
        <v>41</v>
      </c>
      <c r="F18" t="s">
        <v>147</v>
      </c>
      <c r="H18" t="s">
        <v>940</v>
      </c>
      <c r="I18">
        <v>135</v>
      </c>
      <c r="L18" t="s">
        <v>85</v>
      </c>
      <c r="M18">
        <v>49</v>
      </c>
      <c r="N18" s="6">
        <f t="shared" si="0"/>
        <v>5.5492638731596829E-2</v>
      </c>
      <c r="O18" s="6">
        <f t="shared" si="1"/>
        <v>-2.8915049024933333</v>
      </c>
      <c r="P18" s="6">
        <f t="shared" si="2"/>
        <v>-0.16045723694470365</v>
      </c>
    </row>
    <row r="19" spans="1:16" x14ac:dyDescent="0.3">
      <c r="A19" s="1">
        <v>43210</v>
      </c>
      <c r="B19">
        <v>20</v>
      </c>
      <c r="C19" t="s">
        <v>1</v>
      </c>
      <c r="D19" t="s">
        <v>72</v>
      </c>
      <c r="E19" t="s">
        <v>41</v>
      </c>
      <c r="F19" t="s">
        <v>147</v>
      </c>
      <c r="H19" t="s">
        <v>941</v>
      </c>
      <c r="I19">
        <v>115</v>
      </c>
      <c r="L19" t="s">
        <v>218</v>
      </c>
      <c r="M19">
        <v>115</v>
      </c>
      <c r="N19" s="6">
        <f t="shared" si="0"/>
        <v>0.13023782559456398</v>
      </c>
      <c r="O19" s="6">
        <f t="shared" si="1"/>
        <v>-2.03839307224071</v>
      </c>
      <c r="P19" s="6">
        <f t="shared" si="2"/>
        <v>-0.26547588143565304</v>
      </c>
    </row>
    <row r="20" spans="1:16" x14ac:dyDescent="0.3">
      <c r="A20" s="1">
        <v>43238</v>
      </c>
      <c r="B20">
        <v>1</v>
      </c>
      <c r="C20" t="s">
        <v>65</v>
      </c>
      <c r="D20" t="s">
        <v>93</v>
      </c>
      <c r="E20" t="s">
        <v>41</v>
      </c>
      <c r="F20" t="s">
        <v>147</v>
      </c>
      <c r="H20" t="s">
        <v>942</v>
      </c>
      <c r="I20">
        <v>4</v>
      </c>
      <c r="L20" t="s">
        <v>14</v>
      </c>
      <c r="M20">
        <v>2</v>
      </c>
      <c r="N20" s="6">
        <f t="shared" si="0"/>
        <v>2.2650056625141564E-3</v>
      </c>
      <c r="O20" s="6">
        <f t="shared" si="1"/>
        <v>-6.0901780200440143</v>
      </c>
      <c r="P20" s="6">
        <f t="shared" si="2"/>
        <v>-1.3794287701118946E-2</v>
      </c>
    </row>
    <row r="21" spans="1:16" x14ac:dyDescent="0.3">
      <c r="A21" s="1">
        <v>43192</v>
      </c>
      <c r="B21">
        <v>34</v>
      </c>
      <c r="C21" t="s">
        <v>1</v>
      </c>
      <c r="D21" t="s">
        <v>72</v>
      </c>
      <c r="E21" t="s">
        <v>41</v>
      </c>
      <c r="F21" t="s">
        <v>85</v>
      </c>
      <c r="H21" t="s">
        <v>943</v>
      </c>
      <c r="I21">
        <v>104</v>
      </c>
      <c r="L21" t="s">
        <v>906</v>
      </c>
      <c r="M21">
        <v>14</v>
      </c>
      <c r="N21" s="6">
        <f t="shared" si="0"/>
        <v>1.5855039637599093E-2</v>
      </c>
      <c r="O21" s="6">
        <f t="shared" si="1"/>
        <v>-4.1442678709887018</v>
      </c>
      <c r="P21" s="6">
        <f t="shared" si="2"/>
        <v>-6.5707531363354277E-2</v>
      </c>
    </row>
    <row r="22" spans="1:16" x14ac:dyDescent="0.3">
      <c r="A22" s="1">
        <v>43210</v>
      </c>
      <c r="B22">
        <v>15</v>
      </c>
      <c r="C22" t="s">
        <v>1</v>
      </c>
      <c r="D22" t="s">
        <v>72</v>
      </c>
      <c r="E22" t="s">
        <v>41</v>
      </c>
      <c r="F22" t="s">
        <v>85</v>
      </c>
      <c r="H22" t="s">
        <v>944</v>
      </c>
      <c r="I22">
        <v>12</v>
      </c>
      <c r="L22" t="s">
        <v>949</v>
      </c>
      <c r="M22">
        <v>2</v>
      </c>
      <c r="N22" s="6">
        <f t="shared" si="0"/>
        <v>2.2650056625141564E-3</v>
      </c>
      <c r="O22" s="6">
        <f t="shared" si="1"/>
        <v>-6.0901780200440143</v>
      </c>
      <c r="P22" s="6">
        <f t="shared" si="2"/>
        <v>-1.3794287701118946E-2</v>
      </c>
    </row>
    <row r="23" spans="1:16" x14ac:dyDescent="0.3">
      <c r="A23" s="1">
        <v>43192</v>
      </c>
      <c r="B23">
        <v>105</v>
      </c>
      <c r="C23" t="s">
        <v>1</v>
      </c>
      <c r="D23" t="s">
        <v>72</v>
      </c>
      <c r="E23" t="s">
        <v>41</v>
      </c>
      <c r="F23" t="s">
        <v>218</v>
      </c>
      <c r="H23" t="s">
        <v>945</v>
      </c>
      <c r="I23">
        <v>7</v>
      </c>
      <c r="L23" t="s">
        <v>950</v>
      </c>
      <c r="M23">
        <v>5</v>
      </c>
      <c r="N23" s="6">
        <f t="shared" si="0"/>
        <v>5.6625141562853904E-3</v>
      </c>
      <c r="O23" s="6">
        <f t="shared" si="1"/>
        <v>-5.1738872881698601</v>
      </c>
      <c r="P23" s="6">
        <f t="shared" si="2"/>
        <v>-2.9297210012286863E-2</v>
      </c>
    </row>
    <row r="24" spans="1:16" x14ac:dyDescent="0.3">
      <c r="A24" s="1">
        <v>43210</v>
      </c>
      <c r="B24">
        <v>9</v>
      </c>
      <c r="C24" t="s">
        <v>1</v>
      </c>
      <c r="D24" t="s">
        <v>72</v>
      </c>
      <c r="E24" t="s">
        <v>41</v>
      </c>
      <c r="F24" t="s">
        <v>218</v>
      </c>
      <c r="H24" t="s">
        <v>932</v>
      </c>
      <c r="I24">
        <v>4</v>
      </c>
      <c r="L24" t="s">
        <v>907</v>
      </c>
      <c r="M24">
        <v>3</v>
      </c>
      <c r="N24" s="6">
        <f t="shared" si="0"/>
        <v>3.3975084937712344E-3</v>
      </c>
      <c r="O24" s="6">
        <f t="shared" si="1"/>
        <v>-5.6847129119358506</v>
      </c>
      <c r="P24" s="6">
        <f t="shared" si="2"/>
        <v>-1.9313860402953058E-2</v>
      </c>
    </row>
    <row r="25" spans="1:16" x14ac:dyDescent="0.3">
      <c r="A25" s="1">
        <v>43238</v>
      </c>
      <c r="B25">
        <v>1</v>
      </c>
      <c r="C25" t="s">
        <v>65</v>
      </c>
      <c r="D25" t="s">
        <v>93</v>
      </c>
      <c r="E25" t="s">
        <v>41</v>
      </c>
      <c r="F25" t="s">
        <v>218</v>
      </c>
      <c r="H25" t="s">
        <v>920</v>
      </c>
      <c r="I25">
        <v>49</v>
      </c>
      <c r="L25" t="s">
        <v>951</v>
      </c>
      <c r="M25">
        <v>1</v>
      </c>
      <c r="N25" s="6">
        <f t="shared" si="0"/>
        <v>1.1325028312570782E-3</v>
      </c>
      <c r="O25" s="6">
        <f t="shared" si="1"/>
        <v>-6.7833252006039597</v>
      </c>
      <c r="P25" s="6">
        <f t="shared" si="2"/>
        <v>-7.6821349950214725E-3</v>
      </c>
    </row>
    <row r="26" spans="1:16" x14ac:dyDescent="0.3">
      <c r="A26" s="1">
        <v>43267</v>
      </c>
      <c r="B26">
        <v>2</v>
      </c>
      <c r="C26" t="s">
        <v>65</v>
      </c>
      <c r="D26" t="s">
        <v>1421</v>
      </c>
      <c r="E26" t="s">
        <v>41</v>
      </c>
      <c r="H26" t="s">
        <v>946</v>
      </c>
      <c r="I26">
        <v>115</v>
      </c>
      <c r="L26" t="s">
        <v>76</v>
      </c>
      <c r="M26">
        <v>2</v>
      </c>
      <c r="N26" s="6">
        <f t="shared" si="0"/>
        <v>2.2650056625141564E-3</v>
      </c>
      <c r="O26" s="6">
        <f t="shared" si="1"/>
        <v>-6.0901780200440143</v>
      </c>
      <c r="P26" s="6">
        <f t="shared" si="2"/>
        <v>-1.3794287701118946E-2</v>
      </c>
    </row>
    <row r="27" spans="1:16" x14ac:dyDescent="0.3">
      <c r="A27" s="1">
        <v>43210</v>
      </c>
      <c r="B27">
        <v>1</v>
      </c>
      <c r="C27" t="s">
        <v>1</v>
      </c>
      <c r="D27" t="s">
        <v>10</v>
      </c>
      <c r="E27" t="s">
        <v>41</v>
      </c>
      <c r="H27" t="s">
        <v>947</v>
      </c>
      <c r="I27">
        <v>2</v>
      </c>
      <c r="L27" t="s">
        <v>180</v>
      </c>
      <c r="M27">
        <v>6</v>
      </c>
      <c r="N27" s="6">
        <f t="shared" si="0"/>
        <v>6.7950169875424689E-3</v>
      </c>
      <c r="O27" s="6">
        <f t="shared" si="1"/>
        <v>-4.9915657313759052</v>
      </c>
      <c r="P27" s="6">
        <f t="shared" si="2"/>
        <v>-3.3917773939134123E-2</v>
      </c>
    </row>
    <row r="28" spans="1:16" x14ac:dyDescent="0.3">
      <c r="A28" s="1">
        <v>43238</v>
      </c>
      <c r="B28">
        <v>1</v>
      </c>
      <c r="C28" t="s">
        <v>65</v>
      </c>
      <c r="D28" t="s">
        <v>10</v>
      </c>
      <c r="E28" t="s">
        <v>41</v>
      </c>
      <c r="H28" t="s">
        <v>948</v>
      </c>
      <c r="I28">
        <v>14</v>
      </c>
      <c r="L28" t="s">
        <v>668</v>
      </c>
      <c r="M28">
        <v>1</v>
      </c>
      <c r="N28" s="6">
        <f t="shared" si="0"/>
        <v>1.1325028312570782E-3</v>
      </c>
      <c r="O28" s="6">
        <f t="shared" si="1"/>
        <v>-6.7833252006039597</v>
      </c>
      <c r="P28" s="6">
        <f t="shared" si="2"/>
        <v>-7.6821349950214725E-3</v>
      </c>
    </row>
    <row r="29" spans="1:16" x14ac:dyDescent="0.3">
      <c r="A29" s="1">
        <v>43223</v>
      </c>
      <c r="B29">
        <v>2</v>
      </c>
      <c r="C29" t="s">
        <v>722</v>
      </c>
      <c r="D29" t="s">
        <v>736</v>
      </c>
      <c r="E29" t="s">
        <v>741</v>
      </c>
      <c r="H29" t="s">
        <v>949</v>
      </c>
      <c r="I29">
        <v>2</v>
      </c>
      <c r="L29" t="s">
        <v>277</v>
      </c>
      <c r="M29">
        <v>2</v>
      </c>
      <c r="N29" s="6">
        <f t="shared" si="0"/>
        <v>2.2650056625141564E-3</v>
      </c>
      <c r="O29" s="6">
        <f t="shared" si="1"/>
        <v>-6.0901780200440143</v>
      </c>
      <c r="P29" s="6">
        <f t="shared" si="2"/>
        <v>-1.3794287701118946E-2</v>
      </c>
    </row>
    <row r="30" spans="1:16" x14ac:dyDescent="0.3">
      <c r="A30" s="1">
        <v>43238</v>
      </c>
      <c r="B30">
        <v>1</v>
      </c>
      <c r="C30" t="s">
        <v>65</v>
      </c>
      <c r="D30" t="s">
        <v>144</v>
      </c>
      <c r="E30" t="s">
        <v>41</v>
      </c>
      <c r="H30" t="s">
        <v>950</v>
      </c>
      <c r="I30">
        <v>5</v>
      </c>
      <c r="L30" t="s">
        <v>5</v>
      </c>
      <c r="M30">
        <v>2</v>
      </c>
      <c r="N30" s="6">
        <f t="shared" si="0"/>
        <v>2.2650056625141564E-3</v>
      </c>
      <c r="O30" s="6">
        <f t="shared" si="1"/>
        <v>-6.0901780200440143</v>
      </c>
      <c r="P30" s="6">
        <f t="shared" si="2"/>
        <v>-1.3794287701118946E-2</v>
      </c>
    </row>
    <row r="31" spans="1:16" x14ac:dyDescent="0.3">
      <c r="A31" s="1">
        <v>43210</v>
      </c>
      <c r="B31">
        <v>2</v>
      </c>
      <c r="C31" t="s">
        <v>1</v>
      </c>
      <c r="D31" t="s">
        <v>11</v>
      </c>
      <c r="E31" t="s">
        <v>41</v>
      </c>
      <c r="F31" t="s">
        <v>773</v>
      </c>
      <c r="H31" t="s">
        <v>922</v>
      </c>
      <c r="I31">
        <v>3</v>
      </c>
      <c r="L31" t="s">
        <v>496</v>
      </c>
      <c r="M31">
        <v>1</v>
      </c>
      <c r="N31" s="6">
        <f t="shared" si="0"/>
        <v>1.1325028312570782E-3</v>
      </c>
      <c r="O31" s="6">
        <f t="shared" si="1"/>
        <v>-6.7833252006039597</v>
      </c>
      <c r="P31" s="6">
        <f t="shared" si="2"/>
        <v>-7.6821349950214725E-3</v>
      </c>
    </row>
    <row r="32" spans="1:16" x14ac:dyDescent="0.3">
      <c r="A32" s="1">
        <v>43238</v>
      </c>
      <c r="B32">
        <v>2</v>
      </c>
      <c r="C32" t="s">
        <v>65</v>
      </c>
      <c r="D32" t="s">
        <v>81</v>
      </c>
      <c r="E32" t="s">
        <v>41</v>
      </c>
      <c r="H32" t="s">
        <v>951</v>
      </c>
      <c r="I32">
        <v>1</v>
      </c>
      <c r="L32" t="s">
        <v>734</v>
      </c>
      <c r="M32">
        <v>3</v>
      </c>
      <c r="N32" s="6">
        <f t="shared" si="0"/>
        <v>3.3975084937712344E-3</v>
      </c>
      <c r="O32" s="6">
        <f t="shared" si="1"/>
        <v>-5.6847129119358506</v>
      </c>
      <c r="P32" s="6">
        <f t="shared" si="2"/>
        <v>-1.9313860402953058E-2</v>
      </c>
    </row>
    <row r="33" spans="1:16" x14ac:dyDescent="0.3">
      <c r="A33" s="1">
        <v>43253</v>
      </c>
      <c r="B33">
        <v>1</v>
      </c>
      <c r="C33" t="s">
        <v>3</v>
      </c>
      <c r="D33" t="s">
        <v>190</v>
      </c>
      <c r="E33" t="s">
        <v>39</v>
      </c>
      <c r="H33" t="s">
        <v>952</v>
      </c>
      <c r="I33">
        <v>2</v>
      </c>
      <c r="L33" t="s">
        <v>972</v>
      </c>
      <c r="M33">
        <v>3</v>
      </c>
      <c r="N33" s="6">
        <f t="shared" si="0"/>
        <v>3.3975084937712344E-3</v>
      </c>
      <c r="O33" s="6">
        <f t="shared" si="1"/>
        <v>-5.6847129119358506</v>
      </c>
      <c r="P33" s="6">
        <f t="shared" si="2"/>
        <v>-1.9313860402953058E-2</v>
      </c>
    </row>
    <row r="34" spans="1:16" x14ac:dyDescent="0.3">
      <c r="A34" s="1">
        <v>43238</v>
      </c>
      <c r="B34">
        <v>8</v>
      </c>
      <c r="C34" t="s">
        <v>65</v>
      </c>
      <c r="D34" t="s">
        <v>34</v>
      </c>
      <c r="E34" t="s">
        <v>2326</v>
      </c>
      <c r="F34" t="s">
        <v>2057</v>
      </c>
      <c r="H34" t="s">
        <v>953</v>
      </c>
      <c r="I34">
        <v>6</v>
      </c>
      <c r="L34" t="s">
        <v>17</v>
      </c>
      <c r="M34">
        <v>1</v>
      </c>
      <c r="N34" s="6">
        <f t="shared" si="0"/>
        <v>1.1325028312570782E-3</v>
      </c>
      <c r="O34" s="6">
        <f t="shared" si="1"/>
        <v>-6.7833252006039597</v>
      </c>
      <c r="P34" s="6">
        <f t="shared" si="2"/>
        <v>-7.6821349950214725E-3</v>
      </c>
    </row>
    <row r="35" spans="1:16" x14ac:dyDescent="0.3">
      <c r="A35" s="1">
        <v>43253</v>
      </c>
      <c r="B35">
        <v>3</v>
      </c>
      <c r="C35" t="s">
        <v>65</v>
      </c>
      <c r="D35" t="s">
        <v>34</v>
      </c>
      <c r="E35" t="s">
        <v>2326</v>
      </c>
      <c r="F35" t="s">
        <v>2058</v>
      </c>
      <c r="H35" t="s">
        <v>954</v>
      </c>
      <c r="I35">
        <v>1</v>
      </c>
      <c r="L35" t="s">
        <v>243</v>
      </c>
      <c r="M35">
        <v>3</v>
      </c>
      <c r="N35" s="6">
        <f t="shared" si="0"/>
        <v>3.3975084937712344E-3</v>
      </c>
      <c r="O35" s="6">
        <f t="shared" si="1"/>
        <v>-5.6847129119358506</v>
      </c>
      <c r="P35" s="6">
        <f t="shared" si="2"/>
        <v>-1.9313860402953058E-2</v>
      </c>
    </row>
    <row r="36" spans="1:16" x14ac:dyDescent="0.3">
      <c r="A36" s="1">
        <v>43210</v>
      </c>
      <c r="B36">
        <v>1</v>
      </c>
      <c r="C36" t="s">
        <v>0</v>
      </c>
      <c r="D36" t="s">
        <v>6</v>
      </c>
      <c r="E36" t="s">
        <v>39</v>
      </c>
      <c r="F36" t="s">
        <v>930</v>
      </c>
      <c r="H36" t="s">
        <v>955</v>
      </c>
      <c r="I36">
        <v>2</v>
      </c>
      <c r="L36" t="s">
        <v>19</v>
      </c>
      <c r="M36">
        <v>2</v>
      </c>
      <c r="N36" s="6">
        <f t="shared" si="0"/>
        <v>2.2650056625141564E-3</v>
      </c>
      <c r="O36" s="6">
        <f t="shared" si="1"/>
        <v>-6.0901780200440143</v>
      </c>
      <c r="P36" s="6">
        <f t="shared" si="2"/>
        <v>-1.3794287701118946E-2</v>
      </c>
    </row>
    <row r="37" spans="1:16" x14ac:dyDescent="0.3">
      <c r="A37" s="1">
        <v>43223</v>
      </c>
      <c r="B37">
        <v>1</v>
      </c>
      <c r="C37" t="s">
        <v>719</v>
      </c>
      <c r="D37" t="s">
        <v>726</v>
      </c>
      <c r="E37" t="s">
        <v>737</v>
      </c>
      <c r="F37" t="s">
        <v>931</v>
      </c>
      <c r="H37" t="s">
        <v>956</v>
      </c>
      <c r="I37">
        <v>2</v>
      </c>
      <c r="L37" t="s">
        <v>735</v>
      </c>
      <c r="M37">
        <v>4</v>
      </c>
      <c r="N37" s="6">
        <f t="shared" si="0"/>
        <v>4.5300113250283129E-3</v>
      </c>
      <c r="O37" s="6">
        <f t="shared" si="1"/>
        <v>-5.3970308394840689</v>
      </c>
      <c r="P37" s="6">
        <f t="shared" si="2"/>
        <v>-2.4448610824389896E-2</v>
      </c>
    </row>
    <row r="38" spans="1:16" x14ac:dyDescent="0.3">
      <c r="A38" s="1">
        <v>43253</v>
      </c>
      <c r="B38">
        <v>7</v>
      </c>
      <c r="C38" t="s">
        <v>0</v>
      </c>
      <c r="D38" t="s">
        <v>299</v>
      </c>
      <c r="E38" t="s">
        <v>39</v>
      </c>
      <c r="F38" t="s">
        <v>48</v>
      </c>
      <c r="H38" t="s">
        <v>957</v>
      </c>
      <c r="I38">
        <v>1</v>
      </c>
      <c r="L38" t="s">
        <v>1406</v>
      </c>
      <c r="M38">
        <v>2</v>
      </c>
      <c r="N38" s="6">
        <f t="shared" si="0"/>
        <v>2.2650056625141564E-3</v>
      </c>
      <c r="O38" s="6">
        <f t="shared" si="1"/>
        <v>-6.0901780200440143</v>
      </c>
      <c r="P38" s="6">
        <f t="shared" si="2"/>
        <v>-1.3794287701118946E-2</v>
      </c>
    </row>
    <row r="39" spans="1:16" x14ac:dyDescent="0.3">
      <c r="A39" s="1">
        <v>43267</v>
      </c>
      <c r="B39">
        <v>1</v>
      </c>
      <c r="C39" t="s">
        <v>0</v>
      </c>
      <c r="D39" t="s">
        <v>299</v>
      </c>
      <c r="E39" t="s">
        <v>39</v>
      </c>
      <c r="F39" t="s">
        <v>2054</v>
      </c>
      <c r="H39" t="s">
        <v>958</v>
      </c>
      <c r="I39">
        <v>3</v>
      </c>
      <c r="L39" t="s">
        <v>190</v>
      </c>
      <c r="M39">
        <v>1</v>
      </c>
      <c r="N39" s="6">
        <f t="shared" si="0"/>
        <v>1.1325028312570782E-3</v>
      </c>
      <c r="O39" s="6">
        <f t="shared" si="1"/>
        <v>-6.7833252006039597</v>
      </c>
      <c r="P39" s="6">
        <f t="shared" si="2"/>
        <v>-7.6821349950214725E-3</v>
      </c>
    </row>
    <row r="40" spans="1:16" x14ac:dyDescent="0.3">
      <c r="A40" s="1">
        <v>43253</v>
      </c>
      <c r="B40">
        <v>1</v>
      </c>
      <c r="C40" t="s">
        <v>31</v>
      </c>
      <c r="D40" t="s">
        <v>35</v>
      </c>
      <c r="E40" t="s">
        <v>39</v>
      </c>
      <c r="H40" t="s">
        <v>972</v>
      </c>
      <c r="I40">
        <v>3</v>
      </c>
      <c r="L40" t="s">
        <v>59</v>
      </c>
      <c r="M40">
        <v>11</v>
      </c>
      <c r="N40" s="6">
        <f t="shared" si="0"/>
        <v>1.245753114382786E-2</v>
      </c>
      <c r="O40" s="6">
        <f t="shared" si="1"/>
        <v>-4.385429927805589</v>
      </c>
      <c r="P40" s="6">
        <f t="shared" si="2"/>
        <v>-5.4631629904712889E-2</v>
      </c>
    </row>
    <row r="41" spans="1:16" x14ac:dyDescent="0.3">
      <c r="A41" s="20">
        <v>43174</v>
      </c>
      <c r="B41" s="15">
        <v>1</v>
      </c>
      <c r="C41" s="15" t="s">
        <v>65</v>
      </c>
      <c r="D41" s="15" t="s">
        <v>90</v>
      </c>
      <c r="E41" s="15" t="s">
        <v>39</v>
      </c>
      <c r="F41" s="15" t="s">
        <v>208</v>
      </c>
      <c r="H41" t="s">
        <v>960</v>
      </c>
      <c r="I41">
        <v>1</v>
      </c>
      <c r="L41" t="s">
        <v>2067</v>
      </c>
      <c r="M41">
        <v>4</v>
      </c>
      <c r="N41" s="6">
        <f t="shared" si="0"/>
        <v>4.5300113250283129E-3</v>
      </c>
      <c r="O41" s="6">
        <f t="shared" si="1"/>
        <v>-5.3970308394840689</v>
      </c>
      <c r="P41" s="6">
        <f t="shared" si="2"/>
        <v>-2.4448610824389896E-2</v>
      </c>
    </row>
    <row r="42" spans="1:16" x14ac:dyDescent="0.3">
      <c r="A42" s="1">
        <v>43238</v>
      </c>
      <c r="B42">
        <v>2</v>
      </c>
      <c r="C42" t="s">
        <v>65</v>
      </c>
      <c r="D42" t="s">
        <v>90</v>
      </c>
      <c r="E42" t="s">
        <v>39</v>
      </c>
      <c r="H42" t="s">
        <v>961</v>
      </c>
      <c r="I42">
        <v>3</v>
      </c>
      <c r="L42" t="s">
        <v>911</v>
      </c>
      <c r="M42">
        <v>1</v>
      </c>
      <c r="N42" s="6">
        <f t="shared" si="0"/>
        <v>1.1325028312570782E-3</v>
      </c>
      <c r="O42" s="6">
        <f t="shared" si="1"/>
        <v>-6.7833252006039597</v>
      </c>
      <c r="P42" s="6">
        <f t="shared" si="2"/>
        <v>-7.6821349950214725E-3</v>
      </c>
    </row>
    <row r="43" spans="1:16" x14ac:dyDescent="0.3">
      <c r="A43" s="1">
        <v>43253</v>
      </c>
      <c r="B43">
        <v>4</v>
      </c>
      <c r="C43" t="s">
        <v>65</v>
      </c>
      <c r="D43" t="s">
        <v>90</v>
      </c>
      <c r="E43" t="s">
        <v>39</v>
      </c>
      <c r="H43" t="s">
        <v>962</v>
      </c>
      <c r="I43">
        <v>2</v>
      </c>
      <c r="L43" t="s">
        <v>1004</v>
      </c>
      <c r="M43">
        <v>7</v>
      </c>
      <c r="N43" s="6">
        <f t="shared" si="0"/>
        <v>7.9275198187995465E-3</v>
      </c>
      <c r="O43" s="6">
        <f t="shared" si="1"/>
        <v>-4.8374150515486471</v>
      </c>
      <c r="P43" s="6">
        <f t="shared" si="2"/>
        <v>-3.8348703692911129E-2</v>
      </c>
    </row>
    <row r="44" spans="1:16" x14ac:dyDescent="0.3">
      <c r="A44" s="1">
        <v>43253</v>
      </c>
      <c r="B44">
        <v>1</v>
      </c>
      <c r="C44" t="s">
        <v>31</v>
      </c>
      <c r="D44" t="s">
        <v>37</v>
      </c>
      <c r="E44" t="s">
        <v>39</v>
      </c>
      <c r="F44" t="s">
        <v>1883</v>
      </c>
      <c r="H44" t="s">
        <v>963</v>
      </c>
      <c r="I44">
        <v>4</v>
      </c>
      <c r="L44" t="s">
        <v>1400</v>
      </c>
      <c r="M44">
        <v>42</v>
      </c>
      <c r="N44" s="6">
        <f t="shared" si="0"/>
        <v>4.7565118912797279E-2</v>
      </c>
      <c r="O44" s="6">
        <f t="shared" si="1"/>
        <v>-3.0456555823205917</v>
      </c>
      <c r="P44" s="6">
        <f t="shared" si="2"/>
        <v>-0.1448669699405038</v>
      </c>
    </row>
    <row r="45" spans="1:16" x14ac:dyDescent="0.3">
      <c r="A45" s="1">
        <v>43210</v>
      </c>
      <c r="B45">
        <v>11</v>
      </c>
      <c r="C45" t="s">
        <v>31</v>
      </c>
      <c r="D45" t="s">
        <v>37</v>
      </c>
      <c r="E45" t="s">
        <v>39</v>
      </c>
      <c r="F45" t="s">
        <v>778</v>
      </c>
      <c r="H45" t="s">
        <v>2064</v>
      </c>
      <c r="I45">
        <v>2</v>
      </c>
      <c r="L45" t="s">
        <v>990</v>
      </c>
      <c r="M45">
        <v>4</v>
      </c>
      <c r="N45" s="6">
        <f t="shared" si="0"/>
        <v>4.5300113250283129E-3</v>
      </c>
      <c r="O45" s="6">
        <f t="shared" si="1"/>
        <v>-5.3970308394840689</v>
      </c>
      <c r="P45" s="6">
        <f t="shared" si="2"/>
        <v>-2.4448610824389896E-2</v>
      </c>
    </row>
    <row r="46" spans="1:16" x14ac:dyDescent="0.3">
      <c r="A46" s="1">
        <v>43223</v>
      </c>
      <c r="B46">
        <v>1</v>
      </c>
      <c r="C46" t="s">
        <v>718</v>
      </c>
      <c r="D46" t="s">
        <v>724</v>
      </c>
      <c r="E46" t="s">
        <v>737</v>
      </c>
      <c r="H46" t="s">
        <v>2065</v>
      </c>
      <c r="I46">
        <v>1</v>
      </c>
      <c r="L46" s="15" t="s">
        <v>704</v>
      </c>
      <c r="M46">
        <v>1</v>
      </c>
      <c r="N46" s="6">
        <f t="shared" si="0"/>
        <v>1.1325028312570782E-3</v>
      </c>
      <c r="O46" s="6">
        <f t="shared" si="1"/>
        <v>-6.7833252006039597</v>
      </c>
      <c r="P46" s="6">
        <f t="shared" si="2"/>
        <v>-7.6821349950214725E-3</v>
      </c>
    </row>
    <row r="47" spans="1:16" x14ac:dyDescent="0.3">
      <c r="A47" s="1">
        <v>43238</v>
      </c>
      <c r="B47">
        <v>1</v>
      </c>
      <c r="C47" t="s">
        <v>31</v>
      </c>
      <c r="D47" t="s">
        <v>510</v>
      </c>
      <c r="E47" t="s">
        <v>39</v>
      </c>
      <c r="H47" t="s">
        <v>2066</v>
      </c>
      <c r="I47">
        <v>11</v>
      </c>
      <c r="L47" s="15" t="s">
        <v>2073</v>
      </c>
      <c r="M47">
        <v>5</v>
      </c>
      <c r="N47" s="6">
        <f t="shared" si="0"/>
        <v>5.6625141562853904E-3</v>
      </c>
      <c r="O47" s="6">
        <f t="shared" si="1"/>
        <v>-5.1738872881698601</v>
      </c>
      <c r="P47" s="6">
        <f t="shared" si="2"/>
        <v>-2.9297210012286863E-2</v>
      </c>
    </row>
    <row r="48" spans="1:16" x14ac:dyDescent="0.3">
      <c r="A48" s="1">
        <v>43253</v>
      </c>
      <c r="B48">
        <v>1</v>
      </c>
      <c r="C48" t="s">
        <v>31</v>
      </c>
      <c r="D48" t="s">
        <v>510</v>
      </c>
      <c r="E48" t="s">
        <v>39</v>
      </c>
      <c r="H48" t="s">
        <v>2067</v>
      </c>
      <c r="I48">
        <v>4</v>
      </c>
      <c r="L48" s="15" t="s">
        <v>1151</v>
      </c>
      <c r="M48">
        <v>5</v>
      </c>
      <c r="N48" s="6">
        <f t="shared" si="0"/>
        <v>5.6625141562853904E-3</v>
      </c>
      <c r="O48" s="6">
        <f t="shared" si="1"/>
        <v>-5.1738872881698601</v>
      </c>
      <c r="P48" s="6">
        <f t="shared" si="2"/>
        <v>-2.9297210012286863E-2</v>
      </c>
    </row>
    <row r="49" spans="1:16" x14ac:dyDescent="0.3">
      <c r="A49" s="1">
        <v>43223</v>
      </c>
      <c r="B49">
        <v>1</v>
      </c>
      <c r="C49" t="s">
        <v>720</v>
      </c>
      <c r="D49" t="s">
        <v>733</v>
      </c>
      <c r="E49" t="s">
        <v>737</v>
      </c>
      <c r="F49" t="s">
        <v>932</v>
      </c>
      <c r="H49" t="s">
        <v>2069</v>
      </c>
      <c r="I49">
        <v>1</v>
      </c>
      <c r="L49" s="15" t="s">
        <v>601</v>
      </c>
      <c r="M49">
        <v>13</v>
      </c>
      <c r="N49" s="6">
        <f t="shared" si="0"/>
        <v>1.4722536806342015E-2</v>
      </c>
      <c r="O49" s="6">
        <f t="shared" si="1"/>
        <v>-4.2183758431424234</v>
      </c>
      <c r="P49" s="6">
        <f t="shared" si="2"/>
        <v>-6.2105193613648357E-2</v>
      </c>
    </row>
    <row r="50" spans="1:16" x14ac:dyDescent="0.3">
      <c r="A50" s="1">
        <v>43253</v>
      </c>
      <c r="B50">
        <v>3</v>
      </c>
      <c r="C50" t="s">
        <v>3</v>
      </c>
      <c r="D50" t="s">
        <v>188</v>
      </c>
      <c r="E50" t="s">
        <v>39</v>
      </c>
      <c r="F50" t="s">
        <v>214</v>
      </c>
      <c r="H50" t="s">
        <v>2070</v>
      </c>
      <c r="I50">
        <v>7</v>
      </c>
      <c r="L50" s="15" t="s">
        <v>2076</v>
      </c>
      <c r="M50">
        <v>2</v>
      </c>
      <c r="N50" s="6">
        <f t="shared" si="0"/>
        <v>2.2650056625141564E-3</v>
      </c>
      <c r="O50" s="6">
        <f t="shared" si="1"/>
        <v>-6.0901780200440143</v>
      </c>
      <c r="P50" s="6">
        <f t="shared" si="2"/>
        <v>-1.3794287701118946E-2</v>
      </c>
    </row>
    <row r="51" spans="1:16" x14ac:dyDescent="0.3">
      <c r="A51" s="1">
        <v>43223</v>
      </c>
      <c r="B51">
        <v>1</v>
      </c>
      <c r="C51" t="s">
        <v>718</v>
      </c>
      <c r="D51" t="s">
        <v>723</v>
      </c>
      <c r="E51" t="s">
        <v>737</v>
      </c>
      <c r="H51" t="s">
        <v>2071</v>
      </c>
      <c r="I51">
        <v>42</v>
      </c>
      <c r="L51" s="15" t="s">
        <v>2077</v>
      </c>
      <c r="M51">
        <v>2</v>
      </c>
      <c r="N51" s="6">
        <f t="shared" si="0"/>
        <v>2.2650056625141564E-3</v>
      </c>
      <c r="O51" s="6">
        <f t="shared" si="1"/>
        <v>-6.0901780200440143</v>
      </c>
      <c r="P51" s="6">
        <f t="shared" si="2"/>
        <v>-1.3794287701118946E-2</v>
      </c>
    </row>
    <row r="52" spans="1:16" x14ac:dyDescent="0.3">
      <c r="A52" s="1">
        <v>43253</v>
      </c>
      <c r="B52">
        <v>4</v>
      </c>
      <c r="C52" t="s">
        <v>31</v>
      </c>
      <c r="D52" t="s">
        <v>279</v>
      </c>
      <c r="E52" t="s">
        <v>39</v>
      </c>
      <c r="H52" t="s">
        <v>2072</v>
      </c>
      <c r="I52">
        <v>4</v>
      </c>
      <c r="L52" s="15" t="s">
        <v>627</v>
      </c>
      <c r="M52">
        <v>6</v>
      </c>
      <c r="N52" s="6">
        <f t="shared" si="0"/>
        <v>6.7950169875424689E-3</v>
      </c>
      <c r="O52" s="6">
        <f t="shared" si="1"/>
        <v>-4.9915657313759052</v>
      </c>
      <c r="P52" s="6">
        <f t="shared" si="2"/>
        <v>-3.3917773939134123E-2</v>
      </c>
    </row>
    <row r="53" spans="1:16" x14ac:dyDescent="0.3">
      <c r="A53" s="1">
        <v>43267</v>
      </c>
      <c r="B53">
        <v>1</v>
      </c>
      <c r="C53" t="s">
        <v>31</v>
      </c>
      <c r="D53" t="s">
        <v>279</v>
      </c>
      <c r="E53" t="s">
        <v>39</v>
      </c>
      <c r="H53" s="15" t="s">
        <v>704</v>
      </c>
      <c r="I53">
        <v>1</v>
      </c>
      <c r="L53" s="15" t="s">
        <v>1696</v>
      </c>
      <c r="M53">
        <v>4</v>
      </c>
      <c r="N53" s="6">
        <f t="shared" si="0"/>
        <v>4.5300113250283129E-3</v>
      </c>
      <c r="O53" s="6">
        <f t="shared" si="1"/>
        <v>-5.3970308394840689</v>
      </c>
      <c r="P53" s="6">
        <f t="shared" si="2"/>
        <v>-2.4448610824389896E-2</v>
      </c>
    </row>
    <row r="54" spans="1:16" x14ac:dyDescent="0.3">
      <c r="A54" s="1">
        <v>43192</v>
      </c>
      <c r="B54">
        <v>1</v>
      </c>
      <c r="C54" t="s">
        <v>3</v>
      </c>
      <c r="D54" t="s">
        <v>33</v>
      </c>
      <c r="E54" t="s">
        <v>39</v>
      </c>
      <c r="H54" s="15" t="s">
        <v>2073</v>
      </c>
      <c r="I54">
        <v>5</v>
      </c>
      <c r="L54" s="15" t="s">
        <v>129</v>
      </c>
      <c r="M54">
        <v>1</v>
      </c>
      <c r="N54" s="6">
        <f t="shared" si="0"/>
        <v>1.1325028312570782E-3</v>
      </c>
      <c r="O54" s="6">
        <f t="shared" si="1"/>
        <v>-6.7833252006039597</v>
      </c>
      <c r="P54" s="6">
        <f t="shared" si="2"/>
        <v>-7.6821349950214725E-3</v>
      </c>
    </row>
    <row r="55" spans="1:16" x14ac:dyDescent="0.3">
      <c r="A55" s="1">
        <v>43238</v>
      </c>
      <c r="B55">
        <v>2</v>
      </c>
      <c r="C55" t="s">
        <v>31</v>
      </c>
      <c r="D55" t="s">
        <v>509</v>
      </c>
      <c r="E55" t="s">
        <v>39</v>
      </c>
      <c r="H55" s="15" t="s">
        <v>2074</v>
      </c>
      <c r="I55">
        <v>5</v>
      </c>
      <c r="L55" s="15" t="s">
        <v>402</v>
      </c>
      <c r="M55">
        <v>7</v>
      </c>
      <c r="N55" s="6">
        <f t="shared" si="0"/>
        <v>7.9275198187995465E-3</v>
      </c>
      <c r="O55" s="6">
        <f t="shared" si="1"/>
        <v>-4.8374150515486471</v>
      </c>
      <c r="P55" s="6">
        <f t="shared" si="2"/>
        <v>-3.8348703692911129E-2</v>
      </c>
    </row>
    <row r="56" spans="1:16" x14ac:dyDescent="0.3">
      <c r="A56" s="1">
        <v>43267</v>
      </c>
      <c r="B56">
        <v>1</v>
      </c>
      <c r="C56" t="s">
        <v>31</v>
      </c>
      <c r="D56" t="s">
        <v>509</v>
      </c>
      <c r="E56" t="s">
        <v>39</v>
      </c>
      <c r="H56" s="15" t="s">
        <v>2075</v>
      </c>
      <c r="I56">
        <v>13</v>
      </c>
      <c r="L56" s="15" t="s">
        <v>206</v>
      </c>
      <c r="M56">
        <v>4</v>
      </c>
      <c r="N56" s="6">
        <f t="shared" si="0"/>
        <v>4.5300113250283129E-3</v>
      </c>
      <c r="O56" s="6">
        <f t="shared" si="1"/>
        <v>-5.3970308394840689</v>
      </c>
      <c r="P56" s="6">
        <f t="shared" si="2"/>
        <v>-2.4448610824389896E-2</v>
      </c>
    </row>
    <row r="57" spans="1:16" x14ac:dyDescent="0.3">
      <c r="A57" s="1">
        <v>43210</v>
      </c>
      <c r="B57">
        <v>1</v>
      </c>
      <c r="C57" t="s">
        <v>2</v>
      </c>
      <c r="D57" t="s">
        <v>76</v>
      </c>
      <c r="E57" t="s">
        <v>39</v>
      </c>
      <c r="H57" s="15" t="s">
        <v>2076</v>
      </c>
      <c r="I57">
        <v>2</v>
      </c>
      <c r="L57" s="15" t="s">
        <v>2083</v>
      </c>
      <c r="M57">
        <v>1</v>
      </c>
      <c r="N57" s="6">
        <f t="shared" si="0"/>
        <v>1.1325028312570782E-3</v>
      </c>
      <c r="O57" s="6">
        <f t="shared" si="1"/>
        <v>-6.7833252006039597</v>
      </c>
      <c r="P57" s="6">
        <f t="shared" si="2"/>
        <v>-7.6821349950214725E-3</v>
      </c>
    </row>
    <row r="58" spans="1:16" x14ac:dyDescent="0.3">
      <c r="A58" s="1">
        <v>43253</v>
      </c>
      <c r="B58">
        <v>1</v>
      </c>
      <c r="C58" t="s">
        <v>74</v>
      </c>
      <c r="D58" t="s">
        <v>317</v>
      </c>
      <c r="E58" t="s">
        <v>39</v>
      </c>
      <c r="H58" s="15" t="s">
        <v>2077</v>
      </c>
      <c r="I58">
        <v>2</v>
      </c>
      <c r="L58" s="15" t="s">
        <v>2084</v>
      </c>
      <c r="M58">
        <v>2</v>
      </c>
      <c r="N58" s="6">
        <f t="shared" si="0"/>
        <v>2.2650056625141564E-3</v>
      </c>
      <c r="O58" s="6">
        <f t="shared" si="1"/>
        <v>-6.0901780200440143</v>
      </c>
      <c r="P58" s="6">
        <f t="shared" si="2"/>
        <v>-1.3794287701118946E-2</v>
      </c>
    </row>
    <row r="59" spans="1:16" x14ac:dyDescent="0.3">
      <c r="A59" s="1">
        <v>43223</v>
      </c>
      <c r="B59">
        <v>1</v>
      </c>
      <c r="C59" t="s">
        <v>719</v>
      </c>
      <c r="D59" t="s">
        <v>728</v>
      </c>
      <c r="E59" t="s">
        <v>739</v>
      </c>
      <c r="H59" s="15" t="s">
        <v>2078</v>
      </c>
      <c r="I59">
        <v>6</v>
      </c>
      <c r="L59" s="15" t="s">
        <v>1010</v>
      </c>
      <c r="M59">
        <v>3</v>
      </c>
      <c r="N59" s="6">
        <f t="shared" si="0"/>
        <v>3.3975084937712344E-3</v>
      </c>
      <c r="O59" s="6">
        <f t="shared" si="1"/>
        <v>-5.6847129119358506</v>
      </c>
      <c r="P59" s="6">
        <f t="shared" si="2"/>
        <v>-1.9313860402953058E-2</v>
      </c>
    </row>
    <row r="60" spans="1:16" x14ac:dyDescent="0.3">
      <c r="A60" s="1">
        <v>43210</v>
      </c>
      <c r="B60">
        <v>1</v>
      </c>
      <c r="C60" t="s">
        <v>3</v>
      </c>
      <c r="D60" t="s">
        <v>277</v>
      </c>
      <c r="E60" t="s">
        <v>38</v>
      </c>
      <c r="H60" s="15" t="s">
        <v>2079</v>
      </c>
      <c r="I60">
        <v>4</v>
      </c>
      <c r="L60" s="15" t="s">
        <v>2086</v>
      </c>
      <c r="M60">
        <v>1</v>
      </c>
      <c r="N60" s="6">
        <f t="shared" si="0"/>
        <v>1.1325028312570782E-3</v>
      </c>
      <c r="O60" s="6">
        <f t="shared" si="1"/>
        <v>-6.7833252006039597</v>
      </c>
      <c r="P60" s="6">
        <f t="shared" si="2"/>
        <v>-7.6821349950214725E-3</v>
      </c>
    </row>
    <row r="61" spans="1:16" x14ac:dyDescent="0.3">
      <c r="A61" s="1">
        <v>43267</v>
      </c>
      <c r="B61">
        <v>1</v>
      </c>
      <c r="C61" t="s">
        <v>3</v>
      </c>
      <c r="D61" t="s">
        <v>277</v>
      </c>
      <c r="E61" t="s">
        <v>153</v>
      </c>
      <c r="H61" s="15" t="s">
        <v>2080</v>
      </c>
      <c r="I61">
        <v>1</v>
      </c>
      <c r="L61" s="15" t="s">
        <v>1407</v>
      </c>
      <c r="M61">
        <v>5</v>
      </c>
      <c r="N61" s="6">
        <f t="shared" si="0"/>
        <v>5.6625141562853904E-3</v>
      </c>
      <c r="O61" s="6">
        <f t="shared" si="1"/>
        <v>-5.1738872881698601</v>
      </c>
      <c r="P61" s="6">
        <f t="shared" si="2"/>
        <v>-2.9297210012286863E-2</v>
      </c>
    </row>
    <row r="62" spans="1:16" x14ac:dyDescent="0.3">
      <c r="A62" s="1">
        <v>43253</v>
      </c>
      <c r="B62">
        <v>37</v>
      </c>
      <c r="C62" t="s">
        <v>0</v>
      </c>
      <c r="D62" t="s">
        <v>1400</v>
      </c>
      <c r="E62" t="s">
        <v>153</v>
      </c>
      <c r="H62" s="15" t="s">
        <v>2081</v>
      </c>
      <c r="I62">
        <v>7</v>
      </c>
    </row>
    <row r="63" spans="1:16" x14ac:dyDescent="0.3">
      <c r="A63" s="1">
        <v>43267</v>
      </c>
      <c r="B63">
        <v>5</v>
      </c>
      <c r="C63" t="s">
        <v>0</v>
      </c>
      <c r="D63" t="s">
        <v>1400</v>
      </c>
      <c r="E63" t="s">
        <v>153</v>
      </c>
      <c r="H63" s="15" t="s">
        <v>2082</v>
      </c>
      <c r="I63">
        <v>4</v>
      </c>
      <c r="L63" s="6" t="s">
        <v>805</v>
      </c>
      <c r="M63" s="6"/>
      <c r="N63" s="6">
        <f>SUM(P3:P61)</f>
        <v>-2.8847722658110184</v>
      </c>
    </row>
    <row r="64" spans="1:16" x14ac:dyDescent="0.3">
      <c r="A64" s="1">
        <v>43223</v>
      </c>
      <c r="B64">
        <v>1</v>
      </c>
      <c r="C64" t="s">
        <v>719</v>
      </c>
      <c r="D64" t="s">
        <v>727</v>
      </c>
      <c r="E64" t="s">
        <v>739</v>
      </c>
      <c r="H64" s="15" t="s">
        <v>2083</v>
      </c>
      <c r="I64">
        <v>1</v>
      </c>
      <c r="L64" s="6" t="s">
        <v>806</v>
      </c>
      <c r="M64" s="6"/>
      <c r="N64" s="6">
        <f>N63*(-1)</f>
        <v>2.8847722658110184</v>
      </c>
    </row>
    <row r="65" spans="1:15" x14ac:dyDescent="0.3">
      <c r="A65" s="1">
        <v>43238</v>
      </c>
      <c r="B65">
        <v>1</v>
      </c>
      <c r="C65" t="s">
        <v>0</v>
      </c>
      <c r="D65" t="s">
        <v>175</v>
      </c>
      <c r="E65" t="s">
        <v>153</v>
      </c>
      <c r="H65" s="15" t="s">
        <v>2084</v>
      </c>
      <c r="I65">
        <v>2</v>
      </c>
      <c r="L65" t="s">
        <v>927</v>
      </c>
      <c r="M65">
        <f>N64/LOG(59)</f>
        <v>1.6290306851422978</v>
      </c>
    </row>
    <row r="66" spans="1:15" x14ac:dyDescent="0.3">
      <c r="A66" s="1">
        <v>43223</v>
      </c>
      <c r="B66">
        <v>1</v>
      </c>
      <c r="C66" t="s">
        <v>721</v>
      </c>
      <c r="D66" t="s">
        <v>734</v>
      </c>
      <c r="E66" t="s">
        <v>739</v>
      </c>
      <c r="H66" s="15" t="s">
        <v>2085</v>
      </c>
      <c r="I66">
        <v>3</v>
      </c>
    </row>
    <row r="67" spans="1:15" x14ac:dyDescent="0.3">
      <c r="A67" s="1">
        <v>43238</v>
      </c>
      <c r="B67">
        <v>1</v>
      </c>
      <c r="C67" t="s">
        <v>108</v>
      </c>
      <c r="D67" t="s">
        <v>734</v>
      </c>
      <c r="E67" t="s">
        <v>153</v>
      </c>
      <c r="H67" s="15" t="s">
        <v>2086</v>
      </c>
      <c r="I67">
        <v>1</v>
      </c>
      <c r="L67" s="6" t="s">
        <v>808</v>
      </c>
      <c r="M67" s="6"/>
      <c r="N67" s="6"/>
      <c r="O67" s="6"/>
    </row>
    <row r="68" spans="1:15" x14ac:dyDescent="0.3">
      <c r="A68" s="1">
        <v>43253</v>
      </c>
      <c r="B68">
        <v>1</v>
      </c>
      <c r="C68" t="s">
        <v>108</v>
      </c>
      <c r="D68" t="s">
        <v>734</v>
      </c>
      <c r="E68" t="s">
        <v>153</v>
      </c>
      <c r="H68" s="15" t="s">
        <v>2087</v>
      </c>
      <c r="I68">
        <v>5</v>
      </c>
      <c r="L68" s="6" t="s">
        <v>800</v>
      </c>
      <c r="M68" s="6" t="s">
        <v>801</v>
      </c>
      <c r="N68" s="6" t="s">
        <v>802</v>
      </c>
      <c r="O68" s="6" t="s">
        <v>809</v>
      </c>
    </row>
    <row r="69" spans="1:15" x14ac:dyDescent="0.3">
      <c r="A69" s="1">
        <v>43238</v>
      </c>
      <c r="B69">
        <v>3</v>
      </c>
      <c r="C69" t="s">
        <v>0</v>
      </c>
      <c r="D69" t="s">
        <v>1368</v>
      </c>
      <c r="E69" t="s">
        <v>2088</v>
      </c>
      <c r="L69" t="s">
        <v>212</v>
      </c>
      <c r="M69">
        <v>1</v>
      </c>
      <c r="N69" s="7">
        <f>M69/883</f>
        <v>1.1325028312570782E-3</v>
      </c>
      <c r="O69" s="8">
        <f>N69*N69</f>
        <v>1.2825626628052982E-6</v>
      </c>
    </row>
    <row r="70" spans="1:15" x14ac:dyDescent="0.3">
      <c r="A70" s="1">
        <v>43238</v>
      </c>
      <c r="B70">
        <v>1</v>
      </c>
      <c r="C70" t="s">
        <v>0</v>
      </c>
      <c r="D70" t="s">
        <v>1367</v>
      </c>
      <c r="E70" t="s">
        <v>153</v>
      </c>
      <c r="L70" t="s">
        <v>934</v>
      </c>
      <c r="M70">
        <v>13</v>
      </c>
      <c r="N70" s="7">
        <f t="shared" ref="N70:N127" si="3">M70/883</f>
        <v>1.4722536806342015E-2</v>
      </c>
      <c r="O70" s="8">
        <f t="shared" ref="O70:O127" si="4">N70*N70</f>
        <v>2.1675309001409536E-4</v>
      </c>
    </row>
    <row r="71" spans="1:15" x14ac:dyDescent="0.3">
      <c r="A71" s="1">
        <v>43238</v>
      </c>
      <c r="B71">
        <v>1</v>
      </c>
      <c r="C71" t="s">
        <v>108</v>
      </c>
      <c r="D71" t="s">
        <v>1377</v>
      </c>
      <c r="E71" t="s">
        <v>153</v>
      </c>
      <c r="L71" t="s">
        <v>788</v>
      </c>
      <c r="M71">
        <v>13</v>
      </c>
      <c r="N71" s="7">
        <f t="shared" si="3"/>
        <v>1.4722536806342015E-2</v>
      </c>
      <c r="O71" s="8">
        <f t="shared" si="4"/>
        <v>2.1675309001409536E-4</v>
      </c>
    </row>
    <row r="72" spans="1:15" x14ac:dyDescent="0.3">
      <c r="A72" s="1">
        <v>43267</v>
      </c>
      <c r="B72">
        <v>1</v>
      </c>
      <c r="C72" t="s">
        <v>108</v>
      </c>
      <c r="D72" t="s">
        <v>1377</v>
      </c>
      <c r="E72" t="s">
        <v>153</v>
      </c>
      <c r="L72" t="s">
        <v>219</v>
      </c>
      <c r="M72">
        <v>1</v>
      </c>
      <c r="N72" s="7">
        <f t="shared" si="3"/>
        <v>1.1325028312570782E-3</v>
      </c>
      <c r="O72" s="8">
        <f t="shared" si="4"/>
        <v>1.2825626628052982E-6</v>
      </c>
    </row>
    <row r="73" spans="1:15" x14ac:dyDescent="0.3">
      <c r="A73" s="1">
        <v>43238</v>
      </c>
      <c r="B73">
        <v>2</v>
      </c>
      <c r="C73" t="s">
        <v>0</v>
      </c>
      <c r="D73" t="s">
        <v>699</v>
      </c>
      <c r="E73" t="s">
        <v>45</v>
      </c>
      <c r="F73" t="s">
        <v>2068</v>
      </c>
      <c r="L73" t="s">
        <v>48</v>
      </c>
      <c r="M73">
        <v>10</v>
      </c>
      <c r="N73" s="7">
        <f t="shared" si="3"/>
        <v>1.1325028312570781E-2</v>
      </c>
      <c r="O73" s="8">
        <f t="shared" si="4"/>
        <v>1.2825626628052978E-4</v>
      </c>
    </row>
    <row r="74" spans="1:15" x14ac:dyDescent="0.3">
      <c r="A74" s="1">
        <v>43253</v>
      </c>
      <c r="B74">
        <v>3</v>
      </c>
      <c r="C74" t="s">
        <v>0</v>
      </c>
      <c r="D74" t="s">
        <v>699</v>
      </c>
      <c r="E74" t="s">
        <v>45</v>
      </c>
      <c r="F74" t="s">
        <v>1151</v>
      </c>
      <c r="L74" t="s">
        <v>130</v>
      </c>
      <c r="M74">
        <v>2</v>
      </c>
      <c r="N74" s="7">
        <f t="shared" si="3"/>
        <v>2.2650056625141564E-3</v>
      </c>
      <c r="O74" s="8">
        <f t="shared" si="4"/>
        <v>5.130250651221193E-6</v>
      </c>
    </row>
    <row r="75" spans="1:15" x14ac:dyDescent="0.3">
      <c r="A75" s="1">
        <v>43192</v>
      </c>
      <c r="B75">
        <v>2</v>
      </c>
      <c r="C75" t="s">
        <v>3</v>
      </c>
      <c r="D75" t="s">
        <v>167</v>
      </c>
      <c r="E75" t="s">
        <v>40</v>
      </c>
      <c r="F75" t="s">
        <v>209</v>
      </c>
      <c r="L75" t="s">
        <v>209</v>
      </c>
      <c r="M75">
        <v>6</v>
      </c>
      <c r="N75" s="7">
        <f t="shared" si="3"/>
        <v>6.7950169875424689E-3</v>
      </c>
      <c r="O75" s="8">
        <f t="shared" si="4"/>
        <v>4.6172255860990731E-5</v>
      </c>
    </row>
    <row r="76" spans="1:15" x14ac:dyDescent="0.3">
      <c r="A76" s="1">
        <v>43238</v>
      </c>
      <c r="B76">
        <v>4</v>
      </c>
      <c r="C76" t="s">
        <v>3</v>
      </c>
      <c r="D76" t="s">
        <v>174</v>
      </c>
      <c r="E76" t="s">
        <v>45</v>
      </c>
      <c r="F76" t="s">
        <v>2056</v>
      </c>
      <c r="L76" t="s">
        <v>261</v>
      </c>
      <c r="M76">
        <v>101</v>
      </c>
      <c r="N76" s="7">
        <f t="shared" si="3"/>
        <v>0.1143827859569649</v>
      </c>
      <c r="O76" s="8">
        <f t="shared" si="4"/>
        <v>1.3083421723276846E-2</v>
      </c>
    </row>
    <row r="77" spans="1:15" x14ac:dyDescent="0.3">
      <c r="A77" s="1">
        <v>43238</v>
      </c>
      <c r="B77">
        <v>2</v>
      </c>
      <c r="C77" t="s">
        <v>0</v>
      </c>
      <c r="D77" t="s">
        <v>579</v>
      </c>
      <c r="E77" t="s">
        <v>45</v>
      </c>
      <c r="L77" t="s">
        <v>86</v>
      </c>
      <c r="M77">
        <v>135</v>
      </c>
      <c r="N77" s="7">
        <f t="shared" si="3"/>
        <v>0.15288788221970556</v>
      </c>
      <c r="O77" s="8">
        <f t="shared" si="4"/>
        <v>2.3374704529626561E-2</v>
      </c>
    </row>
    <row r="78" spans="1:15" x14ac:dyDescent="0.3">
      <c r="A78" s="1">
        <v>43267</v>
      </c>
      <c r="B78">
        <v>3</v>
      </c>
      <c r="C78" t="s">
        <v>0</v>
      </c>
      <c r="D78" t="s">
        <v>579</v>
      </c>
      <c r="E78" t="s">
        <v>45</v>
      </c>
      <c r="L78" t="s">
        <v>147</v>
      </c>
      <c r="M78">
        <v>115</v>
      </c>
      <c r="N78" s="7">
        <f t="shared" si="3"/>
        <v>0.13023782559456398</v>
      </c>
      <c r="O78" s="8">
        <f t="shared" si="4"/>
        <v>1.6961891215600065E-2</v>
      </c>
    </row>
    <row r="79" spans="1:15" x14ac:dyDescent="0.3">
      <c r="A79" s="1">
        <v>43253</v>
      </c>
      <c r="B79">
        <v>8</v>
      </c>
      <c r="C79" t="s">
        <v>0</v>
      </c>
      <c r="D79" t="s">
        <v>1398</v>
      </c>
      <c r="E79" t="s">
        <v>45</v>
      </c>
      <c r="F79" t="s">
        <v>601</v>
      </c>
      <c r="L79" t="s">
        <v>89</v>
      </c>
      <c r="M79">
        <v>4</v>
      </c>
      <c r="N79" s="7">
        <f t="shared" si="3"/>
        <v>4.5300113250283129E-3</v>
      </c>
      <c r="O79" s="8">
        <f t="shared" si="4"/>
        <v>2.0521002604884772E-5</v>
      </c>
    </row>
    <row r="80" spans="1:15" x14ac:dyDescent="0.3">
      <c r="A80" s="1">
        <v>43192</v>
      </c>
      <c r="B80">
        <v>1</v>
      </c>
      <c r="C80" t="s">
        <v>0</v>
      </c>
      <c r="D80" t="s">
        <v>7</v>
      </c>
      <c r="E80" t="s">
        <v>40</v>
      </c>
      <c r="F80" t="s">
        <v>49</v>
      </c>
      <c r="L80" t="s">
        <v>49</v>
      </c>
      <c r="M80">
        <v>104</v>
      </c>
      <c r="N80" s="7">
        <f t="shared" si="3"/>
        <v>0.11778029445073612</v>
      </c>
      <c r="O80" s="8">
        <f t="shared" si="4"/>
        <v>1.3872197760902103E-2</v>
      </c>
    </row>
    <row r="81" spans="1:15" x14ac:dyDescent="0.3">
      <c r="A81" s="1">
        <v>43210</v>
      </c>
      <c r="B81">
        <v>2</v>
      </c>
      <c r="C81" t="s">
        <v>0</v>
      </c>
      <c r="D81" t="s">
        <v>7</v>
      </c>
      <c r="E81" t="s">
        <v>40</v>
      </c>
      <c r="F81" t="s">
        <v>781</v>
      </c>
      <c r="L81" t="s">
        <v>269</v>
      </c>
      <c r="M81">
        <v>12</v>
      </c>
      <c r="N81" s="7">
        <f t="shared" si="3"/>
        <v>1.3590033975084938E-2</v>
      </c>
      <c r="O81" s="8">
        <f t="shared" si="4"/>
        <v>1.8468902344396292E-4</v>
      </c>
    </row>
    <row r="82" spans="1:15" x14ac:dyDescent="0.3">
      <c r="A82" s="1">
        <v>43223</v>
      </c>
      <c r="B82">
        <v>1</v>
      </c>
      <c r="C82" t="s">
        <v>719</v>
      </c>
      <c r="D82" t="s">
        <v>729</v>
      </c>
      <c r="E82" t="s">
        <v>738</v>
      </c>
      <c r="F82" t="s">
        <v>49</v>
      </c>
      <c r="L82" t="s">
        <v>417</v>
      </c>
      <c r="M82">
        <v>7</v>
      </c>
      <c r="N82" s="7">
        <f t="shared" si="3"/>
        <v>7.9275198187995465E-3</v>
      </c>
      <c r="O82" s="8">
        <f t="shared" si="4"/>
        <v>6.2845570477459596E-5</v>
      </c>
    </row>
    <row r="83" spans="1:15" x14ac:dyDescent="0.3">
      <c r="A83" s="1">
        <v>43238</v>
      </c>
      <c r="B83">
        <v>28</v>
      </c>
      <c r="C83" t="s">
        <v>0</v>
      </c>
      <c r="D83" t="s">
        <v>170</v>
      </c>
      <c r="E83" t="s">
        <v>45</v>
      </c>
      <c r="F83" t="s">
        <v>2050</v>
      </c>
      <c r="L83" t="s">
        <v>214</v>
      </c>
      <c r="M83">
        <v>4</v>
      </c>
      <c r="N83" s="7">
        <f t="shared" si="3"/>
        <v>4.5300113250283129E-3</v>
      </c>
      <c r="O83" s="8">
        <f t="shared" si="4"/>
        <v>2.0521002604884772E-5</v>
      </c>
    </row>
    <row r="84" spans="1:15" x14ac:dyDescent="0.3">
      <c r="A84" s="1">
        <v>43253</v>
      </c>
      <c r="B84">
        <v>44</v>
      </c>
      <c r="C84" t="s">
        <v>0</v>
      </c>
      <c r="D84" t="s">
        <v>170</v>
      </c>
      <c r="E84" t="s">
        <v>45</v>
      </c>
      <c r="F84" t="s">
        <v>49</v>
      </c>
      <c r="L84" t="s">
        <v>85</v>
      </c>
      <c r="M84">
        <v>49</v>
      </c>
      <c r="N84" s="7">
        <f t="shared" si="3"/>
        <v>5.5492638731596829E-2</v>
      </c>
      <c r="O84" s="8">
        <f t="shared" si="4"/>
        <v>3.0794329533955205E-3</v>
      </c>
    </row>
    <row r="85" spans="1:15" x14ac:dyDescent="0.3">
      <c r="A85" s="1">
        <v>43267</v>
      </c>
      <c r="B85">
        <v>28</v>
      </c>
      <c r="C85" t="s">
        <v>0</v>
      </c>
      <c r="D85" t="s">
        <v>170</v>
      </c>
      <c r="E85" t="s">
        <v>45</v>
      </c>
      <c r="F85" t="s">
        <v>2062</v>
      </c>
      <c r="L85" t="s">
        <v>218</v>
      </c>
      <c r="M85">
        <v>115</v>
      </c>
      <c r="N85" s="7">
        <f t="shared" si="3"/>
        <v>0.13023782559456398</v>
      </c>
      <c r="O85" s="8">
        <f t="shared" si="4"/>
        <v>1.6961891215600065E-2</v>
      </c>
    </row>
    <row r="86" spans="1:15" x14ac:dyDescent="0.3">
      <c r="A86" s="1">
        <v>43210</v>
      </c>
      <c r="B86">
        <v>6</v>
      </c>
      <c r="C86" t="s">
        <v>100</v>
      </c>
      <c r="D86" t="s">
        <v>98</v>
      </c>
      <c r="E86" t="s">
        <v>40</v>
      </c>
      <c r="F86" t="s">
        <v>928</v>
      </c>
      <c r="L86" t="s">
        <v>14</v>
      </c>
      <c r="M86">
        <v>2</v>
      </c>
      <c r="N86" s="7">
        <f t="shared" si="3"/>
        <v>2.2650056625141564E-3</v>
      </c>
      <c r="O86" s="8">
        <f t="shared" si="4"/>
        <v>5.130250651221193E-6</v>
      </c>
    </row>
    <row r="87" spans="1:15" x14ac:dyDescent="0.3">
      <c r="A87" s="1">
        <v>43223</v>
      </c>
      <c r="B87">
        <v>1</v>
      </c>
      <c r="C87" t="s">
        <v>730</v>
      </c>
      <c r="D87" t="s">
        <v>732</v>
      </c>
      <c r="E87" t="s">
        <v>738</v>
      </c>
      <c r="F87" t="s">
        <v>929</v>
      </c>
      <c r="L87" t="s">
        <v>906</v>
      </c>
      <c r="M87">
        <v>14</v>
      </c>
      <c r="N87" s="7">
        <f t="shared" si="3"/>
        <v>1.5855039637599093E-2</v>
      </c>
      <c r="O87" s="8">
        <f t="shared" si="4"/>
        <v>2.5138228190983838E-4</v>
      </c>
    </row>
    <row r="88" spans="1:15" x14ac:dyDescent="0.3">
      <c r="A88" s="1">
        <v>43210</v>
      </c>
      <c r="B88">
        <v>6</v>
      </c>
      <c r="C88" t="s">
        <v>0</v>
      </c>
      <c r="D88" t="s">
        <v>111</v>
      </c>
      <c r="E88" t="s">
        <v>40</v>
      </c>
      <c r="F88" t="s">
        <v>780</v>
      </c>
      <c r="L88" t="s">
        <v>949</v>
      </c>
      <c r="M88">
        <v>2</v>
      </c>
      <c r="N88" s="7">
        <f t="shared" si="3"/>
        <v>2.2650056625141564E-3</v>
      </c>
      <c r="O88" s="8">
        <f t="shared" si="4"/>
        <v>5.130250651221193E-6</v>
      </c>
    </row>
    <row r="89" spans="1:15" x14ac:dyDescent="0.3">
      <c r="A89" s="1">
        <v>43223</v>
      </c>
      <c r="B89">
        <v>2</v>
      </c>
      <c r="C89" t="s">
        <v>719</v>
      </c>
      <c r="D89" t="s">
        <v>725</v>
      </c>
      <c r="E89" t="s">
        <v>738</v>
      </c>
      <c r="F89" t="s">
        <v>774</v>
      </c>
      <c r="L89" t="s">
        <v>950</v>
      </c>
      <c r="M89">
        <v>5</v>
      </c>
      <c r="N89" s="7">
        <f t="shared" si="3"/>
        <v>5.6625141562853904E-3</v>
      </c>
      <c r="O89" s="8">
        <f t="shared" si="4"/>
        <v>3.2064066570132446E-5</v>
      </c>
    </row>
    <row r="90" spans="1:15" x14ac:dyDescent="0.3">
      <c r="A90" s="1">
        <v>43238</v>
      </c>
      <c r="B90">
        <v>21</v>
      </c>
      <c r="C90" t="s">
        <v>0</v>
      </c>
      <c r="D90" t="s">
        <v>111</v>
      </c>
      <c r="E90" t="s">
        <v>45</v>
      </c>
      <c r="F90" t="s">
        <v>2049</v>
      </c>
      <c r="L90" t="s">
        <v>907</v>
      </c>
      <c r="M90">
        <v>3</v>
      </c>
      <c r="N90" s="7">
        <f t="shared" si="3"/>
        <v>3.3975084937712344E-3</v>
      </c>
      <c r="O90" s="8">
        <f t="shared" si="4"/>
        <v>1.1543063965247683E-5</v>
      </c>
    </row>
    <row r="91" spans="1:15" x14ac:dyDescent="0.3">
      <c r="A91" s="1">
        <v>43253</v>
      </c>
      <c r="B91">
        <v>72</v>
      </c>
      <c r="C91" t="s">
        <v>0</v>
      </c>
      <c r="D91" t="s">
        <v>111</v>
      </c>
      <c r="E91" t="s">
        <v>45</v>
      </c>
      <c r="F91" t="s">
        <v>261</v>
      </c>
      <c r="L91" t="s">
        <v>951</v>
      </c>
      <c r="M91">
        <v>1</v>
      </c>
      <c r="N91" s="7">
        <f t="shared" si="3"/>
        <v>1.1325028312570782E-3</v>
      </c>
      <c r="O91" s="8">
        <f t="shared" si="4"/>
        <v>1.2825626628052982E-6</v>
      </c>
    </row>
    <row r="92" spans="1:15" x14ac:dyDescent="0.3">
      <c r="A92" s="1">
        <v>43267</v>
      </c>
      <c r="B92">
        <v>6</v>
      </c>
      <c r="C92" t="s">
        <v>0</v>
      </c>
      <c r="D92" t="s">
        <v>111</v>
      </c>
      <c r="E92" t="s">
        <v>45</v>
      </c>
      <c r="F92" t="s">
        <v>2055</v>
      </c>
      <c r="L92" t="s">
        <v>76</v>
      </c>
      <c r="M92">
        <v>2</v>
      </c>
      <c r="N92" s="7">
        <f t="shared" si="3"/>
        <v>2.2650056625141564E-3</v>
      </c>
      <c r="O92" s="8">
        <f t="shared" si="4"/>
        <v>5.130250651221193E-6</v>
      </c>
    </row>
    <row r="93" spans="1:15" x14ac:dyDescent="0.3">
      <c r="A93" s="1">
        <v>43253</v>
      </c>
      <c r="B93">
        <v>1</v>
      </c>
      <c r="C93" t="s">
        <v>0</v>
      </c>
      <c r="D93" t="s">
        <v>1368</v>
      </c>
      <c r="E93" t="s">
        <v>45</v>
      </c>
      <c r="F93" t="s">
        <v>1696</v>
      </c>
      <c r="L93" t="s">
        <v>180</v>
      </c>
      <c r="M93">
        <v>6</v>
      </c>
      <c r="N93" s="7">
        <f t="shared" si="3"/>
        <v>6.7950169875424689E-3</v>
      </c>
      <c r="O93" s="8">
        <f t="shared" si="4"/>
        <v>4.6172255860990731E-5</v>
      </c>
    </row>
    <row r="94" spans="1:15" x14ac:dyDescent="0.3">
      <c r="A94" s="1">
        <v>43210</v>
      </c>
      <c r="B94">
        <v>1</v>
      </c>
      <c r="C94" t="s">
        <v>108</v>
      </c>
      <c r="D94" t="s">
        <v>119</v>
      </c>
      <c r="E94" t="s">
        <v>40</v>
      </c>
      <c r="F94" t="s">
        <v>779</v>
      </c>
      <c r="L94" t="s">
        <v>668</v>
      </c>
      <c r="M94">
        <v>1</v>
      </c>
      <c r="N94" s="7">
        <f t="shared" si="3"/>
        <v>1.1325028312570782E-3</v>
      </c>
      <c r="O94" s="8">
        <f t="shared" si="4"/>
        <v>1.2825626628052982E-6</v>
      </c>
    </row>
    <row r="95" spans="1:15" x14ac:dyDescent="0.3">
      <c r="A95" s="1">
        <v>43238</v>
      </c>
      <c r="B95">
        <v>1</v>
      </c>
      <c r="C95" t="s">
        <v>108</v>
      </c>
      <c r="D95" t="s">
        <v>119</v>
      </c>
      <c r="E95" t="s">
        <v>45</v>
      </c>
      <c r="F95" t="s">
        <v>2059</v>
      </c>
      <c r="L95" t="s">
        <v>277</v>
      </c>
      <c r="M95">
        <v>2</v>
      </c>
      <c r="N95" s="7">
        <f t="shared" si="3"/>
        <v>2.2650056625141564E-3</v>
      </c>
      <c r="O95" s="8">
        <f t="shared" si="4"/>
        <v>5.130250651221193E-6</v>
      </c>
    </row>
    <row r="96" spans="1:15" x14ac:dyDescent="0.3">
      <c r="A96" s="1">
        <v>43238</v>
      </c>
      <c r="B96">
        <v>5</v>
      </c>
      <c r="C96" t="s">
        <v>108</v>
      </c>
      <c r="D96" t="s">
        <v>119</v>
      </c>
      <c r="E96" t="s">
        <v>45</v>
      </c>
      <c r="F96" t="s">
        <v>2060</v>
      </c>
      <c r="L96" t="s">
        <v>5</v>
      </c>
      <c r="M96">
        <v>2</v>
      </c>
      <c r="N96" s="7">
        <f t="shared" si="3"/>
        <v>2.2650056625141564E-3</v>
      </c>
      <c r="O96" s="8">
        <f t="shared" si="4"/>
        <v>5.130250651221193E-6</v>
      </c>
    </row>
    <row r="97" spans="1:15" x14ac:dyDescent="0.3">
      <c r="A97" s="1">
        <v>43253</v>
      </c>
      <c r="B97">
        <v>2</v>
      </c>
      <c r="C97" t="s">
        <v>108</v>
      </c>
      <c r="D97" t="s">
        <v>119</v>
      </c>
      <c r="E97" t="s">
        <v>45</v>
      </c>
      <c r="F97" t="s">
        <v>2061</v>
      </c>
      <c r="L97" t="s">
        <v>496</v>
      </c>
      <c r="M97">
        <v>1</v>
      </c>
      <c r="N97" s="7">
        <f t="shared" si="3"/>
        <v>1.1325028312570782E-3</v>
      </c>
      <c r="O97" s="8">
        <f t="shared" si="4"/>
        <v>1.2825626628052982E-6</v>
      </c>
    </row>
    <row r="98" spans="1:15" x14ac:dyDescent="0.3">
      <c r="A98" s="1">
        <v>43238</v>
      </c>
      <c r="B98">
        <v>1</v>
      </c>
      <c r="C98" t="s">
        <v>4</v>
      </c>
      <c r="D98" t="s">
        <v>23</v>
      </c>
      <c r="E98" t="s">
        <v>45</v>
      </c>
      <c r="F98" t="s">
        <v>2053</v>
      </c>
      <c r="L98" t="s">
        <v>734</v>
      </c>
      <c r="M98">
        <v>3</v>
      </c>
      <c r="N98" s="7">
        <f t="shared" si="3"/>
        <v>3.3975084937712344E-3</v>
      </c>
      <c r="O98" s="8">
        <f t="shared" si="4"/>
        <v>1.1543063965247683E-5</v>
      </c>
    </row>
    <row r="99" spans="1:15" x14ac:dyDescent="0.3">
      <c r="A99" s="1">
        <v>43253</v>
      </c>
      <c r="B99">
        <v>3</v>
      </c>
      <c r="C99" t="s">
        <v>4</v>
      </c>
      <c r="D99" t="s">
        <v>23</v>
      </c>
      <c r="E99" t="s">
        <v>45</v>
      </c>
      <c r="L99" t="s">
        <v>972</v>
      </c>
      <c r="M99">
        <v>3</v>
      </c>
      <c r="N99" s="7">
        <f t="shared" si="3"/>
        <v>3.3975084937712344E-3</v>
      </c>
      <c r="O99" s="8">
        <f t="shared" si="4"/>
        <v>1.1543063965247683E-5</v>
      </c>
    </row>
    <row r="100" spans="1:15" x14ac:dyDescent="0.3">
      <c r="A100" s="1">
        <v>43238</v>
      </c>
      <c r="B100">
        <v>2</v>
      </c>
      <c r="C100" t="s">
        <v>445</v>
      </c>
      <c r="D100" t="s">
        <v>479</v>
      </c>
      <c r="E100" t="s">
        <v>45</v>
      </c>
      <c r="F100" t="s">
        <v>2052</v>
      </c>
      <c r="L100" t="s">
        <v>17</v>
      </c>
      <c r="M100">
        <v>1</v>
      </c>
      <c r="N100" s="7">
        <f t="shared" si="3"/>
        <v>1.1325028312570782E-3</v>
      </c>
      <c r="O100" s="8">
        <f t="shared" si="4"/>
        <v>1.2825626628052982E-6</v>
      </c>
    </row>
    <row r="101" spans="1:15" x14ac:dyDescent="0.3">
      <c r="A101" s="1">
        <v>43223</v>
      </c>
      <c r="B101">
        <v>1</v>
      </c>
      <c r="C101" t="s">
        <v>730</v>
      </c>
      <c r="D101" t="s">
        <v>731</v>
      </c>
      <c r="E101" t="s">
        <v>738</v>
      </c>
      <c r="L101" t="s">
        <v>243</v>
      </c>
      <c r="M101">
        <v>3</v>
      </c>
      <c r="N101" s="7">
        <f t="shared" si="3"/>
        <v>3.3975084937712344E-3</v>
      </c>
      <c r="O101" s="8">
        <f t="shared" si="4"/>
        <v>1.1543063965247683E-5</v>
      </c>
    </row>
    <row r="102" spans="1:15" x14ac:dyDescent="0.3">
      <c r="A102" s="1">
        <v>43210</v>
      </c>
      <c r="B102">
        <v>2</v>
      </c>
      <c r="C102" t="s">
        <v>2</v>
      </c>
      <c r="D102" t="s">
        <v>243</v>
      </c>
      <c r="E102" t="s">
        <v>43</v>
      </c>
      <c r="L102" t="s">
        <v>19</v>
      </c>
      <c r="M102">
        <v>2</v>
      </c>
      <c r="N102" s="7">
        <f t="shared" si="3"/>
        <v>2.2650056625141564E-3</v>
      </c>
      <c r="O102" s="8">
        <f t="shared" si="4"/>
        <v>5.130250651221193E-6</v>
      </c>
    </row>
    <row r="103" spans="1:15" x14ac:dyDescent="0.3">
      <c r="A103" s="1">
        <v>43267</v>
      </c>
      <c r="B103">
        <v>1</v>
      </c>
      <c r="C103" t="s">
        <v>74</v>
      </c>
      <c r="D103" t="s">
        <v>243</v>
      </c>
      <c r="E103" t="s">
        <v>43</v>
      </c>
      <c r="L103" t="s">
        <v>735</v>
      </c>
      <c r="M103">
        <v>4</v>
      </c>
      <c r="N103" s="7">
        <f t="shared" si="3"/>
        <v>4.5300113250283129E-3</v>
      </c>
      <c r="O103" s="8">
        <f t="shared" si="4"/>
        <v>2.0521002604884772E-5</v>
      </c>
    </row>
    <row r="104" spans="1:15" x14ac:dyDescent="0.3">
      <c r="A104" s="1">
        <v>43210</v>
      </c>
      <c r="B104">
        <v>1</v>
      </c>
      <c r="C104" t="s">
        <v>2</v>
      </c>
      <c r="D104" t="s">
        <v>19</v>
      </c>
      <c r="E104" t="s">
        <v>43</v>
      </c>
      <c r="L104" t="s">
        <v>1406</v>
      </c>
      <c r="M104">
        <v>2</v>
      </c>
      <c r="N104" s="7">
        <f t="shared" si="3"/>
        <v>2.2650056625141564E-3</v>
      </c>
      <c r="O104" s="8">
        <f t="shared" si="4"/>
        <v>5.130250651221193E-6</v>
      </c>
    </row>
    <row r="105" spans="1:15" x14ac:dyDescent="0.3">
      <c r="A105" s="1">
        <v>43238</v>
      </c>
      <c r="B105">
        <v>1</v>
      </c>
      <c r="C105" t="s">
        <v>74</v>
      </c>
      <c r="D105" t="s">
        <v>19</v>
      </c>
      <c r="E105" t="s">
        <v>43</v>
      </c>
      <c r="L105" t="s">
        <v>190</v>
      </c>
      <c r="M105">
        <v>1</v>
      </c>
      <c r="N105" s="7">
        <f t="shared" si="3"/>
        <v>1.1325028312570782E-3</v>
      </c>
      <c r="O105" s="8">
        <f t="shared" si="4"/>
        <v>1.2825626628052982E-6</v>
      </c>
    </row>
    <row r="106" spans="1:15" x14ac:dyDescent="0.3">
      <c r="A106" s="1">
        <v>43192</v>
      </c>
      <c r="B106">
        <v>1</v>
      </c>
      <c r="C106" t="s">
        <v>2</v>
      </c>
      <c r="D106" t="s">
        <v>25</v>
      </c>
      <c r="E106" t="s">
        <v>43</v>
      </c>
      <c r="F106" t="s">
        <v>211</v>
      </c>
      <c r="L106" t="s">
        <v>59</v>
      </c>
      <c r="M106">
        <v>11</v>
      </c>
      <c r="N106" s="7">
        <f t="shared" si="3"/>
        <v>1.245753114382786E-2</v>
      </c>
      <c r="O106" s="8">
        <f t="shared" si="4"/>
        <v>1.5519008219944108E-4</v>
      </c>
    </row>
    <row r="107" spans="1:15" x14ac:dyDescent="0.3">
      <c r="A107" s="1">
        <v>43210</v>
      </c>
      <c r="B107">
        <v>3</v>
      </c>
      <c r="C107" t="s">
        <v>2</v>
      </c>
      <c r="D107" t="s">
        <v>25</v>
      </c>
      <c r="E107" t="s">
        <v>43</v>
      </c>
      <c r="F107" t="s">
        <v>211</v>
      </c>
      <c r="L107" t="s">
        <v>2067</v>
      </c>
      <c r="M107">
        <v>4</v>
      </c>
      <c r="N107" s="7">
        <f t="shared" si="3"/>
        <v>4.5300113250283129E-3</v>
      </c>
      <c r="O107" s="8">
        <f t="shared" si="4"/>
        <v>2.0521002604884772E-5</v>
      </c>
    </row>
    <row r="108" spans="1:15" x14ac:dyDescent="0.3">
      <c r="A108" s="1">
        <v>43238</v>
      </c>
      <c r="B108">
        <v>2</v>
      </c>
      <c r="C108" t="s">
        <v>74</v>
      </c>
      <c r="D108" t="s">
        <v>171</v>
      </c>
      <c r="E108" t="s">
        <v>43</v>
      </c>
      <c r="L108" t="s">
        <v>911</v>
      </c>
      <c r="M108">
        <v>1</v>
      </c>
      <c r="N108" s="7">
        <f t="shared" si="3"/>
        <v>1.1325028312570782E-3</v>
      </c>
      <c r="O108" s="8">
        <f t="shared" si="4"/>
        <v>1.2825626628052982E-6</v>
      </c>
    </row>
    <row r="109" spans="1:15" x14ac:dyDescent="0.3">
      <c r="A109" s="1">
        <v>43253</v>
      </c>
      <c r="B109">
        <v>7</v>
      </c>
      <c r="C109" t="s">
        <v>74</v>
      </c>
      <c r="D109" t="s">
        <v>171</v>
      </c>
      <c r="E109" t="s">
        <v>43</v>
      </c>
      <c r="L109" t="s">
        <v>1004</v>
      </c>
      <c r="M109">
        <v>7</v>
      </c>
      <c r="N109" s="7">
        <f t="shared" si="3"/>
        <v>7.9275198187995465E-3</v>
      </c>
      <c r="O109" s="8">
        <f t="shared" si="4"/>
        <v>6.2845570477459596E-5</v>
      </c>
    </row>
    <row r="110" spans="1:15" x14ac:dyDescent="0.3">
      <c r="A110" s="1">
        <v>43210</v>
      </c>
      <c r="B110">
        <v>1</v>
      </c>
      <c r="C110" t="s">
        <v>2</v>
      </c>
      <c r="D110" t="s">
        <v>17</v>
      </c>
      <c r="E110" t="s">
        <v>43</v>
      </c>
      <c r="L110" t="s">
        <v>1400</v>
      </c>
      <c r="M110">
        <v>42</v>
      </c>
      <c r="N110" s="7">
        <f t="shared" si="3"/>
        <v>4.7565118912797279E-2</v>
      </c>
      <c r="O110" s="8">
        <f t="shared" si="4"/>
        <v>2.2624405371885455E-3</v>
      </c>
    </row>
    <row r="111" spans="1:15" x14ac:dyDescent="0.3">
      <c r="A111" s="1">
        <v>43223</v>
      </c>
      <c r="B111">
        <v>3</v>
      </c>
      <c r="C111" t="s">
        <v>722</v>
      </c>
      <c r="D111" t="s">
        <v>735</v>
      </c>
      <c r="E111" t="s">
        <v>740</v>
      </c>
      <c r="L111" t="s">
        <v>990</v>
      </c>
      <c r="M111">
        <v>4</v>
      </c>
      <c r="N111" s="7">
        <f t="shared" si="3"/>
        <v>4.5300113250283129E-3</v>
      </c>
      <c r="O111" s="8">
        <f t="shared" si="4"/>
        <v>2.0521002604884772E-5</v>
      </c>
    </row>
    <row r="112" spans="1:15" x14ac:dyDescent="0.3">
      <c r="A112" s="1">
        <v>43238</v>
      </c>
      <c r="B112">
        <v>1</v>
      </c>
      <c r="C112" t="s">
        <v>65</v>
      </c>
      <c r="D112" t="s">
        <v>735</v>
      </c>
      <c r="E112" t="s">
        <v>43</v>
      </c>
      <c r="L112" s="15" t="s">
        <v>704</v>
      </c>
      <c r="M112">
        <v>1</v>
      </c>
      <c r="N112" s="7">
        <f t="shared" si="3"/>
        <v>1.1325028312570782E-3</v>
      </c>
      <c r="O112" s="8">
        <f t="shared" si="4"/>
        <v>1.2825626628052982E-6</v>
      </c>
    </row>
    <row r="113" spans="1:15" x14ac:dyDescent="0.3">
      <c r="A113" s="1">
        <v>43253</v>
      </c>
      <c r="B113">
        <v>4</v>
      </c>
      <c r="C113" t="s">
        <v>65</v>
      </c>
      <c r="D113" t="s">
        <v>1410</v>
      </c>
      <c r="E113" t="s">
        <v>43</v>
      </c>
      <c r="L113" s="15" t="s">
        <v>2073</v>
      </c>
      <c r="M113">
        <v>5</v>
      </c>
      <c r="N113" s="7">
        <f t="shared" si="3"/>
        <v>5.6625141562853904E-3</v>
      </c>
      <c r="O113" s="8">
        <f t="shared" si="4"/>
        <v>3.2064066570132446E-5</v>
      </c>
    </row>
    <row r="114" spans="1:15" x14ac:dyDescent="0.3">
      <c r="A114" s="1">
        <v>43267</v>
      </c>
      <c r="B114">
        <v>1</v>
      </c>
      <c r="C114" t="s">
        <v>74</v>
      </c>
      <c r="D114" t="s">
        <v>118</v>
      </c>
      <c r="E114" t="s">
        <v>43</v>
      </c>
      <c r="L114" s="15" t="s">
        <v>1151</v>
      </c>
      <c r="M114">
        <v>5</v>
      </c>
      <c r="N114" s="7">
        <f t="shared" si="3"/>
        <v>5.6625141562853904E-3</v>
      </c>
      <c r="O114" s="8">
        <f t="shared" si="4"/>
        <v>3.2064066570132446E-5</v>
      </c>
    </row>
    <row r="115" spans="1:15" x14ac:dyDescent="0.3">
      <c r="A115" s="1">
        <v>43267</v>
      </c>
      <c r="B115">
        <v>1</v>
      </c>
      <c r="C115" t="s">
        <v>74</v>
      </c>
      <c r="D115" t="s">
        <v>1977</v>
      </c>
      <c r="E115" t="s">
        <v>43</v>
      </c>
      <c r="L115" s="15" t="s">
        <v>601</v>
      </c>
      <c r="M115">
        <v>13</v>
      </c>
      <c r="N115" s="7">
        <f t="shared" si="3"/>
        <v>1.4722536806342015E-2</v>
      </c>
      <c r="O115" s="8">
        <f t="shared" si="4"/>
        <v>2.1675309001409536E-4</v>
      </c>
    </row>
    <row r="116" spans="1:15" x14ac:dyDescent="0.3">
      <c r="A116" s="1">
        <v>43253</v>
      </c>
      <c r="B116">
        <v>5</v>
      </c>
      <c r="C116" t="s">
        <v>74</v>
      </c>
      <c r="D116" t="s">
        <v>1407</v>
      </c>
      <c r="E116" t="s">
        <v>43</v>
      </c>
      <c r="L116" s="15" t="s">
        <v>2076</v>
      </c>
      <c r="M116">
        <v>2</v>
      </c>
      <c r="N116" s="7">
        <f t="shared" si="3"/>
        <v>2.2650056625141564E-3</v>
      </c>
      <c r="O116" s="8">
        <f t="shared" si="4"/>
        <v>5.130250651221193E-6</v>
      </c>
    </row>
    <row r="117" spans="1:15" x14ac:dyDescent="0.3">
      <c r="A117" s="1">
        <v>43192</v>
      </c>
      <c r="B117">
        <v>1</v>
      </c>
      <c r="C117" t="s">
        <v>2</v>
      </c>
      <c r="D117" t="s">
        <v>21</v>
      </c>
      <c r="E117" t="s">
        <v>43</v>
      </c>
      <c r="F117" t="s">
        <v>212</v>
      </c>
      <c r="L117" s="15" t="s">
        <v>2077</v>
      </c>
      <c r="M117">
        <v>2</v>
      </c>
      <c r="N117" s="7">
        <f t="shared" si="3"/>
        <v>2.2650056625141564E-3</v>
      </c>
      <c r="O117" s="8">
        <f t="shared" si="4"/>
        <v>5.130250651221193E-6</v>
      </c>
    </row>
    <row r="118" spans="1:15" x14ac:dyDescent="0.3">
      <c r="L118" s="15" t="s">
        <v>627</v>
      </c>
      <c r="M118">
        <v>6</v>
      </c>
      <c r="N118" s="7">
        <f t="shared" si="3"/>
        <v>6.7950169875424689E-3</v>
      </c>
      <c r="O118" s="8">
        <f t="shared" si="4"/>
        <v>4.6172255860990731E-5</v>
      </c>
    </row>
    <row r="119" spans="1:15" x14ac:dyDescent="0.3">
      <c r="L119" s="15" t="s">
        <v>1696</v>
      </c>
      <c r="M119">
        <v>4</v>
      </c>
      <c r="N119" s="7">
        <f t="shared" si="3"/>
        <v>4.5300113250283129E-3</v>
      </c>
      <c r="O119" s="8">
        <f t="shared" si="4"/>
        <v>2.0521002604884772E-5</v>
      </c>
    </row>
    <row r="120" spans="1:15" x14ac:dyDescent="0.3">
      <c r="L120" s="15" t="s">
        <v>129</v>
      </c>
      <c r="M120">
        <v>1</v>
      </c>
      <c r="N120" s="7">
        <f t="shared" si="3"/>
        <v>1.1325028312570782E-3</v>
      </c>
      <c r="O120" s="8">
        <f t="shared" si="4"/>
        <v>1.2825626628052982E-6</v>
      </c>
    </row>
    <row r="121" spans="1:15" x14ac:dyDescent="0.3">
      <c r="L121" s="15" t="s">
        <v>402</v>
      </c>
      <c r="M121">
        <v>7</v>
      </c>
      <c r="N121" s="7">
        <f t="shared" si="3"/>
        <v>7.9275198187995465E-3</v>
      </c>
      <c r="O121" s="8">
        <f t="shared" si="4"/>
        <v>6.2845570477459596E-5</v>
      </c>
    </row>
    <row r="122" spans="1:15" x14ac:dyDescent="0.3">
      <c r="L122" s="15" t="s">
        <v>206</v>
      </c>
      <c r="M122">
        <v>4</v>
      </c>
      <c r="N122" s="7">
        <f t="shared" si="3"/>
        <v>4.5300113250283129E-3</v>
      </c>
      <c r="O122" s="8">
        <f t="shared" si="4"/>
        <v>2.0521002604884772E-5</v>
      </c>
    </row>
    <row r="123" spans="1:15" x14ac:dyDescent="0.3">
      <c r="L123" s="15" t="s">
        <v>2083</v>
      </c>
      <c r="M123">
        <v>1</v>
      </c>
      <c r="N123" s="7">
        <f t="shared" si="3"/>
        <v>1.1325028312570782E-3</v>
      </c>
      <c r="O123" s="8">
        <f t="shared" si="4"/>
        <v>1.2825626628052982E-6</v>
      </c>
    </row>
    <row r="124" spans="1:15" x14ac:dyDescent="0.3">
      <c r="L124" s="15" t="s">
        <v>2084</v>
      </c>
      <c r="M124">
        <v>2</v>
      </c>
      <c r="N124" s="7">
        <f t="shared" si="3"/>
        <v>2.2650056625141564E-3</v>
      </c>
      <c r="O124" s="8">
        <f t="shared" si="4"/>
        <v>5.130250651221193E-6</v>
      </c>
    </row>
    <row r="125" spans="1:15" x14ac:dyDescent="0.3">
      <c r="L125" s="15" t="s">
        <v>1010</v>
      </c>
      <c r="M125">
        <v>3</v>
      </c>
      <c r="N125" s="7">
        <f t="shared" si="3"/>
        <v>3.3975084937712344E-3</v>
      </c>
      <c r="O125" s="8">
        <f t="shared" si="4"/>
        <v>1.1543063965247683E-5</v>
      </c>
    </row>
    <row r="126" spans="1:15" x14ac:dyDescent="0.3">
      <c r="L126" s="15" t="s">
        <v>2086</v>
      </c>
      <c r="M126">
        <v>1</v>
      </c>
      <c r="N126" s="7">
        <f t="shared" si="3"/>
        <v>1.1325028312570782E-3</v>
      </c>
      <c r="O126" s="8">
        <f t="shared" si="4"/>
        <v>1.2825626628052982E-6</v>
      </c>
    </row>
    <row r="127" spans="1:15" x14ac:dyDescent="0.3">
      <c r="L127" s="15" t="s">
        <v>1407</v>
      </c>
      <c r="M127">
        <v>5</v>
      </c>
      <c r="N127" s="7">
        <f t="shared" si="3"/>
        <v>5.6625141562853904E-3</v>
      </c>
      <c r="O127" s="8">
        <f t="shared" si="4"/>
        <v>3.2064066570132446E-5</v>
      </c>
    </row>
    <row r="129" spans="12:15" x14ac:dyDescent="0.3">
      <c r="L129" s="7">
        <f>SUM(O69:O127)</f>
        <v>9.1694252451939337E-2</v>
      </c>
      <c r="M129" s="6" t="s">
        <v>810</v>
      </c>
      <c r="N129" s="6"/>
      <c r="O129" s="6"/>
    </row>
    <row r="130" spans="12:15" x14ac:dyDescent="0.3">
      <c r="L130" s="7">
        <f>1-L129</f>
        <v>0.9083057475480607</v>
      </c>
      <c r="M130" s="6" t="s">
        <v>811</v>
      </c>
      <c r="N130" s="6"/>
      <c r="O130" s="6"/>
    </row>
  </sheetData>
  <sortState ref="A1:F117">
    <sortCondition ref="E1:E117"/>
  </sortState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>
      <selection activeCell="K11" sqref="K11"/>
    </sheetView>
  </sheetViews>
  <sheetFormatPr defaultRowHeight="16.2" x14ac:dyDescent="0.3"/>
  <sheetData>
    <row r="1" spans="1:17" x14ac:dyDescent="0.3">
      <c r="A1" s="1">
        <v>43281</v>
      </c>
      <c r="B1">
        <v>1</v>
      </c>
      <c r="C1" t="s">
        <v>1790</v>
      </c>
      <c r="D1" t="s">
        <v>1807</v>
      </c>
      <c r="E1" t="s">
        <v>1862</v>
      </c>
      <c r="J1" t="s">
        <v>716</v>
      </c>
      <c r="K1" t="s">
        <v>717</v>
      </c>
      <c r="M1" s="6" t="s">
        <v>827</v>
      </c>
      <c r="N1" s="6"/>
      <c r="O1" s="6"/>
      <c r="P1" s="6"/>
      <c r="Q1" s="6"/>
    </row>
    <row r="2" spans="1:17" x14ac:dyDescent="0.3">
      <c r="A2" s="1">
        <v>43192</v>
      </c>
      <c r="B2">
        <v>1</v>
      </c>
      <c r="C2" t="s">
        <v>1</v>
      </c>
      <c r="D2" t="s">
        <v>8</v>
      </c>
      <c r="E2" t="s">
        <v>41</v>
      </c>
      <c r="F2" t="s">
        <v>88</v>
      </c>
      <c r="I2" t="s">
        <v>41</v>
      </c>
      <c r="J2">
        <v>8</v>
      </c>
      <c r="K2">
        <v>155</v>
      </c>
      <c r="M2" s="6" t="s">
        <v>800</v>
      </c>
      <c r="N2" s="6" t="s">
        <v>801</v>
      </c>
      <c r="O2" s="6" t="s">
        <v>802</v>
      </c>
      <c r="P2" s="6" t="s">
        <v>803</v>
      </c>
      <c r="Q2" s="6" t="s">
        <v>804</v>
      </c>
    </row>
    <row r="3" spans="1:17" x14ac:dyDescent="0.3">
      <c r="A3" s="1">
        <v>43210</v>
      </c>
      <c r="B3">
        <v>26</v>
      </c>
      <c r="C3" t="s">
        <v>1</v>
      </c>
      <c r="D3" t="s">
        <v>8</v>
      </c>
      <c r="E3" t="s">
        <v>41</v>
      </c>
      <c r="F3" t="s">
        <v>88</v>
      </c>
      <c r="I3" t="s">
        <v>39</v>
      </c>
      <c r="J3">
        <v>16</v>
      </c>
      <c r="K3">
        <v>60</v>
      </c>
      <c r="M3" t="s">
        <v>788</v>
      </c>
      <c r="N3">
        <v>33</v>
      </c>
      <c r="O3" s="6">
        <f>N3/386</f>
        <v>8.549222797927461E-2</v>
      </c>
      <c r="P3" s="6">
        <f>LN(O3)</f>
        <v>-2.4593298079983508</v>
      </c>
      <c r="Q3" s="6">
        <f>O3*P3</f>
        <v>-0.21025358462162066</v>
      </c>
    </row>
    <row r="4" spans="1:17" x14ac:dyDescent="0.3">
      <c r="A4" s="1">
        <v>43238</v>
      </c>
      <c r="B4">
        <v>4</v>
      </c>
      <c r="C4" t="s">
        <v>1435</v>
      </c>
      <c r="D4" t="s">
        <v>1438</v>
      </c>
      <c r="E4" t="s">
        <v>1862</v>
      </c>
      <c r="I4" t="s">
        <v>38</v>
      </c>
      <c r="J4">
        <v>5</v>
      </c>
      <c r="K4">
        <v>31</v>
      </c>
      <c r="M4" t="s">
        <v>219</v>
      </c>
      <c r="N4">
        <v>14</v>
      </c>
      <c r="O4" s="6">
        <f t="shared" ref="O4:O51" si="0">N4/386</f>
        <v>3.6269430051813469E-2</v>
      </c>
      <c r="P4" s="6">
        <f t="shared" ref="P4:P51" si="1">LN(O4)</f>
        <v>-3.3167800398495721</v>
      </c>
      <c r="Q4" s="6">
        <f t="shared" ref="Q4:Q51" si="2">O4*P4</f>
        <v>-0.12029772165257514</v>
      </c>
    </row>
    <row r="5" spans="1:17" x14ac:dyDescent="0.3">
      <c r="A5" s="1">
        <v>43281</v>
      </c>
      <c r="B5">
        <v>1</v>
      </c>
      <c r="C5" t="s">
        <v>1790</v>
      </c>
      <c r="D5" t="s">
        <v>1808</v>
      </c>
      <c r="E5" t="s">
        <v>1862</v>
      </c>
      <c r="I5" t="s">
        <v>40</v>
      </c>
      <c r="J5">
        <v>14</v>
      </c>
      <c r="K5">
        <v>123</v>
      </c>
      <c r="M5" t="s">
        <v>86</v>
      </c>
      <c r="N5">
        <v>26</v>
      </c>
      <c r="O5" s="6">
        <f t="shared" si="0"/>
        <v>6.7357512953367879E-2</v>
      </c>
      <c r="P5" s="6">
        <f t="shared" si="1"/>
        <v>-2.6977408314433489</v>
      </c>
      <c r="Q5" s="6">
        <f t="shared" si="2"/>
        <v>-0.1817131129987748</v>
      </c>
    </row>
    <row r="6" spans="1:17" x14ac:dyDescent="0.3">
      <c r="A6" s="1">
        <v>43281</v>
      </c>
      <c r="B6">
        <v>1</v>
      </c>
      <c r="C6" t="s">
        <v>1790</v>
      </c>
      <c r="D6" t="s">
        <v>1809</v>
      </c>
      <c r="E6" t="s">
        <v>1862</v>
      </c>
      <c r="I6" t="s">
        <v>43</v>
      </c>
      <c r="J6">
        <v>6</v>
      </c>
      <c r="K6">
        <v>17</v>
      </c>
      <c r="M6" t="s">
        <v>147</v>
      </c>
      <c r="N6">
        <v>16</v>
      </c>
      <c r="O6" s="6">
        <f t="shared" si="0"/>
        <v>4.145077720207254E-2</v>
      </c>
      <c r="P6" s="6">
        <f t="shared" si="1"/>
        <v>-3.1832486472250494</v>
      </c>
      <c r="Q6" s="6">
        <f t="shared" si="2"/>
        <v>-0.13194813045492435</v>
      </c>
    </row>
    <row r="7" spans="1:17" x14ac:dyDescent="0.3">
      <c r="A7" s="1">
        <v>43210</v>
      </c>
      <c r="B7">
        <v>12</v>
      </c>
      <c r="C7" t="s">
        <v>1</v>
      </c>
      <c r="D7" t="s">
        <v>72</v>
      </c>
      <c r="E7" t="s">
        <v>41</v>
      </c>
      <c r="F7" t="s">
        <v>219</v>
      </c>
      <c r="I7" t="s">
        <v>715</v>
      </c>
      <c r="J7">
        <v>49</v>
      </c>
      <c r="K7">
        <v>386</v>
      </c>
      <c r="M7" t="s">
        <v>85</v>
      </c>
      <c r="N7">
        <v>39</v>
      </c>
      <c r="O7" s="6">
        <f t="shared" si="0"/>
        <v>0.10103626943005181</v>
      </c>
      <c r="P7" s="6">
        <f t="shared" si="1"/>
        <v>-2.2922757233351843</v>
      </c>
      <c r="Q7" s="6">
        <f t="shared" si="2"/>
        <v>-0.23160298759086059</v>
      </c>
    </row>
    <row r="8" spans="1:17" x14ac:dyDescent="0.3">
      <c r="A8" s="1">
        <v>43223</v>
      </c>
      <c r="B8">
        <v>1</v>
      </c>
      <c r="C8" t="s">
        <v>1131</v>
      </c>
      <c r="D8" t="s">
        <v>1136</v>
      </c>
      <c r="E8" t="s">
        <v>1153</v>
      </c>
      <c r="F8" t="s">
        <v>1148</v>
      </c>
      <c r="M8" t="s">
        <v>218</v>
      </c>
      <c r="N8">
        <v>17</v>
      </c>
      <c r="O8" s="6">
        <f t="shared" si="0"/>
        <v>4.4041450777202069E-2</v>
      </c>
      <c r="P8" s="6">
        <f t="shared" si="1"/>
        <v>-3.1226240254086148</v>
      </c>
      <c r="Q8" s="6">
        <f t="shared" si="2"/>
        <v>-0.13752489231074208</v>
      </c>
    </row>
    <row r="9" spans="1:17" x14ac:dyDescent="0.3">
      <c r="A9" s="1">
        <v>43267</v>
      </c>
      <c r="B9">
        <v>1</v>
      </c>
      <c r="C9" t="s">
        <v>1488</v>
      </c>
      <c r="D9" t="s">
        <v>1496</v>
      </c>
      <c r="E9" t="s">
        <v>1862</v>
      </c>
      <c r="F9" t="s">
        <v>1497</v>
      </c>
      <c r="I9" t="s">
        <v>716</v>
      </c>
      <c r="J9" t="s">
        <v>717</v>
      </c>
      <c r="M9" t="s">
        <v>815</v>
      </c>
      <c r="N9">
        <v>13</v>
      </c>
      <c r="O9" s="6">
        <f t="shared" si="0"/>
        <v>3.367875647668394E-2</v>
      </c>
      <c r="P9" s="6">
        <f t="shared" si="1"/>
        <v>-3.3908880120032943</v>
      </c>
      <c r="Q9" s="6">
        <f t="shared" si="2"/>
        <v>-0.11420089159596587</v>
      </c>
    </row>
    <row r="10" spans="1:17" x14ac:dyDescent="0.3">
      <c r="A10" s="1">
        <v>43210</v>
      </c>
      <c r="B10">
        <v>25</v>
      </c>
      <c r="C10" t="s">
        <v>1</v>
      </c>
      <c r="D10" t="s">
        <v>72</v>
      </c>
      <c r="E10" t="s">
        <v>41</v>
      </c>
      <c r="F10" t="s">
        <v>86</v>
      </c>
      <c r="I10" t="s">
        <v>1076</v>
      </c>
      <c r="J10">
        <v>33</v>
      </c>
      <c r="M10" t="s">
        <v>1083</v>
      </c>
      <c r="N10">
        <v>3</v>
      </c>
      <c r="O10" s="6">
        <f t="shared" si="0"/>
        <v>7.7720207253886009E-3</v>
      </c>
      <c r="P10" s="6">
        <f t="shared" si="1"/>
        <v>-4.857225080796721</v>
      </c>
      <c r="Q10" s="6">
        <f t="shared" si="2"/>
        <v>-3.7750453995829436E-2</v>
      </c>
    </row>
    <row r="11" spans="1:17" x14ac:dyDescent="0.3">
      <c r="A11" s="1">
        <v>43223</v>
      </c>
      <c r="B11">
        <v>1</v>
      </c>
      <c r="C11" t="s">
        <v>1131</v>
      </c>
      <c r="D11" t="s">
        <v>1136</v>
      </c>
      <c r="E11" t="s">
        <v>1153</v>
      </c>
      <c r="F11" t="s">
        <v>1147</v>
      </c>
      <c r="I11" t="s">
        <v>1077</v>
      </c>
      <c r="J11">
        <v>14</v>
      </c>
      <c r="M11" t="s">
        <v>1004</v>
      </c>
      <c r="N11">
        <v>8</v>
      </c>
      <c r="O11" s="6">
        <f t="shared" si="0"/>
        <v>2.072538860103627E-2</v>
      </c>
      <c r="P11" s="6">
        <f t="shared" si="1"/>
        <v>-3.8763958277849948</v>
      </c>
      <c r="Q11" s="6">
        <f t="shared" si="2"/>
        <v>-8.0339809902279694E-2</v>
      </c>
    </row>
    <row r="12" spans="1:17" x14ac:dyDescent="0.3">
      <c r="A12" s="1">
        <v>43210</v>
      </c>
      <c r="B12">
        <v>16</v>
      </c>
      <c r="C12" t="s">
        <v>1</v>
      </c>
      <c r="D12" t="s">
        <v>72</v>
      </c>
      <c r="E12" t="s">
        <v>41</v>
      </c>
      <c r="F12" t="s">
        <v>147</v>
      </c>
      <c r="I12" t="s">
        <v>1078</v>
      </c>
      <c r="J12">
        <v>26</v>
      </c>
      <c r="M12" t="s">
        <v>951</v>
      </c>
      <c r="N12">
        <v>1</v>
      </c>
      <c r="O12" s="6">
        <f t="shared" si="0"/>
        <v>2.5906735751295338E-3</v>
      </c>
      <c r="P12" s="6">
        <f t="shared" si="1"/>
        <v>-5.955837369464831</v>
      </c>
      <c r="Q12" s="6">
        <f t="shared" si="2"/>
        <v>-1.5429630490841532E-2</v>
      </c>
    </row>
    <row r="13" spans="1:17" x14ac:dyDescent="0.3">
      <c r="A13" s="1">
        <v>43192</v>
      </c>
      <c r="B13">
        <v>1</v>
      </c>
      <c r="C13" t="s">
        <v>1</v>
      </c>
      <c r="D13" t="s">
        <v>72</v>
      </c>
      <c r="E13" t="s">
        <v>41</v>
      </c>
      <c r="F13" t="s">
        <v>85</v>
      </c>
      <c r="I13" t="s">
        <v>1079</v>
      </c>
      <c r="J13">
        <v>16</v>
      </c>
      <c r="M13" t="s">
        <v>261</v>
      </c>
      <c r="N13">
        <v>14</v>
      </c>
      <c r="O13" s="6">
        <f t="shared" si="0"/>
        <v>3.6269430051813469E-2</v>
      </c>
      <c r="P13" s="6">
        <f t="shared" si="1"/>
        <v>-3.3167800398495721</v>
      </c>
      <c r="Q13" s="6">
        <f t="shared" si="2"/>
        <v>-0.12029772165257514</v>
      </c>
    </row>
    <row r="14" spans="1:17" x14ac:dyDescent="0.3">
      <c r="A14" s="1">
        <v>43210</v>
      </c>
      <c r="B14">
        <v>38</v>
      </c>
      <c r="C14" t="s">
        <v>1</v>
      </c>
      <c r="D14" t="s">
        <v>72</v>
      </c>
      <c r="E14" t="s">
        <v>41</v>
      </c>
      <c r="F14" t="s">
        <v>85</v>
      </c>
      <c r="I14" t="s">
        <v>1080</v>
      </c>
      <c r="J14">
        <v>39</v>
      </c>
      <c r="M14" t="s">
        <v>49</v>
      </c>
      <c r="N14">
        <v>41</v>
      </c>
      <c r="O14" s="6">
        <f t="shared" si="0"/>
        <v>0.10621761658031088</v>
      </c>
      <c r="P14" s="6">
        <f t="shared" si="1"/>
        <v>-2.242265302760523</v>
      </c>
      <c r="Q14" s="6">
        <f t="shared" si="2"/>
        <v>-0.23816807619995192</v>
      </c>
    </row>
    <row r="15" spans="1:17" x14ac:dyDescent="0.3">
      <c r="A15" s="1">
        <v>43210</v>
      </c>
      <c r="B15">
        <v>17</v>
      </c>
      <c r="C15" t="s">
        <v>1</v>
      </c>
      <c r="D15" t="s">
        <v>72</v>
      </c>
      <c r="E15" t="s">
        <v>41</v>
      </c>
      <c r="F15" t="s">
        <v>218</v>
      </c>
      <c r="I15" t="s">
        <v>1081</v>
      </c>
      <c r="J15">
        <v>17</v>
      </c>
      <c r="M15" t="s">
        <v>1088</v>
      </c>
      <c r="N15">
        <v>22</v>
      </c>
      <c r="O15" s="6">
        <f t="shared" si="0"/>
        <v>5.6994818652849742E-2</v>
      </c>
      <c r="P15" s="6">
        <f t="shared" si="1"/>
        <v>-2.8647949161065149</v>
      </c>
      <c r="Q15" s="6">
        <f t="shared" si="2"/>
        <v>-0.16327846672109672</v>
      </c>
    </row>
    <row r="16" spans="1:17" x14ac:dyDescent="0.3">
      <c r="A16" s="1">
        <v>43281</v>
      </c>
      <c r="B16">
        <v>2</v>
      </c>
      <c r="C16" t="s">
        <v>1789</v>
      </c>
      <c r="D16" t="s">
        <v>1801</v>
      </c>
      <c r="E16" t="s">
        <v>1863</v>
      </c>
      <c r="F16" t="s">
        <v>1897</v>
      </c>
      <c r="I16" t="s">
        <v>1082</v>
      </c>
      <c r="J16">
        <v>13</v>
      </c>
      <c r="M16" t="s">
        <v>1007</v>
      </c>
      <c r="N16">
        <v>10</v>
      </c>
      <c r="O16" s="6">
        <f t="shared" si="0"/>
        <v>2.5906735751295335E-2</v>
      </c>
      <c r="P16" s="6">
        <f t="shared" si="1"/>
        <v>-3.6532522764707851</v>
      </c>
      <c r="Q16" s="6">
        <f t="shared" si="2"/>
        <v>-9.4643841359346753E-2</v>
      </c>
    </row>
    <row r="17" spans="1:17" x14ac:dyDescent="0.3">
      <c r="A17" s="1">
        <v>43238</v>
      </c>
      <c r="B17">
        <v>1</v>
      </c>
      <c r="C17" t="s">
        <v>1437</v>
      </c>
      <c r="D17" t="s">
        <v>1443</v>
      </c>
      <c r="E17" t="s">
        <v>1863</v>
      </c>
      <c r="I17" t="s">
        <v>1083</v>
      </c>
      <c r="J17">
        <v>3</v>
      </c>
      <c r="M17" t="s">
        <v>1010</v>
      </c>
      <c r="N17">
        <v>10</v>
      </c>
      <c r="O17" s="6">
        <f t="shared" si="0"/>
        <v>2.5906735751295335E-2</v>
      </c>
      <c r="P17" s="6">
        <f t="shared" si="1"/>
        <v>-3.6532522764707851</v>
      </c>
      <c r="Q17" s="6">
        <f t="shared" si="2"/>
        <v>-9.4643841359346753E-2</v>
      </c>
    </row>
    <row r="18" spans="1:17" x14ac:dyDescent="0.3">
      <c r="A18" s="1">
        <v>43238</v>
      </c>
      <c r="B18">
        <v>1</v>
      </c>
      <c r="C18" t="s">
        <v>1435</v>
      </c>
      <c r="D18" t="s">
        <v>1439</v>
      </c>
      <c r="E18" t="s">
        <v>41</v>
      </c>
      <c r="F18" t="s">
        <v>1864</v>
      </c>
      <c r="I18" t="s">
        <v>1084</v>
      </c>
      <c r="J18">
        <v>8</v>
      </c>
      <c r="M18" t="s">
        <v>1177</v>
      </c>
      <c r="N18">
        <v>17</v>
      </c>
      <c r="O18" s="6">
        <f t="shared" si="0"/>
        <v>4.4041450777202069E-2</v>
      </c>
      <c r="P18" s="6">
        <f t="shared" si="1"/>
        <v>-3.1226240254086148</v>
      </c>
      <c r="Q18" s="6">
        <f t="shared" si="2"/>
        <v>-0.13752489231074208</v>
      </c>
    </row>
    <row r="19" spans="1:17" x14ac:dyDescent="0.3">
      <c r="A19" s="1">
        <v>43267</v>
      </c>
      <c r="B19">
        <v>6</v>
      </c>
      <c r="C19" t="s">
        <v>1488</v>
      </c>
      <c r="D19" t="s">
        <v>1495</v>
      </c>
      <c r="E19" t="s">
        <v>41</v>
      </c>
      <c r="F19" t="s">
        <v>1877</v>
      </c>
      <c r="I19" t="s">
        <v>1085</v>
      </c>
      <c r="J19">
        <v>1</v>
      </c>
      <c r="M19" t="s">
        <v>289</v>
      </c>
      <c r="N19">
        <v>1</v>
      </c>
      <c r="O19" s="6">
        <f t="shared" si="0"/>
        <v>2.5906735751295338E-3</v>
      </c>
      <c r="P19" s="6">
        <f t="shared" si="1"/>
        <v>-5.955837369464831</v>
      </c>
      <c r="Q19" s="6">
        <f t="shared" si="2"/>
        <v>-1.5429630490841532E-2</v>
      </c>
    </row>
    <row r="20" spans="1:17" x14ac:dyDescent="0.3">
      <c r="A20" s="1">
        <v>43281</v>
      </c>
      <c r="B20">
        <v>2</v>
      </c>
      <c r="C20" t="s">
        <v>1790</v>
      </c>
      <c r="D20" t="s">
        <v>1805</v>
      </c>
      <c r="E20" t="s">
        <v>41</v>
      </c>
      <c r="F20" t="s">
        <v>1621</v>
      </c>
      <c r="I20" t="s">
        <v>1086</v>
      </c>
      <c r="J20">
        <v>14</v>
      </c>
      <c r="M20" t="s">
        <v>17</v>
      </c>
      <c r="N20">
        <v>1</v>
      </c>
      <c r="O20" s="6">
        <f t="shared" si="0"/>
        <v>2.5906735751295338E-3</v>
      </c>
      <c r="P20" s="6">
        <f t="shared" si="1"/>
        <v>-5.955837369464831</v>
      </c>
      <c r="Q20" s="6">
        <f t="shared" si="2"/>
        <v>-1.5429630490841532E-2</v>
      </c>
    </row>
    <row r="21" spans="1:17" x14ac:dyDescent="0.3">
      <c r="A21" s="1">
        <v>43210</v>
      </c>
      <c r="B21">
        <v>1</v>
      </c>
      <c r="C21" t="s">
        <v>0</v>
      </c>
      <c r="D21" t="s">
        <v>698</v>
      </c>
      <c r="E21" t="s">
        <v>39</v>
      </c>
      <c r="F21" t="s">
        <v>703</v>
      </c>
      <c r="I21" t="s">
        <v>1087</v>
      </c>
      <c r="J21">
        <v>41</v>
      </c>
      <c r="M21" t="s">
        <v>670</v>
      </c>
      <c r="N21">
        <v>1</v>
      </c>
      <c r="O21" s="6">
        <f t="shared" si="0"/>
        <v>2.5906735751295338E-3</v>
      </c>
      <c r="P21" s="6">
        <f t="shared" si="1"/>
        <v>-5.955837369464831</v>
      </c>
      <c r="Q21" s="6">
        <f t="shared" si="2"/>
        <v>-1.5429630490841532E-2</v>
      </c>
    </row>
    <row r="22" spans="1:17" x14ac:dyDescent="0.3">
      <c r="A22" s="1">
        <v>43223</v>
      </c>
      <c r="B22">
        <v>1</v>
      </c>
      <c r="C22" t="s">
        <v>1132</v>
      </c>
      <c r="D22" t="s">
        <v>1142</v>
      </c>
      <c r="E22" t="s">
        <v>1178</v>
      </c>
      <c r="F22" t="s">
        <v>703</v>
      </c>
      <c r="I22" t="s">
        <v>1088</v>
      </c>
      <c r="J22">
        <v>22</v>
      </c>
      <c r="M22" t="s">
        <v>2090</v>
      </c>
      <c r="N22">
        <v>2</v>
      </c>
      <c r="O22" s="6">
        <f t="shared" si="0"/>
        <v>5.1813471502590676E-3</v>
      </c>
      <c r="P22" s="6">
        <f t="shared" si="1"/>
        <v>-5.2626901889048856</v>
      </c>
      <c r="Q22" s="6">
        <f t="shared" si="2"/>
        <v>-2.7267824812978684E-2</v>
      </c>
    </row>
    <row r="23" spans="1:17" x14ac:dyDescent="0.3">
      <c r="A23" s="1">
        <v>43281</v>
      </c>
      <c r="B23">
        <v>1</v>
      </c>
      <c r="C23" t="s">
        <v>1789</v>
      </c>
      <c r="D23" t="s">
        <v>1803</v>
      </c>
      <c r="E23" t="s">
        <v>1898</v>
      </c>
      <c r="F23" t="s">
        <v>703</v>
      </c>
      <c r="I23" t="s">
        <v>1089</v>
      </c>
      <c r="J23">
        <v>10</v>
      </c>
      <c r="M23" t="s">
        <v>924</v>
      </c>
      <c r="N23">
        <v>1</v>
      </c>
      <c r="O23" s="6">
        <f t="shared" si="0"/>
        <v>2.5906735751295338E-3</v>
      </c>
      <c r="P23" s="6">
        <f t="shared" si="1"/>
        <v>-5.955837369464831</v>
      </c>
      <c r="Q23" s="6">
        <f t="shared" si="2"/>
        <v>-1.5429630490841532E-2</v>
      </c>
    </row>
    <row r="24" spans="1:17" x14ac:dyDescent="0.3">
      <c r="A24" s="1">
        <v>43267</v>
      </c>
      <c r="B24">
        <v>1</v>
      </c>
      <c r="C24" t="s">
        <v>1489</v>
      </c>
      <c r="D24" t="s">
        <v>1504</v>
      </c>
      <c r="E24" t="s">
        <v>1863</v>
      </c>
      <c r="F24" t="s">
        <v>1875</v>
      </c>
      <c r="I24" t="s">
        <v>1176</v>
      </c>
      <c r="J24">
        <v>10</v>
      </c>
      <c r="M24" t="s">
        <v>59</v>
      </c>
      <c r="N24">
        <v>8</v>
      </c>
      <c r="O24" s="6">
        <f t="shared" si="0"/>
        <v>2.072538860103627E-2</v>
      </c>
      <c r="P24" s="6">
        <f t="shared" si="1"/>
        <v>-3.8763958277849948</v>
      </c>
      <c r="Q24" s="6">
        <f t="shared" si="2"/>
        <v>-8.0339809902279694E-2</v>
      </c>
    </row>
    <row r="25" spans="1:17" x14ac:dyDescent="0.3">
      <c r="A25" s="1">
        <v>43281</v>
      </c>
      <c r="B25">
        <v>1</v>
      </c>
      <c r="C25" t="s">
        <v>1789</v>
      </c>
      <c r="D25" t="s">
        <v>1796</v>
      </c>
      <c r="E25" t="s">
        <v>1872</v>
      </c>
      <c r="F25" t="s">
        <v>1828</v>
      </c>
      <c r="I25" t="s">
        <v>1177</v>
      </c>
      <c r="J25">
        <v>17</v>
      </c>
      <c r="M25" t="s">
        <v>48</v>
      </c>
      <c r="N25">
        <v>2</v>
      </c>
      <c r="O25" s="6">
        <f t="shared" si="0"/>
        <v>5.1813471502590676E-3</v>
      </c>
      <c r="P25" s="6">
        <f t="shared" si="1"/>
        <v>-5.2626901889048856</v>
      </c>
      <c r="Q25" s="6">
        <f t="shared" si="2"/>
        <v>-2.7267824812978684E-2</v>
      </c>
    </row>
    <row r="26" spans="1:17" x14ac:dyDescent="0.3">
      <c r="A26" s="1">
        <v>43281</v>
      </c>
      <c r="B26">
        <v>1</v>
      </c>
      <c r="C26" t="s">
        <v>1792</v>
      </c>
      <c r="D26" t="s">
        <v>1816</v>
      </c>
      <c r="E26" t="s">
        <v>1863</v>
      </c>
      <c r="I26" t="s">
        <v>1179</v>
      </c>
      <c r="J26">
        <v>1</v>
      </c>
      <c r="M26" t="s">
        <v>911</v>
      </c>
      <c r="N26">
        <v>1</v>
      </c>
      <c r="O26" s="6">
        <f t="shared" si="0"/>
        <v>2.5906735751295338E-3</v>
      </c>
      <c r="P26" s="6">
        <f t="shared" si="1"/>
        <v>-5.955837369464831</v>
      </c>
      <c r="Q26" s="6">
        <f t="shared" si="2"/>
        <v>-1.5429630490841532E-2</v>
      </c>
    </row>
    <row r="27" spans="1:17" x14ac:dyDescent="0.3">
      <c r="A27" s="1">
        <v>43223</v>
      </c>
      <c r="B27">
        <v>3</v>
      </c>
      <c r="C27" t="s">
        <v>1131</v>
      </c>
      <c r="D27" t="s">
        <v>1137</v>
      </c>
      <c r="E27" t="s">
        <v>1154</v>
      </c>
      <c r="F27" t="s">
        <v>1096</v>
      </c>
      <c r="I27" t="s">
        <v>1143</v>
      </c>
      <c r="J27">
        <v>1</v>
      </c>
      <c r="M27" t="s">
        <v>855</v>
      </c>
      <c r="N27">
        <v>1</v>
      </c>
      <c r="O27" s="6">
        <f t="shared" si="0"/>
        <v>2.5906735751295338E-3</v>
      </c>
      <c r="P27" s="6">
        <f t="shared" si="1"/>
        <v>-5.955837369464831</v>
      </c>
      <c r="Q27" s="6">
        <f t="shared" si="2"/>
        <v>-1.5429630490841532E-2</v>
      </c>
    </row>
    <row r="28" spans="1:17" x14ac:dyDescent="0.3">
      <c r="A28" s="1">
        <v>43210</v>
      </c>
      <c r="B28">
        <v>2</v>
      </c>
      <c r="C28" t="s">
        <v>1</v>
      </c>
      <c r="D28" t="s">
        <v>90</v>
      </c>
      <c r="E28" t="s">
        <v>39</v>
      </c>
      <c r="I28" t="s">
        <v>2089</v>
      </c>
      <c r="J28">
        <v>1</v>
      </c>
      <c r="M28" t="s">
        <v>2097</v>
      </c>
      <c r="N28">
        <v>1</v>
      </c>
      <c r="O28" s="6">
        <f t="shared" si="0"/>
        <v>2.5906735751295338E-3</v>
      </c>
      <c r="P28" s="6">
        <f t="shared" si="1"/>
        <v>-5.955837369464831</v>
      </c>
      <c r="Q28" s="6">
        <f t="shared" si="2"/>
        <v>-1.5429630490841532E-2</v>
      </c>
    </row>
    <row r="29" spans="1:17" x14ac:dyDescent="0.3">
      <c r="A29" s="1">
        <v>43253</v>
      </c>
      <c r="B29">
        <v>1</v>
      </c>
      <c r="C29" t="s">
        <v>1435</v>
      </c>
      <c r="D29" t="s">
        <v>1447</v>
      </c>
      <c r="E29" t="s">
        <v>1863</v>
      </c>
      <c r="I29" t="s">
        <v>2090</v>
      </c>
      <c r="J29">
        <v>2</v>
      </c>
      <c r="M29" t="s">
        <v>2098</v>
      </c>
      <c r="N29">
        <v>1</v>
      </c>
      <c r="O29" s="6">
        <f t="shared" si="0"/>
        <v>2.5906735751295338E-3</v>
      </c>
      <c r="P29" s="6">
        <f t="shared" si="1"/>
        <v>-5.955837369464831</v>
      </c>
      <c r="Q29" s="6">
        <f t="shared" si="2"/>
        <v>-1.5429630490841532E-2</v>
      </c>
    </row>
    <row r="30" spans="1:17" x14ac:dyDescent="0.3">
      <c r="A30" s="1">
        <v>43267</v>
      </c>
      <c r="B30">
        <v>2</v>
      </c>
      <c r="C30" t="s">
        <v>1488</v>
      </c>
      <c r="D30" t="s">
        <v>1494</v>
      </c>
      <c r="E30" t="s">
        <v>1863</v>
      </c>
      <c r="I30" t="s">
        <v>2091</v>
      </c>
      <c r="J30">
        <v>1</v>
      </c>
      <c r="M30" t="s">
        <v>214</v>
      </c>
      <c r="N30">
        <v>4</v>
      </c>
      <c r="O30" s="6">
        <f t="shared" si="0"/>
        <v>1.0362694300518135E-2</v>
      </c>
      <c r="P30" s="6">
        <f t="shared" si="1"/>
        <v>-4.5695430083449402</v>
      </c>
      <c r="Q30" s="6">
        <f t="shared" si="2"/>
        <v>-4.7352777288548607E-2</v>
      </c>
    </row>
    <row r="31" spans="1:17" x14ac:dyDescent="0.3">
      <c r="A31" s="1">
        <v>43267</v>
      </c>
      <c r="B31">
        <v>1</v>
      </c>
      <c r="C31" t="s">
        <v>1493</v>
      </c>
      <c r="D31" t="s">
        <v>1511</v>
      </c>
      <c r="E31" t="s">
        <v>1863</v>
      </c>
      <c r="F31" t="s">
        <v>1893</v>
      </c>
      <c r="I31" t="s">
        <v>2092</v>
      </c>
      <c r="J31">
        <v>8</v>
      </c>
      <c r="M31" t="s">
        <v>910</v>
      </c>
      <c r="N31">
        <v>8</v>
      </c>
      <c r="O31" s="6">
        <f t="shared" si="0"/>
        <v>2.072538860103627E-2</v>
      </c>
      <c r="P31" s="6">
        <f t="shared" si="1"/>
        <v>-3.8763958277849948</v>
      </c>
      <c r="Q31" s="6">
        <f t="shared" si="2"/>
        <v>-8.0339809902279694E-2</v>
      </c>
    </row>
    <row r="32" spans="1:17" x14ac:dyDescent="0.3">
      <c r="A32" s="1">
        <v>43281</v>
      </c>
      <c r="B32">
        <v>1</v>
      </c>
      <c r="C32" t="s">
        <v>1792</v>
      </c>
      <c r="D32" t="s">
        <v>1818</v>
      </c>
      <c r="E32" t="s">
        <v>1863</v>
      </c>
      <c r="I32" t="s">
        <v>2094</v>
      </c>
      <c r="J32">
        <v>2</v>
      </c>
      <c r="M32" t="s">
        <v>2101</v>
      </c>
      <c r="N32">
        <v>3</v>
      </c>
      <c r="O32" s="6">
        <f t="shared" si="0"/>
        <v>7.7720207253886009E-3</v>
      </c>
      <c r="P32" s="6">
        <f t="shared" si="1"/>
        <v>-4.857225080796721</v>
      </c>
      <c r="Q32" s="6">
        <f t="shared" si="2"/>
        <v>-3.7750453995829436E-2</v>
      </c>
    </row>
    <row r="33" spans="1:17" x14ac:dyDescent="0.3">
      <c r="A33" s="1">
        <v>43267</v>
      </c>
      <c r="B33">
        <v>1</v>
      </c>
      <c r="C33" t="s">
        <v>1493</v>
      </c>
      <c r="D33" t="s">
        <v>1513</v>
      </c>
      <c r="E33" t="s">
        <v>1872</v>
      </c>
      <c r="I33" t="s">
        <v>2095</v>
      </c>
      <c r="J33">
        <v>1</v>
      </c>
      <c r="M33" t="s">
        <v>76</v>
      </c>
      <c r="N33">
        <v>1</v>
      </c>
      <c r="O33" s="6">
        <f t="shared" si="0"/>
        <v>2.5906735751295338E-3</v>
      </c>
      <c r="P33" s="6">
        <f t="shared" si="1"/>
        <v>-5.955837369464831</v>
      </c>
      <c r="Q33" s="6">
        <f t="shared" si="2"/>
        <v>-1.5429630490841532E-2</v>
      </c>
    </row>
    <row r="34" spans="1:17" x14ac:dyDescent="0.3">
      <c r="A34" s="1">
        <v>43253</v>
      </c>
      <c r="B34">
        <v>2</v>
      </c>
      <c r="C34" t="s">
        <v>1457</v>
      </c>
      <c r="D34" t="s">
        <v>1460</v>
      </c>
      <c r="E34" t="s">
        <v>1872</v>
      </c>
      <c r="F34" t="s">
        <v>1888</v>
      </c>
      <c r="I34" t="s">
        <v>2096</v>
      </c>
      <c r="J34">
        <v>1</v>
      </c>
      <c r="M34" t="s">
        <v>2103</v>
      </c>
      <c r="N34">
        <v>1</v>
      </c>
      <c r="O34" s="6">
        <f t="shared" si="0"/>
        <v>2.5906735751295338E-3</v>
      </c>
      <c r="P34" s="6">
        <f t="shared" si="1"/>
        <v>-5.955837369464831</v>
      </c>
      <c r="Q34" s="6">
        <f t="shared" si="2"/>
        <v>-1.5429630490841532E-2</v>
      </c>
    </row>
    <row r="35" spans="1:17" x14ac:dyDescent="0.3">
      <c r="A35" s="1">
        <v>43267</v>
      </c>
      <c r="B35">
        <v>2</v>
      </c>
      <c r="C35" t="s">
        <v>1491</v>
      </c>
      <c r="D35" t="s">
        <v>1508</v>
      </c>
      <c r="E35" t="s">
        <v>1863</v>
      </c>
      <c r="F35" t="s">
        <v>1888</v>
      </c>
      <c r="I35" t="s">
        <v>2097</v>
      </c>
      <c r="J35">
        <v>1</v>
      </c>
      <c r="M35" t="s">
        <v>2083</v>
      </c>
      <c r="N35">
        <v>4</v>
      </c>
      <c r="O35" s="6">
        <f t="shared" si="0"/>
        <v>1.0362694300518135E-2</v>
      </c>
      <c r="P35" s="6">
        <f t="shared" si="1"/>
        <v>-4.5695430083449402</v>
      </c>
      <c r="Q35" s="6">
        <f t="shared" si="2"/>
        <v>-4.7352777288548607E-2</v>
      </c>
    </row>
    <row r="36" spans="1:17" x14ac:dyDescent="0.3">
      <c r="A36" s="1">
        <v>43281</v>
      </c>
      <c r="B36">
        <v>8</v>
      </c>
      <c r="C36" t="s">
        <v>1792</v>
      </c>
      <c r="D36" t="s">
        <v>1815</v>
      </c>
      <c r="E36" t="s">
        <v>1863</v>
      </c>
      <c r="I36" t="s">
        <v>2098</v>
      </c>
      <c r="J36">
        <v>1</v>
      </c>
      <c r="M36" t="s">
        <v>2084</v>
      </c>
      <c r="N36">
        <v>5</v>
      </c>
      <c r="O36" s="6">
        <f t="shared" si="0"/>
        <v>1.2953367875647668E-2</v>
      </c>
      <c r="P36" s="6">
        <f t="shared" si="1"/>
        <v>-4.3463994570307305</v>
      </c>
      <c r="Q36" s="6">
        <f t="shared" si="2"/>
        <v>-5.6300511101434331E-2</v>
      </c>
    </row>
    <row r="37" spans="1:17" x14ac:dyDescent="0.3">
      <c r="A37" s="1">
        <v>43210</v>
      </c>
      <c r="B37">
        <v>1</v>
      </c>
      <c r="C37" t="s">
        <v>3</v>
      </c>
      <c r="D37" t="s">
        <v>33</v>
      </c>
      <c r="E37" t="s">
        <v>39</v>
      </c>
      <c r="I37" t="s">
        <v>2099</v>
      </c>
      <c r="J37">
        <v>4</v>
      </c>
      <c r="M37" t="s">
        <v>1946</v>
      </c>
      <c r="N37">
        <v>4</v>
      </c>
      <c r="O37" s="6">
        <f t="shared" si="0"/>
        <v>1.0362694300518135E-2</v>
      </c>
      <c r="P37" s="6">
        <f t="shared" si="1"/>
        <v>-4.5695430083449402</v>
      </c>
      <c r="Q37" s="6">
        <f t="shared" si="2"/>
        <v>-4.7352777288548607E-2</v>
      </c>
    </row>
    <row r="38" spans="1:17" x14ac:dyDescent="0.3">
      <c r="A38" s="1">
        <v>43281</v>
      </c>
      <c r="B38">
        <v>3</v>
      </c>
      <c r="C38" t="s">
        <v>1789</v>
      </c>
      <c r="D38" t="s">
        <v>1800</v>
      </c>
      <c r="E38" t="s">
        <v>1863</v>
      </c>
      <c r="I38" t="s">
        <v>2100</v>
      </c>
      <c r="J38">
        <v>8</v>
      </c>
      <c r="M38" t="s">
        <v>209</v>
      </c>
      <c r="N38">
        <v>1</v>
      </c>
      <c r="O38" s="6">
        <f t="shared" si="0"/>
        <v>2.5906735751295338E-3</v>
      </c>
      <c r="P38" s="6">
        <f t="shared" si="1"/>
        <v>-5.955837369464831</v>
      </c>
      <c r="Q38" s="6">
        <f t="shared" si="2"/>
        <v>-1.5429630490841532E-2</v>
      </c>
    </row>
    <row r="39" spans="1:17" x14ac:dyDescent="0.3">
      <c r="A39" s="1">
        <v>43223</v>
      </c>
      <c r="B39">
        <v>7</v>
      </c>
      <c r="C39" t="s">
        <v>1135</v>
      </c>
      <c r="D39" t="s">
        <v>1146</v>
      </c>
      <c r="E39" t="s">
        <v>1154</v>
      </c>
      <c r="I39" t="s">
        <v>2101</v>
      </c>
      <c r="J39">
        <v>3</v>
      </c>
      <c r="M39" t="s">
        <v>601</v>
      </c>
      <c r="N39">
        <v>3</v>
      </c>
      <c r="O39" s="6">
        <f t="shared" si="0"/>
        <v>7.7720207253886009E-3</v>
      </c>
      <c r="P39" s="6">
        <f t="shared" si="1"/>
        <v>-4.857225080796721</v>
      </c>
      <c r="Q39" s="6">
        <f t="shared" si="2"/>
        <v>-3.7750453995829436E-2</v>
      </c>
    </row>
    <row r="40" spans="1:17" x14ac:dyDescent="0.3">
      <c r="A40" s="1">
        <v>43267</v>
      </c>
      <c r="B40">
        <v>3</v>
      </c>
      <c r="C40" t="s">
        <v>1493</v>
      </c>
      <c r="D40" t="s">
        <v>1512</v>
      </c>
      <c r="E40" t="s">
        <v>1872</v>
      </c>
      <c r="I40" t="s">
        <v>2102</v>
      </c>
      <c r="J40">
        <v>1</v>
      </c>
      <c r="M40" t="s">
        <v>1697</v>
      </c>
      <c r="N40">
        <v>6</v>
      </c>
      <c r="O40" s="6">
        <f t="shared" si="0"/>
        <v>1.5544041450777202E-2</v>
      </c>
      <c r="P40" s="6">
        <f t="shared" si="1"/>
        <v>-4.1640779002367756</v>
      </c>
      <c r="Q40" s="6">
        <f t="shared" si="2"/>
        <v>-6.4726599485545738E-2</v>
      </c>
    </row>
    <row r="41" spans="1:17" x14ac:dyDescent="0.3">
      <c r="A41" s="1">
        <v>43281</v>
      </c>
      <c r="B41">
        <v>1</v>
      </c>
      <c r="C41" t="s">
        <v>1492</v>
      </c>
      <c r="D41" t="s">
        <v>1822</v>
      </c>
      <c r="E41" t="s">
        <v>1872</v>
      </c>
      <c r="I41" t="s">
        <v>2103</v>
      </c>
      <c r="J41">
        <v>1</v>
      </c>
      <c r="M41" t="s">
        <v>262</v>
      </c>
      <c r="N41">
        <v>1</v>
      </c>
      <c r="O41" s="6">
        <f t="shared" si="0"/>
        <v>2.5906735751295338E-3</v>
      </c>
      <c r="P41" s="6">
        <f t="shared" si="1"/>
        <v>-5.955837369464831</v>
      </c>
      <c r="Q41" s="6">
        <f t="shared" si="2"/>
        <v>-1.5429630490841532E-2</v>
      </c>
    </row>
    <row r="42" spans="1:17" x14ac:dyDescent="0.3">
      <c r="A42" s="1">
        <v>43210</v>
      </c>
      <c r="B42">
        <v>1</v>
      </c>
      <c r="C42" t="s">
        <v>31</v>
      </c>
      <c r="D42" t="s">
        <v>253</v>
      </c>
      <c r="E42" t="s">
        <v>39</v>
      </c>
      <c r="I42" t="s">
        <v>2104</v>
      </c>
      <c r="J42">
        <v>4</v>
      </c>
      <c r="M42" t="s">
        <v>260</v>
      </c>
      <c r="N42">
        <v>5</v>
      </c>
      <c r="O42" s="6">
        <f t="shared" si="0"/>
        <v>1.2953367875647668E-2</v>
      </c>
      <c r="P42" s="6">
        <f t="shared" si="1"/>
        <v>-4.3463994570307305</v>
      </c>
      <c r="Q42" s="6">
        <f t="shared" si="2"/>
        <v>-5.6300511101434331E-2</v>
      </c>
    </row>
    <row r="43" spans="1:17" x14ac:dyDescent="0.3">
      <c r="A43" s="1">
        <v>43281</v>
      </c>
      <c r="B43">
        <v>2</v>
      </c>
      <c r="C43" t="s">
        <v>1792</v>
      </c>
      <c r="D43" t="s">
        <v>1817</v>
      </c>
      <c r="E43" t="s">
        <v>1863</v>
      </c>
      <c r="I43" t="s">
        <v>2084</v>
      </c>
      <c r="J43">
        <v>5</v>
      </c>
      <c r="M43" t="s">
        <v>627</v>
      </c>
      <c r="N43">
        <v>14</v>
      </c>
      <c r="O43" s="6">
        <f t="shared" si="0"/>
        <v>3.6269430051813469E-2</v>
      </c>
      <c r="P43" s="6">
        <f t="shared" si="1"/>
        <v>-3.3167800398495721</v>
      </c>
      <c r="Q43" s="6">
        <f t="shared" si="2"/>
        <v>-0.12029772165257514</v>
      </c>
    </row>
    <row r="44" spans="1:17" x14ac:dyDescent="0.3">
      <c r="A44" s="1">
        <v>43281</v>
      </c>
      <c r="B44">
        <v>7</v>
      </c>
      <c r="C44" t="s">
        <v>1789</v>
      </c>
      <c r="D44" t="s">
        <v>1804</v>
      </c>
      <c r="E44" t="s">
        <v>1870</v>
      </c>
      <c r="I44" t="s">
        <v>2105</v>
      </c>
      <c r="J44">
        <v>4</v>
      </c>
      <c r="M44" t="s">
        <v>123</v>
      </c>
      <c r="N44">
        <v>2</v>
      </c>
      <c r="O44" s="6">
        <f t="shared" si="0"/>
        <v>5.1813471502590676E-3</v>
      </c>
      <c r="P44" s="6">
        <f t="shared" si="1"/>
        <v>-5.2626901889048856</v>
      </c>
      <c r="Q44" s="6">
        <f t="shared" si="2"/>
        <v>-2.7267824812978684E-2</v>
      </c>
    </row>
    <row r="45" spans="1:17" x14ac:dyDescent="0.3">
      <c r="A45" s="1">
        <v>43223</v>
      </c>
      <c r="B45">
        <v>3</v>
      </c>
      <c r="C45" t="s">
        <v>1132</v>
      </c>
      <c r="D45" t="s">
        <v>1140</v>
      </c>
      <c r="E45" t="s">
        <v>1156</v>
      </c>
      <c r="I45" t="s">
        <v>2106</v>
      </c>
      <c r="J45">
        <v>1</v>
      </c>
      <c r="M45" t="s">
        <v>1696</v>
      </c>
      <c r="N45">
        <v>2</v>
      </c>
      <c r="O45" s="6">
        <f t="shared" si="0"/>
        <v>5.1813471502590676E-3</v>
      </c>
      <c r="P45" s="6">
        <f t="shared" si="1"/>
        <v>-5.2626901889048856</v>
      </c>
      <c r="Q45" s="6">
        <f t="shared" si="2"/>
        <v>-2.7267824812978684E-2</v>
      </c>
    </row>
    <row r="46" spans="1:17" x14ac:dyDescent="0.3">
      <c r="A46" s="1">
        <v>43238</v>
      </c>
      <c r="B46">
        <v>1</v>
      </c>
      <c r="C46" t="s">
        <v>1391</v>
      </c>
      <c r="D46" t="s">
        <v>1442</v>
      </c>
      <c r="E46" t="s">
        <v>1870</v>
      </c>
      <c r="I46" t="s">
        <v>2107</v>
      </c>
      <c r="J46">
        <v>3</v>
      </c>
      <c r="M46" t="s">
        <v>284</v>
      </c>
      <c r="N46">
        <v>6</v>
      </c>
      <c r="O46" s="6">
        <f t="shared" si="0"/>
        <v>1.5544041450777202E-2</v>
      </c>
      <c r="P46" s="6">
        <f t="shared" si="1"/>
        <v>-4.1640779002367756</v>
      </c>
      <c r="Q46" s="6">
        <f t="shared" si="2"/>
        <v>-6.4726599485545738E-2</v>
      </c>
    </row>
    <row r="47" spans="1:17" x14ac:dyDescent="0.3">
      <c r="A47" s="1">
        <v>43253</v>
      </c>
      <c r="B47">
        <v>1</v>
      </c>
      <c r="C47" t="s">
        <v>1391</v>
      </c>
      <c r="D47" t="s">
        <v>1442</v>
      </c>
      <c r="E47" t="s">
        <v>1870</v>
      </c>
      <c r="I47" t="s">
        <v>2108</v>
      </c>
      <c r="J47">
        <v>6</v>
      </c>
      <c r="M47" t="s">
        <v>130</v>
      </c>
      <c r="N47">
        <v>5</v>
      </c>
      <c r="O47" s="6">
        <f t="shared" si="0"/>
        <v>1.2953367875647668E-2</v>
      </c>
      <c r="P47" s="6">
        <f t="shared" si="1"/>
        <v>-4.3463994570307305</v>
      </c>
      <c r="Q47" s="6">
        <f t="shared" si="2"/>
        <v>-5.6300511101434331E-2</v>
      </c>
    </row>
    <row r="48" spans="1:17" x14ac:dyDescent="0.3">
      <c r="A48" s="1">
        <v>43267</v>
      </c>
      <c r="B48">
        <v>5</v>
      </c>
      <c r="C48" t="s">
        <v>1489</v>
      </c>
      <c r="D48" t="s">
        <v>1503</v>
      </c>
      <c r="E48" t="s">
        <v>1870</v>
      </c>
      <c r="I48" t="s">
        <v>2109</v>
      </c>
      <c r="J48">
        <v>1</v>
      </c>
      <c r="M48" t="s">
        <v>990</v>
      </c>
      <c r="N48">
        <v>1</v>
      </c>
      <c r="O48" s="6">
        <f t="shared" si="0"/>
        <v>2.5906735751295338E-3</v>
      </c>
      <c r="P48" s="6">
        <f t="shared" si="1"/>
        <v>-5.955837369464831</v>
      </c>
      <c r="Q48" s="6">
        <f t="shared" si="2"/>
        <v>-1.5429630490841532E-2</v>
      </c>
    </row>
    <row r="49" spans="1:17" x14ac:dyDescent="0.3">
      <c r="A49" s="1">
        <v>43281</v>
      </c>
      <c r="B49">
        <v>1</v>
      </c>
      <c r="C49" t="s">
        <v>1791</v>
      </c>
      <c r="D49" t="s">
        <v>1814</v>
      </c>
      <c r="E49" t="s">
        <v>1870</v>
      </c>
      <c r="I49" t="s">
        <v>2110</v>
      </c>
      <c r="J49">
        <v>5</v>
      </c>
      <c r="M49" t="s">
        <v>1941</v>
      </c>
      <c r="N49">
        <v>1</v>
      </c>
      <c r="O49" s="6">
        <f t="shared" si="0"/>
        <v>2.5906735751295338E-3</v>
      </c>
      <c r="P49" s="6">
        <f t="shared" si="1"/>
        <v>-5.955837369464831</v>
      </c>
      <c r="Q49" s="6">
        <f t="shared" si="2"/>
        <v>-1.5429630490841532E-2</v>
      </c>
    </row>
    <row r="50" spans="1:17" x14ac:dyDescent="0.3">
      <c r="A50" s="1">
        <v>43281</v>
      </c>
      <c r="B50">
        <v>4</v>
      </c>
      <c r="C50" t="s">
        <v>1789</v>
      </c>
      <c r="D50" t="s">
        <v>1798</v>
      </c>
      <c r="E50" t="s">
        <v>1870</v>
      </c>
      <c r="I50" t="s">
        <v>2111</v>
      </c>
      <c r="J50">
        <v>14</v>
      </c>
      <c r="M50" t="s">
        <v>2117</v>
      </c>
      <c r="N50">
        <v>1</v>
      </c>
      <c r="O50" s="6">
        <f t="shared" si="0"/>
        <v>2.5906735751295338E-3</v>
      </c>
      <c r="P50" s="6">
        <f t="shared" si="1"/>
        <v>-5.955837369464831</v>
      </c>
      <c r="Q50" s="6">
        <f t="shared" si="2"/>
        <v>-1.5429630490841532E-2</v>
      </c>
    </row>
    <row r="51" spans="1:17" x14ac:dyDescent="0.3">
      <c r="A51" s="1">
        <v>43267</v>
      </c>
      <c r="B51">
        <v>2</v>
      </c>
      <c r="C51" t="s">
        <v>1490</v>
      </c>
      <c r="D51" t="s">
        <v>1507</v>
      </c>
      <c r="E51" t="s">
        <v>1870</v>
      </c>
      <c r="I51" t="s">
        <v>2112</v>
      </c>
      <c r="J51">
        <v>2</v>
      </c>
      <c r="M51" t="s">
        <v>2118</v>
      </c>
      <c r="N51">
        <v>3</v>
      </c>
      <c r="O51" s="6">
        <f t="shared" si="0"/>
        <v>7.7720207253886009E-3</v>
      </c>
      <c r="P51" s="6">
        <f t="shared" si="1"/>
        <v>-4.857225080796721</v>
      </c>
      <c r="Q51" s="6">
        <f t="shared" si="2"/>
        <v>-3.7750453995829436E-2</v>
      </c>
    </row>
    <row r="52" spans="1:17" x14ac:dyDescent="0.3">
      <c r="A52" s="1">
        <v>43281</v>
      </c>
      <c r="B52">
        <v>3</v>
      </c>
      <c r="C52" t="s">
        <v>1791</v>
      </c>
      <c r="D52" t="s">
        <v>1812</v>
      </c>
      <c r="E52" t="s">
        <v>1870</v>
      </c>
      <c r="I52" t="s">
        <v>2113</v>
      </c>
      <c r="J52">
        <v>2</v>
      </c>
    </row>
    <row r="53" spans="1:17" x14ac:dyDescent="0.3">
      <c r="A53" s="1">
        <v>43281</v>
      </c>
      <c r="B53">
        <v>4</v>
      </c>
      <c r="C53" t="s">
        <v>1791</v>
      </c>
      <c r="D53" t="s">
        <v>1813</v>
      </c>
      <c r="E53" t="s">
        <v>1870</v>
      </c>
      <c r="I53" t="s">
        <v>2114</v>
      </c>
      <c r="J53">
        <v>6</v>
      </c>
      <c r="M53" s="6" t="s">
        <v>805</v>
      </c>
      <c r="N53" s="6"/>
      <c r="O53" s="6">
        <f>SUM(Q3:Q51)</f>
        <v>-3.2847755794176727</v>
      </c>
    </row>
    <row r="54" spans="1:17" x14ac:dyDescent="0.3">
      <c r="A54" s="1">
        <v>43223</v>
      </c>
      <c r="B54">
        <v>1</v>
      </c>
      <c r="C54" t="s">
        <v>1132</v>
      </c>
      <c r="D54" t="s">
        <v>1141</v>
      </c>
      <c r="E54" t="s">
        <v>1155</v>
      </c>
      <c r="F54" t="s">
        <v>1151</v>
      </c>
      <c r="I54" t="s">
        <v>2115</v>
      </c>
      <c r="J54">
        <v>5</v>
      </c>
      <c r="M54" s="6" t="s">
        <v>806</v>
      </c>
      <c r="N54" s="6"/>
      <c r="O54" s="6">
        <f>O53*(-1)</f>
        <v>3.2847755794176727</v>
      </c>
    </row>
    <row r="55" spans="1:17" x14ac:dyDescent="0.3">
      <c r="A55" s="1">
        <v>43238</v>
      </c>
      <c r="B55">
        <v>1</v>
      </c>
      <c r="C55" t="s">
        <v>1391</v>
      </c>
      <c r="D55" t="s">
        <v>1440</v>
      </c>
      <c r="E55" t="s">
        <v>1865</v>
      </c>
      <c r="F55" t="s">
        <v>1866</v>
      </c>
      <c r="I55" t="s">
        <v>2072</v>
      </c>
      <c r="J55">
        <v>1</v>
      </c>
      <c r="M55" t="s">
        <v>807</v>
      </c>
      <c r="N55">
        <f>O54/LOG(49)</f>
        <v>1.9434287052436299</v>
      </c>
    </row>
    <row r="56" spans="1:17" x14ac:dyDescent="0.3">
      <c r="A56" s="1">
        <v>43267</v>
      </c>
      <c r="B56">
        <v>17</v>
      </c>
      <c r="C56" t="s">
        <v>1489</v>
      </c>
      <c r="D56" t="s">
        <v>1505</v>
      </c>
      <c r="E56" t="s">
        <v>1867</v>
      </c>
      <c r="F56" t="s">
        <v>1890</v>
      </c>
      <c r="I56" t="s">
        <v>2116</v>
      </c>
      <c r="J56">
        <v>1</v>
      </c>
    </row>
    <row r="57" spans="1:17" x14ac:dyDescent="0.3">
      <c r="A57" s="1">
        <v>43281</v>
      </c>
      <c r="B57">
        <v>1</v>
      </c>
      <c r="C57" t="s">
        <v>1789</v>
      </c>
      <c r="D57" t="s">
        <v>1802</v>
      </c>
      <c r="E57" t="s">
        <v>1867</v>
      </c>
      <c r="F57" t="s">
        <v>1894</v>
      </c>
      <c r="I57" t="s">
        <v>2117</v>
      </c>
      <c r="J57">
        <v>1</v>
      </c>
      <c r="M57" s="6" t="s">
        <v>808</v>
      </c>
      <c r="N57" s="6"/>
      <c r="O57" s="6"/>
      <c r="P57" s="6"/>
    </row>
    <row r="58" spans="1:17" x14ac:dyDescent="0.3">
      <c r="A58" s="1">
        <v>43210</v>
      </c>
      <c r="B58">
        <v>1</v>
      </c>
      <c r="C58" t="s">
        <v>0</v>
      </c>
      <c r="D58" t="s">
        <v>699</v>
      </c>
      <c r="E58" t="s">
        <v>40</v>
      </c>
      <c r="I58" t="s">
        <v>2118</v>
      </c>
      <c r="J58">
        <v>3</v>
      </c>
      <c r="M58" s="6" t="s">
        <v>800</v>
      </c>
      <c r="N58" s="6" t="s">
        <v>801</v>
      </c>
      <c r="O58" s="6" t="s">
        <v>802</v>
      </c>
      <c r="P58" s="6" t="s">
        <v>809</v>
      </c>
    </row>
    <row r="59" spans="1:17" x14ac:dyDescent="0.3">
      <c r="A59" s="1">
        <v>43253</v>
      </c>
      <c r="B59">
        <v>1</v>
      </c>
      <c r="C59" t="s">
        <v>1391</v>
      </c>
      <c r="D59" t="s">
        <v>1440</v>
      </c>
      <c r="E59" t="s">
        <v>1867</v>
      </c>
      <c r="M59" t="s">
        <v>788</v>
      </c>
      <c r="N59">
        <v>33</v>
      </c>
      <c r="O59" s="7">
        <f>N59/386</f>
        <v>8.549222797927461E-2</v>
      </c>
      <c r="P59" s="8">
        <f>O59*O59</f>
        <v>7.3089210448602643E-3</v>
      </c>
    </row>
    <row r="60" spans="1:17" x14ac:dyDescent="0.3">
      <c r="A60" s="1">
        <v>43267</v>
      </c>
      <c r="B60">
        <v>1</v>
      </c>
      <c r="C60" t="s">
        <v>1491</v>
      </c>
      <c r="D60" t="s">
        <v>1509</v>
      </c>
      <c r="E60" t="s">
        <v>1871</v>
      </c>
      <c r="F60" t="s">
        <v>1892</v>
      </c>
      <c r="M60" t="s">
        <v>219</v>
      </c>
      <c r="N60">
        <v>14</v>
      </c>
      <c r="O60" s="7">
        <f t="shared" ref="O60:O107" si="3">N60/386</f>
        <v>3.6269430051813469E-2</v>
      </c>
      <c r="P60" s="8">
        <f t="shared" ref="P60:P107" si="4">O60*O60</f>
        <v>1.3154715562833899E-3</v>
      </c>
    </row>
    <row r="61" spans="1:17" x14ac:dyDescent="0.3">
      <c r="A61" s="1">
        <v>43267</v>
      </c>
      <c r="B61">
        <v>3</v>
      </c>
      <c r="C61" t="s">
        <v>1489</v>
      </c>
      <c r="D61" t="s">
        <v>1502</v>
      </c>
      <c r="E61" t="s">
        <v>1867</v>
      </c>
      <c r="F61" t="s">
        <v>1891</v>
      </c>
      <c r="M61" t="s">
        <v>86</v>
      </c>
      <c r="N61">
        <v>26</v>
      </c>
      <c r="O61" s="7">
        <f t="shared" si="3"/>
        <v>6.7357512953367879E-2</v>
      </c>
      <c r="P61" s="8">
        <f t="shared" si="4"/>
        <v>4.5370345512631216E-3</v>
      </c>
    </row>
    <row r="62" spans="1:17" x14ac:dyDescent="0.3">
      <c r="A62" s="1">
        <v>43281</v>
      </c>
      <c r="B62">
        <v>2</v>
      </c>
      <c r="C62" t="s">
        <v>1789</v>
      </c>
      <c r="D62" t="s">
        <v>1799</v>
      </c>
      <c r="E62" t="s">
        <v>1867</v>
      </c>
      <c r="F62" t="s">
        <v>1697</v>
      </c>
      <c r="M62" t="s">
        <v>147</v>
      </c>
      <c r="N62">
        <v>16</v>
      </c>
      <c r="O62" s="7">
        <f t="shared" si="3"/>
        <v>4.145077720207254E-2</v>
      </c>
      <c r="P62" s="8">
        <f t="shared" si="4"/>
        <v>1.7181669306558566E-3</v>
      </c>
    </row>
    <row r="63" spans="1:17" x14ac:dyDescent="0.3">
      <c r="A63" s="1">
        <v>43253</v>
      </c>
      <c r="B63">
        <v>4</v>
      </c>
      <c r="C63" t="s">
        <v>1391</v>
      </c>
      <c r="D63" t="s">
        <v>1473</v>
      </c>
      <c r="E63" t="s">
        <v>1867</v>
      </c>
      <c r="M63" t="s">
        <v>85</v>
      </c>
      <c r="N63">
        <v>39</v>
      </c>
      <c r="O63" s="7">
        <f t="shared" si="3"/>
        <v>0.10103626943005181</v>
      </c>
      <c r="P63" s="8">
        <f t="shared" si="4"/>
        <v>1.0208327740342022E-2</v>
      </c>
    </row>
    <row r="64" spans="1:17" x14ac:dyDescent="0.3">
      <c r="A64" s="1">
        <v>43281</v>
      </c>
      <c r="B64">
        <v>1</v>
      </c>
      <c r="C64" t="s">
        <v>1789</v>
      </c>
      <c r="D64" t="s">
        <v>1500</v>
      </c>
      <c r="E64" t="s">
        <v>1867</v>
      </c>
      <c r="F64" t="s">
        <v>1853</v>
      </c>
      <c r="M64" t="s">
        <v>218</v>
      </c>
      <c r="N64">
        <v>17</v>
      </c>
      <c r="O64" s="7">
        <f t="shared" si="3"/>
        <v>4.4041450777202069E-2</v>
      </c>
      <c r="P64" s="8">
        <f t="shared" si="4"/>
        <v>1.9396493865607128E-3</v>
      </c>
    </row>
    <row r="65" spans="1:16" x14ac:dyDescent="0.3">
      <c r="A65" s="1">
        <v>43210</v>
      </c>
      <c r="B65">
        <v>3</v>
      </c>
      <c r="C65" t="s">
        <v>0</v>
      </c>
      <c r="D65" t="s">
        <v>7</v>
      </c>
      <c r="E65" t="s">
        <v>40</v>
      </c>
      <c r="F65" t="s">
        <v>49</v>
      </c>
      <c r="M65" t="s">
        <v>815</v>
      </c>
      <c r="N65">
        <v>13</v>
      </c>
      <c r="O65" s="7">
        <f t="shared" si="3"/>
        <v>3.367875647668394E-2</v>
      </c>
      <c r="P65" s="8">
        <f t="shared" si="4"/>
        <v>1.1342586378157804E-3</v>
      </c>
    </row>
    <row r="66" spans="1:16" x14ac:dyDescent="0.3">
      <c r="A66" s="1">
        <v>43223</v>
      </c>
      <c r="B66">
        <v>4</v>
      </c>
      <c r="C66" t="s">
        <v>1132</v>
      </c>
      <c r="D66" t="s">
        <v>1138</v>
      </c>
      <c r="E66" t="s">
        <v>1155</v>
      </c>
      <c r="F66" t="s">
        <v>1149</v>
      </c>
      <c r="M66" t="s">
        <v>1083</v>
      </c>
      <c r="N66">
        <v>3</v>
      </c>
      <c r="O66" s="7">
        <f t="shared" si="3"/>
        <v>7.7720207253886009E-3</v>
      </c>
      <c r="P66" s="8">
        <f t="shared" si="4"/>
        <v>6.0404306155869956E-5</v>
      </c>
    </row>
    <row r="67" spans="1:16" x14ac:dyDescent="0.3">
      <c r="A67" s="1">
        <v>43253</v>
      </c>
      <c r="B67">
        <v>1</v>
      </c>
      <c r="C67" t="s">
        <v>1391</v>
      </c>
      <c r="D67" t="s">
        <v>1475</v>
      </c>
      <c r="E67" t="s">
        <v>1867</v>
      </c>
      <c r="F67" t="s">
        <v>1874</v>
      </c>
      <c r="M67" t="s">
        <v>1004</v>
      </c>
      <c r="N67">
        <v>8</v>
      </c>
      <c r="O67" s="7">
        <f t="shared" si="3"/>
        <v>2.072538860103627E-2</v>
      </c>
      <c r="P67" s="8">
        <f t="shared" si="4"/>
        <v>4.2954173266396414E-4</v>
      </c>
    </row>
    <row r="68" spans="1:16" x14ac:dyDescent="0.3">
      <c r="A68" s="1">
        <v>43267</v>
      </c>
      <c r="B68">
        <v>8</v>
      </c>
      <c r="C68" t="s">
        <v>1489</v>
      </c>
      <c r="D68" t="s">
        <v>1500</v>
      </c>
      <c r="E68" t="s">
        <v>1867</v>
      </c>
      <c r="F68" t="s">
        <v>1874</v>
      </c>
      <c r="M68" t="s">
        <v>951</v>
      </c>
      <c r="N68">
        <v>1</v>
      </c>
      <c r="O68" s="7">
        <f t="shared" si="3"/>
        <v>2.5906735751295338E-3</v>
      </c>
      <c r="P68" s="8">
        <f t="shared" si="4"/>
        <v>6.7115895728744397E-6</v>
      </c>
    </row>
    <row r="69" spans="1:16" x14ac:dyDescent="0.3">
      <c r="A69" s="1">
        <v>43281</v>
      </c>
      <c r="B69">
        <v>25</v>
      </c>
      <c r="C69" t="s">
        <v>1789</v>
      </c>
      <c r="D69" t="s">
        <v>1500</v>
      </c>
      <c r="E69" t="s">
        <v>1871</v>
      </c>
      <c r="F69" t="s">
        <v>1824</v>
      </c>
      <c r="M69" t="s">
        <v>261</v>
      </c>
      <c r="N69">
        <v>14</v>
      </c>
      <c r="O69" s="7">
        <f t="shared" si="3"/>
        <v>3.6269430051813469E-2</v>
      </c>
      <c r="P69" s="8">
        <f t="shared" si="4"/>
        <v>1.3154715562833899E-3</v>
      </c>
    </row>
    <row r="70" spans="1:16" x14ac:dyDescent="0.3">
      <c r="A70" s="1">
        <v>43253</v>
      </c>
      <c r="B70">
        <v>1</v>
      </c>
      <c r="C70" t="s">
        <v>1391</v>
      </c>
      <c r="D70" t="s">
        <v>1452</v>
      </c>
      <c r="E70" t="s">
        <v>1867</v>
      </c>
      <c r="F70" t="s">
        <v>1886</v>
      </c>
      <c r="M70" t="s">
        <v>49</v>
      </c>
      <c r="N70">
        <v>41</v>
      </c>
      <c r="O70" s="7">
        <f t="shared" si="3"/>
        <v>0.10621761658031088</v>
      </c>
      <c r="P70" s="8">
        <f t="shared" si="4"/>
        <v>1.1282182072001934E-2</v>
      </c>
    </row>
    <row r="71" spans="1:16" x14ac:dyDescent="0.3">
      <c r="A71" s="1">
        <v>43281</v>
      </c>
      <c r="B71">
        <v>4</v>
      </c>
      <c r="C71" t="s">
        <v>1789</v>
      </c>
      <c r="D71" t="s">
        <v>1500</v>
      </c>
      <c r="E71" t="s">
        <v>1871</v>
      </c>
      <c r="F71" t="s">
        <v>1825</v>
      </c>
      <c r="M71" t="s">
        <v>1088</v>
      </c>
      <c r="N71">
        <v>22</v>
      </c>
      <c r="O71" s="7">
        <f t="shared" si="3"/>
        <v>5.6994818652849742E-2</v>
      </c>
      <c r="P71" s="8">
        <f t="shared" si="4"/>
        <v>3.248409353271229E-3</v>
      </c>
    </row>
    <row r="72" spans="1:16" x14ac:dyDescent="0.3">
      <c r="A72" s="1">
        <v>43223</v>
      </c>
      <c r="B72">
        <v>1</v>
      </c>
      <c r="C72" t="s">
        <v>1134</v>
      </c>
      <c r="D72" t="s">
        <v>1145</v>
      </c>
      <c r="E72" t="s">
        <v>1155</v>
      </c>
      <c r="F72" t="s">
        <v>1152</v>
      </c>
      <c r="M72" t="s">
        <v>1007</v>
      </c>
      <c r="N72">
        <v>10</v>
      </c>
      <c r="O72" s="7">
        <f t="shared" si="3"/>
        <v>2.5906735751295335E-2</v>
      </c>
      <c r="P72" s="8">
        <f t="shared" si="4"/>
        <v>6.7115895728744391E-4</v>
      </c>
    </row>
    <row r="73" spans="1:16" x14ac:dyDescent="0.3">
      <c r="A73" s="1">
        <v>43210</v>
      </c>
      <c r="B73">
        <v>5</v>
      </c>
      <c r="C73" t="s">
        <v>0</v>
      </c>
      <c r="D73" t="s">
        <v>111</v>
      </c>
      <c r="E73" t="s">
        <v>40</v>
      </c>
      <c r="F73" t="s">
        <v>261</v>
      </c>
      <c r="M73" t="s">
        <v>1010</v>
      </c>
      <c r="N73">
        <v>10</v>
      </c>
      <c r="O73" s="7">
        <f t="shared" si="3"/>
        <v>2.5906735751295335E-2</v>
      </c>
      <c r="P73" s="8">
        <f t="shared" si="4"/>
        <v>6.7115895728744391E-4</v>
      </c>
    </row>
    <row r="74" spans="1:16" x14ac:dyDescent="0.3">
      <c r="A74" s="1">
        <v>43223</v>
      </c>
      <c r="B74">
        <v>4</v>
      </c>
      <c r="C74" t="s">
        <v>1132</v>
      </c>
      <c r="D74" t="s">
        <v>1139</v>
      </c>
      <c r="E74" t="s">
        <v>1155</v>
      </c>
      <c r="F74" t="s">
        <v>1150</v>
      </c>
      <c r="M74" t="s">
        <v>1177</v>
      </c>
      <c r="N74">
        <v>17</v>
      </c>
      <c r="O74" s="7">
        <f t="shared" si="3"/>
        <v>4.4041450777202069E-2</v>
      </c>
      <c r="P74" s="8">
        <f t="shared" si="4"/>
        <v>1.9396493865607128E-3</v>
      </c>
    </row>
    <row r="75" spans="1:16" x14ac:dyDescent="0.3">
      <c r="A75" s="1">
        <v>43238</v>
      </c>
      <c r="B75">
        <v>2</v>
      </c>
      <c r="C75" t="s">
        <v>1391</v>
      </c>
      <c r="D75" t="s">
        <v>1441</v>
      </c>
      <c r="E75" t="s">
        <v>1867</v>
      </c>
      <c r="F75" t="s">
        <v>1868</v>
      </c>
      <c r="M75" t="s">
        <v>289</v>
      </c>
      <c r="N75">
        <v>1</v>
      </c>
      <c r="O75" s="7">
        <f t="shared" si="3"/>
        <v>2.5906735751295338E-3</v>
      </c>
      <c r="P75" s="8">
        <f t="shared" si="4"/>
        <v>6.7115895728744397E-6</v>
      </c>
    </row>
    <row r="76" spans="1:16" x14ac:dyDescent="0.3">
      <c r="A76" s="1">
        <v>43253</v>
      </c>
      <c r="B76">
        <v>1</v>
      </c>
      <c r="C76" t="s">
        <v>1391</v>
      </c>
      <c r="D76" t="s">
        <v>1441</v>
      </c>
      <c r="E76" t="s">
        <v>1867</v>
      </c>
      <c r="F76" t="s">
        <v>1881</v>
      </c>
      <c r="M76" t="s">
        <v>17</v>
      </c>
      <c r="N76">
        <v>1</v>
      </c>
      <c r="O76" s="7">
        <f t="shared" si="3"/>
        <v>2.5906735751295338E-3</v>
      </c>
      <c r="P76" s="8">
        <f t="shared" si="4"/>
        <v>6.7115895728744397E-6</v>
      </c>
    </row>
    <row r="77" spans="1:16" x14ac:dyDescent="0.3">
      <c r="A77" s="1">
        <v>43267</v>
      </c>
      <c r="B77">
        <v>2</v>
      </c>
      <c r="C77" t="s">
        <v>1489</v>
      </c>
      <c r="D77" t="s">
        <v>1499</v>
      </c>
      <c r="E77" t="s">
        <v>1867</v>
      </c>
      <c r="F77" t="s">
        <v>1881</v>
      </c>
      <c r="M77" t="s">
        <v>670</v>
      </c>
      <c r="N77">
        <v>1</v>
      </c>
      <c r="O77" s="7">
        <f t="shared" si="3"/>
        <v>2.5906735751295338E-3</v>
      </c>
      <c r="P77" s="8">
        <f t="shared" si="4"/>
        <v>6.7115895728744397E-6</v>
      </c>
    </row>
    <row r="78" spans="1:16" x14ac:dyDescent="0.3">
      <c r="A78" s="1">
        <v>43238</v>
      </c>
      <c r="B78">
        <v>1</v>
      </c>
      <c r="C78" t="s">
        <v>1391</v>
      </c>
      <c r="D78" t="s">
        <v>1441</v>
      </c>
      <c r="E78" t="s">
        <v>1867</v>
      </c>
      <c r="F78" t="s">
        <v>1869</v>
      </c>
      <c r="M78" t="s">
        <v>2090</v>
      </c>
      <c r="N78">
        <v>2</v>
      </c>
      <c r="O78" s="7">
        <f t="shared" si="3"/>
        <v>5.1813471502590676E-3</v>
      </c>
      <c r="P78" s="8">
        <f t="shared" si="4"/>
        <v>2.6846358291497759E-5</v>
      </c>
    </row>
    <row r="79" spans="1:16" x14ac:dyDescent="0.3">
      <c r="A79" s="1">
        <v>43253</v>
      </c>
      <c r="B79">
        <v>2</v>
      </c>
      <c r="C79" t="s">
        <v>1391</v>
      </c>
      <c r="D79" t="s">
        <v>1441</v>
      </c>
      <c r="E79" t="s">
        <v>1867</v>
      </c>
      <c r="F79" t="s">
        <v>1885</v>
      </c>
      <c r="M79" t="s">
        <v>924</v>
      </c>
      <c r="N79">
        <v>1</v>
      </c>
      <c r="O79" s="7">
        <f t="shared" si="3"/>
        <v>2.5906735751295338E-3</v>
      </c>
      <c r="P79" s="8">
        <f t="shared" si="4"/>
        <v>6.7115895728744397E-6</v>
      </c>
    </row>
    <row r="80" spans="1:16" x14ac:dyDescent="0.3">
      <c r="A80" s="1">
        <v>43267</v>
      </c>
      <c r="B80">
        <v>8</v>
      </c>
      <c r="C80" t="s">
        <v>1489</v>
      </c>
      <c r="D80" t="s">
        <v>1498</v>
      </c>
      <c r="E80" t="s">
        <v>1871</v>
      </c>
      <c r="F80" t="s">
        <v>1885</v>
      </c>
      <c r="M80" t="s">
        <v>59</v>
      </c>
      <c r="N80">
        <v>8</v>
      </c>
      <c r="O80" s="7">
        <f t="shared" si="3"/>
        <v>2.072538860103627E-2</v>
      </c>
      <c r="P80" s="8">
        <f t="shared" si="4"/>
        <v>4.2954173266396414E-4</v>
      </c>
    </row>
    <row r="81" spans="1:16" x14ac:dyDescent="0.3">
      <c r="A81" s="1">
        <v>43281</v>
      </c>
      <c r="B81">
        <v>3</v>
      </c>
      <c r="C81" t="s">
        <v>1789</v>
      </c>
      <c r="D81" t="s">
        <v>1795</v>
      </c>
      <c r="E81" t="s">
        <v>1871</v>
      </c>
      <c r="F81" t="s">
        <v>1826</v>
      </c>
      <c r="M81" t="s">
        <v>48</v>
      </c>
      <c r="N81">
        <v>2</v>
      </c>
      <c r="O81" s="7">
        <f t="shared" si="3"/>
        <v>5.1813471502590676E-3</v>
      </c>
      <c r="P81" s="8">
        <f t="shared" si="4"/>
        <v>2.6846358291497759E-5</v>
      </c>
    </row>
    <row r="82" spans="1:16" x14ac:dyDescent="0.3">
      <c r="A82" s="1">
        <v>43281</v>
      </c>
      <c r="B82">
        <v>2</v>
      </c>
      <c r="C82" t="s">
        <v>1789</v>
      </c>
      <c r="D82" t="s">
        <v>1795</v>
      </c>
      <c r="E82" t="s">
        <v>1871</v>
      </c>
      <c r="F82" t="s">
        <v>1827</v>
      </c>
      <c r="M82" t="s">
        <v>911</v>
      </c>
      <c r="N82">
        <v>1</v>
      </c>
      <c r="O82" s="7">
        <f t="shared" si="3"/>
        <v>2.5906735751295338E-3</v>
      </c>
      <c r="P82" s="8">
        <f t="shared" si="4"/>
        <v>6.7115895728744397E-6</v>
      </c>
    </row>
    <row r="83" spans="1:16" x14ac:dyDescent="0.3">
      <c r="A83" s="1">
        <v>43281</v>
      </c>
      <c r="B83">
        <v>2</v>
      </c>
      <c r="C83" t="s">
        <v>1789</v>
      </c>
      <c r="D83" t="s">
        <v>1797</v>
      </c>
      <c r="E83" t="s">
        <v>1867</v>
      </c>
      <c r="F83" t="s">
        <v>1829</v>
      </c>
      <c r="M83" t="s">
        <v>855</v>
      </c>
      <c r="N83">
        <v>1</v>
      </c>
      <c r="O83" s="7">
        <f t="shared" si="3"/>
        <v>2.5906735751295338E-3</v>
      </c>
      <c r="P83" s="8">
        <f t="shared" si="4"/>
        <v>6.7115895728744397E-6</v>
      </c>
    </row>
    <row r="84" spans="1:16" x14ac:dyDescent="0.3">
      <c r="A84" s="1">
        <v>43267</v>
      </c>
      <c r="B84">
        <v>5</v>
      </c>
      <c r="C84" t="s">
        <v>1489</v>
      </c>
      <c r="D84" t="s">
        <v>1501</v>
      </c>
      <c r="E84" t="s">
        <v>1867</v>
      </c>
      <c r="F84" t="s">
        <v>1889</v>
      </c>
      <c r="M84" t="s">
        <v>2097</v>
      </c>
      <c r="N84">
        <v>1</v>
      </c>
      <c r="O84" s="7">
        <f t="shared" si="3"/>
        <v>2.5906735751295338E-3</v>
      </c>
      <c r="P84" s="8">
        <f t="shared" si="4"/>
        <v>6.7115895728744397E-6</v>
      </c>
    </row>
    <row r="85" spans="1:16" x14ac:dyDescent="0.3">
      <c r="A85" s="1">
        <v>43253</v>
      </c>
      <c r="B85">
        <v>1</v>
      </c>
      <c r="C85" t="s">
        <v>1391</v>
      </c>
      <c r="D85" t="s">
        <v>1476</v>
      </c>
      <c r="E85" t="s">
        <v>1871</v>
      </c>
      <c r="M85" t="s">
        <v>2098</v>
      </c>
      <c r="N85">
        <v>1</v>
      </c>
      <c r="O85" s="7">
        <f t="shared" si="3"/>
        <v>2.5906735751295338E-3</v>
      </c>
      <c r="P85" s="8">
        <f t="shared" si="4"/>
        <v>6.7115895728744397E-6</v>
      </c>
    </row>
    <row r="86" spans="1:16" x14ac:dyDescent="0.3">
      <c r="A86" s="1">
        <v>43253</v>
      </c>
      <c r="B86">
        <v>2</v>
      </c>
      <c r="C86" t="s">
        <v>1456</v>
      </c>
      <c r="D86" t="s">
        <v>1459</v>
      </c>
      <c r="E86" t="s">
        <v>1867</v>
      </c>
      <c r="F86" t="s">
        <v>1887</v>
      </c>
      <c r="M86" t="s">
        <v>214</v>
      </c>
      <c r="N86">
        <v>4</v>
      </c>
      <c r="O86" s="7">
        <f t="shared" si="3"/>
        <v>1.0362694300518135E-2</v>
      </c>
      <c r="P86" s="8">
        <f t="shared" si="4"/>
        <v>1.0738543316599103E-4</v>
      </c>
    </row>
    <row r="87" spans="1:16" x14ac:dyDescent="0.3">
      <c r="A87" s="1">
        <v>43267</v>
      </c>
      <c r="B87">
        <v>1</v>
      </c>
      <c r="C87" t="s">
        <v>1490</v>
      </c>
      <c r="D87" t="s">
        <v>1506</v>
      </c>
      <c r="E87" t="s">
        <v>1867</v>
      </c>
      <c r="F87" t="s">
        <v>1887</v>
      </c>
      <c r="M87" t="s">
        <v>910</v>
      </c>
      <c r="N87">
        <v>8</v>
      </c>
      <c r="O87" s="7">
        <f t="shared" si="3"/>
        <v>2.072538860103627E-2</v>
      </c>
      <c r="P87" s="8">
        <f t="shared" si="4"/>
        <v>4.2954173266396414E-4</v>
      </c>
    </row>
    <row r="88" spans="1:16" x14ac:dyDescent="0.3">
      <c r="A88" s="1">
        <v>43281</v>
      </c>
      <c r="B88">
        <v>2</v>
      </c>
      <c r="C88" t="s">
        <v>1791</v>
      </c>
      <c r="D88" t="s">
        <v>1811</v>
      </c>
      <c r="E88" t="s">
        <v>1867</v>
      </c>
      <c r="F88" t="s">
        <v>1855</v>
      </c>
      <c r="M88" t="s">
        <v>2101</v>
      </c>
      <c r="N88">
        <v>3</v>
      </c>
      <c r="O88" s="7">
        <f t="shared" si="3"/>
        <v>7.7720207253886009E-3</v>
      </c>
      <c r="P88" s="8">
        <f t="shared" si="4"/>
        <v>6.0404306155869956E-5</v>
      </c>
    </row>
    <row r="89" spans="1:16" x14ac:dyDescent="0.3">
      <c r="A89" s="1">
        <v>43210</v>
      </c>
      <c r="B89">
        <v>1</v>
      </c>
      <c r="C89" t="s">
        <v>2</v>
      </c>
      <c r="D89" t="s">
        <v>25</v>
      </c>
      <c r="E89" t="s">
        <v>43</v>
      </c>
      <c r="M89" t="s">
        <v>76</v>
      </c>
      <c r="N89">
        <v>1</v>
      </c>
      <c r="O89" s="7">
        <f t="shared" si="3"/>
        <v>2.5906735751295338E-3</v>
      </c>
      <c r="P89" s="8">
        <f t="shared" si="4"/>
        <v>6.7115895728744397E-6</v>
      </c>
    </row>
    <row r="90" spans="1:16" x14ac:dyDescent="0.3">
      <c r="A90" s="1">
        <v>43223</v>
      </c>
      <c r="B90">
        <v>1</v>
      </c>
      <c r="C90" t="s">
        <v>1133</v>
      </c>
      <c r="D90" t="s">
        <v>1144</v>
      </c>
      <c r="E90" t="s">
        <v>1157</v>
      </c>
      <c r="M90" t="s">
        <v>2103</v>
      </c>
      <c r="N90">
        <v>1</v>
      </c>
      <c r="O90" s="7">
        <f t="shared" si="3"/>
        <v>2.5906735751295338E-3</v>
      </c>
      <c r="P90" s="8">
        <f t="shared" si="4"/>
        <v>6.7115895728744397E-6</v>
      </c>
    </row>
    <row r="91" spans="1:16" x14ac:dyDescent="0.3">
      <c r="A91" s="1">
        <v>43253</v>
      </c>
      <c r="B91">
        <v>6</v>
      </c>
      <c r="C91" t="s">
        <v>1444</v>
      </c>
      <c r="D91" t="s">
        <v>1451</v>
      </c>
      <c r="E91" t="s">
        <v>1873</v>
      </c>
      <c r="M91" t="s">
        <v>2083</v>
      </c>
      <c r="N91">
        <v>4</v>
      </c>
      <c r="O91" s="7">
        <f t="shared" si="3"/>
        <v>1.0362694300518135E-2</v>
      </c>
      <c r="P91" s="8">
        <f t="shared" si="4"/>
        <v>1.0738543316599103E-4</v>
      </c>
    </row>
    <row r="92" spans="1:16" x14ac:dyDescent="0.3">
      <c r="A92" s="1">
        <v>43267</v>
      </c>
      <c r="B92">
        <v>1</v>
      </c>
      <c r="C92" t="s">
        <v>1492</v>
      </c>
      <c r="D92" t="s">
        <v>1510</v>
      </c>
      <c r="E92" t="s">
        <v>1873</v>
      </c>
      <c r="M92" t="s">
        <v>2084</v>
      </c>
      <c r="N92">
        <v>5</v>
      </c>
      <c r="O92" s="7">
        <f t="shared" si="3"/>
        <v>1.2953367875647668E-2</v>
      </c>
      <c r="P92" s="8">
        <f t="shared" si="4"/>
        <v>1.6778973932186098E-4</v>
      </c>
    </row>
    <row r="93" spans="1:16" x14ac:dyDescent="0.3">
      <c r="A93" s="1">
        <v>43281</v>
      </c>
      <c r="B93">
        <v>1</v>
      </c>
      <c r="C93" t="s">
        <v>1492</v>
      </c>
      <c r="D93" t="s">
        <v>1821</v>
      </c>
      <c r="E93" t="s">
        <v>1873</v>
      </c>
      <c r="M93" t="s">
        <v>1946</v>
      </c>
      <c r="N93">
        <v>4</v>
      </c>
      <c r="O93" s="7">
        <f t="shared" si="3"/>
        <v>1.0362694300518135E-2</v>
      </c>
      <c r="P93" s="8">
        <f t="shared" si="4"/>
        <v>1.0738543316599103E-4</v>
      </c>
    </row>
    <row r="94" spans="1:16" x14ac:dyDescent="0.3">
      <c r="A94" s="1">
        <v>43223</v>
      </c>
      <c r="B94">
        <v>1</v>
      </c>
      <c r="C94" t="s">
        <v>1133</v>
      </c>
      <c r="D94" t="s">
        <v>1143</v>
      </c>
      <c r="E94" t="s">
        <v>1157</v>
      </c>
      <c r="M94" t="s">
        <v>209</v>
      </c>
      <c r="N94">
        <v>1</v>
      </c>
      <c r="O94" s="7">
        <f t="shared" si="3"/>
        <v>2.5906735751295338E-3</v>
      </c>
      <c r="P94" s="8">
        <f t="shared" si="4"/>
        <v>6.7115895728744397E-6</v>
      </c>
    </row>
    <row r="95" spans="1:16" x14ac:dyDescent="0.3">
      <c r="A95" s="1">
        <v>43281</v>
      </c>
      <c r="B95">
        <v>1</v>
      </c>
      <c r="C95" t="s">
        <v>1790</v>
      </c>
      <c r="D95" t="s">
        <v>1810</v>
      </c>
      <c r="E95" t="s">
        <v>1873</v>
      </c>
      <c r="M95" t="s">
        <v>601</v>
      </c>
      <c r="N95">
        <v>3</v>
      </c>
      <c r="O95" s="7">
        <f t="shared" si="3"/>
        <v>7.7720207253886009E-3</v>
      </c>
      <c r="P95" s="8">
        <f t="shared" si="4"/>
        <v>6.0404306155869956E-5</v>
      </c>
    </row>
    <row r="96" spans="1:16" x14ac:dyDescent="0.3">
      <c r="A96" s="1">
        <v>43281</v>
      </c>
      <c r="B96">
        <v>1</v>
      </c>
      <c r="C96" t="s">
        <v>1790</v>
      </c>
      <c r="D96" t="s">
        <v>1806</v>
      </c>
      <c r="E96" t="s">
        <v>1873</v>
      </c>
      <c r="M96" t="s">
        <v>1697</v>
      </c>
      <c r="N96">
        <v>6</v>
      </c>
      <c r="O96" s="7">
        <f t="shared" si="3"/>
        <v>1.5544041450777202E-2</v>
      </c>
      <c r="P96" s="8">
        <f t="shared" si="4"/>
        <v>2.4161722462347982E-4</v>
      </c>
    </row>
    <row r="97" spans="1:16" x14ac:dyDescent="0.3">
      <c r="A97" s="1">
        <v>43281</v>
      </c>
      <c r="B97">
        <v>1</v>
      </c>
      <c r="C97" t="s">
        <v>1492</v>
      </c>
      <c r="D97" t="s">
        <v>1819</v>
      </c>
      <c r="E97" t="s">
        <v>1873</v>
      </c>
      <c r="M97" t="s">
        <v>262</v>
      </c>
      <c r="N97">
        <v>1</v>
      </c>
      <c r="O97" s="7">
        <f t="shared" si="3"/>
        <v>2.5906735751295338E-3</v>
      </c>
      <c r="P97" s="8">
        <f t="shared" si="4"/>
        <v>6.7115895728744397E-6</v>
      </c>
    </row>
    <row r="98" spans="1:16" x14ac:dyDescent="0.3">
      <c r="A98" s="1">
        <v>43281</v>
      </c>
      <c r="B98">
        <v>2</v>
      </c>
      <c r="C98" t="s">
        <v>1492</v>
      </c>
      <c r="D98" t="s">
        <v>1823</v>
      </c>
      <c r="E98" t="s">
        <v>1873</v>
      </c>
      <c r="F98" t="s">
        <v>1896</v>
      </c>
      <c r="M98" t="s">
        <v>260</v>
      </c>
      <c r="N98">
        <v>5</v>
      </c>
      <c r="O98" s="7">
        <f t="shared" si="3"/>
        <v>1.2953367875647668E-2</v>
      </c>
      <c r="P98" s="8">
        <f t="shared" si="4"/>
        <v>1.6778973932186098E-4</v>
      </c>
    </row>
    <row r="99" spans="1:16" x14ac:dyDescent="0.3">
      <c r="A99" s="1">
        <v>43281</v>
      </c>
      <c r="B99">
        <v>1</v>
      </c>
      <c r="C99" t="s">
        <v>1492</v>
      </c>
      <c r="D99" t="s">
        <v>1820</v>
      </c>
      <c r="E99" t="s">
        <v>1873</v>
      </c>
      <c r="M99" t="s">
        <v>627</v>
      </c>
      <c r="N99">
        <v>14</v>
      </c>
      <c r="O99" s="7">
        <f t="shared" si="3"/>
        <v>3.6269430051813469E-2</v>
      </c>
      <c r="P99" s="8">
        <f t="shared" si="4"/>
        <v>1.3154715562833899E-3</v>
      </c>
    </row>
    <row r="100" spans="1:16" x14ac:dyDescent="0.3">
      <c r="A100" s="1">
        <v>43253</v>
      </c>
      <c r="B100">
        <v>1</v>
      </c>
      <c r="C100" t="s">
        <v>1391</v>
      </c>
      <c r="D100" t="s">
        <v>1474</v>
      </c>
      <c r="E100" t="s">
        <v>2093</v>
      </c>
      <c r="M100" t="s">
        <v>123</v>
      </c>
      <c r="N100">
        <v>2</v>
      </c>
      <c r="O100" s="7">
        <f t="shared" si="3"/>
        <v>5.1813471502590676E-3</v>
      </c>
      <c r="P100" s="8">
        <f t="shared" si="4"/>
        <v>2.6846358291497759E-5</v>
      </c>
    </row>
    <row r="101" spans="1:16" x14ac:dyDescent="0.3">
      <c r="A101" s="1">
        <v>43281</v>
      </c>
      <c r="B101">
        <v>9</v>
      </c>
      <c r="C101" t="s">
        <v>1789</v>
      </c>
      <c r="D101" t="s">
        <v>1803</v>
      </c>
      <c r="E101" t="s">
        <v>2093</v>
      </c>
      <c r="M101" t="s">
        <v>1696</v>
      </c>
      <c r="N101">
        <v>2</v>
      </c>
      <c r="O101" s="7">
        <f t="shared" si="3"/>
        <v>5.1813471502590676E-3</v>
      </c>
      <c r="P101" s="8">
        <f t="shared" si="4"/>
        <v>2.6846358291497759E-5</v>
      </c>
    </row>
    <row r="102" spans="1:16" x14ac:dyDescent="0.3">
      <c r="M102" t="s">
        <v>284</v>
      </c>
      <c r="N102">
        <v>6</v>
      </c>
      <c r="O102" s="7">
        <f t="shared" si="3"/>
        <v>1.5544041450777202E-2</v>
      </c>
      <c r="P102" s="8">
        <f t="shared" si="4"/>
        <v>2.4161722462347982E-4</v>
      </c>
    </row>
    <row r="103" spans="1:16" x14ac:dyDescent="0.3">
      <c r="M103" t="s">
        <v>130</v>
      </c>
      <c r="N103">
        <v>5</v>
      </c>
      <c r="O103" s="7">
        <f t="shared" si="3"/>
        <v>1.2953367875647668E-2</v>
      </c>
      <c r="P103" s="8">
        <f t="shared" si="4"/>
        <v>1.6778973932186098E-4</v>
      </c>
    </row>
    <row r="104" spans="1:16" x14ac:dyDescent="0.3">
      <c r="M104" t="s">
        <v>990</v>
      </c>
      <c r="N104">
        <v>1</v>
      </c>
      <c r="O104" s="7">
        <f t="shared" si="3"/>
        <v>2.5906735751295338E-3</v>
      </c>
      <c r="P104" s="8">
        <f t="shared" si="4"/>
        <v>6.7115895728744397E-6</v>
      </c>
    </row>
    <row r="105" spans="1:16" x14ac:dyDescent="0.3">
      <c r="M105" t="s">
        <v>1941</v>
      </c>
      <c r="N105">
        <v>1</v>
      </c>
      <c r="O105" s="7">
        <f t="shared" si="3"/>
        <v>2.5906735751295338E-3</v>
      </c>
      <c r="P105" s="8">
        <f t="shared" si="4"/>
        <v>6.7115895728744397E-6</v>
      </c>
    </row>
    <row r="106" spans="1:16" x14ac:dyDescent="0.3">
      <c r="M106" t="s">
        <v>2117</v>
      </c>
      <c r="N106">
        <v>1</v>
      </c>
      <c r="O106" s="7">
        <f t="shared" si="3"/>
        <v>2.5906735751295338E-3</v>
      </c>
      <c r="P106" s="8">
        <f t="shared" si="4"/>
        <v>6.7115895728744397E-6</v>
      </c>
    </row>
    <row r="107" spans="1:16" x14ac:dyDescent="0.3">
      <c r="M107" t="s">
        <v>2118</v>
      </c>
      <c r="N107">
        <v>3</v>
      </c>
      <c r="O107" s="7">
        <f t="shared" si="3"/>
        <v>7.7720207253886009E-3</v>
      </c>
      <c r="P107" s="8">
        <f t="shared" si="4"/>
        <v>6.0404306155869956E-5</v>
      </c>
    </row>
    <row r="109" spans="1:16" x14ac:dyDescent="0.3">
      <c r="M109" s="7">
        <f>SUM(P59:P107)</f>
        <v>5.1659104942414595E-2</v>
      </c>
      <c r="N109" s="6" t="s">
        <v>810</v>
      </c>
      <c r="O109" s="6"/>
      <c r="P109" s="6"/>
    </row>
    <row r="110" spans="1:16" x14ac:dyDescent="0.3">
      <c r="M110" s="7">
        <f>1-M109</f>
        <v>0.94834089505758545</v>
      </c>
      <c r="N110" s="6" t="s">
        <v>811</v>
      </c>
      <c r="O110" s="6"/>
      <c r="P110" s="6"/>
    </row>
  </sheetData>
  <sortState ref="A1:F101">
    <sortCondition ref="E1:E101"/>
  </sortState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workbookViewId="0">
      <selection activeCell="K15" sqref="K15"/>
    </sheetView>
  </sheetViews>
  <sheetFormatPr defaultRowHeight="16.2" x14ac:dyDescent="0.3"/>
  <sheetData>
    <row r="1" spans="1:17" x14ac:dyDescent="0.3">
      <c r="A1" s="1">
        <v>43267</v>
      </c>
      <c r="B1">
        <v>1</v>
      </c>
      <c r="C1" t="s">
        <v>1545</v>
      </c>
      <c r="D1" t="s">
        <v>1560</v>
      </c>
      <c r="E1" t="s">
        <v>1609</v>
      </c>
      <c r="M1" s="6" t="s">
        <v>892</v>
      </c>
      <c r="N1" s="6"/>
      <c r="O1" s="6"/>
      <c r="P1" s="6"/>
      <c r="Q1" s="6"/>
    </row>
    <row r="2" spans="1:17" x14ac:dyDescent="0.3">
      <c r="A2" s="1">
        <v>43253</v>
      </c>
      <c r="B2">
        <v>1</v>
      </c>
      <c r="C2" t="s">
        <v>1</v>
      </c>
      <c r="D2" t="s">
        <v>177</v>
      </c>
      <c r="E2" t="s">
        <v>41</v>
      </c>
      <c r="J2" t="s">
        <v>716</v>
      </c>
      <c r="K2" t="s">
        <v>717</v>
      </c>
      <c r="M2" s="6" t="s">
        <v>800</v>
      </c>
      <c r="N2" s="6" t="s">
        <v>801</v>
      </c>
      <c r="O2" s="6" t="s">
        <v>802</v>
      </c>
      <c r="P2" s="6" t="s">
        <v>803</v>
      </c>
      <c r="Q2" s="6" t="s">
        <v>804</v>
      </c>
    </row>
    <row r="3" spans="1:17" x14ac:dyDescent="0.3">
      <c r="A3" s="1">
        <v>43210</v>
      </c>
      <c r="B3">
        <v>2</v>
      </c>
      <c r="C3" t="s">
        <v>1</v>
      </c>
      <c r="D3" t="s">
        <v>282</v>
      </c>
      <c r="E3" t="s">
        <v>41</v>
      </c>
      <c r="I3" t="s">
        <v>710</v>
      </c>
      <c r="J3">
        <v>17</v>
      </c>
      <c r="K3">
        <v>191</v>
      </c>
      <c r="M3" t="s">
        <v>414</v>
      </c>
      <c r="N3">
        <v>1</v>
      </c>
      <c r="O3" s="6">
        <f>N3/479</f>
        <v>2.0876826722338203E-3</v>
      </c>
      <c r="P3" s="6">
        <f>LN(O3)</f>
        <v>-6.1717005974109149</v>
      </c>
      <c r="Q3" s="6">
        <f>O3*P3</f>
        <v>-1.2884552395429884E-2</v>
      </c>
    </row>
    <row r="4" spans="1:17" x14ac:dyDescent="0.3">
      <c r="A4" s="1">
        <v>43238</v>
      </c>
      <c r="B4">
        <v>1</v>
      </c>
      <c r="C4" t="s">
        <v>1</v>
      </c>
      <c r="D4" t="s">
        <v>14</v>
      </c>
      <c r="E4" t="s">
        <v>41</v>
      </c>
      <c r="I4" t="s">
        <v>711</v>
      </c>
      <c r="J4">
        <v>16</v>
      </c>
      <c r="K4">
        <v>68</v>
      </c>
      <c r="M4" t="s">
        <v>395</v>
      </c>
      <c r="N4">
        <v>10</v>
      </c>
      <c r="O4" s="6">
        <f t="shared" ref="O4:O65" si="0">N4/479</f>
        <v>2.0876826722338204E-2</v>
      </c>
      <c r="P4" s="6">
        <f t="shared" ref="P4:P65" si="1">LN(O4)</f>
        <v>-3.8691155044168695</v>
      </c>
      <c r="Q4" s="6">
        <f t="shared" ref="Q4:Q65" si="2">O4*P4</f>
        <v>-8.0774853954423159E-2</v>
      </c>
    </row>
    <row r="5" spans="1:17" x14ac:dyDescent="0.3">
      <c r="A5" s="1">
        <v>43281</v>
      </c>
      <c r="B5">
        <v>1</v>
      </c>
      <c r="C5" t="s">
        <v>1674</v>
      </c>
      <c r="D5" t="s">
        <v>1694</v>
      </c>
      <c r="E5" t="s">
        <v>1786</v>
      </c>
      <c r="I5" t="s">
        <v>713</v>
      </c>
      <c r="J5">
        <v>3</v>
      </c>
      <c r="K5">
        <v>8</v>
      </c>
      <c r="M5" t="s">
        <v>413</v>
      </c>
      <c r="N5">
        <v>1</v>
      </c>
      <c r="O5" s="6">
        <f t="shared" si="0"/>
        <v>2.0876826722338203E-3</v>
      </c>
      <c r="P5" s="6">
        <f t="shared" si="1"/>
        <v>-6.1717005974109149</v>
      </c>
      <c r="Q5" s="6">
        <f t="shared" si="2"/>
        <v>-1.2884552395429884E-2</v>
      </c>
    </row>
    <row r="6" spans="1:17" x14ac:dyDescent="0.3">
      <c r="A6" s="1">
        <v>43192</v>
      </c>
      <c r="B6">
        <v>2</v>
      </c>
      <c r="C6" t="s">
        <v>1</v>
      </c>
      <c r="D6" t="s">
        <v>117</v>
      </c>
      <c r="E6" t="s">
        <v>41</v>
      </c>
      <c r="I6" t="s">
        <v>712</v>
      </c>
      <c r="J6">
        <v>19</v>
      </c>
      <c r="K6">
        <v>196</v>
      </c>
      <c r="M6" t="s">
        <v>62</v>
      </c>
      <c r="N6">
        <v>5</v>
      </c>
      <c r="O6" s="6">
        <f t="shared" si="0"/>
        <v>1.0438413361169102E-2</v>
      </c>
      <c r="P6" s="6">
        <f t="shared" si="1"/>
        <v>-4.5622626849768153</v>
      </c>
      <c r="Q6" s="6">
        <f t="shared" si="2"/>
        <v>-4.7622783768025208E-2</v>
      </c>
    </row>
    <row r="7" spans="1:17" x14ac:dyDescent="0.3">
      <c r="A7" s="1">
        <v>43238</v>
      </c>
      <c r="B7">
        <v>2</v>
      </c>
      <c r="C7" t="s">
        <v>1</v>
      </c>
      <c r="D7" t="s">
        <v>387</v>
      </c>
      <c r="E7" t="s">
        <v>41</v>
      </c>
      <c r="I7" t="s">
        <v>714</v>
      </c>
      <c r="J7">
        <v>8</v>
      </c>
      <c r="K7">
        <v>16</v>
      </c>
      <c r="M7" t="s">
        <v>208</v>
      </c>
      <c r="N7">
        <v>6</v>
      </c>
      <c r="O7" s="6">
        <f t="shared" si="0"/>
        <v>1.2526096033402923E-2</v>
      </c>
      <c r="P7" s="6">
        <f t="shared" si="1"/>
        <v>-4.3799411281828604</v>
      </c>
      <c r="Q7" s="6">
        <f t="shared" si="2"/>
        <v>-5.4863563192269656E-2</v>
      </c>
    </row>
    <row r="8" spans="1:17" x14ac:dyDescent="0.3">
      <c r="A8" s="1">
        <v>43192</v>
      </c>
      <c r="B8">
        <v>1</v>
      </c>
      <c r="C8" t="s">
        <v>1</v>
      </c>
      <c r="D8" t="s">
        <v>13</v>
      </c>
      <c r="E8" t="s">
        <v>41</v>
      </c>
      <c r="F8" t="s">
        <v>397</v>
      </c>
      <c r="I8" t="s">
        <v>715</v>
      </c>
      <c r="J8">
        <v>63</v>
      </c>
      <c r="K8">
        <v>479</v>
      </c>
      <c r="M8" t="s">
        <v>397</v>
      </c>
      <c r="N8">
        <v>12</v>
      </c>
      <c r="O8" s="6">
        <f t="shared" si="0"/>
        <v>2.5052192066805846E-2</v>
      </c>
      <c r="P8" s="6">
        <f t="shared" si="1"/>
        <v>-3.686793947622915</v>
      </c>
      <c r="Q8" s="6">
        <f t="shared" si="2"/>
        <v>-9.2362270086586595E-2</v>
      </c>
    </row>
    <row r="9" spans="1:17" x14ac:dyDescent="0.3">
      <c r="A9" s="1">
        <v>43210</v>
      </c>
      <c r="B9">
        <v>48</v>
      </c>
      <c r="C9" t="s">
        <v>1</v>
      </c>
      <c r="D9" t="s">
        <v>8</v>
      </c>
      <c r="E9" t="s">
        <v>41</v>
      </c>
      <c r="F9" t="s">
        <v>88</v>
      </c>
      <c r="M9" t="s">
        <v>788</v>
      </c>
      <c r="N9">
        <v>57</v>
      </c>
      <c r="O9" s="6">
        <f t="shared" si="0"/>
        <v>0.11899791231732777</v>
      </c>
      <c r="P9" s="6">
        <f t="shared" si="1"/>
        <v>-2.1286493295763651</v>
      </c>
      <c r="Q9" s="6">
        <f t="shared" si="2"/>
        <v>-0.25330482627526685</v>
      </c>
    </row>
    <row r="10" spans="1:17" x14ac:dyDescent="0.3">
      <c r="A10" s="1">
        <v>43192</v>
      </c>
      <c r="B10">
        <v>1</v>
      </c>
      <c r="C10" t="s">
        <v>1</v>
      </c>
      <c r="D10" t="s">
        <v>8</v>
      </c>
      <c r="E10" t="s">
        <v>41</v>
      </c>
      <c r="F10" t="s">
        <v>88</v>
      </c>
      <c r="I10" t="s">
        <v>870</v>
      </c>
      <c r="J10" t="s">
        <v>786</v>
      </c>
      <c r="M10" t="s">
        <v>130</v>
      </c>
      <c r="N10">
        <v>8</v>
      </c>
      <c r="O10" s="6">
        <f t="shared" si="0"/>
        <v>1.6701461377870562E-2</v>
      </c>
      <c r="P10" s="6">
        <f t="shared" si="1"/>
        <v>-4.0922590557310796</v>
      </c>
      <c r="Q10" s="6">
        <f t="shared" si="2"/>
        <v>-6.834670656753368E-2</v>
      </c>
    </row>
    <row r="11" spans="1:17" x14ac:dyDescent="0.3">
      <c r="A11" s="1">
        <v>43238</v>
      </c>
      <c r="B11">
        <v>3</v>
      </c>
      <c r="C11" t="s">
        <v>1</v>
      </c>
      <c r="D11" t="s">
        <v>8</v>
      </c>
      <c r="E11" t="s">
        <v>41</v>
      </c>
      <c r="I11" t="s">
        <v>871</v>
      </c>
      <c r="J11">
        <v>1</v>
      </c>
      <c r="M11" t="s">
        <v>816</v>
      </c>
      <c r="N11">
        <v>2</v>
      </c>
      <c r="O11" s="6">
        <f t="shared" si="0"/>
        <v>4.1753653444676405E-3</v>
      </c>
      <c r="P11" s="6">
        <f t="shared" si="1"/>
        <v>-5.4785534168509704</v>
      </c>
      <c r="Q11" s="6">
        <f t="shared" si="2"/>
        <v>-2.2874962074534322E-2</v>
      </c>
    </row>
    <row r="12" spans="1:17" x14ac:dyDescent="0.3">
      <c r="A12" s="1">
        <v>43238</v>
      </c>
      <c r="B12">
        <v>1</v>
      </c>
      <c r="C12" t="s">
        <v>1</v>
      </c>
      <c r="D12" t="s">
        <v>8</v>
      </c>
      <c r="E12" t="s">
        <v>41</v>
      </c>
      <c r="I12" t="s">
        <v>872</v>
      </c>
      <c r="J12">
        <v>10</v>
      </c>
      <c r="M12" t="s">
        <v>430</v>
      </c>
      <c r="N12">
        <v>7</v>
      </c>
      <c r="O12" s="6">
        <f t="shared" si="0"/>
        <v>1.4613778705636743E-2</v>
      </c>
      <c r="P12" s="6">
        <f t="shared" si="1"/>
        <v>-4.2257904483556024</v>
      </c>
      <c r="Q12" s="6">
        <f t="shared" si="2"/>
        <v>-6.1754766468662244E-2</v>
      </c>
    </row>
    <row r="13" spans="1:17" x14ac:dyDescent="0.3">
      <c r="A13" s="1">
        <v>43253</v>
      </c>
      <c r="B13">
        <v>1</v>
      </c>
      <c r="C13" t="s">
        <v>1</v>
      </c>
      <c r="D13" t="s">
        <v>8</v>
      </c>
      <c r="E13" t="s">
        <v>41</v>
      </c>
      <c r="I13" t="s">
        <v>873</v>
      </c>
      <c r="J13">
        <v>1</v>
      </c>
      <c r="M13" t="s">
        <v>875</v>
      </c>
      <c r="N13">
        <v>2</v>
      </c>
      <c r="O13" s="6">
        <f t="shared" si="0"/>
        <v>4.1753653444676405E-3</v>
      </c>
      <c r="P13" s="6">
        <f t="shared" si="1"/>
        <v>-5.4785534168509704</v>
      </c>
      <c r="Q13" s="6">
        <f t="shared" si="2"/>
        <v>-2.2874962074534322E-2</v>
      </c>
    </row>
    <row r="14" spans="1:17" x14ac:dyDescent="0.3">
      <c r="A14" s="1">
        <v>43253</v>
      </c>
      <c r="B14">
        <v>1</v>
      </c>
      <c r="C14" t="s">
        <v>1</v>
      </c>
      <c r="D14" t="s">
        <v>8</v>
      </c>
      <c r="E14" t="s">
        <v>41</v>
      </c>
      <c r="I14" t="s">
        <v>836</v>
      </c>
      <c r="J14">
        <v>5</v>
      </c>
      <c r="M14" t="s">
        <v>139</v>
      </c>
      <c r="N14">
        <v>4</v>
      </c>
      <c r="O14" s="6">
        <f t="shared" si="0"/>
        <v>8.350730688935281E-3</v>
      </c>
      <c r="P14" s="6">
        <f t="shared" si="1"/>
        <v>-4.785406236291025</v>
      </c>
      <c r="Q14" s="6">
        <f t="shared" si="2"/>
        <v>-3.9961638716417738E-2</v>
      </c>
    </row>
    <row r="15" spans="1:17" x14ac:dyDescent="0.3">
      <c r="A15" s="1">
        <v>43267</v>
      </c>
      <c r="B15">
        <v>2</v>
      </c>
      <c r="C15" t="s">
        <v>1545</v>
      </c>
      <c r="D15" t="s">
        <v>1559</v>
      </c>
      <c r="E15" t="s">
        <v>1609</v>
      </c>
      <c r="I15" t="s">
        <v>787</v>
      </c>
      <c r="J15">
        <v>6</v>
      </c>
      <c r="M15" t="s">
        <v>261</v>
      </c>
      <c r="N15">
        <v>33</v>
      </c>
      <c r="O15" s="6">
        <f t="shared" si="0"/>
        <v>6.889352818371608E-2</v>
      </c>
      <c r="P15" s="6">
        <f t="shared" si="1"/>
        <v>-2.6751930359444351</v>
      </c>
      <c r="Q15" s="6">
        <f t="shared" si="2"/>
        <v>-0.18430348681871891</v>
      </c>
    </row>
    <row r="16" spans="1:17" x14ac:dyDescent="0.3">
      <c r="A16" s="1">
        <v>43210</v>
      </c>
      <c r="B16">
        <v>2</v>
      </c>
      <c r="C16" t="s">
        <v>1</v>
      </c>
      <c r="D16" t="s">
        <v>246</v>
      </c>
      <c r="E16" t="s">
        <v>41</v>
      </c>
      <c r="F16" t="s">
        <v>397</v>
      </c>
      <c r="I16" t="s">
        <v>839</v>
      </c>
      <c r="J16">
        <v>12</v>
      </c>
      <c r="M16" t="s">
        <v>262</v>
      </c>
      <c r="N16">
        <v>3</v>
      </c>
      <c r="O16" s="6">
        <f t="shared" si="0"/>
        <v>6.2630480167014616E-3</v>
      </c>
      <c r="P16" s="6">
        <f t="shared" si="1"/>
        <v>-5.0730883087428058</v>
      </c>
      <c r="Q16" s="6">
        <f t="shared" si="2"/>
        <v>-3.1772995670623E-2</v>
      </c>
    </row>
    <row r="17" spans="1:17" x14ac:dyDescent="0.3">
      <c r="A17" s="1">
        <v>43238</v>
      </c>
      <c r="B17">
        <v>1</v>
      </c>
      <c r="C17" t="s">
        <v>1</v>
      </c>
      <c r="D17" t="s">
        <v>246</v>
      </c>
      <c r="E17" t="s">
        <v>41</v>
      </c>
      <c r="I17" t="s">
        <v>874</v>
      </c>
      <c r="J17">
        <v>57</v>
      </c>
      <c r="M17" t="s">
        <v>86</v>
      </c>
      <c r="N17">
        <v>38</v>
      </c>
      <c r="O17" s="6">
        <f t="shared" si="0"/>
        <v>7.9331941544885182E-2</v>
      </c>
      <c r="P17" s="6">
        <f t="shared" si="1"/>
        <v>-2.5341144376845293</v>
      </c>
      <c r="Q17" s="6">
        <f t="shared" si="2"/>
        <v>-0.20103621843843866</v>
      </c>
    </row>
    <row r="18" spans="1:17" x14ac:dyDescent="0.3">
      <c r="A18" s="1">
        <v>43253</v>
      </c>
      <c r="B18">
        <v>3</v>
      </c>
      <c r="C18" t="s">
        <v>1</v>
      </c>
      <c r="D18" t="s">
        <v>246</v>
      </c>
      <c r="E18" t="s">
        <v>41</v>
      </c>
      <c r="I18" t="s">
        <v>842</v>
      </c>
      <c r="J18">
        <v>8</v>
      </c>
      <c r="M18" t="s">
        <v>627</v>
      </c>
      <c r="N18">
        <v>16</v>
      </c>
      <c r="O18" s="6">
        <f t="shared" si="0"/>
        <v>3.3402922755741124E-2</v>
      </c>
      <c r="P18" s="6">
        <f t="shared" si="1"/>
        <v>-3.3991118751711342</v>
      </c>
      <c r="Q18" s="6">
        <f t="shared" si="2"/>
        <v>-0.11354027140446377</v>
      </c>
    </row>
    <row r="19" spans="1:17" x14ac:dyDescent="0.3">
      <c r="A19" s="1">
        <v>43253</v>
      </c>
      <c r="B19">
        <v>1</v>
      </c>
      <c r="C19" t="s">
        <v>1</v>
      </c>
      <c r="D19" t="s">
        <v>246</v>
      </c>
      <c r="E19" t="s">
        <v>41</v>
      </c>
      <c r="I19" t="s">
        <v>816</v>
      </c>
      <c r="J19">
        <v>2</v>
      </c>
      <c r="M19" t="s">
        <v>49</v>
      </c>
      <c r="N19">
        <v>26</v>
      </c>
      <c r="O19" s="6">
        <f t="shared" si="0"/>
        <v>5.4279749478079335E-2</v>
      </c>
      <c r="P19" s="6">
        <f t="shared" si="1"/>
        <v>-2.9136040593894332</v>
      </c>
      <c r="Q19" s="6">
        <f t="shared" si="2"/>
        <v>-0.15814969842197343</v>
      </c>
    </row>
    <row r="20" spans="1:17" x14ac:dyDescent="0.3">
      <c r="A20" s="1">
        <v>43267</v>
      </c>
      <c r="B20">
        <v>4</v>
      </c>
      <c r="C20" t="s">
        <v>1545</v>
      </c>
      <c r="D20" t="s">
        <v>1562</v>
      </c>
      <c r="E20" t="s">
        <v>1609</v>
      </c>
      <c r="I20" t="s">
        <v>843</v>
      </c>
      <c r="J20">
        <v>7</v>
      </c>
      <c r="M20" t="s">
        <v>289</v>
      </c>
      <c r="N20">
        <v>1</v>
      </c>
      <c r="O20" s="6">
        <f t="shared" si="0"/>
        <v>2.0876826722338203E-3</v>
      </c>
      <c r="P20" s="6">
        <f t="shared" si="1"/>
        <v>-6.1717005974109149</v>
      </c>
      <c r="Q20" s="6">
        <f t="shared" si="2"/>
        <v>-1.2884552395429884E-2</v>
      </c>
    </row>
    <row r="21" spans="1:17" x14ac:dyDescent="0.3">
      <c r="A21" s="1">
        <v>43238</v>
      </c>
      <c r="B21">
        <v>2</v>
      </c>
      <c r="C21" t="s">
        <v>1</v>
      </c>
      <c r="D21" t="s">
        <v>72</v>
      </c>
      <c r="E21" t="s">
        <v>41</v>
      </c>
      <c r="F21" t="s">
        <v>219</v>
      </c>
      <c r="I21" t="s">
        <v>875</v>
      </c>
      <c r="J21">
        <v>2</v>
      </c>
      <c r="M21" t="s">
        <v>855</v>
      </c>
      <c r="N21">
        <v>6</v>
      </c>
      <c r="O21" s="6">
        <f t="shared" si="0"/>
        <v>1.2526096033402923E-2</v>
      </c>
      <c r="P21" s="6">
        <f t="shared" si="1"/>
        <v>-4.3799411281828604</v>
      </c>
      <c r="Q21" s="6">
        <f t="shared" si="2"/>
        <v>-5.4863563192269656E-2</v>
      </c>
    </row>
    <row r="22" spans="1:17" x14ac:dyDescent="0.3">
      <c r="A22" s="1">
        <v>43192</v>
      </c>
      <c r="B22">
        <v>38</v>
      </c>
      <c r="C22" t="s">
        <v>1</v>
      </c>
      <c r="D22" t="s">
        <v>72</v>
      </c>
      <c r="E22" t="s">
        <v>41</v>
      </c>
      <c r="F22" t="s">
        <v>86</v>
      </c>
      <c r="I22" t="s">
        <v>791</v>
      </c>
      <c r="J22">
        <v>4</v>
      </c>
      <c r="M22" t="s">
        <v>856</v>
      </c>
      <c r="N22">
        <v>32</v>
      </c>
      <c r="O22" s="6">
        <f t="shared" si="0"/>
        <v>6.6805845511482248E-2</v>
      </c>
      <c r="P22" s="6">
        <f t="shared" si="1"/>
        <v>-2.7059646946111888</v>
      </c>
      <c r="Q22" s="6">
        <f t="shared" si="2"/>
        <v>-0.18077425934772032</v>
      </c>
    </row>
    <row r="23" spans="1:17" x14ac:dyDescent="0.3">
      <c r="A23" s="1">
        <v>43192</v>
      </c>
      <c r="B23">
        <v>15</v>
      </c>
      <c r="C23" t="s">
        <v>1</v>
      </c>
      <c r="D23" t="s">
        <v>72</v>
      </c>
      <c r="E23" t="s">
        <v>41</v>
      </c>
      <c r="F23" t="s">
        <v>85</v>
      </c>
      <c r="I23" t="s">
        <v>876</v>
      </c>
      <c r="J23">
        <v>33</v>
      </c>
      <c r="M23" t="s">
        <v>290</v>
      </c>
      <c r="N23">
        <v>2</v>
      </c>
      <c r="O23" s="6">
        <f t="shared" si="0"/>
        <v>4.1753653444676405E-3</v>
      </c>
      <c r="P23" s="6">
        <f t="shared" si="1"/>
        <v>-5.4785534168509704</v>
      </c>
      <c r="Q23" s="6">
        <f t="shared" si="2"/>
        <v>-2.2874962074534322E-2</v>
      </c>
    </row>
    <row r="24" spans="1:17" x14ac:dyDescent="0.3">
      <c r="A24" s="1">
        <v>43210</v>
      </c>
      <c r="B24">
        <v>40</v>
      </c>
      <c r="C24" t="s">
        <v>1</v>
      </c>
      <c r="D24" t="s">
        <v>72</v>
      </c>
      <c r="E24" t="s">
        <v>41</v>
      </c>
      <c r="F24" t="s">
        <v>85</v>
      </c>
      <c r="I24" t="s">
        <v>877</v>
      </c>
      <c r="J24">
        <v>3</v>
      </c>
      <c r="M24" t="s">
        <v>126</v>
      </c>
      <c r="N24">
        <v>10</v>
      </c>
      <c r="O24" s="6">
        <f t="shared" si="0"/>
        <v>2.0876826722338204E-2</v>
      </c>
      <c r="P24" s="6">
        <f t="shared" si="1"/>
        <v>-3.8691155044168695</v>
      </c>
      <c r="Q24" s="6">
        <f t="shared" si="2"/>
        <v>-8.0774853954423159E-2</v>
      </c>
    </row>
    <row r="25" spans="1:17" x14ac:dyDescent="0.3">
      <c r="A25" s="1">
        <v>43192</v>
      </c>
      <c r="B25">
        <v>3</v>
      </c>
      <c r="C25" t="s">
        <v>1</v>
      </c>
      <c r="D25" t="s">
        <v>72</v>
      </c>
      <c r="E25" t="s">
        <v>41</v>
      </c>
      <c r="F25" t="s">
        <v>138</v>
      </c>
      <c r="I25" t="s">
        <v>878</v>
      </c>
      <c r="J25">
        <v>38</v>
      </c>
      <c r="M25" t="s">
        <v>206</v>
      </c>
      <c r="N25">
        <v>1</v>
      </c>
      <c r="O25" s="6">
        <f t="shared" si="0"/>
        <v>2.0876826722338203E-3</v>
      </c>
      <c r="P25" s="6">
        <f t="shared" si="1"/>
        <v>-6.1717005974109149</v>
      </c>
      <c r="Q25" s="6">
        <f t="shared" si="2"/>
        <v>-1.2884552395429884E-2</v>
      </c>
    </row>
    <row r="26" spans="1:17" x14ac:dyDescent="0.3">
      <c r="A26" s="1">
        <v>43253</v>
      </c>
      <c r="B26">
        <v>1</v>
      </c>
      <c r="C26" t="s">
        <v>2</v>
      </c>
      <c r="D26" t="s">
        <v>16</v>
      </c>
      <c r="E26" t="s">
        <v>41</v>
      </c>
      <c r="I26" t="s">
        <v>879</v>
      </c>
      <c r="J26">
        <v>16</v>
      </c>
      <c r="M26" t="s">
        <v>284</v>
      </c>
      <c r="N26">
        <v>32</v>
      </c>
      <c r="O26" s="6">
        <f t="shared" si="0"/>
        <v>6.6805845511482248E-2</v>
      </c>
      <c r="P26" s="6">
        <f t="shared" si="1"/>
        <v>-2.7059646946111888</v>
      </c>
      <c r="Q26" s="6">
        <f t="shared" si="2"/>
        <v>-0.18077425934772032</v>
      </c>
    </row>
    <row r="27" spans="1:17" x14ac:dyDescent="0.3">
      <c r="A27" s="1">
        <v>43267</v>
      </c>
      <c r="B27">
        <v>1</v>
      </c>
      <c r="C27" t="s">
        <v>1545</v>
      </c>
      <c r="D27" t="s">
        <v>1561</v>
      </c>
      <c r="E27" t="s">
        <v>1609</v>
      </c>
      <c r="I27" t="s">
        <v>880</v>
      </c>
      <c r="J27">
        <v>26</v>
      </c>
      <c r="M27" t="s">
        <v>123</v>
      </c>
      <c r="N27">
        <v>7</v>
      </c>
      <c r="O27" s="6">
        <f t="shared" si="0"/>
        <v>1.4613778705636743E-2</v>
      </c>
      <c r="P27" s="6">
        <f t="shared" si="1"/>
        <v>-4.2257904483556024</v>
      </c>
      <c r="Q27" s="6">
        <f t="shared" si="2"/>
        <v>-6.1754766468662244E-2</v>
      </c>
    </row>
    <row r="28" spans="1:17" x14ac:dyDescent="0.3">
      <c r="A28" s="1">
        <v>43238</v>
      </c>
      <c r="B28">
        <v>2</v>
      </c>
      <c r="C28" t="s">
        <v>1</v>
      </c>
      <c r="D28" t="s">
        <v>144</v>
      </c>
      <c r="E28" t="s">
        <v>41</v>
      </c>
      <c r="I28" t="s">
        <v>881</v>
      </c>
      <c r="J28">
        <v>1</v>
      </c>
      <c r="M28" t="s">
        <v>85</v>
      </c>
      <c r="N28">
        <v>55</v>
      </c>
      <c r="O28" s="6">
        <f t="shared" si="0"/>
        <v>0.11482254697286012</v>
      </c>
      <c r="P28" s="6">
        <f t="shared" si="1"/>
        <v>-2.1643674121784442</v>
      </c>
      <c r="Q28" s="6">
        <f t="shared" si="2"/>
        <v>-0.24851817885138711</v>
      </c>
    </row>
    <row r="29" spans="1:17" x14ac:dyDescent="0.3">
      <c r="A29" s="1">
        <v>43192</v>
      </c>
      <c r="B29">
        <v>7</v>
      </c>
      <c r="C29" t="s">
        <v>1</v>
      </c>
      <c r="D29" t="s">
        <v>11</v>
      </c>
      <c r="E29" t="s">
        <v>41</v>
      </c>
      <c r="F29" t="s">
        <v>430</v>
      </c>
      <c r="I29" t="s">
        <v>855</v>
      </c>
      <c r="J29">
        <v>6</v>
      </c>
      <c r="M29" t="s">
        <v>138</v>
      </c>
      <c r="N29">
        <v>3</v>
      </c>
      <c r="O29" s="6">
        <f t="shared" si="0"/>
        <v>6.2630480167014616E-3</v>
      </c>
      <c r="P29" s="6">
        <f t="shared" si="1"/>
        <v>-5.0730883087428058</v>
      </c>
      <c r="Q29" s="6">
        <f t="shared" si="2"/>
        <v>-3.1772995670623E-2</v>
      </c>
    </row>
    <row r="30" spans="1:17" x14ac:dyDescent="0.3">
      <c r="A30" s="1">
        <v>43210</v>
      </c>
      <c r="B30">
        <v>1</v>
      </c>
      <c r="C30" t="s">
        <v>31</v>
      </c>
      <c r="D30" t="s">
        <v>143</v>
      </c>
      <c r="E30" t="s">
        <v>39</v>
      </c>
      <c r="I30" t="s">
        <v>882</v>
      </c>
      <c r="J30">
        <v>32</v>
      </c>
      <c r="M30" t="s">
        <v>117</v>
      </c>
      <c r="N30">
        <v>2</v>
      </c>
      <c r="O30" s="6">
        <f t="shared" si="0"/>
        <v>4.1753653444676405E-3</v>
      </c>
      <c r="P30" s="6">
        <f t="shared" si="1"/>
        <v>-5.4785534168509704</v>
      </c>
      <c r="Q30" s="6">
        <f t="shared" si="2"/>
        <v>-2.2874962074534322E-2</v>
      </c>
    </row>
    <row r="31" spans="1:17" x14ac:dyDescent="0.3">
      <c r="A31" s="1">
        <v>43281</v>
      </c>
      <c r="B31">
        <v>1</v>
      </c>
      <c r="C31" t="s">
        <v>1671</v>
      </c>
      <c r="D31" t="s">
        <v>1686</v>
      </c>
      <c r="E31" t="s">
        <v>1782</v>
      </c>
      <c r="I31" t="s">
        <v>883</v>
      </c>
      <c r="J31">
        <v>2</v>
      </c>
      <c r="M31" t="s">
        <v>282</v>
      </c>
      <c r="N31">
        <v>2</v>
      </c>
      <c r="O31" s="6">
        <f t="shared" si="0"/>
        <v>4.1753653444676405E-3</v>
      </c>
      <c r="P31" s="6">
        <f t="shared" si="1"/>
        <v>-5.4785534168509704</v>
      </c>
      <c r="Q31" s="6">
        <f t="shared" si="2"/>
        <v>-2.2874962074534322E-2</v>
      </c>
    </row>
    <row r="32" spans="1:17" x14ac:dyDescent="0.3">
      <c r="A32" s="1">
        <v>43238</v>
      </c>
      <c r="B32">
        <v>1</v>
      </c>
      <c r="C32" t="s">
        <v>1</v>
      </c>
      <c r="D32" t="s">
        <v>34</v>
      </c>
      <c r="E32" t="s">
        <v>2326</v>
      </c>
      <c r="F32" t="s">
        <v>59</v>
      </c>
      <c r="I32" t="s">
        <v>858</v>
      </c>
      <c r="J32">
        <v>10</v>
      </c>
      <c r="M32" t="s">
        <v>180</v>
      </c>
      <c r="N32">
        <v>7</v>
      </c>
      <c r="O32" s="6">
        <f t="shared" si="0"/>
        <v>1.4613778705636743E-2</v>
      </c>
      <c r="P32" s="6">
        <f t="shared" si="1"/>
        <v>-4.2257904483556024</v>
      </c>
      <c r="Q32" s="6">
        <f t="shared" si="2"/>
        <v>-6.1754766468662244E-2</v>
      </c>
    </row>
    <row r="33" spans="1:17" x14ac:dyDescent="0.3">
      <c r="A33" s="1">
        <v>43281</v>
      </c>
      <c r="B33">
        <v>2</v>
      </c>
      <c r="C33" t="s">
        <v>1674</v>
      </c>
      <c r="D33" t="s">
        <v>1692</v>
      </c>
      <c r="E33" t="s">
        <v>2326</v>
      </c>
      <c r="F33" t="s">
        <v>1877</v>
      </c>
      <c r="I33" t="s">
        <v>884</v>
      </c>
      <c r="J33">
        <v>1</v>
      </c>
      <c r="M33" t="s">
        <v>143</v>
      </c>
      <c r="N33">
        <v>1</v>
      </c>
      <c r="O33" s="6">
        <f t="shared" si="0"/>
        <v>2.0876826722338203E-3</v>
      </c>
      <c r="P33" s="6">
        <f t="shared" si="1"/>
        <v>-6.1717005974109149</v>
      </c>
      <c r="Q33" s="6">
        <f t="shared" si="2"/>
        <v>-1.2884552395429884E-2</v>
      </c>
    </row>
    <row r="34" spans="1:17" x14ac:dyDescent="0.3">
      <c r="A34" s="1">
        <v>43238</v>
      </c>
      <c r="B34">
        <v>2</v>
      </c>
      <c r="C34" t="s">
        <v>0</v>
      </c>
      <c r="D34" t="s">
        <v>6</v>
      </c>
      <c r="E34" t="s">
        <v>39</v>
      </c>
      <c r="F34" t="s">
        <v>48</v>
      </c>
      <c r="I34" t="s">
        <v>885</v>
      </c>
      <c r="J34">
        <v>32</v>
      </c>
      <c r="M34" t="s">
        <v>1931</v>
      </c>
      <c r="N34">
        <v>1</v>
      </c>
      <c r="O34" s="6">
        <f t="shared" si="0"/>
        <v>2.0876826722338203E-3</v>
      </c>
      <c r="P34" s="6">
        <f t="shared" si="1"/>
        <v>-6.1717005974109149</v>
      </c>
      <c r="Q34" s="6">
        <f t="shared" si="2"/>
        <v>-1.2884552395429884E-2</v>
      </c>
    </row>
    <row r="35" spans="1:17" x14ac:dyDescent="0.3">
      <c r="A35" s="1">
        <v>43253</v>
      </c>
      <c r="B35">
        <v>1</v>
      </c>
      <c r="C35" t="s">
        <v>0</v>
      </c>
      <c r="D35" t="s">
        <v>6</v>
      </c>
      <c r="E35" t="s">
        <v>39</v>
      </c>
      <c r="F35" t="s">
        <v>48</v>
      </c>
      <c r="I35" t="s">
        <v>886</v>
      </c>
      <c r="J35">
        <v>7</v>
      </c>
      <c r="M35" t="s">
        <v>906</v>
      </c>
      <c r="N35">
        <v>1</v>
      </c>
      <c r="O35" s="6">
        <f t="shared" si="0"/>
        <v>2.0876826722338203E-3</v>
      </c>
      <c r="P35" s="6">
        <f t="shared" si="1"/>
        <v>-6.1717005974109149</v>
      </c>
      <c r="Q35" s="6">
        <f t="shared" si="2"/>
        <v>-1.2884552395429884E-2</v>
      </c>
    </row>
    <row r="36" spans="1:17" x14ac:dyDescent="0.3">
      <c r="A36" s="1">
        <v>43267</v>
      </c>
      <c r="B36">
        <v>2</v>
      </c>
      <c r="C36" t="s">
        <v>1527</v>
      </c>
      <c r="D36" t="s">
        <v>1553</v>
      </c>
      <c r="E36" t="s">
        <v>1618</v>
      </c>
      <c r="F36" t="s">
        <v>1603</v>
      </c>
      <c r="I36" t="s">
        <v>796</v>
      </c>
      <c r="J36">
        <v>55</v>
      </c>
      <c r="M36" t="s">
        <v>14</v>
      </c>
      <c r="N36">
        <v>2</v>
      </c>
      <c r="O36" s="6">
        <f t="shared" si="0"/>
        <v>4.1753653444676405E-3</v>
      </c>
      <c r="P36" s="6">
        <f t="shared" si="1"/>
        <v>-5.4785534168509704</v>
      </c>
      <c r="Q36" s="6">
        <f t="shared" si="2"/>
        <v>-2.2874962074534322E-2</v>
      </c>
    </row>
    <row r="37" spans="1:17" x14ac:dyDescent="0.3">
      <c r="A37" s="1">
        <v>43267</v>
      </c>
      <c r="B37">
        <v>5</v>
      </c>
      <c r="C37" t="s">
        <v>1544</v>
      </c>
      <c r="D37" t="s">
        <v>1556</v>
      </c>
      <c r="E37" t="s">
        <v>1607</v>
      </c>
      <c r="I37" t="s">
        <v>887</v>
      </c>
      <c r="J37">
        <v>3</v>
      </c>
      <c r="M37" t="s">
        <v>387</v>
      </c>
      <c r="N37">
        <v>2</v>
      </c>
      <c r="O37" s="6">
        <f t="shared" si="0"/>
        <v>4.1753653444676405E-3</v>
      </c>
      <c r="P37" s="6">
        <f t="shared" si="1"/>
        <v>-5.4785534168509704</v>
      </c>
      <c r="Q37" s="6">
        <f t="shared" si="2"/>
        <v>-2.2874962074534322E-2</v>
      </c>
    </row>
    <row r="38" spans="1:17" x14ac:dyDescent="0.3">
      <c r="A38" s="1">
        <v>43192</v>
      </c>
      <c r="B38">
        <v>2</v>
      </c>
      <c r="C38" t="s">
        <v>1</v>
      </c>
      <c r="D38" t="s">
        <v>90</v>
      </c>
      <c r="E38" t="s">
        <v>39</v>
      </c>
      <c r="F38" t="s">
        <v>208</v>
      </c>
      <c r="I38" t="s">
        <v>888</v>
      </c>
      <c r="J38">
        <v>2</v>
      </c>
      <c r="M38" t="s">
        <v>219</v>
      </c>
      <c r="N38">
        <v>2</v>
      </c>
      <c r="O38" s="6">
        <f t="shared" si="0"/>
        <v>4.1753653444676405E-3</v>
      </c>
      <c r="P38" s="6">
        <f t="shared" si="1"/>
        <v>-5.4785534168509704</v>
      </c>
      <c r="Q38" s="6">
        <f t="shared" si="2"/>
        <v>-2.2874962074534322E-2</v>
      </c>
    </row>
    <row r="39" spans="1:17" x14ac:dyDescent="0.3">
      <c r="A39" s="1">
        <v>43210</v>
      </c>
      <c r="B39">
        <v>2</v>
      </c>
      <c r="C39" t="s">
        <v>1</v>
      </c>
      <c r="D39" t="s">
        <v>90</v>
      </c>
      <c r="E39" t="s">
        <v>39</v>
      </c>
      <c r="F39" t="s">
        <v>208</v>
      </c>
      <c r="I39" t="s">
        <v>889</v>
      </c>
      <c r="J39">
        <v>2</v>
      </c>
      <c r="M39" t="s">
        <v>51</v>
      </c>
      <c r="N39">
        <v>1</v>
      </c>
      <c r="O39" s="6">
        <f t="shared" si="0"/>
        <v>2.0876826722338203E-3</v>
      </c>
      <c r="P39" s="6">
        <f t="shared" si="1"/>
        <v>-6.1717005974109149</v>
      </c>
      <c r="Q39" s="6">
        <f t="shared" si="2"/>
        <v>-1.2884552395429884E-2</v>
      </c>
    </row>
    <row r="40" spans="1:17" x14ac:dyDescent="0.3">
      <c r="A40" s="1">
        <v>43223</v>
      </c>
      <c r="B40">
        <v>2</v>
      </c>
      <c r="C40" t="s">
        <v>1</v>
      </c>
      <c r="D40" t="s">
        <v>90</v>
      </c>
      <c r="E40" t="s">
        <v>39</v>
      </c>
      <c r="F40" t="s">
        <v>208</v>
      </c>
      <c r="I40" t="s">
        <v>890</v>
      </c>
      <c r="J40">
        <v>7</v>
      </c>
      <c r="M40" t="s">
        <v>949</v>
      </c>
      <c r="N40">
        <v>1</v>
      </c>
      <c r="O40" s="6">
        <f t="shared" si="0"/>
        <v>2.0876826722338203E-3</v>
      </c>
      <c r="P40" s="6">
        <f t="shared" si="1"/>
        <v>-6.1717005974109149</v>
      </c>
      <c r="Q40" s="6">
        <f t="shared" si="2"/>
        <v>-1.2884552395429884E-2</v>
      </c>
    </row>
    <row r="41" spans="1:17" x14ac:dyDescent="0.3">
      <c r="A41" s="1">
        <v>43238</v>
      </c>
      <c r="B41">
        <v>2</v>
      </c>
      <c r="C41" t="s">
        <v>31</v>
      </c>
      <c r="D41" t="s">
        <v>37</v>
      </c>
      <c r="E41" t="s">
        <v>39</v>
      </c>
      <c r="F41" t="s">
        <v>632</v>
      </c>
      <c r="I41" t="s">
        <v>891</v>
      </c>
      <c r="J41">
        <v>1</v>
      </c>
      <c r="M41" t="s">
        <v>907</v>
      </c>
      <c r="N41">
        <v>2</v>
      </c>
      <c r="O41" s="6">
        <f t="shared" si="0"/>
        <v>4.1753653444676405E-3</v>
      </c>
      <c r="P41" s="6">
        <f t="shared" si="1"/>
        <v>-5.4785534168509704</v>
      </c>
      <c r="Q41" s="6">
        <f t="shared" si="2"/>
        <v>-2.2874962074534322E-2</v>
      </c>
    </row>
    <row r="42" spans="1:17" x14ac:dyDescent="0.3">
      <c r="A42" s="1">
        <v>43238</v>
      </c>
      <c r="B42">
        <v>2</v>
      </c>
      <c r="C42" t="s">
        <v>31</v>
      </c>
      <c r="D42" t="s">
        <v>37</v>
      </c>
      <c r="E42" t="s">
        <v>39</v>
      </c>
      <c r="F42" t="s">
        <v>322</v>
      </c>
      <c r="I42" t="s">
        <v>2119</v>
      </c>
      <c r="J42">
        <v>1</v>
      </c>
      <c r="M42" t="s">
        <v>1001</v>
      </c>
      <c r="N42">
        <v>1</v>
      </c>
      <c r="O42" s="6">
        <f t="shared" si="0"/>
        <v>2.0876826722338203E-3</v>
      </c>
      <c r="P42" s="6">
        <f t="shared" si="1"/>
        <v>-6.1717005974109149</v>
      </c>
      <c r="Q42" s="6">
        <f t="shared" si="2"/>
        <v>-1.2884552395429884E-2</v>
      </c>
    </row>
    <row r="43" spans="1:17" x14ac:dyDescent="0.3">
      <c r="A43" s="1">
        <v>43210</v>
      </c>
      <c r="B43">
        <v>1</v>
      </c>
      <c r="C43" t="s">
        <v>31</v>
      </c>
      <c r="D43" t="s">
        <v>37</v>
      </c>
      <c r="E43" t="s">
        <v>39</v>
      </c>
      <c r="F43" t="s">
        <v>132</v>
      </c>
      <c r="I43" t="s">
        <v>2120</v>
      </c>
      <c r="J43">
        <v>1</v>
      </c>
      <c r="M43" t="s">
        <v>59</v>
      </c>
      <c r="N43">
        <v>3</v>
      </c>
      <c r="O43" s="6">
        <f t="shared" si="0"/>
        <v>6.2630480167014616E-3</v>
      </c>
      <c r="P43" s="6">
        <f t="shared" si="1"/>
        <v>-5.0730883087428058</v>
      </c>
      <c r="Q43" s="6">
        <f t="shared" si="2"/>
        <v>-3.1772995670623E-2</v>
      </c>
    </row>
    <row r="44" spans="1:17" x14ac:dyDescent="0.3">
      <c r="A44" s="1">
        <v>43223</v>
      </c>
      <c r="B44">
        <v>1</v>
      </c>
      <c r="C44" t="s">
        <v>31</v>
      </c>
      <c r="D44" t="s">
        <v>37</v>
      </c>
      <c r="E44" t="s">
        <v>39</v>
      </c>
      <c r="F44" t="s">
        <v>132</v>
      </c>
      <c r="I44" t="s">
        <v>2121</v>
      </c>
      <c r="J44">
        <v>2</v>
      </c>
      <c r="M44" t="s">
        <v>48</v>
      </c>
      <c r="N44">
        <v>5</v>
      </c>
      <c r="O44" s="6">
        <f t="shared" si="0"/>
        <v>1.0438413361169102E-2</v>
      </c>
      <c r="P44" s="6">
        <f t="shared" si="1"/>
        <v>-4.5622626849768153</v>
      </c>
      <c r="Q44" s="6">
        <f t="shared" si="2"/>
        <v>-4.7622783768025208E-2</v>
      </c>
    </row>
    <row r="45" spans="1:17" x14ac:dyDescent="0.3">
      <c r="A45" s="1">
        <v>43210</v>
      </c>
      <c r="B45">
        <v>1</v>
      </c>
      <c r="C45" t="s">
        <v>31</v>
      </c>
      <c r="D45" t="s">
        <v>37</v>
      </c>
      <c r="E45" t="s">
        <v>39</v>
      </c>
      <c r="F45" t="s">
        <v>291</v>
      </c>
      <c r="I45" t="s">
        <v>2122</v>
      </c>
      <c r="J45">
        <v>2</v>
      </c>
      <c r="M45" t="s">
        <v>911</v>
      </c>
      <c r="N45">
        <v>5</v>
      </c>
      <c r="O45" s="6">
        <f t="shared" si="0"/>
        <v>1.0438413361169102E-2</v>
      </c>
      <c r="P45" s="6">
        <f t="shared" si="1"/>
        <v>-4.5622626849768153</v>
      </c>
      <c r="Q45" s="6">
        <f t="shared" si="2"/>
        <v>-4.7622783768025208E-2</v>
      </c>
    </row>
    <row r="46" spans="1:17" x14ac:dyDescent="0.3">
      <c r="A46" s="1">
        <v>43281</v>
      </c>
      <c r="B46">
        <v>1</v>
      </c>
      <c r="C46" t="s">
        <v>1673</v>
      </c>
      <c r="D46" t="s">
        <v>1689</v>
      </c>
      <c r="E46" t="s">
        <v>1782</v>
      </c>
      <c r="F46" t="s">
        <v>1705</v>
      </c>
      <c r="I46" t="s">
        <v>2123</v>
      </c>
      <c r="J46">
        <v>2</v>
      </c>
      <c r="M46" t="s">
        <v>632</v>
      </c>
      <c r="N46">
        <v>2</v>
      </c>
      <c r="O46" s="6">
        <f t="shared" si="0"/>
        <v>4.1753653444676405E-3</v>
      </c>
      <c r="P46" s="6">
        <f t="shared" si="1"/>
        <v>-5.4785534168509704</v>
      </c>
      <c r="Q46" s="6">
        <f t="shared" si="2"/>
        <v>-2.2874962074534322E-2</v>
      </c>
    </row>
    <row r="47" spans="1:17" x14ac:dyDescent="0.3">
      <c r="A47" s="1">
        <v>43210</v>
      </c>
      <c r="B47">
        <v>1</v>
      </c>
      <c r="C47" t="s">
        <v>31</v>
      </c>
      <c r="D47" t="s">
        <v>37</v>
      </c>
      <c r="E47" t="s">
        <v>39</v>
      </c>
      <c r="F47" t="s">
        <v>269</v>
      </c>
      <c r="I47" t="s">
        <v>2124</v>
      </c>
      <c r="J47">
        <v>1</v>
      </c>
      <c r="M47" t="s">
        <v>322</v>
      </c>
      <c r="N47">
        <v>2</v>
      </c>
      <c r="O47" s="6">
        <f t="shared" si="0"/>
        <v>4.1753653444676405E-3</v>
      </c>
      <c r="P47" s="6">
        <f t="shared" si="1"/>
        <v>-5.4785534168509704</v>
      </c>
      <c r="Q47" s="6">
        <f t="shared" si="2"/>
        <v>-2.2874962074534322E-2</v>
      </c>
    </row>
    <row r="48" spans="1:17" x14ac:dyDescent="0.3">
      <c r="A48" s="1">
        <v>43238</v>
      </c>
      <c r="B48">
        <v>3</v>
      </c>
      <c r="C48" t="s">
        <v>31</v>
      </c>
      <c r="D48" t="s">
        <v>37</v>
      </c>
      <c r="E48" t="s">
        <v>39</v>
      </c>
      <c r="F48" t="s">
        <v>269</v>
      </c>
      <c r="I48" t="s">
        <v>2125</v>
      </c>
      <c r="J48">
        <v>1</v>
      </c>
      <c r="M48" t="s">
        <v>214</v>
      </c>
      <c r="N48">
        <v>9</v>
      </c>
      <c r="O48" s="6">
        <f t="shared" si="0"/>
        <v>1.8789144050104383E-2</v>
      </c>
      <c r="P48" s="6">
        <f t="shared" si="1"/>
        <v>-3.9744760200746958</v>
      </c>
      <c r="Q48" s="6">
        <f t="shared" si="2"/>
        <v>-7.4677002464869024E-2</v>
      </c>
    </row>
    <row r="49" spans="1:17" x14ac:dyDescent="0.3">
      <c r="A49" s="1">
        <v>43253</v>
      </c>
      <c r="B49">
        <v>1</v>
      </c>
      <c r="C49" t="s">
        <v>31</v>
      </c>
      <c r="D49" t="s">
        <v>37</v>
      </c>
      <c r="E49" t="s">
        <v>39</v>
      </c>
      <c r="I49" t="s">
        <v>2126</v>
      </c>
      <c r="J49">
        <v>2</v>
      </c>
      <c r="M49" t="s">
        <v>1941</v>
      </c>
      <c r="N49">
        <v>3</v>
      </c>
      <c r="O49" s="6">
        <f t="shared" si="0"/>
        <v>6.2630480167014616E-3</v>
      </c>
      <c r="P49" s="6">
        <f t="shared" si="1"/>
        <v>-5.0730883087428058</v>
      </c>
      <c r="Q49" s="6">
        <f t="shared" si="2"/>
        <v>-3.1772995670623E-2</v>
      </c>
    </row>
    <row r="50" spans="1:17" x14ac:dyDescent="0.3">
      <c r="A50" s="1">
        <v>43210</v>
      </c>
      <c r="B50">
        <v>6</v>
      </c>
      <c r="C50" t="s">
        <v>1</v>
      </c>
      <c r="D50" t="s">
        <v>246</v>
      </c>
      <c r="E50" t="s">
        <v>39</v>
      </c>
      <c r="F50" t="s">
        <v>395</v>
      </c>
      <c r="I50" t="s">
        <v>2127</v>
      </c>
      <c r="J50">
        <v>1</v>
      </c>
      <c r="M50" t="s">
        <v>1010</v>
      </c>
      <c r="N50">
        <v>2</v>
      </c>
      <c r="O50" s="6">
        <f t="shared" si="0"/>
        <v>4.1753653444676405E-3</v>
      </c>
      <c r="P50" s="6">
        <f t="shared" si="1"/>
        <v>-5.4785534168509704</v>
      </c>
      <c r="Q50" s="6">
        <f t="shared" si="2"/>
        <v>-2.2874962074534322E-2</v>
      </c>
    </row>
    <row r="51" spans="1:17" x14ac:dyDescent="0.3">
      <c r="A51" s="1">
        <v>43238</v>
      </c>
      <c r="B51">
        <v>1</v>
      </c>
      <c r="C51" t="s">
        <v>1</v>
      </c>
      <c r="D51" t="s">
        <v>246</v>
      </c>
      <c r="E51" t="s">
        <v>39</v>
      </c>
      <c r="F51" t="s">
        <v>432</v>
      </c>
      <c r="I51" t="s">
        <v>2128</v>
      </c>
      <c r="J51">
        <v>3</v>
      </c>
      <c r="M51" t="s">
        <v>2135</v>
      </c>
      <c r="N51">
        <v>1</v>
      </c>
      <c r="O51" s="6">
        <f t="shared" si="0"/>
        <v>2.0876826722338203E-3</v>
      </c>
      <c r="P51" s="6">
        <f t="shared" si="1"/>
        <v>-6.1717005974109149</v>
      </c>
      <c r="Q51" s="6">
        <f t="shared" si="2"/>
        <v>-1.2884552395429884E-2</v>
      </c>
    </row>
    <row r="52" spans="1:17" x14ac:dyDescent="0.3">
      <c r="A52" s="1">
        <v>43253</v>
      </c>
      <c r="B52">
        <v>1</v>
      </c>
      <c r="C52" t="s">
        <v>1</v>
      </c>
      <c r="D52" t="s">
        <v>246</v>
      </c>
      <c r="E52" t="s">
        <v>39</v>
      </c>
      <c r="F52" t="s">
        <v>432</v>
      </c>
      <c r="I52" t="s">
        <v>2129</v>
      </c>
      <c r="J52">
        <v>5</v>
      </c>
      <c r="M52" t="s">
        <v>2136</v>
      </c>
      <c r="N52">
        <v>5</v>
      </c>
      <c r="O52" s="6">
        <f t="shared" si="0"/>
        <v>1.0438413361169102E-2</v>
      </c>
      <c r="P52" s="6">
        <f t="shared" si="1"/>
        <v>-4.5622626849768153</v>
      </c>
      <c r="Q52" s="6">
        <f t="shared" si="2"/>
        <v>-4.7622783768025208E-2</v>
      </c>
    </row>
    <row r="53" spans="1:17" x14ac:dyDescent="0.3">
      <c r="A53" s="1">
        <v>43267</v>
      </c>
      <c r="B53">
        <v>2</v>
      </c>
      <c r="C53" t="s">
        <v>1545</v>
      </c>
      <c r="D53" t="s">
        <v>1562</v>
      </c>
      <c r="E53" t="s">
        <v>1607</v>
      </c>
      <c r="F53" t="s">
        <v>432</v>
      </c>
      <c r="I53" t="s">
        <v>2095</v>
      </c>
      <c r="J53">
        <v>5</v>
      </c>
      <c r="M53" t="s">
        <v>1088</v>
      </c>
      <c r="N53">
        <v>3</v>
      </c>
      <c r="O53" s="6">
        <f t="shared" si="0"/>
        <v>6.2630480167014616E-3</v>
      </c>
      <c r="P53" s="6">
        <f t="shared" si="1"/>
        <v>-5.0730883087428058</v>
      </c>
      <c r="Q53" s="6">
        <f t="shared" si="2"/>
        <v>-3.1772995670623E-2</v>
      </c>
    </row>
    <row r="54" spans="1:17" x14ac:dyDescent="0.3">
      <c r="A54" s="1">
        <v>43210</v>
      </c>
      <c r="B54">
        <v>4</v>
      </c>
      <c r="C54" t="s">
        <v>1</v>
      </c>
      <c r="D54" t="s">
        <v>29</v>
      </c>
      <c r="E54" t="s">
        <v>39</v>
      </c>
      <c r="F54" t="s">
        <v>62</v>
      </c>
      <c r="I54" t="s">
        <v>2130</v>
      </c>
      <c r="J54">
        <v>2</v>
      </c>
      <c r="M54" t="s">
        <v>209</v>
      </c>
      <c r="N54">
        <v>1</v>
      </c>
      <c r="O54" s="6">
        <f t="shared" si="0"/>
        <v>2.0876826722338203E-3</v>
      </c>
      <c r="P54" s="6">
        <f t="shared" si="1"/>
        <v>-6.1717005974109149</v>
      </c>
      <c r="Q54" s="6">
        <f t="shared" si="2"/>
        <v>-1.2884552395429884E-2</v>
      </c>
    </row>
    <row r="55" spans="1:17" x14ac:dyDescent="0.3">
      <c r="A55" s="1">
        <v>43238</v>
      </c>
      <c r="B55">
        <v>1</v>
      </c>
      <c r="C55" t="s">
        <v>1</v>
      </c>
      <c r="D55" t="s">
        <v>29</v>
      </c>
      <c r="E55" t="s">
        <v>39</v>
      </c>
      <c r="I55" t="s">
        <v>2131</v>
      </c>
      <c r="J55">
        <v>2</v>
      </c>
      <c r="M55" t="s">
        <v>601</v>
      </c>
      <c r="N55">
        <v>2</v>
      </c>
      <c r="O55" s="6">
        <f t="shared" si="0"/>
        <v>4.1753653444676405E-3</v>
      </c>
      <c r="P55" s="6">
        <f t="shared" si="1"/>
        <v>-5.4785534168509704</v>
      </c>
      <c r="Q55" s="6">
        <f t="shared" si="2"/>
        <v>-2.2874962074534322E-2</v>
      </c>
    </row>
    <row r="56" spans="1:17" x14ac:dyDescent="0.3">
      <c r="A56" s="1">
        <v>43210</v>
      </c>
      <c r="B56">
        <v>2</v>
      </c>
      <c r="C56" t="s">
        <v>3</v>
      </c>
      <c r="D56" t="s">
        <v>22</v>
      </c>
      <c r="E56" t="s">
        <v>39</v>
      </c>
      <c r="F56" t="s">
        <v>214</v>
      </c>
      <c r="I56" t="s">
        <v>2132</v>
      </c>
      <c r="J56">
        <v>9</v>
      </c>
      <c r="M56" t="s">
        <v>1697</v>
      </c>
      <c r="N56">
        <v>3</v>
      </c>
      <c r="O56" s="6">
        <f t="shared" si="0"/>
        <v>6.2630480167014616E-3</v>
      </c>
      <c r="P56" s="6">
        <f t="shared" si="1"/>
        <v>-5.0730883087428058</v>
      </c>
      <c r="Q56" s="6">
        <f t="shared" si="2"/>
        <v>-3.1772995670623E-2</v>
      </c>
    </row>
    <row r="57" spans="1:17" x14ac:dyDescent="0.3">
      <c r="A57" s="1">
        <v>43253</v>
      </c>
      <c r="B57">
        <v>4</v>
      </c>
      <c r="C57" t="s">
        <v>3</v>
      </c>
      <c r="D57" t="s">
        <v>22</v>
      </c>
      <c r="E57" t="s">
        <v>39</v>
      </c>
      <c r="F57" t="s">
        <v>214</v>
      </c>
      <c r="I57" t="s">
        <v>2133</v>
      </c>
      <c r="J57">
        <v>3</v>
      </c>
      <c r="M57" t="s">
        <v>260</v>
      </c>
      <c r="N57">
        <v>9</v>
      </c>
      <c r="O57" s="6">
        <f t="shared" si="0"/>
        <v>1.8789144050104383E-2</v>
      </c>
      <c r="P57" s="6">
        <f t="shared" si="1"/>
        <v>-3.9744760200746958</v>
      </c>
      <c r="Q57" s="6">
        <f t="shared" si="2"/>
        <v>-7.4677002464869024E-2</v>
      </c>
    </row>
    <row r="58" spans="1:17" x14ac:dyDescent="0.3">
      <c r="A58" s="1">
        <v>43281</v>
      </c>
      <c r="B58">
        <v>3</v>
      </c>
      <c r="C58" t="s">
        <v>1671</v>
      </c>
      <c r="D58" t="s">
        <v>1684</v>
      </c>
      <c r="E58" t="s">
        <v>1782</v>
      </c>
      <c r="F58" t="s">
        <v>1703</v>
      </c>
      <c r="I58" t="s">
        <v>2134</v>
      </c>
      <c r="J58">
        <v>2</v>
      </c>
      <c r="M58" t="s">
        <v>1696</v>
      </c>
      <c r="N58">
        <v>1</v>
      </c>
      <c r="O58" s="6">
        <f t="shared" si="0"/>
        <v>2.0876826722338203E-3</v>
      </c>
      <c r="P58" s="6">
        <f t="shared" si="1"/>
        <v>-6.1717005974109149</v>
      </c>
      <c r="Q58" s="6">
        <f t="shared" si="2"/>
        <v>-1.2884552395429884E-2</v>
      </c>
    </row>
    <row r="59" spans="1:17" x14ac:dyDescent="0.3">
      <c r="A59" s="1">
        <v>43210</v>
      </c>
      <c r="B59">
        <v>1</v>
      </c>
      <c r="C59" t="s">
        <v>31</v>
      </c>
      <c r="D59" t="s">
        <v>180</v>
      </c>
      <c r="E59" t="s">
        <v>39</v>
      </c>
      <c r="I59" t="s">
        <v>2135</v>
      </c>
      <c r="J59">
        <v>1</v>
      </c>
      <c r="M59" t="s">
        <v>402</v>
      </c>
      <c r="N59">
        <v>5</v>
      </c>
      <c r="O59" s="6">
        <f t="shared" si="0"/>
        <v>1.0438413361169102E-2</v>
      </c>
      <c r="P59" s="6">
        <f t="shared" si="1"/>
        <v>-4.5622626849768153</v>
      </c>
      <c r="Q59" s="6">
        <f t="shared" si="2"/>
        <v>-4.7622783768025208E-2</v>
      </c>
    </row>
    <row r="60" spans="1:17" x14ac:dyDescent="0.3">
      <c r="A60" s="1">
        <v>43253</v>
      </c>
      <c r="B60">
        <v>2</v>
      </c>
      <c r="C60" t="s">
        <v>31</v>
      </c>
      <c r="D60" t="s">
        <v>180</v>
      </c>
      <c r="E60" t="s">
        <v>39</v>
      </c>
      <c r="I60" t="s">
        <v>2136</v>
      </c>
      <c r="J60">
        <v>5</v>
      </c>
      <c r="M60" t="s">
        <v>2141</v>
      </c>
      <c r="N60">
        <v>2</v>
      </c>
      <c r="O60" s="6">
        <f t="shared" si="0"/>
        <v>4.1753653444676405E-3</v>
      </c>
      <c r="P60" s="6">
        <f t="shared" si="1"/>
        <v>-5.4785534168509704</v>
      </c>
      <c r="Q60" s="6">
        <f t="shared" si="2"/>
        <v>-2.2874962074534322E-2</v>
      </c>
    </row>
    <row r="61" spans="1:17" x14ac:dyDescent="0.3">
      <c r="A61" s="1">
        <v>43267</v>
      </c>
      <c r="B61">
        <v>3</v>
      </c>
      <c r="C61" t="s">
        <v>1544</v>
      </c>
      <c r="D61" t="s">
        <v>1557</v>
      </c>
      <c r="E61" t="s">
        <v>1607</v>
      </c>
      <c r="I61" t="s">
        <v>2137</v>
      </c>
      <c r="J61">
        <v>3</v>
      </c>
      <c r="M61" t="s">
        <v>1537</v>
      </c>
      <c r="N61">
        <v>1</v>
      </c>
      <c r="O61" s="6">
        <f t="shared" si="0"/>
        <v>2.0876826722338203E-3</v>
      </c>
      <c r="P61" s="6">
        <f t="shared" si="1"/>
        <v>-6.1717005974109149</v>
      </c>
      <c r="Q61" s="6">
        <f t="shared" si="2"/>
        <v>-1.2884552395429884E-2</v>
      </c>
    </row>
    <row r="62" spans="1:17" x14ac:dyDescent="0.3">
      <c r="A62" s="1">
        <v>43281</v>
      </c>
      <c r="B62">
        <v>1</v>
      </c>
      <c r="C62" t="s">
        <v>1673</v>
      </c>
      <c r="D62" t="s">
        <v>1690</v>
      </c>
      <c r="E62" t="s">
        <v>1782</v>
      </c>
      <c r="I62" t="s">
        <v>2138</v>
      </c>
      <c r="J62">
        <v>1</v>
      </c>
      <c r="M62" t="s">
        <v>2143</v>
      </c>
      <c r="N62">
        <v>1</v>
      </c>
      <c r="O62" s="6">
        <f t="shared" si="0"/>
        <v>2.0876826722338203E-3</v>
      </c>
      <c r="P62" s="6">
        <f t="shared" si="1"/>
        <v>-6.1717005974109149</v>
      </c>
      <c r="Q62" s="6">
        <f t="shared" si="2"/>
        <v>-1.2884552395429884E-2</v>
      </c>
    </row>
    <row r="63" spans="1:17" x14ac:dyDescent="0.3">
      <c r="A63" s="1">
        <v>43267</v>
      </c>
      <c r="B63">
        <v>2</v>
      </c>
      <c r="C63" t="s">
        <v>1545</v>
      </c>
      <c r="D63" t="s">
        <v>1563</v>
      </c>
      <c r="E63" t="s">
        <v>43</v>
      </c>
      <c r="F63" t="s">
        <v>1616</v>
      </c>
      <c r="I63" t="s">
        <v>2139</v>
      </c>
      <c r="J63">
        <v>2</v>
      </c>
      <c r="M63" t="s">
        <v>61</v>
      </c>
      <c r="N63">
        <v>6</v>
      </c>
      <c r="O63" s="6">
        <f t="shared" si="0"/>
        <v>1.2526096033402923E-2</v>
      </c>
      <c r="P63" s="6">
        <f t="shared" si="1"/>
        <v>-4.3799411281828604</v>
      </c>
      <c r="Q63" s="6">
        <f t="shared" si="2"/>
        <v>-5.4863563192269656E-2</v>
      </c>
    </row>
    <row r="64" spans="1:17" x14ac:dyDescent="0.3">
      <c r="A64" s="1">
        <v>43267</v>
      </c>
      <c r="B64">
        <v>1</v>
      </c>
      <c r="C64" t="s">
        <v>1544</v>
      </c>
      <c r="D64" t="s">
        <v>1558</v>
      </c>
      <c r="E64" t="s">
        <v>1607</v>
      </c>
      <c r="I64" t="s">
        <v>2108</v>
      </c>
      <c r="J64">
        <v>3</v>
      </c>
      <c r="M64" t="s">
        <v>55</v>
      </c>
      <c r="N64">
        <v>2</v>
      </c>
      <c r="O64" s="6">
        <f t="shared" si="0"/>
        <v>4.1753653444676405E-3</v>
      </c>
      <c r="P64" s="6">
        <f t="shared" si="1"/>
        <v>-5.4785534168509704</v>
      </c>
      <c r="Q64" s="6">
        <f t="shared" si="2"/>
        <v>-2.2874962074534322E-2</v>
      </c>
    </row>
    <row r="65" spans="1:17" x14ac:dyDescent="0.3">
      <c r="A65" s="1">
        <v>43281</v>
      </c>
      <c r="B65">
        <v>1</v>
      </c>
      <c r="C65" t="s">
        <v>1673</v>
      </c>
      <c r="D65" t="s">
        <v>1418</v>
      </c>
      <c r="E65" t="s">
        <v>1782</v>
      </c>
      <c r="I65" t="s">
        <v>2110</v>
      </c>
      <c r="J65">
        <v>9</v>
      </c>
      <c r="M65" t="s">
        <v>1615</v>
      </c>
      <c r="N65">
        <v>1</v>
      </c>
      <c r="O65" s="6">
        <f t="shared" si="0"/>
        <v>2.0876826722338203E-3</v>
      </c>
      <c r="P65" s="6">
        <f t="shared" si="1"/>
        <v>-6.1717005974109149</v>
      </c>
      <c r="Q65" s="6">
        <f t="shared" si="2"/>
        <v>-1.2884552395429884E-2</v>
      </c>
    </row>
    <row r="66" spans="1:17" x14ac:dyDescent="0.3">
      <c r="A66" s="1">
        <v>43192</v>
      </c>
      <c r="B66">
        <v>4</v>
      </c>
      <c r="C66" t="s">
        <v>1</v>
      </c>
      <c r="D66" t="s">
        <v>11</v>
      </c>
      <c r="E66" t="s">
        <v>39</v>
      </c>
      <c r="F66" t="s">
        <v>139</v>
      </c>
      <c r="I66" t="s">
        <v>2140</v>
      </c>
      <c r="J66">
        <v>1</v>
      </c>
    </row>
    <row r="67" spans="1:17" x14ac:dyDescent="0.3">
      <c r="A67" s="1">
        <v>43253</v>
      </c>
      <c r="B67">
        <v>1</v>
      </c>
      <c r="C67" t="s">
        <v>0</v>
      </c>
      <c r="D67" t="s">
        <v>1244</v>
      </c>
      <c r="E67" t="s">
        <v>38</v>
      </c>
      <c r="I67" t="s">
        <v>2081</v>
      </c>
      <c r="J67">
        <v>5</v>
      </c>
      <c r="M67" s="6" t="s">
        <v>805</v>
      </c>
      <c r="N67" s="6"/>
      <c r="O67" s="6">
        <f>SUM(Q3:Q65)</f>
        <v>-3.3598596784063672</v>
      </c>
    </row>
    <row r="68" spans="1:17" x14ac:dyDescent="0.3">
      <c r="A68" s="1">
        <v>43210</v>
      </c>
      <c r="B68">
        <v>1</v>
      </c>
      <c r="C68" t="s">
        <v>3</v>
      </c>
      <c r="D68" t="s">
        <v>277</v>
      </c>
      <c r="E68" t="s">
        <v>38</v>
      </c>
      <c r="F68" t="s">
        <v>290</v>
      </c>
      <c r="I68" t="s">
        <v>2141</v>
      </c>
      <c r="J68">
        <v>2</v>
      </c>
      <c r="M68" s="6" t="s">
        <v>806</v>
      </c>
      <c r="N68" s="6"/>
      <c r="O68" s="6">
        <f>O67*(-1)</f>
        <v>3.3598596784063672</v>
      </c>
    </row>
    <row r="69" spans="1:17" x14ac:dyDescent="0.3">
      <c r="A69" s="1">
        <v>43253</v>
      </c>
      <c r="B69">
        <v>1</v>
      </c>
      <c r="C69" t="s">
        <v>3</v>
      </c>
      <c r="D69" t="s">
        <v>277</v>
      </c>
      <c r="E69" t="s">
        <v>38</v>
      </c>
      <c r="I69" t="s">
        <v>2142</v>
      </c>
      <c r="J69">
        <v>1</v>
      </c>
      <c r="M69" t="s">
        <v>893</v>
      </c>
      <c r="N69">
        <f>O68/LOG(63)</f>
        <v>1.8672728069328952</v>
      </c>
    </row>
    <row r="70" spans="1:17" x14ac:dyDescent="0.3">
      <c r="A70" s="1">
        <v>43267</v>
      </c>
      <c r="B70">
        <v>1</v>
      </c>
      <c r="C70" t="s">
        <v>1527</v>
      </c>
      <c r="D70" t="s">
        <v>1549</v>
      </c>
      <c r="E70" t="s">
        <v>1617</v>
      </c>
      <c r="F70" t="s">
        <v>1258</v>
      </c>
      <c r="I70" t="s">
        <v>2143</v>
      </c>
      <c r="J70">
        <v>1</v>
      </c>
    </row>
    <row r="71" spans="1:17" x14ac:dyDescent="0.3">
      <c r="A71" s="1">
        <v>43281</v>
      </c>
      <c r="B71">
        <v>3</v>
      </c>
      <c r="C71" t="s">
        <v>1669</v>
      </c>
      <c r="D71" t="s">
        <v>1675</v>
      </c>
      <c r="E71" t="s">
        <v>1783</v>
      </c>
      <c r="I71" t="s">
        <v>1706</v>
      </c>
      <c r="J71">
        <v>6</v>
      </c>
      <c r="M71" s="6" t="s">
        <v>808</v>
      </c>
      <c r="N71" s="6"/>
      <c r="O71" s="6"/>
      <c r="P71" s="6"/>
    </row>
    <row r="72" spans="1:17" x14ac:dyDescent="0.3">
      <c r="A72" s="1">
        <v>43253</v>
      </c>
      <c r="B72">
        <v>1</v>
      </c>
      <c r="C72" t="s">
        <v>0</v>
      </c>
      <c r="D72" t="s">
        <v>579</v>
      </c>
      <c r="E72" t="s">
        <v>38</v>
      </c>
      <c r="F72" t="s">
        <v>1258</v>
      </c>
      <c r="I72" t="s">
        <v>55</v>
      </c>
      <c r="J72">
        <v>2</v>
      </c>
      <c r="M72" s="6" t="s">
        <v>800</v>
      </c>
      <c r="N72" s="6" t="s">
        <v>801</v>
      </c>
      <c r="O72" s="6" t="s">
        <v>802</v>
      </c>
      <c r="P72" s="6" t="s">
        <v>809</v>
      </c>
    </row>
    <row r="73" spans="1:17" x14ac:dyDescent="0.3">
      <c r="A73" s="1">
        <v>43281</v>
      </c>
      <c r="B73">
        <v>3</v>
      </c>
      <c r="C73" t="s">
        <v>1669</v>
      </c>
      <c r="D73" t="s">
        <v>1680</v>
      </c>
      <c r="E73" t="s">
        <v>1780</v>
      </c>
      <c r="I73" t="s">
        <v>1615</v>
      </c>
      <c r="J73">
        <v>1</v>
      </c>
      <c r="M73" t="s">
        <v>414</v>
      </c>
      <c r="N73">
        <v>1</v>
      </c>
      <c r="O73" s="7">
        <f>N73/479</f>
        <v>2.0876826722338203E-3</v>
      </c>
      <c r="P73" s="8">
        <f>O73*O73</f>
        <v>4.3584189399453445E-6</v>
      </c>
    </row>
    <row r="74" spans="1:17" x14ac:dyDescent="0.3">
      <c r="A74" s="1">
        <v>43281</v>
      </c>
      <c r="B74">
        <v>1</v>
      </c>
      <c r="C74" t="s">
        <v>1671</v>
      </c>
      <c r="D74" t="s">
        <v>1685</v>
      </c>
      <c r="E74" t="s">
        <v>1780</v>
      </c>
      <c r="F74" t="s">
        <v>1704</v>
      </c>
      <c r="M74" t="s">
        <v>395</v>
      </c>
      <c r="N74">
        <v>10</v>
      </c>
      <c r="O74" s="7">
        <f t="shared" ref="O74:O135" si="3">N74/479</f>
        <v>2.0876826722338204E-2</v>
      </c>
      <c r="P74" s="8">
        <f t="shared" ref="P74:P135" si="4">O74*O74</f>
        <v>4.3584189399453451E-4</v>
      </c>
    </row>
    <row r="75" spans="1:17" x14ac:dyDescent="0.3">
      <c r="A75" s="1">
        <v>43253</v>
      </c>
      <c r="B75">
        <v>1</v>
      </c>
      <c r="C75" t="s">
        <v>0</v>
      </c>
      <c r="D75" t="s">
        <v>579</v>
      </c>
      <c r="E75" t="s">
        <v>40</v>
      </c>
      <c r="F75" t="s">
        <v>601</v>
      </c>
      <c r="M75" t="s">
        <v>413</v>
      </c>
      <c r="N75">
        <v>1</v>
      </c>
      <c r="O75" s="7">
        <f t="shared" si="3"/>
        <v>2.0876826722338203E-3</v>
      </c>
      <c r="P75" s="8">
        <f t="shared" si="4"/>
        <v>4.3584189399453445E-6</v>
      </c>
    </row>
    <row r="76" spans="1:17" x14ac:dyDescent="0.3">
      <c r="A76" s="1">
        <v>43267</v>
      </c>
      <c r="B76">
        <v>1</v>
      </c>
      <c r="C76" t="s">
        <v>1527</v>
      </c>
      <c r="D76" t="s">
        <v>1547</v>
      </c>
      <c r="E76" t="s">
        <v>1606</v>
      </c>
      <c r="F76" t="s">
        <v>1611</v>
      </c>
      <c r="M76" t="s">
        <v>62</v>
      </c>
      <c r="N76">
        <v>5</v>
      </c>
      <c r="O76" s="7">
        <f t="shared" si="3"/>
        <v>1.0438413361169102E-2</v>
      </c>
      <c r="P76" s="8">
        <f t="shared" si="4"/>
        <v>1.0896047349863363E-4</v>
      </c>
    </row>
    <row r="77" spans="1:17" x14ac:dyDescent="0.3">
      <c r="A77" s="1">
        <v>43281</v>
      </c>
      <c r="B77">
        <v>3</v>
      </c>
      <c r="C77" t="s">
        <v>1669</v>
      </c>
      <c r="D77" t="s">
        <v>1679</v>
      </c>
      <c r="E77" t="s">
        <v>1780</v>
      </c>
      <c r="F77" t="s">
        <v>1697</v>
      </c>
      <c r="M77" t="s">
        <v>208</v>
      </c>
      <c r="N77">
        <v>6</v>
      </c>
      <c r="O77" s="7">
        <f t="shared" si="3"/>
        <v>1.2526096033402923E-2</v>
      </c>
      <c r="P77" s="8">
        <f t="shared" si="4"/>
        <v>1.5690308183803246E-4</v>
      </c>
    </row>
    <row r="78" spans="1:17" x14ac:dyDescent="0.3">
      <c r="A78" s="1">
        <v>43210</v>
      </c>
      <c r="B78">
        <v>3</v>
      </c>
      <c r="C78" t="s">
        <v>0</v>
      </c>
      <c r="D78" t="s">
        <v>7</v>
      </c>
      <c r="E78" t="s">
        <v>40</v>
      </c>
      <c r="F78" t="s">
        <v>262</v>
      </c>
      <c r="M78" t="s">
        <v>397</v>
      </c>
      <c r="N78">
        <v>12</v>
      </c>
      <c r="O78" s="7">
        <f t="shared" si="3"/>
        <v>2.5052192066805846E-2</v>
      </c>
      <c r="P78" s="8">
        <f t="shared" si="4"/>
        <v>6.2761232735212983E-4</v>
      </c>
    </row>
    <row r="79" spans="1:17" x14ac:dyDescent="0.3">
      <c r="A79" s="1">
        <v>43210</v>
      </c>
      <c r="B79">
        <v>1</v>
      </c>
      <c r="C79" t="s">
        <v>0</v>
      </c>
      <c r="D79" t="s">
        <v>7</v>
      </c>
      <c r="E79" t="s">
        <v>40</v>
      </c>
      <c r="F79" t="s">
        <v>49</v>
      </c>
      <c r="M79" t="s">
        <v>788</v>
      </c>
      <c r="N79">
        <v>57</v>
      </c>
      <c r="O79" s="7">
        <f t="shared" si="3"/>
        <v>0.11899791231732777</v>
      </c>
      <c r="P79" s="8">
        <f t="shared" si="4"/>
        <v>1.4160503135882428E-2</v>
      </c>
    </row>
    <row r="80" spans="1:17" x14ac:dyDescent="0.3">
      <c r="A80" s="1">
        <v>43238</v>
      </c>
      <c r="B80">
        <v>2</v>
      </c>
      <c r="C80" t="s">
        <v>0</v>
      </c>
      <c r="D80" t="s">
        <v>7</v>
      </c>
      <c r="E80" t="s">
        <v>40</v>
      </c>
      <c r="F80" t="s">
        <v>49</v>
      </c>
      <c r="M80" t="s">
        <v>130</v>
      </c>
      <c r="N80">
        <v>8</v>
      </c>
      <c r="O80" s="7">
        <f t="shared" si="3"/>
        <v>1.6701461377870562E-2</v>
      </c>
      <c r="P80" s="8">
        <f t="shared" si="4"/>
        <v>2.7893881215650205E-4</v>
      </c>
    </row>
    <row r="81" spans="1:16" x14ac:dyDescent="0.3">
      <c r="A81" s="1">
        <v>43253</v>
      </c>
      <c r="B81">
        <v>8</v>
      </c>
      <c r="C81" t="s">
        <v>0</v>
      </c>
      <c r="D81" t="s">
        <v>7</v>
      </c>
      <c r="E81" t="s">
        <v>40</v>
      </c>
      <c r="F81" t="s">
        <v>49</v>
      </c>
      <c r="M81" t="s">
        <v>816</v>
      </c>
      <c r="N81">
        <v>2</v>
      </c>
      <c r="O81" s="7">
        <f t="shared" si="3"/>
        <v>4.1753653444676405E-3</v>
      </c>
      <c r="P81" s="8">
        <f t="shared" si="4"/>
        <v>1.7433675759781378E-5</v>
      </c>
    </row>
    <row r="82" spans="1:16" x14ac:dyDescent="0.3">
      <c r="A82" s="1">
        <v>43267</v>
      </c>
      <c r="B82">
        <v>4</v>
      </c>
      <c r="C82" t="s">
        <v>1527</v>
      </c>
      <c r="D82" t="s">
        <v>1550</v>
      </c>
      <c r="E82" t="s">
        <v>1606</v>
      </c>
      <c r="F82" t="s">
        <v>1602</v>
      </c>
      <c r="M82" t="s">
        <v>430</v>
      </c>
      <c r="N82">
        <v>7</v>
      </c>
      <c r="O82" s="7">
        <f t="shared" si="3"/>
        <v>1.4613778705636743E-2</v>
      </c>
      <c r="P82" s="8">
        <f t="shared" si="4"/>
        <v>2.1356252805732192E-4</v>
      </c>
    </row>
    <row r="83" spans="1:16" x14ac:dyDescent="0.3">
      <c r="A83" s="1">
        <v>43281</v>
      </c>
      <c r="B83">
        <v>4</v>
      </c>
      <c r="C83" t="s">
        <v>1669</v>
      </c>
      <c r="D83" t="s">
        <v>1682</v>
      </c>
      <c r="E83" t="s">
        <v>1780</v>
      </c>
      <c r="F83" t="s">
        <v>1700</v>
      </c>
      <c r="M83" t="s">
        <v>875</v>
      </c>
      <c r="N83">
        <v>2</v>
      </c>
      <c r="O83" s="7">
        <f t="shared" si="3"/>
        <v>4.1753653444676405E-3</v>
      </c>
      <c r="P83" s="8">
        <f t="shared" si="4"/>
        <v>1.7433675759781378E-5</v>
      </c>
    </row>
    <row r="84" spans="1:16" x14ac:dyDescent="0.3">
      <c r="A84" s="1">
        <v>43210</v>
      </c>
      <c r="B84">
        <v>32</v>
      </c>
      <c r="C84" t="s">
        <v>0</v>
      </c>
      <c r="D84" t="s">
        <v>7</v>
      </c>
      <c r="E84" t="s">
        <v>40</v>
      </c>
      <c r="F84" t="s">
        <v>440</v>
      </c>
      <c r="M84" t="s">
        <v>139</v>
      </c>
      <c r="N84">
        <v>4</v>
      </c>
      <c r="O84" s="7">
        <f t="shared" si="3"/>
        <v>8.350730688935281E-3</v>
      </c>
      <c r="P84" s="8">
        <f t="shared" si="4"/>
        <v>6.9734703039125512E-5</v>
      </c>
    </row>
    <row r="85" spans="1:16" x14ac:dyDescent="0.3">
      <c r="A85" s="1">
        <v>43238</v>
      </c>
      <c r="B85">
        <v>1</v>
      </c>
      <c r="C85" t="s">
        <v>0</v>
      </c>
      <c r="D85" t="s">
        <v>7</v>
      </c>
      <c r="E85" t="s">
        <v>40</v>
      </c>
      <c r="F85" t="s">
        <v>260</v>
      </c>
      <c r="M85" t="s">
        <v>261</v>
      </c>
      <c r="N85">
        <v>33</v>
      </c>
      <c r="O85" s="7">
        <f t="shared" si="3"/>
        <v>6.889352818371608E-2</v>
      </c>
      <c r="P85" s="8">
        <f t="shared" si="4"/>
        <v>4.7463182256004821E-3</v>
      </c>
    </row>
    <row r="86" spans="1:16" x14ac:dyDescent="0.3">
      <c r="A86" s="1">
        <v>43253</v>
      </c>
      <c r="B86">
        <v>5</v>
      </c>
      <c r="C86" t="s">
        <v>0</v>
      </c>
      <c r="D86" t="s">
        <v>7</v>
      </c>
      <c r="E86" t="s">
        <v>40</v>
      </c>
      <c r="F86" t="s">
        <v>260</v>
      </c>
      <c r="M86" t="s">
        <v>262</v>
      </c>
      <c r="N86">
        <v>3</v>
      </c>
      <c r="O86" s="7">
        <f t="shared" si="3"/>
        <v>6.2630480167014616E-3</v>
      </c>
      <c r="P86" s="8">
        <f t="shared" si="4"/>
        <v>3.9225770459508114E-5</v>
      </c>
    </row>
    <row r="87" spans="1:16" x14ac:dyDescent="0.3">
      <c r="A87" s="1">
        <v>43267</v>
      </c>
      <c r="B87">
        <v>3</v>
      </c>
      <c r="C87" t="s">
        <v>1527</v>
      </c>
      <c r="D87" t="s">
        <v>1550</v>
      </c>
      <c r="E87" t="s">
        <v>1606</v>
      </c>
      <c r="F87" t="s">
        <v>1612</v>
      </c>
      <c r="M87" t="s">
        <v>86</v>
      </c>
      <c r="N87">
        <v>38</v>
      </c>
      <c r="O87" s="7">
        <f t="shared" si="3"/>
        <v>7.9331941544885182E-2</v>
      </c>
      <c r="P87" s="8">
        <f t="shared" si="4"/>
        <v>6.2935569492810796E-3</v>
      </c>
    </row>
    <row r="88" spans="1:16" x14ac:dyDescent="0.3">
      <c r="A88" s="1">
        <v>43210</v>
      </c>
      <c r="B88">
        <v>10</v>
      </c>
      <c r="C88" t="s">
        <v>0</v>
      </c>
      <c r="D88" t="s">
        <v>7</v>
      </c>
      <c r="E88" t="s">
        <v>40</v>
      </c>
      <c r="F88" t="s">
        <v>126</v>
      </c>
      <c r="M88" t="s">
        <v>627</v>
      </c>
      <c r="N88">
        <v>16</v>
      </c>
      <c r="O88" s="7">
        <f t="shared" si="3"/>
        <v>3.3402922755741124E-2</v>
      </c>
      <c r="P88" s="8">
        <f t="shared" si="4"/>
        <v>1.1157552486260082E-3</v>
      </c>
    </row>
    <row r="89" spans="1:16" x14ac:dyDescent="0.3">
      <c r="A89" s="1">
        <v>43253</v>
      </c>
      <c r="B89">
        <v>7</v>
      </c>
      <c r="C89" t="s">
        <v>0</v>
      </c>
      <c r="D89" t="s">
        <v>7</v>
      </c>
      <c r="E89" t="s">
        <v>40</v>
      </c>
      <c r="M89" t="s">
        <v>49</v>
      </c>
      <c r="N89">
        <v>26</v>
      </c>
      <c r="O89" s="7">
        <f t="shared" si="3"/>
        <v>5.4279749478079335E-2</v>
      </c>
      <c r="P89" s="8">
        <f t="shared" si="4"/>
        <v>2.9462912034030537E-3</v>
      </c>
    </row>
    <row r="90" spans="1:16" x14ac:dyDescent="0.3">
      <c r="A90" s="1">
        <v>43210</v>
      </c>
      <c r="B90">
        <v>1</v>
      </c>
      <c r="C90" t="s">
        <v>4</v>
      </c>
      <c r="D90" t="s">
        <v>275</v>
      </c>
      <c r="E90" t="s">
        <v>40</v>
      </c>
      <c r="F90" t="s">
        <v>289</v>
      </c>
      <c r="M90" t="s">
        <v>289</v>
      </c>
      <c r="N90">
        <v>1</v>
      </c>
      <c r="O90" s="7">
        <f t="shared" si="3"/>
        <v>2.0876826722338203E-3</v>
      </c>
      <c r="P90" s="8">
        <f t="shared" si="4"/>
        <v>4.3584189399453445E-6</v>
      </c>
    </row>
    <row r="91" spans="1:16" x14ac:dyDescent="0.3">
      <c r="A91" s="1">
        <v>43210</v>
      </c>
      <c r="B91">
        <v>9</v>
      </c>
      <c r="C91" t="s">
        <v>0</v>
      </c>
      <c r="D91" t="s">
        <v>111</v>
      </c>
      <c r="E91" t="s">
        <v>40</v>
      </c>
      <c r="F91" t="s">
        <v>261</v>
      </c>
      <c r="M91" t="s">
        <v>855</v>
      </c>
      <c r="N91">
        <v>6</v>
      </c>
      <c r="O91" s="7">
        <f t="shared" si="3"/>
        <v>1.2526096033402923E-2</v>
      </c>
      <c r="P91" s="8">
        <f t="shared" si="4"/>
        <v>1.5690308183803246E-4</v>
      </c>
    </row>
    <row r="92" spans="1:16" x14ac:dyDescent="0.3">
      <c r="A92" s="1">
        <v>43223</v>
      </c>
      <c r="B92">
        <v>1</v>
      </c>
      <c r="C92" t="s">
        <v>0</v>
      </c>
      <c r="D92" t="s">
        <v>111</v>
      </c>
      <c r="E92" t="s">
        <v>40</v>
      </c>
      <c r="F92" t="s">
        <v>261</v>
      </c>
      <c r="M92" t="s">
        <v>856</v>
      </c>
      <c r="N92">
        <v>32</v>
      </c>
      <c r="O92" s="7">
        <f t="shared" si="3"/>
        <v>6.6805845511482248E-2</v>
      </c>
      <c r="P92" s="8">
        <f t="shared" si="4"/>
        <v>4.4630209945040328E-3</v>
      </c>
    </row>
    <row r="93" spans="1:16" x14ac:dyDescent="0.3">
      <c r="A93" s="1">
        <v>43238</v>
      </c>
      <c r="B93">
        <v>12</v>
      </c>
      <c r="C93" t="s">
        <v>0</v>
      </c>
      <c r="D93" t="s">
        <v>111</v>
      </c>
      <c r="E93" t="s">
        <v>40</v>
      </c>
      <c r="F93" t="s">
        <v>261</v>
      </c>
      <c r="M93" t="s">
        <v>290</v>
      </c>
      <c r="N93">
        <v>2</v>
      </c>
      <c r="O93" s="7">
        <f t="shared" si="3"/>
        <v>4.1753653444676405E-3</v>
      </c>
      <c r="P93" s="8">
        <f t="shared" si="4"/>
        <v>1.7433675759781378E-5</v>
      </c>
    </row>
    <row r="94" spans="1:16" x14ac:dyDescent="0.3">
      <c r="A94" s="1">
        <v>43253</v>
      </c>
      <c r="B94">
        <v>6</v>
      </c>
      <c r="C94" t="s">
        <v>0</v>
      </c>
      <c r="D94" t="s">
        <v>111</v>
      </c>
      <c r="E94" t="s">
        <v>40</v>
      </c>
      <c r="F94" t="s">
        <v>261</v>
      </c>
      <c r="M94" t="s">
        <v>126</v>
      </c>
      <c r="N94">
        <v>10</v>
      </c>
      <c r="O94" s="7">
        <f t="shared" si="3"/>
        <v>2.0876826722338204E-2</v>
      </c>
      <c r="P94" s="8">
        <f t="shared" si="4"/>
        <v>4.3584189399453451E-4</v>
      </c>
    </row>
    <row r="95" spans="1:16" x14ac:dyDescent="0.3">
      <c r="A95" s="1">
        <v>43267</v>
      </c>
      <c r="B95">
        <v>5</v>
      </c>
      <c r="C95" t="s">
        <v>1527</v>
      </c>
      <c r="D95" t="s">
        <v>1552</v>
      </c>
      <c r="E95" t="s">
        <v>1606</v>
      </c>
      <c r="F95" t="s">
        <v>1600</v>
      </c>
      <c r="M95" t="s">
        <v>206</v>
      </c>
      <c r="N95">
        <v>1</v>
      </c>
      <c r="O95" s="7">
        <f t="shared" si="3"/>
        <v>2.0876826722338203E-3</v>
      </c>
      <c r="P95" s="8">
        <f t="shared" si="4"/>
        <v>4.3584189399453445E-6</v>
      </c>
    </row>
    <row r="96" spans="1:16" x14ac:dyDescent="0.3">
      <c r="A96" s="1">
        <v>43192</v>
      </c>
      <c r="B96">
        <v>1</v>
      </c>
      <c r="C96" t="s">
        <v>0</v>
      </c>
      <c r="D96" t="s">
        <v>111</v>
      </c>
      <c r="E96" t="s">
        <v>40</v>
      </c>
      <c r="F96" t="s">
        <v>125</v>
      </c>
      <c r="M96" t="s">
        <v>284</v>
      </c>
      <c r="N96">
        <v>32</v>
      </c>
      <c r="O96" s="7">
        <f t="shared" si="3"/>
        <v>6.6805845511482248E-2</v>
      </c>
      <c r="P96" s="8">
        <f t="shared" si="4"/>
        <v>4.4630209945040328E-3</v>
      </c>
    </row>
    <row r="97" spans="1:16" x14ac:dyDescent="0.3">
      <c r="A97" s="1">
        <v>43238</v>
      </c>
      <c r="B97">
        <v>5</v>
      </c>
      <c r="C97" t="s">
        <v>0</v>
      </c>
      <c r="D97" t="s">
        <v>111</v>
      </c>
      <c r="E97" t="s">
        <v>40</v>
      </c>
      <c r="F97" t="s">
        <v>627</v>
      </c>
      <c r="M97" t="s">
        <v>123</v>
      </c>
      <c r="N97">
        <v>7</v>
      </c>
      <c r="O97" s="7">
        <f t="shared" si="3"/>
        <v>1.4613778705636743E-2</v>
      </c>
      <c r="P97" s="8">
        <f t="shared" si="4"/>
        <v>2.1356252805732192E-4</v>
      </c>
    </row>
    <row r="98" spans="1:16" x14ac:dyDescent="0.3">
      <c r="A98" s="1">
        <v>43267</v>
      </c>
      <c r="B98">
        <v>6</v>
      </c>
      <c r="C98" t="s">
        <v>1527</v>
      </c>
      <c r="D98" t="s">
        <v>1551</v>
      </c>
      <c r="E98" t="s">
        <v>1606</v>
      </c>
      <c r="F98" t="s">
        <v>1613</v>
      </c>
      <c r="M98" t="s">
        <v>85</v>
      </c>
      <c r="N98">
        <v>55</v>
      </c>
      <c r="O98" s="7">
        <f t="shared" si="3"/>
        <v>0.11482254697286012</v>
      </c>
      <c r="P98" s="8">
        <f t="shared" si="4"/>
        <v>1.3184217293334669E-2</v>
      </c>
    </row>
    <row r="99" spans="1:16" x14ac:dyDescent="0.3">
      <c r="A99" s="1">
        <v>43281</v>
      </c>
      <c r="B99">
        <v>4</v>
      </c>
      <c r="C99" t="s">
        <v>1669</v>
      </c>
      <c r="D99" t="s">
        <v>1681</v>
      </c>
      <c r="E99" t="s">
        <v>1780</v>
      </c>
      <c r="F99" t="s">
        <v>1698</v>
      </c>
      <c r="M99" t="s">
        <v>138</v>
      </c>
      <c r="N99">
        <v>3</v>
      </c>
      <c r="O99" s="7">
        <f t="shared" si="3"/>
        <v>6.2630480167014616E-3</v>
      </c>
      <c r="P99" s="8">
        <f t="shared" si="4"/>
        <v>3.9225770459508114E-5</v>
      </c>
    </row>
    <row r="100" spans="1:16" x14ac:dyDescent="0.3">
      <c r="A100" s="1">
        <v>43192</v>
      </c>
      <c r="B100">
        <v>2</v>
      </c>
      <c r="C100" t="s">
        <v>0</v>
      </c>
      <c r="D100" t="s">
        <v>111</v>
      </c>
      <c r="E100" t="s">
        <v>40</v>
      </c>
      <c r="F100" t="s">
        <v>123</v>
      </c>
      <c r="M100" t="s">
        <v>117</v>
      </c>
      <c r="N100">
        <v>2</v>
      </c>
      <c r="O100" s="7">
        <f t="shared" si="3"/>
        <v>4.1753653444676405E-3</v>
      </c>
      <c r="P100" s="8">
        <f t="shared" si="4"/>
        <v>1.7433675759781378E-5</v>
      </c>
    </row>
    <row r="101" spans="1:16" x14ac:dyDescent="0.3">
      <c r="A101" s="1">
        <v>43210</v>
      </c>
      <c r="B101">
        <v>4</v>
      </c>
      <c r="C101" t="s">
        <v>0</v>
      </c>
      <c r="D101" t="s">
        <v>111</v>
      </c>
      <c r="E101" t="s">
        <v>40</v>
      </c>
      <c r="F101" t="s">
        <v>123</v>
      </c>
      <c r="M101" t="s">
        <v>282</v>
      </c>
      <c r="N101">
        <v>2</v>
      </c>
      <c r="O101" s="7">
        <f t="shared" si="3"/>
        <v>4.1753653444676405E-3</v>
      </c>
      <c r="P101" s="8">
        <f t="shared" si="4"/>
        <v>1.7433675759781378E-5</v>
      </c>
    </row>
    <row r="102" spans="1:16" x14ac:dyDescent="0.3">
      <c r="A102" s="1">
        <v>43281</v>
      </c>
      <c r="B102">
        <v>1</v>
      </c>
      <c r="C102" t="s">
        <v>1669</v>
      </c>
      <c r="D102" t="s">
        <v>1681</v>
      </c>
      <c r="E102" t="s">
        <v>1780</v>
      </c>
      <c r="F102" t="s">
        <v>1699</v>
      </c>
      <c r="M102" t="s">
        <v>180</v>
      </c>
      <c r="N102">
        <v>7</v>
      </c>
      <c r="O102" s="7">
        <f t="shared" si="3"/>
        <v>1.4613778705636743E-2</v>
      </c>
      <c r="P102" s="8">
        <f t="shared" si="4"/>
        <v>2.1356252805732192E-4</v>
      </c>
    </row>
    <row r="103" spans="1:16" x14ac:dyDescent="0.3">
      <c r="A103" s="1">
        <v>43281</v>
      </c>
      <c r="B103">
        <v>2</v>
      </c>
      <c r="C103" t="s">
        <v>1669</v>
      </c>
      <c r="D103" t="s">
        <v>1678</v>
      </c>
      <c r="E103" t="s">
        <v>1780</v>
      </c>
      <c r="F103" t="s">
        <v>1696</v>
      </c>
      <c r="M103" t="s">
        <v>143</v>
      </c>
      <c r="N103">
        <v>1</v>
      </c>
      <c r="O103" s="7">
        <f t="shared" si="3"/>
        <v>2.0876826722338203E-3</v>
      </c>
      <c r="P103" s="8">
        <f t="shared" si="4"/>
        <v>4.3584189399453445E-6</v>
      </c>
    </row>
    <row r="104" spans="1:16" x14ac:dyDescent="0.3">
      <c r="A104" s="1">
        <v>43210</v>
      </c>
      <c r="B104">
        <v>1</v>
      </c>
      <c r="C104" t="s">
        <v>0</v>
      </c>
      <c r="D104" t="s">
        <v>273</v>
      </c>
      <c r="E104" t="s">
        <v>40</v>
      </c>
      <c r="F104" t="s">
        <v>284</v>
      </c>
      <c r="M104" t="s">
        <v>1931</v>
      </c>
      <c r="N104">
        <v>1</v>
      </c>
      <c r="O104" s="7">
        <f t="shared" si="3"/>
        <v>2.0876826722338203E-3</v>
      </c>
      <c r="P104" s="8">
        <f t="shared" si="4"/>
        <v>4.3584189399453445E-6</v>
      </c>
    </row>
    <row r="105" spans="1:16" x14ac:dyDescent="0.3">
      <c r="A105" s="1">
        <v>43238</v>
      </c>
      <c r="B105">
        <v>3</v>
      </c>
      <c r="C105" t="s">
        <v>0</v>
      </c>
      <c r="D105" t="s">
        <v>273</v>
      </c>
      <c r="E105" t="s">
        <v>40</v>
      </c>
      <c r="F105" t="s">
        <v>284</v>
      </c>
      <c r="M105" t="s">
        <v>906</v>
      </c>
      <c r="N105">
        <v>1</v>
      </c>
      <c r="O105" s="7">
        <f t="shared" si="3"/>
        <v>2.0876826722338203E-3</v>
      </c>
      <c r="P105" s="8">
        <f t="shared" si="4"/>
        <v>4.3584189399453445E-6</v>
      </c>
    </row>
    <row r="106" spans="1:16" x14ac:dyDescent="0.3">
      <c r="A106" s="1">
        <v>43253</v>
      </c>
      <c r="B106">
        <v>11</v>
      </c>
      <c r="C106" t="s">
        <v>0</v>
      </c>
      <c r="D106" t="s">
        <v>273</v>
      </c>
      <c r="E106" t="s">
        <v>40</v>
      </c>
      <c r="F106" t="s">
        <v>284</v>
      </c>
      <c r="M106" t="s">
        <v>14</v>
      </c>
      <c r="N106">
        <v>2</v>
      </c>
      <c r="O106" s="7">
        <f t="shared" si="3"/>
        <v>4.1753653444676405E-3</v>
      </c>
      <c r="P106" s="8">
        <f t="shared" si="4"/>
        <v>1.7433675759781378E-5</v>
      </c>
    </row>
    <row r="107" spans="1:16" x14ac:dyDescent="0.3">
      <c r="A107" s="1">
        <v>43267</v>
      </c>
      <c r="B107">
        <v>15</v>
      </c>
      <c r="C107" t="s">
        <v>1527</v>
      </c>
      <c r="D107" t="s">
        <v>1548</v>
      </c>
      <c r="E107" t="s">
        <v>1606</v>
      </c>
      <c r="F107" t="s">
        <v>1599</v>
      </c>
      <c r="M107" t="s">
        <v>387</v>
      </c>
      <c r="N107">
        <v>2</v>
      </c>
      <c r="O107" s="7">
        <f t="shared" si="3"/>
        <v>4.1753653444676405E-3</v>
      </c>
      <c r="P107" s="8">
        <f t="shared" si="4"/>
        <v>1.7433675759781378E-5</v>
      </c>
    </row>
    <row r="108" spans="1:16" x14ac:dyDescent="0.3">
      <c r="A108" s="1">
        <v>43281</v>
      </c>
      <c r="B108">
        <v>2</v>
      </c>
      <c r="C108" t="s">
        <v>1669</v>
      </c>
      <c r="D108" t="s">
        <v>1677</v>
      </c>
      <c r="E108" t="s">
        <v>1780</v>
      </c>
      <c r="F108" t="s">
        <v>1695</v>
      </c>
      <c r="M108" t="s">
        <v>219</v>
      </c>
      <c r="N108">
        <v>2</v>
      </c>
      <c r="O108" s="7">
        <f t="shared" si="3"/>
        <v>4.1753653444676405E-3</v>
      </c>
      <c r="P108" s="8">
        <f t="shared" si="4"/>
        <v>1.7433675759781378E-5</v>
      </c>
    </row>
    <row r="109" spans="1:16" x14ac:dyDescent="0.3">
      <c r="A109" s="1">
        <v>43223</v>
      </c>
      <c r="B109">
        <v>1</v>
      </c>
      <c r="C109" t="s">
        <v>108</v>
      </c>
      <c r="D109" t="s">
        <v>119</v>
      </c>
      <c r="E109" t="s">
        <v>40</v>
      </c>
      <c r="F109" t="s">
        <v>130</v>
      </c>
      <c r="M109" t="s">
        <v>51</v>
      </c>
      <c r="N109">
        <v>1</v>
      </c>
      <c r="O109" s="7">
        <f t="shared" si="3"/>
        <v>2.0876826722338203E-3</v>
      </c>
      <c r="P109" s="8">
        <f t="shared" si="4"/>
        <v>4.3584189399453445E-6</v>
      </c>
    </row>
    <row r="110" spans="1:16" x14ac:dyDescent="0.3">
      <c r="A110" s="1">
        <v>43253</v>
      </c>
      <c r="B110">
        <v>2</v>
      </c>
      <c r="C110" t="s">
        <v>108</v>
      </c>
      <c r="D110" t="s">
        <v>119</v>
      </c>
      <c r="E110" t="s">
        <v>40</v>
      </c>
      <c r="F110" t="s">
        <v>130</v>
      </c>
      <c r="M110" t="s">
        <v>949</v>
      </c>
      <c r="N110">
        <v>1</v>
      </c>
      <c r="O110" s="7">
        <f t="shared" si="3"/>
        <v>2.0876826722338203E-3</v>
      </c>
      <c r="P110" s="8">
        <f t="shared" si="4"/>
        <v>4.3584189399453445E-6</v>
      </c>
    </row>
    <row r="111" spans="1:16" x14ac:dyDescent="0.3">
      <c r="A111" s="1">
        <v>43267</v>
      </c>
      <c r="B111">
        <v>1</v>
      </c>
      <c r="C111" t="s">
        <v>1526</v>
      </c>
      <c r="D111" t="s">
        <v>1546</v>
      </c>
      <c r="E111" t="s">
        <v>1606</v>
      </c>
      <c r="F111" t="s">
        <v>1610</v>
      </c>
      <c r="M111" t="s">
        <v>907</v>
      </c>
      <c r="N111">
        <v>2</v>
      </c>
      <c r="O111" s="7">
        <f t="shared" si="3"/>
        <v>4.1753653444676405E-3</v>
      </c>
      <c r="P111" s="8">
        <f t="shared" si="4"/>
        <v>1.7433675759781378E-5</v>
      </c>
    </row>
    <row r="112" spans="1:16" x14ac:dyDescent="0.3">
      <c r="A112" s="1">
        <v>43281</v>
      </c>
      <c r="B112">
        <v>4</v>
      </c>
      <c r="C112" t="s">
        <v>1670</v>
      </c>
      <c r="D112" t="s">
        <v>1459</v>
      </c>
      <c r="E112" t="s">
        <v>1780</v>
      </c>
      <c r="F112" t="s">
        <v>1701</v>
      </c>
      <c r="M112" t="s">
        <v>1001</v>
      </c>
      <c r="N112">
        <v>1</v>
      </c>
      <c r="O112" s="7">
        <f t="shared" si="3"/>
        <v>2.0876826722338203E-3</v>
      </c>
      <c r="P112" s="8">
        <f t="shared" si="4"/>
        <v>4.3584189399453445E-6</v>
      </c>
    </row>
    <row r="113" spans="1:16" x14ac:dyDescent="0.3">
      <c r="A113" s="1">
        <v>43253</v>
      </c>
      <c r="B113">
        <v>4</v>
      </c>
      <c r="C113" t="s">
        <v>108</v>
      </c>
      <c r="D113" t="s">
        <v>119</v>
      </c>
      <c r="E113" t="s">
        <v>40</v>
      </c>
      <c r="F113" t="s">
        <v>402</v>
      </c>
      <c r="M113" t="s">
        <v>59</v>
      </c>
      <c r="N113">
        <v>3</v>
      </c>
      <c r="O113" s="7">
        <f t="shared" si="3"/>
        <v>6.2630480167014616E-3</v>
      </c>
      <c r="P113" s="8">
        <f t="shared" si="4"/>
        <v>3.9225770459508114E-5</v>
      </c>
    </row>
    <row r="114" spans="1:16" x14ac:dyDescent="0.3">
      <c r="A114" s="1">
        <v>43281</v>
      </c>
      <c r="B114">
        <v>1</v>
      </c>
      <c r="C114" t="s">
        <v>1670</v>
      </c>
      <c r="D114" t="s">
        <v>1459</v>
      </c>
      <c r="E114" t="s">
        <v>1780</v>
      </c>
      <c r="F114" t="s">
        <v>1702</v>
      </c>
      <c r="M114" t="s">
        <v>48</v>
      </c>
      <c r="N114">
        <v>5</v>
      </c>
      <c r="O114" s="7">
        <f t="shared" si="3"/>
        <v>1.0438413361169102E-2</v>
      </c>
      <c r="P114" s="8">
        <f t="shared" si="4"/>
        <v>1.0896047349863363E-4</v>
      </c>
    </row>
    <row r="115" spans="1:16" x14ac:dyDescent="0.3">
      <c r="A115" s="1">
        <v>43223</v>
      </c>
      <c r="B115">
        <v>1</v>
      </c>
      <c r="C115" t="s">
        <v>4</v>
      </c>
      <c r="D115" t="s">
        <v>23</v>
      </c>
      <c r="E115" t="s">
        <v>40</v>
      </c>
      <c r="F115" t="s">
        <v>206</v>
      </c>
      <c r="M115" t="s">
        <v>911</v>
      </c>
      <c r="N115">
        <v>5</v>
      </c>
      <c r="O115" s="7">
        <f t="shared" si="3"/>
        <v>1.0438413361169102E-2</v>
      </c>
      <c r="P115" s="8">
        <f t="shared" si="4"/>
        <v>1.0896047349863363E-4</v>
      </c>
    </row>
    <row r="116" spans="1:16" x14ac:dyDescent="0.3">
      <c r="A116" s="1">
        <v>43253</v>
      </c>
      <c r="B116">
        <v>1</v>
      </c>
      <c r="C116" t="s">
        <v>0</v>
      </c>
      <c r="D116" t="s">
        <v>1242</v>
      </c>
      <c r="E116" t="s">
        <v>40</v>
      </c>
      <c r="F116" t="s">
        <v>1252</v>
      </c>
      <c r="M116" t="s">
        <v>632</v>
      </c>
      <c r="N116">
        <v>2</v>
      </c>
      <c r="O116" s="7">
        <f t="shared" si="3"/>
        <v>4.1753653444676405E-3</v>
      </c>
      <c r="P116" s="8">
        <f t="shared" si="4"/>
        <v>1.7433675759781378E-5</v>
      </c>
    </row>
    <row r="117" spans="1:16" x14ac:dyDescent="0.3">
      <c r="A117" s="1">
        <v>43281</v>
      </c>
      <c r="B117">
        <v>1</v>
      </c>
      <c r="C117" t="s">
        <v>1669</v>
      </c>
      <c r="D117" t="s">
        <v>1676</v>
      </c>
      <c r="E117" t="s">
        <v>1780</v>
      </c>
      <c r="M117" t="s">
        <v>322</v>
      </c>
      <c r="N117">
        <v>2</v>
      </c>
      <c r="O117" s="7">
        <f t="shared" si="3"/>
        <v>4.1753653444676405E-3</v>
      </c>
      <c r="P117" s="8">
        <f t="shared" si="4"/>
        <v>1.7433675759781378E-5</v>
      </c>
    </row>
    <row r="118" spans="1:16" x14ac:dyDescent="0.3">
      <c r="A118" s="1">
        <v>43281</v>
      </c>
      <c r="B118">
        <v>1</v>
      </c>
      <c r="C118" t="s">
        <v>1672</v>
      </c>
      <c r="D118" t="s">
        <v>1688</v>
      </c>
      <c r="E118" t="s">
        <v>1785</v>
      </c>
      <c r="F118" t="s">
        <v>1707</v>
      </c>
      <c r="M118" t="s">
        <v>214</v>
      </c>
      <c r="N118">
        <v>9</v>
      </c>
      <c r="O118" s="7">
        <f t="shared" si="3"/>
        <v>1.8789144050104383E-2</v>
      </c>
      <c r="P118" s="8">
        <f t="shared" si="4"/>
        <v>3.5303193413557295E-4</v>
      </c>
    </row>
    <row r="119" spans="1:16" x14ac:dyDescent="0.3">
      <c r="A119" s="1">
        <v>43210</v>
      </c>
      <c r="B119">
        <v>1</v>
      </c>
      <c r="C119" t="s">
        <v>2</v>
      </c>
      <c r="D119" t="s">
        <v>243</v>
      </c>
      <c r="E119" t="s">
        <v>43</v>
      </c>
      <c r="F119" t="s">
        <v>413</v>
      </c>
      <c r="M119" t="s">
        <v>1941</v>
      </c>
      <c r="N119">
        <v>3</v>
      </c>
      <c r="O119" s="7">
        <f t="shared" si="3"/>
        <v>6.2630480167014616E-3</v>
      </c>
      <c r="P119" s="8">
        <f t="shared" si="4"/>
        <v>3.9225770459508114E-5</v>
      </c>
    </row>
    <row r="120" spans="1:16" x14ac:dyDescent="0.3">
      <c r="A120" s="1">
        <v>43281</v>
      </c>
      <c r="B120">
        <v>6</v>
      </c>
      <c r="C120" t="s">
        <v>1672</v>
      </c>
      <c r="D120" t="s">
        <v>1687</v>
      </c>
      <c r="E120" t="s">
        <v>1785</v>
      </c>
      <c r="F120" t="s">
        <v>1706</v>
      </c>
      <c r="M120" t="s">
        <v>1010</v>
      </c>
      <c r="N120">
        <v>2</v>
      </c>
      <c r="O120" s="7">
        <f t="shared" si="3"/>
        <v>4.1753653444676405E-3</v>
      </c>
      <c r="P120" s="8">
        <f t="shared" si="4"/>
        <v>1.7433675759781378E-5</v>
      </c>
    </row>
    <row r="121" spans="1:16" x14ac:dyDescent="0.3">
      <c r="A121" s="1">
        <v>43267</v>
      </c>
      <c r="B121">
        <v>1</v>
      </c>
      <c r="C121" t="s">
        <v>1528</v>
      </c>
      <c r="D121" t="s">
        <v>1554</v>
      </c>
      <c r="E121" t="s">
        <v>1608</v>
      </c>
      <c r="F121" t="s">
        <v>1614</v>
      </c>
      <c r="M121" t="s">
        <v>2135</v>
      </c>
      <c r="N121">
        <v>1</v>
      </c>
      <c r="O121" s="7">
        <f t="shared" si="3"/>
        <v>2.0876826722338203E-3</v>
      </c>
      <c r="P121" s="8">
        <f t="shared" si="4"/>
        <v>4.3584189399453445E-6</v>
      </c>
    </row>
    <row r="122" spans="1:16" x14ac:dyDescent="0.3">
      <c r="A122" s="1">
        <v>43238</v>
      </c>
      <c r="B122">
        <v>2</v>
      </c>
      <c r="C122" t="s">
        <v>2</v>
      </c>
      <c r="D122" t="s">
        <v>20</v>
      </c>
      <c r="E122" t="s">
        <v>43</v>
      </c>
      <c r="F122" t="s">
        <v>55</v>
      </c>
      <c r="M122" t="s">
        <v>2136</v>
      </c>
      <c r="N122">
        <v>5</v>
      </c>
      <c r="O122" s="7">
        <f t="shared" si="3"/>
        <v>1.0438413361169102E-2</v>
      </c>
      <c r="P122" s="8">
        <f t="shared" si="4"/>
        <v>1.0896047349863363E-4</v>
      </c>
    </row>
    <row r="123" spans="1:16" x14ac:dyDescent="0.3">
      <c r="A123" s="1">
        <v>43281</v>
      </c>
      <c r="B123">
        <v>1</v>
      </c>
      <c r="C123" t="s">
        <v>1674</v>
      </c>
      <c r="D123" t="s">
        <v>1693</v>
      </c>
      <c r="E123" t="s">
        <v>1785</v>
      </c>
      <c r="M123" t="s">
        <v>1088</v>
      </c>
      <c r="N123">
        <v>3</v>
      </c>
      <c r="O123" s="7">
        <f t="shared" si="3"/>
        <v>6.2630480167014616E-3</v>
      </c>
      <c r="P123" s="8">
        <f t="shared" si="4"/>
        <v>3.9225770459508114E-5</v>
      </c>
    </row>
    <row r="124" spans="1:16" x14ac:dyDescent="0.3">
      <c r="A124" s="1">
        <v>43267</v>
      </c>
      <c r="B124">
        <v>1</v>
      </c>
      <c r="C124" t="s">
        <v>1528</v>
      </c>
      <c r="D124" t="s">
        <v>1555</v>
      </c>
      <c r="E124" t="s">
        <v>1608</v>
      </c>
      <c r="F124" t="s">
        <v>1615</v>
      </c>
      <c r="M124" t="s">
        <v>209</v>
      </c>
      <c r="N124">
        <v>1</v>
      </c>
      <c r="O124" s="7">
        <f t="shared" si="3"/>
        <v>2.0876826722338203E-3</v>
      </c>
      <c r="P124" s="8">
        <f t="shared" si="4"/>
        <v>4.3584189399453445E-6</v>
      </c>
    </row>
    <row r="125" spans="1:16" x14ac:dyDescent="0.3">
      <c r="A125" s="1">
        <v>43210</v>
      </c>
      <c r="B125">
        <v>1</v>
      </c>
      <c r="C125" t="s">
        <v>2</v>
      </c>
      <c r="D125" t="s">
        <v>21</v>
      </c>
      <c r="E125" t="s">
        <v>43</v>
      </c>
      <c r="F125" t="s">
        <v>414</v>
      </c>
      <c r="M125" t="s">
        <v>601</v>
      </c>
      <c r="N125">
        <v>2</v>
      </c>
      <c r="O125" s="7">
        <f t="shared" si="3"/>
        <v>4.1753653444676405E-3</v>
      </c>
      <c r="P125" s="8">
        <f t="shared" si="4"/>
        <v>1.7433675759781378E-5</v>
      </c>
    </row>
    <row r="126" spans="1:16" x14ac:dyDescent="0.3">
      <c r="M126" t="s">
        <v>1697</v>
      </c>
      <c r="N126">
        <v>3</v>
      </c>
      <c r="O126" s="7">
        <f t="shared" si="3"/>
        <v>6.2630480167014616E-3</v>
      </c>
      <c r="P126" s="8">
        <f t="shared" si="4"/>
        <v>3.9225770459508114E-5</v>
      </c>
    </row>
    <row r="127" spans="1:16" x14ac:dyDescent="0.3">
      <c r="M127" t="s">
        <v>260</v>
      </c>
      <c r="N127">
        <v>9</v>
      </c>
      <c r="O127" s="7">
        <f t="shared" si="3"/>
        <v>1.8789144050104383E-2</v>
      </c>
      <c r="P127" s="8">
        <f t="shared" si="4"/>
        <v>3.5303193413557295E-4</v>
      </c>
    </row>
    <row r="128" spans="1:16" x14ac:dyDescent="0.3">
      <c r="M128" t="s">
        <v>1696</v>
      </c>
      <c r="N128">
        <v>1</v>
      </c>
      <c r="O128" s="7">
        <f t="shared" si="3"/>
        <v>2.0876826722338203E-3</v>
      </c>
      <c r="P128" s="8">
        <f t="shared" si="4"/>
        <v>4.3584189399453445E-6</v>
      </c>
    </row>
    <row r="129" spans="13:16" x14ac:dyDescent="0.3">
      <c r="M129" t="s">
        <v>402</v>
      </c>
      <c r="N129">
        <v>5</v>
      </c>
      <c r="O129" s="7">
        <f t="shared" si="3"/>
        <v>1.0438413361169102E-2</v>
      </c>
      <c r="P129" s="8">
        <f t="shared" si="4"/>
        <v>1.0896047349863363E-4</v>
      </c>
    </row>
    <row r="130" spans="13:16" x14ac:dyDescent="0.3">
      <c r="M130" t="s">
        <v>2141</v>
      </c>
      <c r="N130">
        <v>2</v>
      </c>
      <c r="O130" s="7">
        <f t="shared" si="3"/>
        <v>4.1753653444676405E-3</v>
      </c>
      <c r="P130" s="8">
        <f t="shared" si="4"/>
        <v>1.7433675759781378E-5</v>
      </c>
    </row>
    <row r="131" spans="13:16" x14ac:dyDescent="0.3">
      <c r="M131" t="s">
        <v>1537</v>
      </c>
      <c r="N131">
        <v>1</v>
      </c>
      <c r="O131" s="7">
        <f t="shared" si="3"/>
        <v>2.0876826722338203E-3</v>
      </c>
      <c r="P131" s="8">
        <f t="shared" si="4"/>
        <v>4.3584189399453445E-6</v>
      </c>
    </row>
    <row r="132" spans="13:16" x14ac:dyDescent="0.3">
      <c r="M132" t="s">
        <v>2143</v>
      </c>
      <c r="N132">
        <v>1</v>
      </c>
      <c r="O132" s="7">
        <f t="shared" si="3"/>
        <v>2.0876826722338203E-3</v>
      </c>
      <c r="P132" s="8">
        <f t="shared" si="4"/>
        <v>4.3584189399453445E-6</v>
      </c>
    </row>
    <row r="133" spans="13:16" x14ac:dyDescent="0.3">
      <c r="M133" t="s">
        <v>61</v>
      </c>
      <c r="N133">
        <v>6</v>
      </c>
      <c r="O133" s="7">
        <f t="shared" si="3"/>
        <v>1.2526096033402923E-2</v>
      </c>
      <c r="P133" s="8">
        <f t="shared" si="4"/>
        <v>1.5690308183803246E-4</v>
      </c>
    </row>
    <row r="134" spans="13:16" x14ac:dyDescent="0.3">
      <c r="M134" t="s">
        <v>55</v>
      </c>
      <c r="N134">
        <v>2</v>
      </c>
      <c r="O134" s="7">
        <f t="shared" si="3"/>
        <v>4.1753653444676405E-3</v>
      </c>
      <c r="P134" s="8">
        <f t="shared" si="4"/>
        <v>1.7433675759781378E-5</v>
      </c>
    </row>
    <row r="135" spans="13:16" x14ac:dyDescent="0.3">
      <c r="M135" t="s">
        <v>1615</v>
      </c>
      <c r="N135">
        <v>1</v>
      </c>
      <c r="O135" s="7">
        <f t="shared" si="3"/>
        <v>2.0876826722338203E-3</v>
      </c>
      <c r="P135" s="8">
        <f t="shared" si="4"/>
        <v>4.3584189399453445E-6</v>
      </c>
    </row>
    <row r="137" spans="13:16" x14ac:dyDescent="0.3">
      <c r="M137" s="7">
        <f>SUM(P73:P135)</f>
        <v>5.614951120331587E-2</v>
      </c>
      <c r="N137" s="6" t="s">
        <v>810</v>
      </c>
      <c r="O137" s="6"/>
      <c r="P137" s="6"/>
    </row>
    <row r="138" spans="13:16" x14ac:dyDescent="0.3">
      <c r="M138" s="7">
        <f>1-M137</f>
        <v>0.9438504887966841</v>
      </c>
      <c r="N138" s="6" t="s">
        <v>811</v>
      </c>
      <c r="O138" s="6"/>
      <c r="P138" s="6"/>
    </row>
  </sheetData>
  <sortState ref="A1:F125">
    <sortCondition ref="E1:E125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>
      <selection activeCell="K13" sqref="K13"/>
    </sheetView>
  </sheetViews>
  <sheetFormatPr defaultRowHeight="16.2" x14ac:dyDescent="0.3"/>
  <sheetData>
    <row r="1" spans="1:16" x14ac:dyDescent="0.3">
      <c r="A1" s="1">
        <v>43238</v>
      </c>
      <c r="B1">
        <v>3</v>
      </c>
      <c r="C1" t="s">
        <v>1</v>
      </c>
      <c r="D1" t="s">
        <v>1341</v>
      </c>
      <c r="E1" t="s">
        <v>41</v>
      </c>
      <c r="I1" t="s">
        <v>716</v>
      </c>
      <c r="J1" t="s">
        <v>717</v>
      </c>
      <c r="L1" s="6" t="s">
        <v>964</v>
      </c>
      <c r="M1" s="6"/>
      <c r="N1" s="6"/>
      <c r="O1" s="6"/>
      <c r="P1" s="6"/>
    </row>
    <row r="2" spans="1:16" x14ac:dyDescent="0.3">
      <c r="A2" s="1">
        <v>43192</v>
      </c>
      <c r="B2">
        <v>1</v>
      </c>
      <c r="C2" t="s">
        <v>1</v>
      </c>
      <c r="D2" t="s">
        <v>177</v>
      </c>
      <c r="E2" t="s">
        <v>41</v>
      </c>
      <c r="H2" t="s">
        <v>41</v>
      </c>
      <c r="I2">
        <v>15</v>
      </c>
      <c r="J2">
        <v>782</v>
      </c>
      <c r="L2" s="6" t="s">
        <v>800</v>
      </c>
      <c r="M2" s="6" t="s">
        <v>801</v>
      </c>
      <c r="N2" s="6" t="s">
        <v>802</v>
      </c>
      <c r="O2" s="6" t="s">
        <v>803</v>
      </c>
      <c r="P2" s="6" t="s">
        <v>804</v>
      </c>
    </row>
    <row r="3" spans="1:16" x14ac:dyDescent="0.3">
      <c r="A3" s="1">
        <v>43238</v>
      </c>
      <c r="B3">
        <v>3</v>
      </c>
      <c r="C3" t="s">
        <v>1</v>
      </c>
      <c r="D3" t="s">
        <v>177</v>
      </c>
      <c r="E3" t="s">
        <v>41</v>
      </c>
      <c r="H3" t="s">
        <v>39</v>
      </c>
      <c r="I3">
        <v>12</v>
      </c>
      <c r="J3">
        <v>74</v>
      </c>
      <c r="L3" t="s">
        <v>974</v>
      </c>
      <c r="M3">
        <v>15</v>
      </c>
      <c r="N3" s="6">
        <f>M3/1196</f>
        <v>1.254180602006689E-2</v>
      </c>
      <c r="O3" s="6">
        <f>LN(N3)</f>
        <v>-4.3786877334083671</v>
      </c>
      <c r="P3" s="6">
        <f>N3*O3</f>
        <v>-5.4916652174854107E-2</v>
      </c>
    </row>
    <row r="4" spans="1:16" x14ac:dyDescent="0.3">
      <c r="A4" s="1">
        <v>43267</v>
      </c>
      <c r="B4">
        <v>3</v>
      </c>
      <c r="C4" t="s">
        <v>1</v>
      </c>
      <c r="D4" t="s">
        <v>12</v>
      </c>
      <c r="E4" t="s">
        <v>41</v>
      </c>
      <c r="H4" t="s">
        <v>38</v>
      </c>
      <c r="I4">
        <v>6</v>
      </c>
      <c r="J4">
        <v>9</v>
      </c>
      <c r="L4" t="s">
        <v>211</v>
      </c>
      <c r="M4">
        <v>4</v>
      </c>
      <c r="N4" s="6">
        <f t="shared" ref="N4:N58" si="0">M4/1196</f>
        <v>3.3444816053511705E-3</v>
      </c>
      <c r="O4" s="6">
        <f t="shared" ref="O4:O58" si="1">LN(N4)</f>
        <v>-5.7004435733906869</v>
      </c>
      <c r="P4" s="6">
        <f t="shared" ref="P4:P58" si="2">N4*O4</f>
        <v>-1.9065028673547448E-2</v>
      </c>
    </row>
    <row r="5" spans="1:16" x14ac:dyDescent="0.3">
      <c r="A5" s="1">
        <v>43223</v>
      </c>
      <c r="B5">
        <v>1</v>
      </c>
      <c r="C5" t="s">
        <v>722</v>
      </c>
      <c r="D5" t="s">
        <v>754</v>
      </c>
      <c r="E5" t="s">
        <v>741</v>
      </c>
      <c r="H5" t="s">
        <v>40</v>
      </c>
      <c r="I5">
        <v>14</v>
      </c>
      <c r="J5">
        <v>310</v>
      </c>
      <c r="L5" t="s">
        <v>788</v>
      </c>
      <c r="M5">
        <v>15</v>
      </c>
      <c r="N5" s="6">
        <f t="shared" si="0"/>
        <v>1.254180602006689E-2</v>
      </c>
      <c r="O5" s="6">
        <f t="shared" si="1"/>
        <v>-4.3786877334083671</v>
      </c>
      <c r="P5" s="6">
        <f t="shared" si="2"/>
        <v>-5.4916652174854107E-2</v>
      </c>
    </row>
    <row r="6" spans="1:16" x14ac:dyDescent="0.3">
      <c r="A6" s="1">
        <v>43267</v>
      </c>
      <c r="B6">
        <v>1</v>
      </c>
      <c r="C6" t="s">
        <v>1</v>
      </c>
      <c r="D6" t="s">
        <v>365</v>
      </c>
      <c r="E6" t="s">
        <v>41</v>
      </c>
      <c r="H6" t="s">
        <v>43</v>
      </c>
      <c r="I6">
        <v>9</v>
      </c>
      <c r="J6">
        <v>21</v>
      </c>
      <c r="L6" t="s">
        <v>219</v>
      </c>
      <c r="M6">
        <v>2</v>
      </c>
      <c r="N6" s="6">
        <f t="shared" si="0"/>
        <v>1.6722408026755853E-3</v>
      </c>
      <c r="O6" s="6">
        <f t="shared" si="1"/>
        <v>-6.3935907539506314</v>
      </c>
      <c r="P6" s="6">
        <f t="shared" si="2"/>
        <v>-1.0691623334365604E-2</v>
      </c>
    </row>
    <row r="7" spans="1:16" x14ac:dyDescent="0.3">
      <c r="A7" s="1">
        <v>43192</v>
      </c>
      <c r="B7">
        <v>4</v>
      </c>
      <c r="C7" t="s">
        <v>1</v>
      </c>
      <c r="D7" t="s">
        <v>8</v>
      </c>
      <c r="E7" t="s">
        <v>41</v>
      </c>
      <c r="F7" t="s">
        <v>88</v>
      </c>
      <c r="H7" t="s">
        <v>715</v>
      </c>
      <c r="I7">
        <v>56</v>
      </c>
      <c r="J7">
        <v>1196</v>
      </c>
      <c r="L7" t="s">
        <v>48</v>
      </c>
      <c r="M7">
        <v>2</v>
      </c>
      <c r="N7" s="6">
        <f t="shared" si="0"/>
        <v>1.6722408026755853E-3</v>
      </c>
      <c r="O7" s="6">
        <f t="shared" si="1"/>
        <v>-6.3935907539506314</v>
      </c>
      <c r="P7" s="6">
        <f t="shared" si="2"/>
        <v>-1.0691623334365604E-2</v>
      </c>
    </row>
    <row r="8" spans="1:16" x14ac:dyDescent="0.3">
      <c r="A8" s="1">
        <v>43210</v>
      </c>
      <c r="B8">
        <v>10</v>
      </c>
      <c r="C8" t="s">
        <v>1</v>
      </c>
      <c r="D8" t="s">
        <v>8</v>
      </c>
      <c r="E8" t="s">
        <v>41</v>
      </c>
      <c r="F8" t="s">
        <v>88</v>
      </c>
      <c r="L8" t="s">
        <v>209</v>
      </c>
      <c r="M8">
        <v>1</v>
      </c>
      <c r="N8" s="6">
        <f t="shared" si="0"/>
        <v>8.3612040133779263E-4</v>
      </c>
      <c r="O8" s="6">
        <f t="shared" si="1"/>
        <v>-7.0867379345105768</v>
      </c>
      <c r="P8" s="6">
        <f t="shared" si="2"/>
        <v>-5.9253661659787434E-3</v>
      </c>
    </row>
    <row r="9" spans="1:16" x14ac:dyDescent="0.3">
      <c r="A9" s="1">
        <v>43223</v>
      </c>
      <c r="B9">
        <v>1</v>
      </c>
      <c r="C9" t="s">
        <v>722</v>
      </c>
      <c r="D9" t="s">
        <v>751</v>
      </c>
      <c r="E9" t="s">
        <v>741</v>
      </c>
      <c r="F9" t="s">
        <v>88</v>
      </c>
      <c r="H9" t="s">
        <v>913</v>
      </c>
      <c r="I9" t="s">
        <v>914</v>
      </c>
      <c r="L9" t="s">
        <v>976</v>
      </c>
      <c r="M9">
        <v>1</v>
      </c>
      <c r="N9" s="6">
        <f t="shared" si="0"/>
        <v>8.3612040133779263E-4</v>
      </c>
      <c r="O9" s="6">
        <f t="shared" si="1"/>
        <v>-7.0867379345105768</v>
      </c>
      <c r="P9" s="6">
        <f t="shared" si="2"/>
        <v>-5.9253661659787434E-3</v>
      </c>
    </row>
    <row r="10" spans="1:16" x14ac:dyDescent="0.3">
      <c r="A10" s="1">
        <v>43267</v>
      </c>
      <c r="B10">
        <v>1</v>
      </c>
      <c r="C10" t="s">
        <v>1</v>
      </c>
      <c r="D10" t="s">
        <v>1170</v>
      </c>
      <c r="E10" t="s">
        <v>41</v>
      </c>
      <c r="H10" t="s">
        <v>974</v>
      </c>
      <c r="I10">
        <v>15</v>
      </c>
      <c r="L10" t="s">
        <v>261</v>
      </c>
      <c r="M10">
        <v>29</v>
      </c>
      <c r="N10" s="6">
        <f t="shared" si="0"/>
        <v>2.4247491638795988E-2</v>
      </c>
      <c r="O10" s="6">
        <f t="shared" si="1"/>
        <v>-3.7194421045241031</v>
      </c>
      <c r="P10" s="6">
        <f t="shared" si="2"/>
        <v>-9.0187141330433943E-2</v>
      </c>
    </row>
    <row r="11" spans="1:16" x14ac:dyDescent="0.3">
      <c r="A11" s="1">
        <v>43223</v>
      </c>
      <c r="B11">
        <v>2</v>
      </c>
      <c r="C11" t="s">
        <v>722</v>
      </c>
      <c r="D11" t="s">
        <v>755</v>
      </c>
      <c r="E11" t="s">
        <v>741</v>
      </c>
      <c r="H11" t="s">
        <v>975</v>
      </c>
      <c r="I11">
        <v>4</v>
      </c>
      <c r="L11" t="s">
        <v>86</v>
      </c>
      <c r="M11">
        <v>190</v>
      </c>
      <c r="N11" s="6">
        <f t="shared" si="0"/>
        <v>0.15886287625418061</v>
      </c>
      <c r="O11" s="6">
        <f t="shared" si="1"/>
        <v>-1.8397138623500908</v>
      </c>
      <c r="P11" s="6">
        <f t="shared" si="2"/>
        <v>-0.29226223565762316</v>
      </c>
    </row>
    <row r="12" spans="1:16" x14ac:dyDescent="0.3">
      <c r="A12" s="1">
        <v>43192</v>
      </c>
      <c r="B12">
        <v>2</v>
      </c>
      <c r="C12" t="s">
        <v>1</v>
      </c>
      <c r="D12" t="s">
        <v>72</v>
      </c>
      <c r="E12" t="s">
        <v>41</v>
      </c>
      <c r="F12" t="s">
        <v>219</v>
      </c>
      <c r="H12" t="s">
        <v>935</v>
      </c>
      <c r="I12">
        <v>15</v>
      </c>
      <c r="L12" t="s">
        <v>147</v>
      </c>
      <c r="M12">
        <v>134</v>
      </c>
      <c r="N12" s="6">
        <f t="shared" si="0"/>
        <v>0.11204013377926421</v>
      </c>
      <c r="O12" s="6">
        <f t="shared" si="1"/>
        <v>-2.1888981345596656</v>
      </c>
      <c r="P12" s="6">
        <f t="shared" si="2"/>
        <v>-0.2452444398252468</v>
      </c>
    </row>
    <row r="13" spans="1:16" x14ac:dyDescent="0.3">
      <c r="A13" s="1">
        <v>43192</v>
      </c>
      <c r="B13">
        <v>101</v>
      </c>
      <c r="C13" t="s">
        <v>1</v>
      </c>
      <c r="D13" t="s">
        <v>72</v>
      </c>
      <c r="E13" t="s">
        <v>41</v>
      </c>
      <c r="F13" t="s">
        <v>86</v>
      </c>
      <c r="H13" t="s">
        <v>936</v>
      </c>
      <c r="I13">
        <v>2</v>
      </c>
      <c r="L13" t="s">
        <v>59</v>
      </c>
      <c r="M13">
        <v>7</v>
      </c>
      <c r="N13" s="6">
        <f t="shared" si="0"/>
        <v>5.8528428093645481E-3</v>
      </c>
      <c r="O13" s="6">
        <f t="shared" si="1"/>
        <v>-5.1408277854552642</v>
      </c>
      <c r="P13" s="6">
        <f t="shared" si="2"/>
        <v>-3.0088456938283315E-2</v>
      </c>
    </row>
    <row r="14" spans="1:16" x14ac:dyDescent="0.3">
      <c r="A14" s="1">
        <v>43210</v>
      </c>
      <c r="B14">
        <v>86</v>
      </c>
      <c r="C14" t="s">
        <v>1</v>
      </c>
      <c r="D14" t="s">
        <v>72</v>
      </c>
      <c r="E14" t="s">
        <v>41</v>
      </c>
      <c r="F14" t="s">
        <v>86</v>
      </c>
      <c r="H14" t="s">
        <v>930</v>
      </c>
      <c r="I14">
        <v>2</v>
      </c>
      <c r="L14" t="s">
        <v>49</v>
      </c>
      <c r="M14">
        <v>148</v>
      </c>
      <c r="N14" s="6">
        <f t="shared" si="0"/>
        <v>0.12374581939799331</v>
      </c>
      <c r="O14" s="6">
        <f t="shared" si="1"/>
        <v>-2.0895256607464621</v>
      </c>
      <c r="P14" s="6">
        <f t="shared" si="2"/>
        <v>-0.25857006504220431</v>
      </c>
    </row>
    <row r="15" spans="1:16" x14ac:dyDescent="0.3">
      <c r="A15" s="1">
        <v>43192</v>
      </c>
      <c r="B15">
        <v>103</v>
      </c>
      <c r="C15" t="s">
        <v>1</v>
      </c>
      <c r="D15" t="s">
        <v>72</v>
      </c>
      <c r="E15" t="s">
        <v>41</v>
      </c>
      <c r="F15" t="s">
        <v>147</v>
      </c>
      <c r="H15" t="s">
        <v>938</v>
      </c>
      <c r="I15">
        <v>1</v>
      </c>
      <c r="L15" t="s">
        <v>269</v>
      </c>
      <c r="M15">
        <v>4</v>
      </c>
      <c r="N15" s="6">
        <f t="shared" si="0"/>
        <v>3.3444816053511705E-3</v>
      </c>
      <c r="O15" s="6">
        <f t="shared" si="1"/>
        <v>-5.7004435733906869</v>
      </c>
      <c r="P15" s="6">
        <f t="shared" si="2"/>
        <v>-1.9065028673547448E-2</v>
      </c>
    </row>
    <row r="16" spans="1:16" x14ac:dyDescent="0.3">
      <c r="A16" s="1">
        <v>43210</v>
      </c>
      <c r="B16">
        <v>31</v>
      </c>
      <c r="C16" t="s">
        <v>1</v>
      </c>
      <c r="D16" t="s">
        <v>72</v>
      </c>
      <c r="E16" t="s">
        <v>41</v>
      </c>
      <c r="F16" t="s">
        <v>147</v>
      </c>
      <c r="H16" t="s">
        <v>976</v>
      </c>
      <c r="I16">
        <v>1</v>
      </c>
      <c r="L16" t="s">
        <v>290</v>
      </c>
      <c r="M16">
        <v>2</v>
      </c>
      <c r="N16" s="6">
        <f t="shared" si="0"/>
        <v>1.6722408026755853E-3</v>
      </c>
      <c r="O16" s="6">
        <f t="shared" si="1"/>
        <v>-6.3935907539506314</v>
      </c>
      <c r="P16" s="6">
        <f t="shared" si="2"/>
        <v>-1.0691623334365604E-2</v>
      </c>
    </row>
    <row r="17" spans="1:16" x14ac:dyDescent="0.3">
      <c r="A17" s="1">
        <v>43192</v>
      </c>
      <c r="B17">
        <v>57</v>
      </c>
      <c r="C17" t="s">
        <v>1</v>
      </c>
      <c r="D17" t="s">
        <v>72</v>
      </c>
      <c r="E17" t="s">
        <v>41</v>
      </c>
      <c r="F17" t="s">
        <v>85</v>
      </c>
      <c r="H17" t="s">
        <v>977</v>
      </c>
      <c r="I17">
        <v>29</v>
      </c>
      <c r="L17" t="s">
        <v>972</v>
      </c>
      <c r="M17">
        <v>8</v>
      </c>
      <c r="N17" s="6">
        <f t="shared" si="0"/>
        <v>6.688963210702341E-3</v>
      </c>
      <c r="O17" s="6">
        <f t="shared" si="1"/>
        <v>-5.0072963928307415</v>
      </c>
      <c r="P17" s="6">
        <f t="shared" si="2"/>
        <v>-3.3493621356727364E-2</v>
      </c>
    </row>
    <row r="18" spans="1:16" x14ac:dyDescent="0.3">
      <c r="A18" s="1">
        <v>43210</v>
      </c>
      <c r="B18">
        <v>55</v>
      </c>
      <c r="C18" t="s">
        <v>1</v>
      </c>
      <c r="D18" t="s">
        <v>72</v>
      </c>
      <c r="E18" t="s">
        <v>41</v>
      </c>
      <c r="F18" t="s">
        <v>85</v>
      </c>
      <c r="H18" t="s">
        <v>940</v>
      </c>
      <c r="I18">
        <v>190</v>
      </c>
      <c r="L18" t="s">
        <v>910</v>
      </c>
      <c r="M18">
        <v>5</v>
      </c>
      <c r="N18" s="6">
        <f t="shared" si="0"/>
        <v>4.180602006688963E-3</v>
      </c>
      <c r="O18" s="6">
        <f t="shared" si="1"/>
        <v>-5.4773000220764771</v>
      </c>
      <c r="P18" s="6">
        <f t="shared" si="2"/>
        <v>-2.2898411463530423E-2</v>
      </c>
    </row>
    <row r="19" spans="1:16" x14ac:dyDescent="0.3">
      <c r="A19" s="1">
        <v>43223</v>
      </c>
      <c r="B19">
        <v>3</v>
      </c>
      <c r="C19" t="s">
        <v>722</v>
      </c>
      <c r="D19" t="s">
        <v>752</v>
      </c>
      <c r="E19" t="s">
        <v>741</v>
      </c>
      <c r="F19" t="s">
        <v>756</v>
      </c>
      <c r="H19" t="s">
        <v>978</v>
      </c>
      <c r="I19">
        <v>134</v>
      </c>
      <c r="L19" t="s">
        <v>85</v>
      </c>
      <c r="M19">
        <v>115</v>
      </c>
      <c r="N19" s="6">
        <f t="shared" si="0"/>
        <v>9.6153846153846159E-2</v>
      </c>
      <c r="O19" s="6">
        <f t="shared" si="1"/>
        <v>-2.341805806147327</v>
      </c>
      <c r="P19" s="6">
        <f t="shared" si="2"/>
        <v>-0.22517363520647377</v>
      </c>
    </row>
    <row r="20" spans="1:16" x14ac:dyDescent="0.3">
      <c r="A20" s="1">
        <v>43192</v>
      </c>
      <c r="B20">
        <v>298</v>
      </c>
      <c r="C20" t="s">
        <v>1</v>
      </c>
      <c r="D20" t="s">
        <v>72</v>
      </c>
      <c r="E20" t="s">
        <v>41</v>
      </c>
      <c r="F20" t="s">
        <v>218</v>
      </c>
      <c r="H20" t="s">
        <v>967</v>
      </c>
      <c r="I20">
        <v>7</v>
      </c>
      <c r="L20" t="s">
        <v>218</v>
      </c>
      <c r="M20">
        <v>301</v>
      </c>
      <c r="N20" s="6">
        <f t="shared" si="0"/>
        <v>0.25167224080267558</v>
      </c>
      <c r="O20" s="6">
        <f t="shared" si="1"/>
        <v>-1.3796276697617014</v>
      </c>
      <c r="P20" s="6">
        <f t="shared" si="2"/>
        <v>-0.34721398712230112</v>
      </c>
    </row>
    <row r="21" spans="1:16" x14ac:dyDescent="0.3">
      <c r="A21" s="1">
        <v>43223</v>
      </c>
      <c r="B21">
        <v>3</v>
      </c>
      <c r="C21" t="s">
        <v>722</v>
      </c>
      <c r="D21" t="s">
        <v>752</v>
      </c>
      <c r="E21" t="s">
        <v>741</v>
      </c>
      <c r="F21" t="s">
        <v>757</v>
      </c>
      <c r="H21" t="s">
        <v>943</v>
      </c>
      <c r="I21">
        <v>148</v>
      </c>
      <c r="L21" t="s">
        <v>177</v>
      </c>
      <c r="M21">
        <v>4</v>
      </c>
      <c r="N21" s="6">
        <f t="shared" si="0"/>
        <v>3.3444816053511705E-3</v>
      </c>
      <c r="O21" s="6">
        <f t="shared" si="1"/>
        <v>-5.7004435733906869</v>
      </c>
      <c r="P21" s="6">
        <f t="shared" si="2"/>
        <v>-1.9065028673547448E-2</v>
      </c>
    </row>
    <row r="22" spans="1:16" x14ac:dyDescent="0.3">
      <c r="A22" s="1">
        <v>43281</v>
      </c>
      <c r="B22">
        <v>1</v>
      </c>
      <c r="C22" t="s">
        <v>1</v>
      </c>
      <c r="D22" t="s">
        <v>1421</v>
      </c>
      <c r="E22" t="s">
        <v>41</v>
      </c>
      <c r="H22" t="s">
        <v>944</v>
      </c>
      <c r="I22">
        <v>4</v>
      </c>
      <c r="L22" t="s">
        <v>365</v>
      </c>
      <c r="M22">
        <v>2</v>
      </c>
      <c r="N22" s="6">
        <f t="shared" si="0"/>
        <v>1.6722408026755853E-3</v>
      </c>
      <c r="O22" s="6">
        <f t="shared" si="1"/>
        <v>-6.3935907539506314</v>
      </c>
      <c r="P22" s="6">
        <f t="shared" si="2"/>
        <v>-1.0691623334365604E-2</v>
      </c>
    </row>
    <row r="23" spans="1:16" x14ac:dyDescent="0.3">
      <c r="A23" s="1">
        <v>43281</v>
      </c>
      <c r="B23">
        <v>1</v>
      </c>
      <c r="C23" t="s">
        <v>2</v>
      </c>
      <c r="D23" t="s">
        <v>76</v>
      </c>
      <c r="E23" t="s">
        <v>41</v>
      </c>
      <c r="H23" t="s">
        <v>979</v>
      </c>
      <c r="I23">
        <v>2</v>
      </c>
      <c r="L23" t="s">
        <v>862</v>
      </c>
      <c r="M23">
        <v>2</v>
      </c>
      <c r="N23" s="6">
        <f t="shared" si="0"/>
        <v>1.6722408026755853E-3</v>
      </c>
      <c r="O23" s="6">
        <f t="shared" si="1"/>
        <v>-6.3935907539506314</v>
      </c>
      <c r="P23" s="6">
        <f t="shared" si="2"/>
        <v>-1.0691623334365604E-2</v>
      </c>
    </row>
    <row r="24" spans="1:16" x14ac:dyDescent="0.3">
      <c r="A24" s="1">
        <v>43238</v>
      </c>
      <c r="B24">
        <v>1</v>
      </c>
      <c r="C24" t="s">
        <v>1</v>
      </c>
      <c r="D24" t="s">
        <v>81</v>
      </c>
      <c r="E24" t="s">
        <v>41</v>
      </c>
      <c r="H24" t="s">
        <v>972</v>
      </c>
      <c r="I24">
        <v>8</v>
      </c>
      <c r="L24" t="s">
        <v>2293</v>
      </c>
      <c r="M24">
        <v>2</v>
      </c>
      <c r="N24" s="6">
        <f t="shared" si="0"/>
        <v>1.6722408026755853E-3</v>
      </c>
      <c r="O24" s="6">
        <f t="shared" si="1"/>
        <v>-6.3935907539506314</v>
      </c>
      <c r="P24" s="6">
        <f t="shared" si="2"/>
        <v>-1.0691623334365604E-2</v>
      </c>
    </row>
    <row r="25" spans="1:16" x14ac:dyDescent="0.3">
      <c r="A25" s="20">
        <v>43174</v>
      </c>
      <c r="B25" s="15">
        <v>3</v>
      </c>
      <c r="C25" s="15" t="s">
        <v>1</v>
      </c>
      <c r="D25" s="15" t="s">
        <v>72</v>
      </c>
      <c r="E25" s="15" t="s">
        <v>41</v>
      </c>
      <c r="F25" s="15" t="s">
        <v>86</v>
      </c>
      <c r="H25" t="s">
        <v>968</v>
      </c>
      <c r="I25">
        <v>5</v>
      </c>
      <c r="L25" t="s">
        <v>509</v>
      </c>
      <c r="M25">
        <v>14</v>
      </c>
      <c r="N25" s="6">
        <f t="shared" si="0"/>
        <v>1.1705685618729096E-2</v>
      </c>
      <c r="O25" s="6">
        <f t="shared" si="1"/>
        <v>-4.4476806048953188</v>
      </c>
      <c r="P25" s="6">
        <f t="shared" si="2"/>
        <v>-5.2063150893423463E-2</v>
      </c>
    </row>
    <row r="26" spans="1:16" x14ac:dyDescent="0.3">
      <c r="A26" s="1">
        <v>43267</v>
      </c>
      <c r="B26">
        <v>1</v>
      </c>
      <c r="C26" t="s">
        <v>1</v>
      </c>
      <c r="D26" t="s">
        <v>315</v>
      </c>
      <c r="E26" t="s">
        <v>47</v>
      </c>
      <c r="H26" t="s">
        <v>920</v>
      </c>
      <c r="I26">
        <v>115</v>
      </c>
      <c r="L26" t="s">
        <v>35</v>
      </c>
      <c r="M26">
        <v>8</v>
      </c>
      <c r="N26" s="6">
        <f t="shared" si="0"/>
        <v>6.688963210702341E-3</v>
      </c>
      <c r="O26" s="6">
        <f t="shared" si="1"/>
        <v>-5.0072963928307415</v>
      </c>
      <c r="P26" s="6">
        <f t="shared" si="2"/>
        <v>-3.3493621356727364E-2</v>
      </c>
    </row>
    <row r="27" spans="1:16" x14ac:dyDescent="0.3">
      <c r="A27" s="1">
        <v>43281</v>
      </c>
      <c r="B27">
        <v>7</v>
      </c>
      <c r="C27" t="s">
        <v>1</v>
      </c>
      <c r="D27" t="s">
        <v>315</v>
      </c>
      <c r="E27" t="s">
        <v>47</v>
      </c>
      <c r="H27" t="s">
        <v>980</v>
      </c>
      <c r="I27">
        <v>301</v>
      </c>
      <c r="L27" t="s">
        <v>511</v>
      </c>
      <c r="M27">
        <v>1</v>
      </c>
      <c r="N27" s="6">
        <f t="shared" si="0"/>
        <v>8.3612040133779263E-4</v>
      </c>
      <c r="O27" s="6">
        <f t="shared" si="1"/>
        <v>-7.0867379345105768</v>
      </c>
      <c r="P27" s="6">
        <f t="shared" si="2"/>
        <v>-5.9253661659787434E-3</v>
      </c>
    </row>
    <row r="28" spans="1:16" x14ac:dyDescent="0.3">
      <c r="A28" s="1">
        <v>43223</v>
      </c>
      <c r="B28">
        <v>1</v>
      </c>
      <c r="C28" t="s">
        <v>722</v>
      </c>
      <c r="D28" t="s">
        <v>753</v>
      </c>
      <c r="E28" t="s">
        <v>2326</v>
      </c>
      <c r="F28" t="s">
        <v>967</v>
      </c>
      <c r="H28" t="s">
        <v>981</v>
      </c>
      <c r="I28">
        <v>4</v>
      </c>
      <c r="L28" t="s">
        <v>5</v>
      </c>
      <c r="M28">
        <v>1</v>
      </c>
      <c r="N28" s="6">
        <f t="shared" si="0"/>
        <v>8.3612040133779263E-4</v>
      </c>
      <c r="O28" s="6">
        <f t="shared" si="1"/>
        <v>-7.0867379345105768</v>
      </c>
      <c r="P28" s="6">
        <f t="shared" si="2"/>
        <v>-5.9253661659787434E-3</v>
      </c>
    </row>
    <row r="29" spans="1:16" x14ac:dyDescent="0.3">
      <c r="A29" s="1">
        <v>43238</v>
      </c>
      <c r="B29">
        <v>2</v>
      </c>
      <c r="C29" t="s">
        <v>1</v>
      </c>
      <c r="D29" t="s">
        <v>34</v>
      </c>
      <c r="E29" t="s">
        <v>2326</v>
      </c>
      <c r="F29" t="s">
        <v>391</v>
      </c>
      <c r="H29" t="s">
        <v>982</v>
      </c>
      <c r="I29">
        <v>2</v>
      </c>
      <c r="L29" t="s">
        <v>119</v>
      </c>
      <c r="M29">
        <v>2</v>
      </c>
      <c r="N29" s="6">
        <f t="shared" si="0"/>
        <v>1.6722408026755853E-3</v>
      </c>
      <c r="O29" s="6">
        <f t="shared" si="1"/>
        <v>-6.3935907539506314</v>
      </c>
      <c r="P29" s="6">
        <f t="shared" si="2"/>
        <v>-1.0691623334365604E-2</v>
      </c>
    </row>
    <row r="30" spans="1:16" x14ac:dyDescent="0.3">
      <c r="A30" s="1">
        <v>43267</v>
      </c>
      <c r="B30">
        <v>3</v>
      </c>
      <c r="C30" t="s">
        <v>1</v>
      </c>
      <c r="D30" t="s">
        <v>34</v>
      </c>
      <c r="E30" t="s">
        <v>2326</v>
      </c>
      <c r="H30" t="s">
        <v>983</v>
      </c>
      <c r="I30">
        <v>2</v>
      </c>
      <c r="L30" t="s">
        <v>988</v>
      </c>
      <c r="M30">
        <v>2</v>
      </c>
      <c r="N30" s="6">
        <f t="shared" si="0"/>
        <v>1.6722408026755853E-3</v>
      </c>
      <c r="O30" s="6">
        <f t="shared" si="1"/>
        <v>-6.3935907539506314</v>
      </c>
      <c r="P30" s="6">
        <f t="shared" si="2"/>
        <v>-1.0691623334365604E-2</v>
      </c>
    </row>
    <row r="31" spans="1:16" x14ac:dyDescent="0.3">
      <c r="A31" s="1">
        <v>43281</v>
      </c>
      <c r="B31">
        <v>1</v>
      </c>
      <c r="C31" t="s">
        <v>1</v>
      </c>
      <c r="D31" t="s">
        <v>34</v>
      </c>
      <c r="E31" t="s">
        <v>2326</v>
      </c>
      <c r="H31" t="s">
        <v>2293</v>
      </c>
      <c r="I31">
        <v>2</v>
      </c>
      <c r="L31" t="s">
        <v>989</v>
      </c>
      <c r="M31">
        <v>1</v>
      </c>
      <c r="N31" s="6">
        <f t="shared" si="0"/>
        <v>8.3612040133779263E-4</v>
      </c>
      <c r="O31" s="6">
        <f t="shared" si="1"/>
        <v>-7.0867379345105768</v>
      </c>
      <c r="P31" s="6">
        <f t="shared" si="2"/>
        <v>-5.9253661659787434E-3</v>
      </c>
    </row>
    <row r="32" spans="1:16" x14ac:dyDescent="0.3">
      <c r="A32" s="1">
        <v>43210</v>
      </c>
      <c r="B32">
        <v>1</v>
      </c>
      <c r="C32" t="s">
        <v>0</v>
      </c>
      <c r="D32" t="s">
        <v>6</v>
      </c>
      <c r="E32" t="s">
        <v>39</v>
      </c>
      <c r="F32" t="s">
        <v>969</v>
      </c>
      <c r="H32" t="s">
        <v>984</v>
      </c>
      <c r="I32">
        <v>14</v>
      </c>
      <c r="L32" t="s">
        <v>990</v>
      </c>
      <c r="M32">
        <v>2</v>
      </c>
      <c r="N32" s="6">
        <f t="shared" si="0"/>
        <v>1.6722408026755853E-3</v>
      </c>
      <c r="O32" s="6">
        <f t="shared" si="1"/>
        <v>-6.3935907539506314</v>
      </c>
      <c r="P32" s="6">
        <f t="shared" si="2"/>
        <v>-1.0691623334365604E-2</v>
      </c>
    </row>
    <row r="33" spans="1:16" x14ac:dyDescent="0.3">
      <c r="A33" s="1">
        <v>43267</v>
      </c>
      <c r="B33">
        <v>1</v>
      </c>
      <c r="C33" t="s">
        <v>0</v>
      </c>
      <c r="D33" t="s">
        <v>299</v>
      </c>
      <c r="E33" t="s">
        <v>47</v>
      </c>
      <c r="H33" t="s">
        <v>985</v>
      </c>
      <c r="I33">
        <v>8</v>
      </c>
      <c r="L33" t="s">
        <v>2286</v>
      </c>
      <c r="M33">
        <v>3</v>
      </c>
      <c r="N33" s="6">
        <f t="shared" si="0"/>
        <v>2.508361204013378E-3</v>
      </c>
      <c r="O33" s="6">
        <f t="shared" si="1"/>
        <v>-5.9881256458424676</v>
      </c>
      <c r="P33" s="6">
        <f t="shared" si="2"/>
        <v>-1.5020382054788799E-2</v>
      </c>
    </row>
    <row r="34" spans="1:16" x14ac:dyDescent="0.3">
      <c r="A34" s="1">
        <v>43223</v>
      </c>
      <c r="B34">
        <v>4</v>
      </c>
      <c r="C34" t="s">
        <v>742</v>
      </c>
      <c r="D34" t="s">
        <v>745</v>
      </c>
      <c r="E34" t="s">
        <v>758</v>
      </c>
      <c r="H34" t="s">
        <v>986</v>
      </c>
      <c r="I34">
        <v>1</v>
      </c>
      <c r="L34" t="s">
        <v>2287</v>
      </c>
      <c r="M34">
        <v>4</v>
      </c>
      <c r="N34" s="6">
        <f t="shared" si="0"/>
        <v>3.3444816053511705E-3</v>
      </c>
      <c r="O34" s="6">
        <f t="shared" si="1"/>
        <v>-5.7004435733906869</v>
      </c>
      <c r="P34" s="6">
        <f t="shared" si="2"/>
        <v>-1.9065028673547448E-2</v>
      </c>
    </row>
    <row r="35" spans="1:16" x14ac:dyDescent="0.3">
      <c r="A35" s="1">
        <v>43238</v>
      </c>
      <c r="B35">
        <v>2</v>
      </c>
      <c r="C35" t="s">
        <v>31</v>
      </c>
      <c r="D35" t="s">
        <v>199</v>
      </c>
      <c r="E35" t="s">
        <v>47</v>
      </c>
      <c r="H35" t="s">
        <v>956</v>
      </c>
      <c r="I35">
        <v>1</v>
      </c>
      <c r="L35" t="s">
        <v>1170</v>
      </c>
      <c r="M35">
        <v>1</v>
      </c>
      <c r="N35" s="6">
        <f t="shared" si="0"/>
        <v>8.3612040133779263E-4</v>
      </c>
      <c r="O35" s="6">
        <f t="shared" si="1"/>
        <v>-7.0867379345105768</v>
      </c>
      <c r="P35" s="6">
        <f t="shared" si="2"/>
        <v>-5.9253661659787434E-3</v>
      </c>
    </row>
    <row r="36" spans="1:16" x14ac:dyDescent="0.3">
      <c r="A36" s="1">
        <v>43267</v>
      </c>
      <c r="B36">
        <v>1</v>
      </c>
      <c r="C36" t="s">
        <v>31</v>
      </c>
      <c r="D36" t="s">
        <v>199</v>
      </c>
      <c r="E36" t="s">
        <v>47</v>
      </c>
      <c r="H36" t="s">
        <v>987</v>
      </c>
      <c r="I36">
        <v>2</v>
      </c>
      <c r="L36" t="s">
        <v>76</v>
      </c>
      <c r="M36">
        <v>1</v>
      </c>
      <c r="N36" s="6">
        <f t="shared" si="0"/>
        <v>8.3612040133779263E-4</v>
      </c>
      <c r="O36" s="6">
        <f t="shared" si="1"/>
        <v>-7.0867379345105768</v>
      </c>
      <c r="P36" s="6">
        <f t="shared" si="2"/>
        <v>-5.9253661659787434E-3</v>
      </c>
    </row>
    <row r="37" spans="1:16" x14ac:dyDescent="0.3">
      <c r="A37" s="1">
        <v>43281</v>
      </c>
      <c r="B37">
        <v>1</v>
      </c>
      <c r="C37" t="s">
        <v>31</v>
      </c>
      <c r="D37" t="s">
        <v>199</v>
      </c>
      <c r="E37" t="s">
        <v>47</v>
      </c>
      <c r="H37" t="s">
        <v>988</v>
      </c>
      <c r="I37">
        <v>2</v>
      </c>
      <c r="L37" t="s">
        <v>11</v>
      </c>
      <c r="M37">
        <v>1</v>
      </c>
      <c r="N37" s="6">
        <f t="shared" si="0"/>
        <v>8.3612040133779263E-4</v>
      </c>
      <c r="O37" s="6">
        <f t="shared" si="1"/>
        <v>-7.0867379345105768</v>
      </c>
      <c r="P37" s="6">
        <f t="shared" si="2"/>
        <v>-5.9253661659787434E-3</v>
      </c>
    </row>
    <row r="38" spans="1:16" x14ac:dyDescent="0.3">
      <c r="A38" s="1">
        <v>43192</v>
      </c>
      <c r="B38">
        <v>4</v>
      </c>
      <c r="C38" t="s">
        <v>1</v>
      </c>
      <c r="D38" t="s">
        <v>90</v>
      </c>
      <c r="E38" t="s">
        <v>39</v>
      </c>
      <c r="F38" t="s">
        <v>966</v>
      </c>
      <c r="H38" t="s">
        <v>989</v>
      </c>
      <c r="I38">
        <v>1</v>
      </c>
      <c r="L38" t="s">
        <v>2290</v>
      </c>
      <c r="M38">
        <v>8</v>
      </c>
      <c r="N38" s="6">
        <f t="shared" si="0"/>
        <v>6.688963210702341E-3</v>
      </c>
      <c r="O38" s="6">
        <f t="shared" si="1"/>
        <v>-5.0072963928307415</v>
      </c>
      <c r="P38" s="6">
        <f t="shared" si="2"/>
        <v>-3.3493621356727364E-2</v>
      </c>
    </row>
    <row r="39" spans="1:16" x14ac:dyDescent="0.3">
      <c r="A39" s="1">
        <v>43210</v>
      </c>
      <c r="B39">
        <v>10</v>
      </c>
      <c r="C39" t="s">
        <v>1</v>
      </c>
      <c r="D39" t="s">
        <v>90</v>
      </c>
      <c r="E39" t="s">
        <v>39</v>
      </c>
      <c r="F39" t="s">
        <v>966</v>
      </c>
      <c r="H39" t="s">
        <v>990</v>
      </c>
      <c r="I39">
        <v>2</v>
      </c>
      <c r="L39" t="s">
        <v>2097</v>
      </c>
      <c r="M39">
        <v>1</v>
      </c>
      <c r="N39" s="6">
        <f t="shared" si="0"/>
        <v>8.3612040133779263E-4</v>
      </c>
      <c r="O39" s="6">
        <f t="shared" si="1"/>
        <v>-7.0867379345105768</v>
      </c>
      <c r="P39" s="6">
        <f t="shared" si="2"/>
        <v>-5.9253661659787434E-3</v>
      </c>
    </row>
    <row r="40" spans="1:16" x14ac:dyDescent="0.3">
      <c r="A40" s="1">
        <v>43281</v>
      </c>
      <c r="B40">
        <v>1</v>
      </c>
      <c r="C40" t="s">
        <v>1</v>
      </c>
      <c r="D40" t="s">
        <v>90</v>
      </c>
      <c r="E40" t="s">
        <v>47</v>
      </c>
      <c r="H40" t="s">
        <v>2286</v>
      </c>
      <c r="I40">
        <v>3</v>
      </c>
      <c r="L40" t="s">
        <v>2292</v>
      </c>
      <c r="M40">
        <v>1</v>
      </c>
      <c r="N40" s="6">
        <f t="shared" si="0"/>
        <v>8.3612040133779263E-4</v>
      </c>
      <c r="O40" s="6">
        <f t="shared" si="1"/>
        <v>-7.0867379345105768</v>
      </c>
      <c r="P40" s="6">
        <f t="shared" si="2"/>
        <v>-5.9253661659787434E-3</v>
      </c>
    </row>
    <row r="41" spans="1:16" x14ac:dyDescent="0.3">
      <c r="A41" s="1">
        <v>43192</v>
      </c>
      <c r="B41">
        <v>1</v>
      </c>
      <c r="C41" t="s">
        <v>109</v>
      </c>
      <c r="D41" t="s">
        <v>37</v>
      </c>
      <c r="E41" t="s">
        <v>39</v>
      </c>
      <c r="F41" t="s">
        <v>269</v>
      </c>
      <c r="H41" t="s">
        <v>2287</v>
      </c>
      <c r="I41">
        <v>4</v>
      </c>
      <c r="L41" t="s">
        <v>214</v>
      </c>
      <c r="M41">
        <v>13</v>
      </c>
      <c r="N41" s="6">
        <f t="shared" si="0"/>
        <v>1.0869565217391304E-2</v>
      </c>
      <c r="O41" s="6">
        <f t="shared" si="1"/>
        <v>-4.5217885770490405</v>
      </c>
      <c r="P41" s="6">
        <f t="shared" si="2"/>
        <v>-4.9149875837489566E-2</v>
      </c>
    </row>
    <row r="42" spans="1:16" x14ac:dyDescent="0.3">
      <c r="A42" s="1">
        <v>43210</v>
      </c>
      <c r="B42">
        <v>2</v>
      </c>
      <c r="C42" t="s">
        <v>109</v>
      </c>
      <c r="D42" t="s">
        <v>37</v>
      </c>
      <c r="E42" t="s">
        <v>39</v>
      </c>
      <c r="F42" t="s">
        <v>777</v>
      </c>
      <c r="H42" t="s">
        <v>2288</v>
      </c>
      <c r="I42">
        <v>1</v>
      </c>
      <c r="L42" t="s">
        <v>1998</v>
      </c>
      <c r="M42">
        <v>1</v>
      </c>
      <c r="N42" s="6">
        <f t="shared" si="0"/>
        <v>8.3612040133779263E-4</v>
      </c>
      <c r="O42" s="6">
        <f t="shared" si="1"/>
        <v>-7.0867379345105768</v>
      </c>
      <c r="P42" s="6">
        <f t="shared" si="2"/>
        <v>-5.9253661659787434E-3</v>
      </c>
    </row>
    <row r="43" spans="1:16" x14ac:dyDescent="0.3">
      <c r="A43" s="1">
        <v>43223</v>
      </c>
      <c r="B43">
        <v>1</v>
      </c>
      <c r="C43" t="s">
        <v>742</v>
      </c>
      <c r="D43" t="s">
        <v>743</v>
      </c>
      <c r="E43" t="s">
        <v>758</v>
      </c>
      <c r="F43" t="s">
        <v>777</v>
      </c>
      <c r="H43" t="s">
        <v>2272</v>
      </c>
      <c r="I43">
        <v>1</v>
      </c>
      <c r="L43" t="s">
        <v>1899</v>
      </c>
      <c r="M43">
        <v>1</v>
      </c>
      <c r="N43" s="6">
        <f t="shared" si="0"/>
        <v>8.3612040133779263E-4</v>
      </c>
      <c r="O43" s="6">
        <f t="shared" si="1"/>
        <v>-7.0867379345105768</v>
      </c>
      <c r="P43" s="6">
        <f t="shared" si="2"/>
        <v>-5.9253661659787434E-3</v>
      </c>
    </row>
    <row r="44" spans="1:16" x14ac:dyDescent="0.3">
      <c r="A44" s="1">
        <v>43281</v>
      </c>
      <c r="B44">
        <v>1</v>
      </c>
      <c r="C44" t="s">
        <v>31</v>
      </c>
      <c r="D44" t="s">
        <v>507</v>
      </c>
      <c r="E44" t="s">
        <v>47</v>
      </c>
      <c r="H44" t="s">
        <v>2289</v>
      </c>
      <c r="I44">
        <v>1</v>
      </c>
      <c r="L44" t="s">
        <v>1400</v>
      </c>
      <c r="M44">
        <v>2</v>
      </c>
      <c r="N44" s="6">
        <f t="shared" si="0"/>
        <v>1.6722408026755853E-3</v>
      </c>
      <c r="O44" s="6">
        <f t="shared" si="1"/>
        <v>-6.3935907539506314</v>
      </c>
      <c r="P44" s="6">
        <f t="shared" si="2"/>
        <v>-1.0691623334365604E-2</v>
      </c>
    </row>
    <row r="45" spans="1:16" x14ac:dyDescent="0.3">
      <c r="A45" s="1">
        <v>43281</v>
      </c>
      <c r="B45">
        <v>1</v>
      </c>
      <c r="C45" t="s">
        <v>1</v>
      </c>
      <c r="D45" t="s">
        <v>13</v>
      </c>
      <c r="E45" t="s">
        <v>47</v>
      </c>
      <c r="F45" t="s">
        <v>2041</v>
      </c>
      <c r="H45" t="s">
        <v>2290</v>
      </c>
      <c r="I45">
        <v>8</v>
      </c>
      <c r="L45" t="s">
        <v>1367</v>
      </c>
      <c r="M45">
        <v>2</v>
      </c>
      <c r="N45" s="6">
        <f t="shared" si="0"/>
        <v>1.6722408026755853E-3</v>
      </c>
      <c r="O45" s="6">
        <f t="shared" si="1"/>
        <v>-6.3935907539506314</v>
      </c>
      <c r="P45" s="6">
        <f t="shared" si="2"/>
        <v>-1.0691623334365604E-2</v>
      </c>
    </row>
    <row r="46" spans="1:16" x14ac:dyDescent="0.3">
      <c r="A46" s="1">
        <v>43223</v>
      </c>
      <c r="B46">
        <v>1</v>
      </c>
      <c r="C46" t="s">
        <v>742</v>
      </c>
      <c r="D46" t="s">
        <v>746</v>
      </c>
      <c r="E46" t="s">
        <v>758</v>
      </c>
      <c r="H46" t="s">
        <v>2291</v>
      </c>
      <c r="I46">
        <v>1</v>
      </c>
      <c r="L46" t="s">
        <v>699</v>
      </c>
      <c r="M46">
        <v>1</v>
      </c>
      <c r="N46" s="6">
        <f t="shared" si="0"/>
        <v>8.3612040133779263E-4</v>
      </c>
      <c r="O46" s="6">
        <f t="shared" si="1"/>
        <v>-7.0867379345105768</v>
      </c>
      <c r="P46" s="6">
        <f t="shared" si="2"/>
        <v>-5.9253661659787434E-3</v>
      </c>
    </row>
    <row r="47" spans="1:16" x14ac:dyDescent="0.3">
      <c r="A47" s="1">
        <v>43267</v>
      </c>
      <c r="B47">
        <v>4</v>
      </c>
      <c r="C47" t="s">
        <v>110</v>
      </c>
      <c r="D47" t="s">
        <v>188</v>
      </c>
      <c r="E47" t="s">
        <v>47</v>
      </c>
      <c r="H47" t="s">
        <v>2292</v>
      </c>
      <c r="I47">
        <v>1</v>
      </c>
      <c r="L47" t="s">
        <v>1697</v>
      </c>
      <c r="M47">
        <v>2</v>
      </c>
      <c r="N47" s="6">
        <f t="shared" si="0"/>
        <v>1.6722408026755853E-3</v>
      </c>
      <c r="O47" s="6">
        <f t="shared" si="1"/>
        <v>-6.3935907539506314</v>
      </c>
      <c r="P47" s="6">
        <f t="shared" si="2"/>
        <v>-1.0691623334365604E-2</v>
      </c>
    </row>
    <row r="48" spans="1:16" x14ac:dyDescent="0.3">
      <c r="A48" s="1">
        <v>43281</v>
      </c>
      <c r="B48">
        <v>9</v>
      </c>
      <c r="C48" t="s">
        <v>110</v>
      </c>
      <c r="D48" t="s">
        <v>188</v>
      </c>
      <c r="E48" t="s">
        <v>47</v>
      </c>
      <c r="H48" t="s">
        <v>2204</v>
      </c>
      <c r="I48">
        <v>13</v>
      </c>
      <c r="L48" t="s">
        <v>260</v>
      </c>
      <c r="M48">
        <v>52</v>
      </c>
      <c r="N48" s="6">
        <f t="shared" si="0"/>
        <v>4.3478260869565216E-2</v>
      </c>
      <c r="O48" s="6">
        <f t="shared" si="1"/>
        <v>-3.1354942159291497</v>
      </c>
      <c r="P48" s="6">
        <f t="shared" si="2"/>
        <v>-0.13632583547518043</v>
      </c>
    </row>
    <row r="49" spans="1:16" x14ac:dyDescent="0.3">
      <c r="A49" s="1">
        <v>43192</v>
      </c>
      <c r="B49">
        <v>1</v>
      </c>
      <c r="C49" t="s">
        <v>109</v>
      </c>
      <c r="D49" t="s">
        <v>180</v>
      </c>
      <c r="E49" t="s">
        <v>39</v>
      </c>
      <c r="F49" t="s">
        <v>968</v>
      </c>
      <c r="H49" t="s">
        <v>2294</v>
      </c>
      <c r="I49">
        <v>1</v>
      </c>
      <c r="L49" t="s">
        <v>627</v>
      </c>
      <c r="M49">
        <v>59</v>
      </c>
      <c r="N49" s="6">
        <f t="shared" si="0"/>
        <v>4.9331103678929768E-2</v>
      </c>
      <c r="O49" s="6">
        <f t="shared" si="1"/>
        <v>-3.0092004906048575</v>
      </c>
      <c r="P49" s="6">
        <f t="shared" si="2"/>
        <v>-0.14844718139271454</v>
      </c>
    </row>
    <row r="50" spans="1:16" x14ac:dyDescent="0.3">
      <c r="A50" s="1">
        <v>43223</v>
      </c>
      <c r="B50">
        <v>1</v>
      </c>
      <c r="C50" t="s">
        <v>742</v>
      </c>
      <c r="D50" t="s">
        <v>747</v>
      </c>
      <c r="E50" t="s">
        <v>758</v>
      </c>
      <c r="F50" t="s">
        <v>968</v>
      </c>
      <c r="H50" t="s">
        <v>2295</v>
      </c>
      <c r="I50">
        <v>1</v>
      </c>
      <c r="L50" t="s">
        <v>1696</v>
      </c>
      <c r="M50">
        <v>4</v>
      </c>
      <c r="N50" s="6">
        <f t="shared" si="0"/>
        <v>3.3444816053511705E-3</v>
      </c>
      <c r="O50" s="6">
        <f t="shared" si="1"/>
        <v>-5.7004435733906869</v>
      </c>
      <c r="P50" s="6">
        <f t="shared" si="2"/>
        <v>-1.9065028673547448E-2</v>
      </c>
    </row>
    <row r="51" spans="1:16" x14ac:dyDescent="0.3">
      <c r="A51" s="1">
        <v>43238</v>
      </c>
      <c r="B51">
        <v>1</v>
      </c>
      <c r="C51" t="s">
        <v>31</v>
      </c>
      <c r="D51" t="s">
        <v>180</v>
      </c>
      <c r="E51" t="s">
        <v>47</v>
      </c>
      <c r="H51" t="s">
        <v>2296</v>
      </c>
      <c r="I51">
        <v>2</v>
      </c>
      <c r="L51" t="s">
        <v>284</v>
      </c>
      <c r="M51">
        <v>1</v>
      </c>
      <c r="N51" s="6">
        <f t="shared" si="0"/>
        <v>8.3612040133779263E-4</v>
      </c>
      <c r="O51" s="6">
        <f t="shared" si="1"/>
        <v>-7.0867379345105768</v>
      </c>
      <c r="P51" s="6">
        <f t="shared" si="2"/>
        <v>-5.9253661659787434E-3</v>
      </c>
    </row>
    <row r="52" spans="1:16" x14ac:dyDescent="0.3">
      <c r="A52" s="1">
        <v>43267</v>
      </c>
      <c r="B52">
        <v>1</v>
      </c>
      <c r="C52" t="s">
        <v>31</v>
      </c>
      <c r="D52" t="s">
        <v>180</v>
      </c>
      <c r="E52" t="s">
        <v>47</v>
      </c>
      <c r="H52" t="s">
        <v>2297</v>
      </c>
      <c r="I52">
        <v>2</v>
      </c>
      <c r="L52" t="s">
        <v>1225</v>
      </c>
      <c r="M52">
        <v>1</v>
      </c>
      <c r="N52" s="6">
        <f t="shared" si="0"/>
        <v>8.3612040133779263E-4</v>
      </c>
      <c r="O52" s="6">
        <f t="shared" si="1"/>
        <v>-7.0867379345105768</v>
      </c>
      <c r="P52" s="6">
        <f t="shared" si="2"/>
        <v>-5.9253661659787434E-3</v>
      </c>
    </row>
    <row r="53" spans="1:16" x14ac:dyDescent="0.3">
      <c r="A53" s="1">
        <v>43281</v>
      </c>
      <c r="B53">
        <v>1</v>
      </c>
      <c r="C53" t="s">
        <v>31</v>
      </c>
      <c r="D53" t="s">
        <v>180</v>
      </c>
      <c r="E53" t="s">
        <v>47</v>
      </c>
      <c r="H53" t="s">
        <v>2298</v>
      </c>
      <c r="I53">
        <v>1</v>
      </c>
      <c r="L53" t="s">
        <v>1242</v>
      </c>
      <c r="M53">
        <v>1</v>
      </c>
      <c r="N53" s="6">
        <f t="shared" si="0"/>
        <v>8.3612040133779263E-4</v>
      </c>
      <c r="O53" s="6">
        <f t="shared" si="1"/>
        <v>-7.0867379345105768</v>
      </c>
      <c r="P53" s="6">
        <f t="shared" si="2"/>
        <v>-5.9253661659787434E-3</v>
      </c>
    </row>
    <row r="54" spans="1:16" x14ac:dyDescent="0.3">
      <c r="A54" s="1">
        <v>43223</v>
      </c>
      <c r="B54">
        <v>2</v>
      </c>
      <c r="C54" t="s">
        <v>742</v>
      </c>
      <c r="D54" t="s">
        <v>744</v>
      </c>
      <c r="E54" t="s">
        <v>758</v>
      </c>
      <c r="H54" t="s">
        <v>2299</v>
      </c>
      <c r="I54">
        <v>2</v>
      </c>
      <c r="L54" t="s">
        <v>1955</v>
      </c>
      <c r="M54">
        <v>1</v>
      </c>
      <c r="N54" s="6">
        <f t="shared" si="0"/>
        <v>8.3612040133779263E-4</v>
      </c>
      <c r="O54" s="6">
        <f t="shared" si="1"/>
        <v>-7.0867379345105768</v>
      </c>
      <c r="P54" s="6">
        <f t="shared" si="2"/>
        <v>-5.9253661659787434E-3</v>
      </c>
    </row>
    <row r="55" spans="1:16" x14ac:dyDescent="0.3">
      <c r="A55" s="1">
        <v>43267</v>
      </c>
      <c r="B55">
        <v>7</v>
      </c>
      <c r="C55" t="s">
        <v>31</v>
      </c>
      <c r="D55" t="s">
        <v>509</v>
      </c>
      <c r="E55" t="s">
        <v>47</v>
      </c>
      <c r="H55" t="s">
        <v>2300</v>
      </c>
      <c r="I55">
        <v>52</v>
      </c>
      <c r="L55" t="s">
        <v>129</v>
      </c>
      <c r="M55">
        <v>1</v>
      </c>
      <c r="N55" s="6">
        <f t="shared" si="0"/>
        <v>8.3612040133779263E-4</v>
      </c>
      <c r="O55" s="6">
        <f t="shared" si="1"/>
        <v>-7.0867379345105768</v>
      </c>
      <c r="P55" s="6">
        <f t="shared" si="2"/>
        <v>-5.9253661659787434E-3</v>
      </c>
    </row>
    <row r="56" spans="1:16" x14ac:dyDescent="0.3">
      <c r="A56" s="1">
        <v>43281</v>
      </c>
      <c r="B56">
        <v>5</v>
      </c>
      <c r="C56" t="s">
        <v>31</v>
      </c>
      <c r="D56" t="s">
        <v>509</v>
      </c>
      <c r="E56" t="s">
        <v>47</v>
      </c>
      <c r="H56" t="s">
        <v>2301</v>
      </c>
      <c r="I56">
        <v>59</v>
      </c>
      <c r="L56" t="s">
        <v>1941</v>
      </c>
      <c r="M56">
        <v>8</v>
      </c>
      <c r="N56" s="6">
        <f t="shared" si="0"/>
        <v>6.688963210702341E-3</v>
      </c>
      <c r="O56" s="6">
        <f t="shared" si="1"/>
        <v>-5.0072963928307415</v>
      </c>
      <c r="P56" s="6">
        <f t="shared" si="2"/>
        <v>-3.3493621356727364E-2</v>
      </c>
    </row>
    <row r="57" spans="1:16" x14ac:dyDescent="0.3">
      <c r="A57" s="1">
        <v>43210</v>
      </c>
      <c r="B57">
        <v>1</v>
      </c>
      <c r="C57" t="s">
        <v>2</v>
      </c>
      <c r="D57" t="s">
        <v>76</v>
      </c>
      <c r="E57" t="s">
        <v>39</v>
      </c>
      <c r="H57" t="s">
        <v>2302</v>
      </c>
      <c r="I57">
        <v>4</v>
      </c>
      <c r="L57" t="s">
        <v>2307</v>
      </c>
      <c r="M57">
        <v>1</v>
      </c>
      <c r="N57" s="6">
        <f t="shared" si="0"/>
        <v>8.3612040133779263E-4</v>
      </c>
      <c r="O57" s="6">
        <f t="shared" si="1"/>
        <v>-7.0867379345105768</v>
      </c>
      <c r="P57" s="6">
        <f t="shared" si="2"/>
        <v>-5.9253661659787434E-3</v>
      </c>
    </row>
    <row r="58" spans="1:16" x14ac:dyDescent="0.3">
      <c r="A58" s="18">
        <v>43174</v>
      </c>
      <c r="B58" s="19">
        <v>1</v>
      </c>
      <c r="C58" s="19" t="s">
        <v>2</v>
      </c>
      <c r="D58" s="15" t="s">
        <v>76</v>
      </c>
      <c r="E58" s="15" t="s">
        <v>47</v>
      </c>
      <c r="F58" s="15" t="s">
        <v>321</v>
      </c>
      <c r="H58" t="s">
        <v>2303</v>
      </c>
      <c r="I58">
        <v>1</v>
      </c>
      <c r="L58" t="s">
        <v>2117</v>
      </c>
      <c r="M58">
        <v>1</v>
      </c>
      <c r="N58" s="6">
        <f t="shared" si="0"/>
        <v>8.3612040133779263E-4</v>
      </c>
      <c r="O58" s="6">
        <f t="shared" si="1"/>
        <v>-7.0867379345105768</v>
      </c>
      <c r="P58" s="6">
        <f t="shared" si="2"/>
        <v>-5.9253661659787434E-3</v>
      </c>
    </row>
    <row r="59" spans="1:16" x14ac:dyDescent="0.3">
      <c r="A59" s="1">
        <v>43267</v>
      </c>
      <c r="B59">
        <v>1</v>
      </c>
      <c r="C59" t="s">
        <v>110</v>
      </c>
      <c r="D59" t="s">
        <v>1998</v>
      </c>
      <c r="E59" t="s">
        <v>153</v>
      </c>
      <c r="H59" t="s">
        <v>2304</v>
      </c>
      <c r="I59">
        <v>1</v>
      </c>
    </row>
    <row r="60" spans="1:16" x14ac:dyDescent="0.3">
      <c r="A60" s="1">
        <v>43210</v>
      </c>
      <c r="B60">
        <v>1</v>
      </c>
      <c r="C60" t="s">
        <v>3</v>
      </c>
      <c r="D60" t="s">
        <v>277</v>
      </c>
      <c r="E60" t="s">
        <v>38</v>
      </c>
      <c r="F60" s="2" t="s">
        <v>708</v>
      </c>
      <c r="H60" t="s">
        <v>2305</v>
      </c>
      <c r="I60">
        <v>1</v>
      </c>
      <c r="L60" s="6" t="s">
        <v>805</v>
      </c>
      <c r="M60" s="6"/>
      <c r="N60" s="6">
        <f>SUM(P3:P58)</f>
        <v>-2.4985845347160121</v>
      </c>
    </row>
    <row r="61" spans="1:16" x14ac:dyDescent="0.3">
      <c r="A61" s="1">
        <v>43210</v>
      </c>
      <c r="B61">
        <v>1</v>
      </c>
      <c r="C61" t="s">
        <v>3</v>
      </c>
      <c r="D61" t="s">
        <v>277</v>
      </c>
      <c r="E61" t="s">
        <v>38</v>
      </c>
      <c r="F61" t="s">
        <v>965</v>
      </c>
      <c r="H61" t="s">
        <v>2306</v>
      </c>
      <c r="I61">
        <v>1</v>
      </c>
      <c r="L61" s="6" t="s">
        <v>806</v>
      </c>
      <c r="M61" s="6"/>
      <c r="N61" s="6">
        <f>N60*(-1)</f>
        <v>2.4985845347160121</v>
      </c>
    </row>
    <row r="62" spans="1:16" x14ac:dyDescent="0.3">
      <c r="A62" s="1">
        <v>43238</v>
      </c>
      <c r="B62">
        <v>1</v>
      </c>
      <c r="C62" t="s">
        <v>110</v>
      </c>
      <c r="D62" t="s">
        <v>277</v>
      </c>
      <c r="E62" t="s">
        <v>153</v>
      </c>
      <c r="H62" t="s">
        <v>2216</v>
      </c>
      <c r="I62">
        <v>1</v>
      </c>
      <c r="L62" t="s">
        <v>927</v>
      </c>
      <c r="M62">
        <f>N61/LOG(56)</f>
        <v>1.4292424476758816</v>
      </c>
    </row>
    <row r="63" spans="1:16" x14ac:dyDescent="0.3">
      <c r="A63" s="1">
        <v>43238</v>
      </c>
      <c r="B63">
        <v>1</v>
      </c>
      <c r="C63" t="s">
        <v>4</v>
      </c>
      <c r="D63" t="s">
        <v>1899</v>
      </c>
      <c r="E63" t="s">
        <v>153</v>
      </c>
      <c r="H63" t="s">
        <v>2176</v>
      </c>
      <c r="I63">
        <v>8</v>
      </c>
    </row>
    <row r="64" spans="1:16" x14ac:dyDescent="0.3">
      <c r="A64" s="1">
        <v>43281</v>
      </c>
      <c r="B64">
        <v>2</v>
      </c>
      <c r="C64" t="s">
        <v>0</v>
      </c>
      <c r="D64" t="s">
        <v>1400</v>
      </c>
      <c r="E64" t="s">
        <v>153</v>
      </c>
      <c r="H64" t="s">
        <v>2307</v>
      </c>
      <c r="I64">
        <v>1</v>
      </c>
      <c r="L64" s="6" t="s">
        <v>808</v>
      </c>
      <c r="M64" s="6"/>
      <c r="N64" s="6"/>
      <c r="O64" s="6"/>
    </row>
    <row r="65" spans="1:15" x14ac:dyDescent="0.3">
      <c r="A65" s="1">
        <v>43281</v>
      </c>
      <c r="B65">
        <v>2</v>
      </c>
      <c r="C65" t="s">
        <v>0</v>
      </c>
      <c r="D65" t="s">
        <v>1367</v>
      </c>
      <c r="E65" t="s">
        <v>153</v>
      </c>
      <c r="H65" t="s">
        <v>2308</v>
      </c>
      <c r="I65">
        <v>1</v>
      </c>
      <c r="L65" s="6" t="s">
        <v>800</v>
      </c>
      <c r="M65" s="6" t="s">
        <v>801</v>
      </c>
      <c r="N65" s="6" t="s">
        <v>802</v>
      </c>
      <c r="O65" s="6" t="s">
        <v>809</v>
      </c>
    </row>
    <row r="66" spans="1:15" x14ac:dyDescent="0.3">
      <c r="A66" s="1">
        <v>43192</v>
      </c>
      <c r="B66">
        <v>1</v>
      </c>
      <c r="C66" t="s">
        <v>0</v>
      </c>
      <c r="D66" t="s">
        <v>5</v>
      </c>
      <c r="E66" t="s">
        <v>40</v>
      </c>
      <c r="L66" t="s">
        <v>974</v>
      </c>
      <c r="M66">
        <v>15</v>
      </c>
      <c r="N66" s="7">
        <f>M66/1196</f>
        <v>1.254180602006689E-2</v>
      </c>
      <c r="O66" s="8">
        <f>N66*N66</f>
        <v>1.5729689824498609E-4</v>
      </c>
    </row>
    <row r="67" spans="1:15" x14ac:dyDescent="0.3">
      <c r="A67" s="1">
        <v>43281</v>
      </c>
      <c r="B67">
        <v>1</v>
      </c>
      <c r="C67" t="s">
        <v>0</v>
      </c>
      <c r="D67" t="s">
        <v>699</v>
      </c>
      <c r="E67" t="s">
        <v>40</v>
      </c>
      <c r="L67" t="s">
        <v>211</v>
      </c>
      <c r="M67">
        <v>4</v>
      </c>
      <c r="N67" s="7">
        <f t="shared" ref="N67:N121" si="3">M67/1196</f>
        <v>3.3444816053511705E-3</v>
      </c>
      <c r="O67" s="8">
        <f t="shared" ref="O67:O121" si="4">N67*N67</f>
        <v>1.1185557208532343E-5</v>
      </c>
    </row>
    <row r="68" spans="1:15" x14ac:dyDescent="0.3">
      <c r="A68" s="1">
        <v>43192</v>
      </c>
      <c r="B68">
        <v>1</v>
      </c>
      <c r="C68" t="s">
        <v>3</v>
      </c>
      <c r="D68" t="s">
        <v>167</v>
      </c>
      <c r="E68" t="s">
        <v>40</v>
      </c>
      <c r="F68" t="s">
        <v>209</v>
      </c>
      <c r="L68" t="s">
        <v>788</v>
      </c>
      <c r="M68">
        <v>15</v>
      </c>
      <c r="N68" s="7">
        <f t="shared" si="3"/>
        <v>1.254180602006689E-2</v>
      </c>
      <c r="O68" s="8">
        <f t="shared" si="4"/>
        <v>1.5729689824498609E-4</v>
      </c>
    </row>
    <row r="69" spans="1:15" x14ac:dyDescent="0.3">
      <c r="A69" s="1">
        <v>43281</v>
      </c>
      <c r="B69">
        <v>1</v>
      </c>
      <c r="C69" t="s">
        <v>0</v>
      </c>
      <c r="D69" t="s">
        <v>579</v>
      </c>
      <c r="E69" t="s">
        <v>40</v>
      </c>
      <c r="F69" t="s">
        <v>1697</v>
      </c>
      <c r="L69" t="s">
        <v>219</v>
      </c>
      <c r="M69">
        <v>2</v>
      </c>
      <c r="N69" s="7">
        <f t="shared" si="3"/>
        <v>1.6722408026755853E-3</v>
      </c>
      <c r="O69" s="8">
        <f t="shared" si="4"/>
        <v>2.7963893021330858E-6</v>
      </c>
    </row>
    <row r="70" spans="1:15" x14ac:dyDescent="0.3">
      <c r="A70" s="1">
        <v>43267</v>
      </c>
      <c r="B70">
        <v>1</v>
      </c>
      <c r="C70" t="s">
        <v>0</v>
      </c>
      <c r="D70" t="s">
        <v>579</v>
      </c>
      <c r="E70" t="s">
        <v>40</v>
      </c>
      <c r="L70" t="s">
        <v>48</v>
      </c>
      <c r="M70">
        <v>2</v>
      </c>
      <c r="N70" s="7">
        <f t="shared" si="3"/>
        <v>1.6722408026755853E-3</v>
      </c>
      <c r="O70" s="8">
        <f t="shared" si="4"/>
        <v>2.7963893021330858E-6</v>
      </c>
    </row>
    <row r="71" spans="1:15" x14ac:dyDescent="0.3">
      <c r="A71" s="1">
        <v>43192</v>
      </c>
      <c r="B71">
        <v>1</v>
      </c>
      <c r="C71" t="s">
        <v>0</v>
      </c>
      <c r="D71" t="s">
        <v>7</v>
      </c>
      <c r="E71" t="s">
        <v>40</v>
      </c>
      <c r="F71" t="s">
        <v>775</v>
      </c>
      <c r="L71" t="s">
        <v>209</v>
      </c>
      <c r="M71">
        <v>1</v>
      </c>
      <c r="N71" s="7">
        <f t="shared" si="3"/>
        <v>8.3612040133779263E-4</v>
      </c>
      <c r="O71" s="8">
        <f t="shared" si="4"/>
        <v>6.9909732553327145E-7</v>
      </c>
    </row>
    <row r="72" spans="1:15" x14ac:dyDescent="0.3">
      <c r="A72" s="1">
        <v>43210</v>
      </c>
      <c r="B72">
        <v>2</v>
      </c>
      <c r="C72" t="s">
        <v>0</v>
      </c>
      <c r="D72" t="s">
        <v>7</v>
      </c>
      <c r="E72" t="s">
        <v>40</v>
      </c>
      <c r="F72" t="s">
        <v>973</v>
      </c>
      <c r="L72" t="s">
        <v>976</v>
      </c>
      <c r="M72">
        <v>1</v>
      </c>
      <c r="N72" s="7">
        <f t="shared" si="3"/>
        <v>8.3612040133779263E-4</v>
      </c>
      <c r="O72" s="8">
        <f t="shared" si="4"/>
        <v>6.9909732553327145E-7</v>
      </c>
    </row>
    <row r="73" spans="1:15" x14ac:dyDescent="0.3">
      <c r="A73" s="1">
        <v>43238</v>
      </c>
      <c r="B73">
        <v>5</v>
      </c>
      <c r="C73" t="s">
        <v>0</v>
      </c>
      <c r="D73" t="s">
        <v>112</v>
      </c>
      <c r="E73" t="s">
        <v>40</v>
      </c>
      <c r="F73" t="s">
        <v>49</v>
      </c>
      <c r="L73" t="s">
        <v>261</v>
      </c>
      <c r="M73">
        <v>29</v>
      </c>
      <c r="N73" s="7">
        <f t="shared" si="3"/>
        <v>2.4247491638795988E-2</v>
      </c>
      <c r="O73" s="8">
        <f t="shared" si="4"/>
        <v>5.879408507734813E-4</v>
      </c>
    </row>
    <row r="74" spans="1:15" x14ac:dyDescent="0.3">
      <c r="A74" s="1">
        <v>43281</v>
      </c>
      <c r="B74">
        <v>140</v>
      </c>
      <c r="C74" t="s">
        <v>0</v>
      </c>
      <c r="D74" t="s">
        <v>112</v>
      </c>
      <c r="E74" t="s">
        <v>40</v>
      </c>
      <c r="F74" t="s">
        <v>49</v>
      </c>
      <c r="L74" t="s">
        <v>86</v>
      </c>
      <c r="M74">
        <v>190</v>
      </c>
      <c r="N74" s="7">
        <f t="shared" si="3"/>
        <v>0.15886287625418061</v>
      </c>
      <c r="O74" s="8">
        <f t="shared" si="4"/>
        <v>2.5237413451751102E-2</v>
      </c>
    </row>
    <row r="75" spans="1:15" x14ac:dyDescent="0.3">
      <c r="A75" s="1">
        <v>43281</v>
      </c>
      <c r="B75">
        <v>4</v>
      </c>
      <c r="C75" t="s">
        <v>0</v>
      </c>
      <c r="D75" t="s">
        <v>112</v>
      </c>
      <c r="E75" t="s">
        <v>40</v>
      </c>
      <c r="F75" t="s">
        <v>260</v>
      </c>
      <c r="L75" t="s">
        <v>147</v>
      </c>
      <c r="M75">
        <v>134</v>
      </c>
      <c r="N75" s="7">
        <f t="shared" si="3"/>
        <v>0.11204013377926421</v>
      </c>
      <c r="O75" s="8">
        <f t="shared" si="4"/>
        <v>1.2552991577275421E-2</v>
      </c>
    </row>
    <row r="76" spans="1:15" x14ac:dyDescent="0.3">
      <c r="A76" s="1">
        <v>43267</v>
      </c>
      <c r="B76">
        <v>48</v>
      </c>
      <c r="C76" t="s">
        <v>0</v>
      </c>
      <c r="D76" t="s">
        <v>112</v>
      </c>
      <c r="E76" t="s">
        <v>40</v>
      </c>
      <c r="L76" t="s">
        <v>59</v>
      </c>
      <c r="M76">
        <v>7</v>
      </c>
      <c r="N76" s="7">
        <f t="shared" si="3"/>
        <v>5.8528428093645481E-3</v>
      </c>
      <c r="O76" s="8">
        <f t="shared" si="4"/>
        <v>3.4255768951130299E-5</v>
      </c>
    </row>
    <row r="77" spans="1:15" x14ac:dyDescent="0.3">
      <c r="A77" s="1">
        <v>43210</v>
      </c>
      <c r="B77">
        <v>15</v>
      </c>
      <c r="C77" t="s">
        <v>0</v>
      </c>
      <c r="D77" t="s">
        <v>111</v>
      </c>
      <c r="E77" t="s">
        <v>40</v>
      </c>
      <c r="F77" t="s">
        <v>970</v>
      </c>
      <c r="L77" t="s">
        <v>49</v>
      </c>
      <c r="M77">
        <v>148</v>
      </c>
      <c r="N77" s="7">
        <f t="shared" si="3"/>
        <v>0.12374581939799331</v>
      </c>
      <c r="O77" s="8">
        <f t="shared" si="4"/>
        <v>1.5313027818480778E-2</v>
      </c>
    </row>
    <row r="78" spans="1:15" x14ac:dyDescent="0.3">
      <c r="A78" s="1">
        <v>43223</v>
      </c>
      <c r="B78">
        <v>5</v>
      </c>
      <c r="C78" t="s">
        <v>719</v>
      </c>
      <c r="D78" t="s">
        <v>748</v>
      </c>
      <c r="E78" t="s">
        <v>40</v>
      </c>
      <c r="F78" t="s">
        <v>971</v>
      </c>
      <c r="L78" t="s">
        <v>269</v>
      </c>
      <c r="M78">
        <v>4</v>
      </c>
      <c r="N78" s="7">
        <f t="shared" si="3"/>
        <v>3.3444816053511705E-3</v>
      </c>
      <c r="O78" s="8">
        <f t="shared" si="4"/>
        <v>1.1185557208532343E-5</v>
      </c>
    </row>
    <row r="79" spans="1:15" x14ac:dyDescent="0.3">
      <c r="A79" s="1">
        <v>43238</v>
      </c>
      <c r="B79">
        <v>9</v>
      </c>
      <c r="C79" t="s">
        <v>0</v>
      </c>
      <c r="D79" t="s">
        <v>111</v>
      </c>
      <c r="E79" t="s">
        <v>40</v>
      </c>
      <c r="F79" t="s">
        <v>261</v>
      </c>
      <c r="L79" t="s">
        <v>290</v>
      </c>
      <c r="M79">
        <v>2</v>
      </c>
      <c r="N79" s="7">
        <f t="shared" si="3"/>
        <v>1.6722408026755853E-3</v>
      </c>
      <c r="O79" s="8">
        <f t="shared" si="4"/>
        <v>2.7963893021330858E-6</v>
      </c>
    </row>
    <row r="80" spans="1:15" x14ac:dyDescent="0.3">
      <c r="A80" s="1">
        <v>43281</v>
      </c>
      <c r="B80">
        <v>2</v>
      </c>
      <c r="C80" t="s">
        <v>0</v>
      </c>
      <c r="D80" t="s">
        <v>111</v>
      </c>
      <c r="E80" t="s">
        <v>40</v>
      </c>
      <c r="F80" t="s">
        <v>627</v>
      </c>
      <c r="L80" t="s">
        <v>972</v>
      </c>
      <c r="M80">
        <v>8</v>
      </c>
      <c r="N80" s="7">
        <f t="shared" si="3"/>
        <v>6.688963210702341E-3</v>
      </c>
      <c r="O80" s="8">
        <f t="shared" si="4"/>
        <v>4.4742228834129373E-5</v>
      </c>
    </row>
    <row r="81" spans="1:15" x14ac:dyDescent="0.3">
      <c r="A81" s="1">
        <v>43267</v>
      </c>
      <c r="B81">
        <v>57</v>
      </c>
      <c r="C81" t="s">
        <v>0</v>
      </c>
      <c r="D81" t="s">
        <v>111</v>
      </c>
      <c r="E81" t="s">
        <v>40</v>
      </c>
      <c r="L81" t="s">
        <v>910</v>
      </c>
      <c r="M81">
        <v>5</v>
      </c>
      <c r="N81" s="7">
        <f t="shared" si="3"/>
        <v>4.180602006688963E-3</v>
      </c>
      <c r="O81" s="8">
        <f t="shared" si="4"/>
        <v>1.7477433138331783E-5</v>
      </c>
    </row>
    <row r="82" spans="1:15" x14ac:dyDescent="0.3">
      <c r="A82" s="1">
        <v>43281</v>
      </c>
      <c r="B82">
        <v>4</v>
      </c>
      <c r="C82" t="s">
        <v>0</v>
      </c>
      <c r="D82" t="s">
        <v>1368</v>
      </c>
      <c r="E82" t="s">
        <v>40</v>
      </c>
      <c r="F82" t="s">
        <v>1696</v>
      </c>
      <c r="L82" t="s">
        <v>85</v>
      </c>
      <c r="M82">
        <v>115</v>
      </c>
      <c r="N82" s="7">
        <f t="shared" si="3"/>
        <v>9.6153846153846159E-2</v>
      </c>
      <c r="O82" s="8">
        <f t="shared" si="4"/>
        <v>9.2455621301775152E-3</v>
      </c>
    </row>
    <row r="83" spans="1:15" x14ac:dyDescent="0.3">
      <c r="A83" s="1">
        <v>43281</v>
      </c>
      <c r="B83">
        <v>1</v>
      </c>
      <c r="C83" t="s">
        <v>0</v>
      </c>
      <c r="D83" t="s">
        <v>273</v>
      </c>
      <c r="E83" t="s">
        <v>40</v>
      </c>
      <c r="L83" t="s">
        <v>218</v>
      </c>
      <c r="M83">
        <v>301</v>
      </c>
      <c r="N83" s="7">
        <f t="shared" si="3"/>
        <v>0.25167224080267558</v>
      </c>
      <c r="O83" s="8">
        <f t="shared" si="4"/>
        <v>6.3338916790639924E-2</v>
      </c>
    </row>
    <row r="84" spans="1:15" x14ac:dyDescent="0.3">
      <c r="A84" s="1">
        <v>43210</v>
      </c>
      <c r="B84">
        <v>2</v>
      </c>
      <c r="C84" t="s">
        <v>108</v>
      </c>
      <c r="D84" t="s">
        <v>119</v>
      </c>
      <c r="E84" t="s">
        <v>40</v>
      </c>
      <c r="L84" t="s">
        <v>177</v>
      </c>
      <c r="M84">
        <v>4</v>
      </c>
      <c r="N84" s="7">
        <f t="shared" si="3"/>
        <v>3.3444816053511705E-3</v>
      </c>
      <c r="O84" s="8">
        <f t="shared" si="4"/>
        <v>1.1185557208532343E-5</v>
      </c>
    </row>
    <row r="85" spans="1:15" x14ac:dyDescent="0.3">
      <c r="A85" s="1">
        <v>43267</v>
      </c>
      <c r="B85">
        <v>1</v>
      </c>
      <c r="C85" t="s">
        <v>4</v>
      </c>
      <c r="D85" t="s">
        <v>23</v>
      </c>
      <c r="E85" t="s">
        <v>40</v>
      </c>
      <c r="L85" t="s">
        <v>365</v>
      </c>
      <c r="M85">
        <v>2</v>
      </c>
      <c r="N85" s="7">
        <f t="shared" si="3"/>
        <v>1.6722408026755853E-3</v>
      </c>
      <c r="O85" s="8">
        <f t="shared" si="4"/>
        <v>2.7963893021330858E-6</v>
      </c>
    </row>
    <row r="86" spans="1:15" x14ac:dyDescent="0.3">
      <c r="A86" s="1">
        <v>43210</v>
      </c>
      <c r="B86">
        <v>2</v>
      </c>
      <c r="C86" t="s">
        <v>100</v>
      </c>
      <c r="D86" t="s">
        <v>479</v>
      </c>
      <c r="E86" t="s">
        <v>40</v>
      </c>
      <c r="F86" t="s">
        <v>972</v>
      </c>
      <c r="L86" t="s">
        <v>862</v>
      </c>
      <c r="M86">
        <v>2</v>
      </c>
      <c r="N86" s="7">
        <f t="shared" si="3"/>
        <v>1.6722408026755853E-3</v>
      </c>
      <c r="O86" s="8">
        <f t="shared" si="4"/>
        <v>2.7963893021330858E-6</v>
      </c>
    </row>
    <row r="87" spans="1:15" x14ac:dyDescent="0.3">
      <c r="A87" s="1">
        <v>43223</v>
      </c>
      <c r="B87">
        <v>1</v>
      </c>
      <c r="C87" t="s">
        <v>730</v>
      </c>
      <c r="D87" t="s">
        <v>749</v>
      </c>
      <c r="E87" t="s">
        <v>40</v>
      </c>
      <c r="F87" t="s">
        <v>972</v>
      </c>
      <c r="L87" t="s">
        <v>2293</v>
      </c>
      <c r="M87">
        <v>2</v>
      </c>
      <c r="N87" s="7">
        <f t="shared" si="3"/>
        <v>1.6722408026755853E-3</v>
      </c>
      <c r="O87" s="8">
        <f t="shared" si="4"/>
        <v>2.7963893021330858E-6</v>
      </c>
    </row>
    <row r="88" spans="1:15" x14ac:dyDescent="0.3">
      <c r="A88" s="1">
        <v>43238</v>
      </c>
      <c r="B88">
        <v>5</v>
      </c>
      <c r="C88" t="s">
        <v>100</v>
      </c>
      <c r="D88" t="s">
        <v>479</v>
      </c>
      <c r="E88" t="s">
        <v>40</v>
      </c>
      <c r="F88" t="s">
        <v>972</v>
      </c>
      <c r="L88" t="s">
        <v>509</v>
      </c>
      <c r="M88">
        <v>14</v>
      </c>
      <c r="N88" s="7">
        <f t="shared" si="3"/>
        <v>1.1705685618729096E-2</v>
      </c>
      <c r="O88" s="8">
        <f t="shared" si="4"/>
        <v>1.3702307580452119E-4</v>
      </c>
    </row>
    <row r="89" spans="1:15" x14ac:dyDescent="0.3">
      <c r="A89" s="1">
        <v>43281</v>
      </c>
      <c r="B89">
        <v>1</v>
      </c>
      <c r="C89" t="s">
        <v>0</v>
      </c>
      <c r="D89" t="s">
        <v>1242</v>
      </c>
      <c r="E89" t="s">
        <v>40</v>
      </c>
      <c r="L89" t="s">
        <v>35</v>
      </c>
      <c r="M89">
        <v>8</v>
      </c>
      <c r="N89" s="7">
        <f t="shared" si="3"/>
        <v>6.688963210702341E-3</v>
      </c>
      <c r="O89" s="8">
        <f t="shared" si="4"/>
        <v>4.4742228834129373E-5</v>
      </c>
    </row>
    <row r="90" spans="1:15" x14ac:dyDescent="0.3">
      <c r="A90" s="1">
        <v>43281</v>
      </c>
      <c r="B90">
        <v>1</v>
      </c>
      <c r="C90" t="s">
        <v>2</v>
      </c>
      <c r="D90" t="s">
        <v>243</v>
      </c>
      <c r="E90" t="s">
        <v>46</v>
      </c>
      <c r="L90" t="s">
        <v>511</v>
      </c>
      <c r="M90">
        <v>1</v>
      </c>
      <c r="N90" s="7">
        <f t="shared" si="3"/>
        <v>8.3612040133779263E-4</v>
      </c>
      <c r="O90" s="8">
        <f t="shared" si="4"/>
        <v>6.9909732553327145E-7</v>
      </c>
    </row>
    <row r="91" spans="1:15" x14ac:dyDescent="0.3">
      <c r="A91" s="1">
        <v>43192</v>
      </c>
      <c r="B91">
        <v>1</v>
      </c>
      <c r="C91" t="s">
        <v>2</v>
      </c>
      <c r="D91" t="s">
        <v>776</v>
      </c>
      <c r="E91" t="s">
        <v>43</v>
      </c>
      <c r="F91" t="s">
        <v>211</v>
      </c>
      <c r="L91" t="s">
        <v>5</v>
      </c>
      <c r="M91">
        <v>1</v>
      </c>
      <c r="N91" s="7">
        <f t="shared" si="3"/>
        <v>8.3612040133779263E-4</v>
      </c>
      <c r="O91" s="8">
        <f t="shared" si="4"/>
        <v>6.9909732553327145E-7</v>
      </c>
    </row>
    <row r="92" spans="1:15" x14ac:dyDescent="0.3">
      <c r="A92" s="1">
        <v>43210</v>
      </c>
      <c r="B92">
        <v>1</v>
      </c>
      <c r="C92" t="s">
        <v>2</v>
      </c>
      <c r="D92" t="s">
        <v>25</v>
      </c>
      <c r="E92" t="s">
        <v>43</v>
      </c>
      <c r="F92" t="s">
        <v>211</v>
      </c>
      <c r="L92" t="s">
        <v>119</v>
      </c>
      <c r="M92">
        <v>2</v>
      </c>
      <c r="N92" s="7">
        <f t="shared" si="3"/>
        <v>1.6722408026755853E-3</v>
      </c>
      <c r="O92" s="8">
        <f t="shared" si="4"/>
        <v>2.7963893021330858E-6</v>
      </c>
    </row>
    <row r="93" spans="1:15" x14ac:dyDescent="0.3">
      <c r="A93" s="1">
        <v>43267</v>
      </c>
      <c r="B93">
        <v>2</v>
      </c>
      <c r="C93" t="s">
        <v>2</v>
      </c>
      <c r="D93" t="s">
        <v>171</v>
      </c>
      <c r="E93" t="s">
        <v>46</v>
      </c>
      <c r="L93" t="s">
        <v>988</v>
      </c>
      <c r="M93">
        <v>2</v>
      </c>
      <c r="N93" s="7">
        <f t="shared" si="3"/>
        <v>1.6722408026755853E-3</v>
      </c>
      <c r="O93" s="8">
        <f t="shared" si="4"/>
        <v>2.7963893021330858E-6</v>
      </c>
    </row>
    <row r="94" spans="1:15" x14ac:dyDescent="0.3">
      <c r="A94" s="1">
        <v>43210</v>
      </c>
      <c r="B94">
        <v>1</v>
      </c>
      <c r="C94" t="s">
        <v>2</v>
      </c>
      <c r="D94" t="s">
        <v>17</v>
      </c>
      <c r="E94" t="s">
        <v>43</v>
      </c>
      <c r="L94" t="s">
        <v>989</v>
      </c>
      <c r="M94">
        <v>1</v>
      </c>
      <c r="N94" s="7">
        <f t="shared" si="3"/>
        <v>8.3612040133779263E-4</v>
      </c>
      <c r="O94" s="8">
        <f t="shared" si="4"/>
        <v>6.9909732553327145E-7</v>
      </c>
    </row>
    <row r="95" spans="1:15" x14ac:dyDescent="0.3">
      <c r="A95" s="1">
        <v>43223</v>
      </c>
      <c r="B95">
        <v>2</v>
      </c>
      <c r="C95" t="s">
        <v>722</v>
      </c>
      <c r="D95" t="s">
        <v>750</v>
      </c>
      <c r="E95" t="s">
        <v>740</v>
      </c>
      <c r="L95" t="s">
        <v>990</v>
      </c>
      <c r="M95">
        <v>2</v>
      </c>
      <c r="N95" s="7">
        <f t="shared" si="3"/>
        <v>1.6722408026755853E-3</v>
      </c>
      <c r="O95" s="8">
        <f t="shared" si="4"/>
        <v>2.7963893021330858E-6</v>
      </c>
    </row>
    <row r="96" spans="1:15" x14ac:dyDescent="0.3">
      <c r="A96" s="1">
        <v>43192</v>
      </c>
      <c r="B96">
        <v>1</v>
      </c>
      <c r="C96" t="s">
        <v>2</v>
      </c>
      <c r="D96" t="s">
        <v>20</v>
      </c>
      <c r="E96" t="s">
        <v>43</v>
      </c>
      <c r="L96" t="s">
        <v>2286</v>
      </c>
      <c r="M96">
        <v>3</v>
      </c>
      <c r="N96" s="7">
        <f t="shared" si="3"/>
        <v>2.508361204013378E-3</v>
      </c>
      <c r="O96" s="8">
        <f t="shared" si="4"/>
        <v>6.2918759297994433E-6</v>
      </c>
    </row>
    <row r="97" spans="1:15" x14ac:dyDescent="0.3">
      <c r="A97" s="1">
        <v>43267</v>
      </c>
      <c r="B97">
        <v>1</v>
      </c>
      <c r="C97" t="s">
        <v>2</v>
      </c>
      <c r="D97" t="s">
        <v>182</v>
      </c>
      <c r="E97" t="s">
        <v>46</v>
      </c>
      <c r="L97" t="s">
        <v>2287</v>
      </c>
      <c r="M97">
        <v>4</v>
      </c>
      <c r="N97" s="7">
        <f t="shared" si="3"/>
        <v>3.3444816053511705E-3</v>
      </c>
      <c r="O97" s="8">
        <f t="shared" si="4"/>
        <v>1.1185557208532343E-5</v>
      </c>
    </row>
    <row r="98" spans="1:15" x14ac:dyDescent="0.3">
      <c r="A98" s="1">
        <v>43281</v>
      </c>
      <c r="B98">
        <v>1</v>
      </c>
      <c r="C98" t="s">
        <v>2</v>
      </c>
      <c r="D98" t="s">
        <v>118</v>
      </c>
      <c r="E98" t="s">
        <v>46</v>
      </c>
      <c r="L98" t="s">
        <v>1170</v>
      </c>
      <c r="M98">
        <v>1</v>
      </c>
      <c r="N98" s="7">
        <f t="shared" si="3"/>
        <v>8.3612040133779263E-4</v>
      </c>
      <c r="O98" s="8">
        <f t="shared" si="4"/>
        <v>6.9909732553327145E-7</v>
      </c>
    </row>
    <row r="99" spans="1:15" x14ac:dyDescent="0.3">
      <c r="A99" s="1">
        <v>43267</v>
      </c>
      <c r="B99">
        <v>6</v>
      </c>
      <c r="C99" t="s">
        <v>1</v>
      </c>
      <c r="D99" t="s">
        <v>592</v>
      </c>
      <c r="E99" t="s">
        <v>46</v>
      </c>
      <c r="L99" t="s">
        <v>76</v>
      </c>
      <c r="M99">
        <v>1</v>
      </c>
      <c r="N99" s="7">
        <f t="shared" si="3"/>
        <v>8.3612040133779263E-4</v>
      </c>
      <c r="O99" s="8">
        <f t="shared" si="4"/>
        <v>6.9909732553327145E-7</v>
      </c>
    </row>
    <row r="100" spans="1:15" x14ac:dyDescent="0.3">
      <c r="A100" s="1">
        <v>43281</v>
      </c>
      <c r="B100">
        <v>2</v>
      </c>
      <c r="C100" t="s">
        <v>1</v>
      </c>
      <c r="D100" t="s">
        <v>592</v>
      </c>
      <c r="E100" t="s">
        <v>46</v>
      </c>
      <c r="L100" t="s">
        <v>11</v>
      </c>
      <c r="M100">
        <v>1</v>
      </c>
      <c r="N100" s="7">
        <f t="shared" si="3"/>
        <v>8.3612040133779263E-4</v>
      </c>
      <c r="O100" s="8">
        <f t="shared" si="4"/>
        <v>6.9909732553327145E-7</v>
      </c>
    </row>
    <row r="101" spans="1:15" x14ac:dyDescent="0.3">
      <c r="A101" s="1">
        <v>43267</v>
      </c>
      <c r="B101">
        <v>1</v>
      </c>
      <c r="C101" t="s">
        <v>2</v>
      </c>
      <c r="D101" t="s">
        <v>1407</v>
      </c>
      <c r="E101" t="s">
        <v>46</v>
      </c>
      <c r="L101" t="s">
        <v>2290</v>
      </c>
      <c r="M101">
        <v>8</v>
      </c>
      <c r="N101" s="7">
        <f t="shared" si="3"/>
        <v>6.688963210702341E-3</v>
      </c>
      <c r="O101" s="8">
        <f t="shared" si="4"/>
        <v>4.4742228834129373E-5</v>
      </c>
    </row>
    <row r="102" spans="1:15" x14ac:dyDescent="0.3">
      <c r="A102" s="20">
        <v>43174</v>
      </c>
      <c r="B102" s="15">
        <v>1</v>
      </c>
      <c r="C102" s="15" t="s">
        <v>2</v>
      </c>
      <c r="D102" s="15" t="s">
        <v>77</v>
      </c>
      <c r="E102" s="15" t="s">
        <v>46</v>
      </c>
      <c r="F102" s="15"/>
      <c r="L102" t="s">
        <v>2097</v>
      </c>
      <c r="M102">
        <v>1</v>
      </c>
      <c r="N102" s="7">
        <f t="shared" si="3"/>
        <v>8.3612040133779263E-4</v>
      </c>
      <c r="O102" s="8">
        <f t="shared" si="4"/>
        <v>6.9909732553327145E-7</v>
      </c>
    </row>
    <row r="103" spans="1:15" x14ac:dyDescent="0.3">
      <c r="L103" t="s">
        <v>2292</v>
      </c>
      <c r="M103">
        <v>1</v>
      </c>
      <c r="N103" s="7">
        <f t="shared" si="3"/>
        <v>8.3612040133779263E-4</v>
      </c>
      <c r="O103" s="8">
        <f t="shared" si="4"/>
        <v>6.9909732553327145E-7</v>
      </c>
    </row>
    <row r="104" spans="1:15" x14ac:dyDescent="0.3">
      <c r="L104" t="s">
        <v>214</v>
      </c>
      <c r="M104">
        <v>13</v>
      </c>
      <c r="N104" s="7">
        <f t="shared" si="3"/>
        <v>1.0869565217391304E-2</v>
      </c>
      <c r="O104" s="8">
        <f t="shared" si="4"/>
        <v>1.1814744801512286E-4</v>
      </c>
    </row>
    <row r="105" spans="1:15" x14ac:dyDescent="0.3">
      <c r="L105" t="s">
        <v>1998</v>
      </c>
      <c r="M105">
        <v>1</v>
      </c>
      <c r="N105" s="7">
        <f t="shared" si="3"/>
        <v>8.3612040133779263E-4</v>
      </c>
      <c r="O105" s="8">
        <f t="shared" si="4"/>
        <v>6.9909732553327145E-7</v>
      </c>
    </row>
    <row r="106" spans="1:15" x14ac:dyDescent="0.3">
      <c r="L106" t="s">
        <v>1899</v>
      </c>
      <c r="M106">
        <v>1</v>
      </c>
      <c r="N106" s="7">
        <f t="shared" si="3"/>
        <v>8.3612040133779263E-4</v>
      </c>
      <c r="O106" s="8">
        <f t="shared" si="4"/>
        <v>6.9909732553327145E-7</v>
      </c>
    </row>
    <row r="107" spans="1:15" x14ac:dyDescent="0.3">
      <c r="L107" t="s">
        <v>1400</v>
      </c>
      <c r="M107">
        <v>2</v>
      </c>
      <c r="N107" s="7">
        <f t="shared" si="3"/>
        <v>1.6722408026755853E-3</v>
      </c>
      <c r="O107" s="8">
        <f t="shared" si="4"/>
        <v>2.7963893021330858E-6</v>
      </c>
    </row>
    <row r="108" spans="1:15" x14ac:dyDescent="0.3">
      <c r="L108" t="s">
        <v>1367</v>
      </c>
      <c r="M108">
        <v>2</v>
      </c>
      <c r="N108" s="7">
        <f t="shared" si="3"/>
        <v>1.6722408026755853E-3</v>
      </c>
      <c r="O108" s="8">
        <f t="shared" si="4"/>
        <v>2.7963893021330858E-6</v>
      </c>
    </row>
    <row r="109" spans="1:15" x14ac:dyDescent="0.3">
      <c r="L109" t="s">
        <v>699</v>
      </c>
      <c r="M109">
        <v>1</v>
      </c>
      <c r="N109" s="7">
        <f t="shared" si="3"/>
        <v>8.3612040133779263E-4</v>
      </c>
      <c r="O109" s="8">
        <f t="shared" si="4"/>
        <v>6.9909732553327145E-7</v>
      </c>
    </row>
    <row r="110" spans="1:15" x14ac:dyDescent="0.3">
      <c r="L110" t="s">
        <v>1697</v>
      </c>
      <c r="M110">
        <v>2</v>
      </c>
      <c r="N110" s="7">
        <f t="shared" si="3"/>
        <v>1.6722408026755853E-3</v>
      </c>
      <c r="O110" s="8">
        <f t="shared" si="4"/>
        <v>2.7963893021330858E-6</v>
      </c>
    </row>
    <row r="111" spans="1:15" x14ac:dyDescent="0.3">
      <c r="L111" t="s">
        <v>260</v>
      </c>
      <c r="M111">
        <v>52</v>
      </c>
      <c r="N111" s="7">
        <f t="shared" si="3"/>
        <v>4.3478260869565216E-2</v>
      </c>
      <c r="O111" s="8">
        <f t="shared" si="4"/>
        <v>1.8903591682419658E-3</v>
      </c>
    </row>
    <row r="112" spans="1:15" x14ac:dyDescent="0.3">
      <c r="L112" t="s">
        <v>627</v>
      </c>
      <c r="M112">
        <v>59</v>
      </c>
      <c r="N112" s="7">
        <f t="shared" si="3"/>
        <v>4.9331103678929768E-2</v>
      </c>
      <c r="O112" s="8">
        <f t="shared" si="4"/>
        <v>2.4335577901813182E-3</v>
      </c>
    </row>
    <row r="113" spans="12:15" x14ac:dyDescent="0.3">
      <c r="L113" t="s">
        <v>1696</v>
      </c>
      <c r="M113">
        <v>4</v>
      </c>
      <c r="N113" s="7">
        <f t="shared" si="3"/>
        <v>3.3444816053511705E-3</v>
      </c>
      <c r="O113" s="8">
        <f t="shared" si="4"/>
        <v>1.1185557208532343E-5</v>
      </c>
    </row>
    <row r="114" spans="12:15" x14ac:dyDescent="0.3">
      <c r="L114" t="s">
        <v>284</v>
      </c>
      <c r="M114">
        <v>1</v>
      </c>
      <c r="N114" s="7">
        <f t="shared" si="3"/>
        <v>8.3612040133779263E-4</v>
      </c>
      <c r="O114" s="8">
        <f t="shared" si="4"/>
        <v>6.9909732553327145E-7</v>
      </c>
    </row>
    <row r="115" spans="12:15" x14ac:dyDescent="0.3">
      <c r="L115" t="s">
        <v>1225</v>
      </c>
      <c r="M115">
        <v>1</v>
      </c>
      <c r="N115" s="7">
        <f t="shared" si="3"/>
        <v>8.3612040133779263E-4</v>
      </c>
      <c r="O115" s="8">
        <f t="shared" si="4"/>
        <v>6.9909732553327145E-7</v>
      </c>
    </row>
    <row r="116" spans="12:15" x14ac:dyDescent="0.3">
      <c r="L116" t="s">
        <v>1242</v>
      </c>
      <c r="M116">
        <v>1</v>
      </c>
      <c r="N116" s="7">
        <f t="shared" si="3"/>
        <v>8.3612040133779263E-4</v>
      </c>
      <c r="O116" s="8">
        <f t="shared" si="4"/>
        <v>6.9909732553327145E-7</v>
      </c>
    </row>
    <row r="117" spans="12:15" x14ac:dyDescent="0.3">
      <c r="L117" t="s">
        <v>1955</v>
      </c>
      <c r="M117">
        <v>1</v>
      </c>
      <c r="N117" s="7">
        <f t="shared" si="3"/>
        <v>8.3612040133779263E-4</v>
      </c>
      <c r="O117" s="8">
        <f t="shared" si="4"/>
        <v>6.9909732553327145E-7</v>
      </c>
    </row>
    <row r="118" spans="12:15" x14ac:dyDescent="0.3">
      <c r="L118" t="s">
        <v>129</v>
      </c>
      <c r="M118">
        <v>1</v>
      </c>
      <c r="N118" s="7">
        <f t="shared" si="3"/>
        <v>8.3612040133779263E-4</v>
      </c>
      <c r="O118" s="8">
        <f t="shared" si="4"/>
        <v>6.9909732553327145E-7</v>
      </c>
    </row>
    <row r="119" spans="12:15" x14ac:dyDescent="0.3">
      <c r="L119" t="s">
        <v>1941</v>
      </c>
      <c r="M119">
        <v>8</v>
      </c>
      <c r="N119" s="7">
        <f t="shared" si="3"/>
        <v>6.688963210702341E-3</v>
      </c>
      <c r="O119" s="8">
        <f t="shared" si="4"/>
        <v>4.4742228834129373E-5</v>
      </c>
    </row>
    <row r="120" spans="12:15" x14ac:dyDescent="0.3">
      <c r="L120" t="s">
        <v>2307</v>
      </c>
      <c r="M120">
        <v>1</v>
      </c>
      <c r="N120" s="7">
        <f t="shared" si="3"/>
        <v>8.3612040133779263E-4</v>
      </c>
      <c r="O120" s="8">
        <f t="shared" si="4"/>
        <v>6.9909732553327145E-7</v>
      </c>
    </row>
    <row r="121" spans="12:15" x14ac:dyDescent="0.3">
      <c r="L121" t="s">
        <v>2117</v>
      </c>
      <c r="M121">
        <v>1</v>
      </c>
      <c r="N121" s="7">
        <f t="shared" si="3"/>
        <v>8.3612040133779263E-4</v>
      </c>
      <c r="O121" s="8">
        <f t="shared" si="4"/>
        <v>6.9909732553327145E-7</v>
      </c>
    </row>
    <row r="123" spans="12:15" x14ac:dyDescent="0.3">
      <c r="L123" s="7">
        <f>SUM(O66:O121)</f>
        <v>0.13150999429536583</v>
      </c>
      <c r="M123" s="6" t="s">
        <v>810</v>
      </c>
      <c r="N123" s="6"/>
      <c r="O123" s="6"/>
    </row>
    <row r="124" spans="12:15" x14ac:dyDescent="0.3">
      <c r="L124" s="7">
        <f>1-L123</f>
        <v>0.86849000570463419</v>
      </c>
      <c r="M124" s="6" t="s">
        <v>811</v>
      </c>
      <c r="N124" s="6"/>
      <c r="O124" s="6"/>
    </row>
  </sheetData>
  <sortState ref="A1:F102">
    <sortCondition ref="E1:E10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97" workbookViewId="0">
      <selection activeCell="J117" sqref="J117"/>
    </sheetView>
  </sheetViews>
  <sheetFormatPr defaultRowHeight="16.2" x14ac:dyDescent="0.3"/>
  <sheetData>
    <row r="1" spans="1:6" x14ac:dyDescent="0.3">
      <c r="A1" s="3">
        <v>43158</v>
      </c>
      <c r="B1" s="4">
        <v>2</v>
      </c>
      <c r="C1" s="4" t="s">
        <v>65</v>
      </c>
      <c r="D1" s="4" t="s">
        <v>66</v>
      </c>
      <c r="E1" s="4" t="s">
        <v>84</v>
      </c>
      <c r="F1" s="4"/>
    </row>
    <row r="2" spans="1:6" x14ac:dyDescent="0.3">
      <c r="A2" s="3">
        <v>43158</v>
      </c>
      <c r="B2" s="4">
        <v>1</v>
      </c>
      <c r="C2" s="4" t="s">
        <v>67</v>
      </c>
      <c r="D2" s="4" t="s">
        <v>68</v>
      </c>
      <c r="E2" s="4" t="s">
        <v>84</v>
      </c>
      <c r="F2" s="4"/>
    </row>
    <row r="3" spans="1:6" x14ac:dyDescent="0.3">
      <c r="A3" s="18">
        <v>43174</v>
      </c>
      <c r="B3" s="19">
        <v>21</v>
      </c>
      <c r="C3" s="19" t="s">
        <v>71</v>
      </c>
      <c r="D3" s="15" t="s">
        <v>72</v>
      </c>
      <c r="E3" s="15" t="s">
        <v>84</v>
      </c>
      <c r="F3" s="15"/>
    </row>
    <row r="4" spans="1:6" x14ac:dyDescent="0.3">
      <c r="A4" s="20">
        <v>43174</v>
      </c>
      <c r="B4" s="15">
        <v>1</v>
      </c>
      <c r="C4" s="15" t="s">
        <v>71</v>
      </c>
      <c r="D4" s="15" t="s">
        <v>73</v>
      </c>
      <c r="E4" s="15" t="s">
        <v>84</v>
      </c>
      <c r="F4" s="15" t="s">
        <v>704</v>
      </c>
    </row>
    <row r="5" spans="1:6" x14ac:dyDescent="0.3">
      <c r="A5" s="20">
        <v>43174</v>
      </c>
      <c r="B5" s="15">
        <v>1</v>
      </c>
      <c r="C5" s="15" t="s">
        <v>71</v>
      </c>
      <c r="D5" s="15" t="s">
        <v>90</v>
      </c>
      <c r="E5" s="15" t="s">
        <v>91</v>
      </c>
      <c r="F5" s="15" t="s">
        <v>208</v>
      </c>
    </row>
    <row r="6" spans="1:6" x14ac:dyDescent="0.3">
      <c r="A6" s="1">
        <v>43192</v>
      </c>
      <c r="B6">
        <v>1</v>
      </c>
      <c r="C6" t="s">
        <v>162</v>
      </c>
      <c r="D6" t="s">
        <v>166</v>
      </c>
      <c r="E6" t="s">
        <v>39</v>
      </c>
    </row>
    <row r="7" spans="1:6" x14ac:dyDescent="0.3">
      <c r="A7" s="1">
        <v>43192</v>
      </c>
      <c r="B7">
        <v>2</v>
      </c>
      <c r="C7" t="s">
        <v>162</v>
      </c>
      <c r="D7" t="s">
        <v>167</v>
      </c>
      <c r="E7" t="s">
        <v>184</v>
      </c>
      <c r="F7" t="s">
        <v>209</v>
      </c>
    </row>
    <row r="8" spans="1:6" x14ac:dyDescent="0.3">
      <c r="A8" s="1">
        <v>43192</v>
      </c>
      <c r="B8">
        <v>34</v>
      </c>
      <c r="C8" t="s">
        <v>163</v>
      </c>
      <c r="D8" t="s">
        <v>168</v>
      </c>
      <c r="E8" t="s">
        <v>186</v>
      </c>
      <c r="F8" t="s">
        <v>217</v>
      </c>
    </row>
    <row r="9" spans="1:6" x14ac:dyDescent="0.3">
      <c r="A9" s="1">
        <v>43192</v>
      </c>
      <c r="B9">
        <v>94</v>
      </c>
      <c r="C9" t="s">
        <v>163</v>
      </c>
      <c r="D9" t="s">
        <v>168</v>
      </c>
      <c r="E9" t="s">
        <v>186</v>
      </c>
      <c r="F9" t="s">
        <v>221</v>
      </c>
    </row>
    <row r="10" spans="1:6" x14ac:dyDescent="0.3">
      <c r="A10" s="1">
        <v>43192</v>
      </c>
      <c r="B10">
        <v>31</v>
      </c>
      <c r="C10" t="s">
        <v>163</v>
      </c>
      <c r="D10" t="s">
        <v>168</v>
      </c>
      <c r="E10" t="s">
        <v>186</v>
      </c>
      <c r="F10" t="s">
        <v>220</v>
      </c>
    </row>
    <row r="11" spans="1:6" x14ac:dyDescent="0.3">
      <c r="A11" s="1">
        <v>43192</v>
      </c>
      <c r="B11">
        <v>1</v>
      </c>
      <c r="C11" t="s">
        <v>163</v>
      </c>
      <c r="D11" t="s">
        <v>168</v>
      </c>
      <c r="E11" t="s">
        <v>186</v>
      </c>
      <c r="F11" t="s">
        <v>219</v>
      </c>
    </row>
    <row r="12" spans="1:6" x14ac:dyDescent="0.3">
      <c r="A12" s="1">
        <v>43192</v>
      </c>
      <c r="B12">
        <v>105</v>
      </c>
      <c r="C12" t="s">
        <v>163</v>
      </c>
      <c r="D12" t="s">
        <v>168</v>
      </c>
      <c r="E12" t="s">
        <v>186</v>
      </c>
      <c r="F12" t="s">
        <v>218</v>
      </c>
    </row>
    <row r="13" spans="1:6" x14ac:dyDescent="0.3">
      <c r="A13" s="1">
        <v>43192</v>
      </c>
      <c r="B13">
        <v>1</v>
      </c>
      <c r="C13" t="s">
        <v>163</v>
      </c>
      <c r="D13" t="s">
        <v>169</v>
      </c>
      <c r="E13" t="s">
        <v>186</v>
      </c>
    </row>
    <row r="14" spans="1:6" x14ac:dyDescent="0.3">
      <c r="A14" s="1">
        <v>43192</v>
      </c>
      <c r="B14">
        <v>1</v>
      </c>
      <c r="C14" t="s">
        <v>164</v>
      </c>
      <c r="D14" t="s">
        <v>170</v>
      </c>
      <c r="E14" t="s">
        <v>184</v>
      </c>
      <c r="F14" t="s">
        <v>210</v>
      </c>
    </row>
    <row r="15" spans="1:6" x14ac:dyDescent="0.3">
      <c r="A15" s="1">
        <v>43192</v>
      </c>
      <c r="B15">
        <v>1</v>
      </c>
      <c r="C15" t="s">
        <v>165</v>
      </c>
      <c r="D15" t="s">
        <v>171</v>
      </c>
      <c r="E15" t="s">
        <v>187</v>
      </c>
      <c r="F15" t="s">
        <v>211</v>
      </c>
    </row>
    <row r="16" spans="1:6" x14ac:dyDescent="0.3">
      <c r="A16" s="1">
        <v>43192</v>
      </c>
      <c r="B16">
        <v>1</v>
      </c>
      <c r="C16" t="s">
        <v>165</v>
      </c>
      <c r="D16" t="s">
        <v>172</v>
      </c>
      <c r="E16" t="s">
        <v>187</v>
      </c>
      <c r="F16" t="s">
        <v>212</v>
      </c>
    </row>
    <row r="17" spans="1:6" x14ac:dyDescent="0.3">
      <c r="A17" s="1">
        <v>43210</v>
      </c>
      <c r="B17">
        <v>11</v>
      </c>
      <c r="C17" t="s">
        <v>442</v>
      </c>
      <c r="D17" t="s">
        <v>449</v>
      </c>
      <c r="E17" t="s">
        <v>686</v>
      </c>
      <c r="F17" t="s">
        <v>778</v>
      </c>
    </row>
    <row r="18" spans="1:6" x14ac:dyDescent="0.3">
      <c r="A18" s="1">
        <v>43210</v>
      </c>
      <c r="B18">
        <v>1</v>
      </c>
      <c r="C18" t="s">
        <v>443</v>
      </c>
      <c r="D18" t="s">
        <v>450</v>
      </c>
      <c r="E18" t="s">
        <v>685</v>
      </c>
      <c r="F18" t="s">
        <v>779</v>
      </c>
    </row>
    <row r="19" spans="1:6" x14ac:dyDescent="0.3">
      <c r="A19" s="1">
        <v>43210</v>
      </c>
      <c r="B19">
        <v>1</v>
      </c>
      <c r="C19" t="s">
        <v>444</v>
      </c>
      <c r="D19" t="s">
        <v>451</v>
      </c>
      <c r="E19" t="s">
        <v>687</v>
      </c>
    </row>
    <row r="20" spans="1:6" x14ac:dyDescent="0.3">
      <c r="A20" s="1">
        <v>43210</v>
      </c>
      <c r="B20">
        <v>2</v>
      </c>
      <c r="C20" t="s">
        <v>444</v>
      </c>
      <c r="D20" t="s">
        <v>452</v>
      </c>
      <c r="E20" t="s">
        <v>687</v>
      </c>
    </row>
    <row r="21" spans="1:6" x14ac:dyDescent="0.3">
      <c r="A21" s="1">
        <v>43210</v>
      </c>
      <c r="B21">
        <v>1</v>
      </c>
      <c r="C21" t="s">
        <v>444</v>
      </c>
      <c r="D21" t="s">
        <v>453</v>
      </c>
      <c r="E21" t="s">
        <v>686</v>
      </c>
    </row>
    <row r="22" spans="1:6" x14ac:dyDescent="0.3">
      <c r="A22" s="1">
        <v>43210</v>
      </c>
      <c r="B22">
        <v>3</v>
      </c>
      <c r="C22" t="s">
        <v>444</v>
      </c>
      <c r="D22" t="s">
        <v>454</v>
      </c>
      <c r="E22" t="s">
        <v>687</v>
      </c>
    </row>
    <row r="23" spans="1:6" x14ac:dyDescent="0.3">
      <c r="A23" s="1">
        <v>43210</v>
      </c>
      <c r="B23">
        <v>1</v>
      </c>
      <c r="C23" t="s">
        <v>444</v>
      </c>
      <c r="D23" t="s">
        <v>455</v>
      </c>
      <c r="E23" t="s">
        <v>687</v>
      </c>
    </row>
    <row r="24" spans="1:6" x14ac:dyDescent="0.3">
      <c r="A24" s="1">
        <v>43210</v>
      </c>
      <c r="B24">
        <v>6</v>
      </c>
      <c r="C24" t="s">
        <v>445</v>
      </c>
      <c r="D24" t="s">
        <v>456</v>
      </c>
      <c r="E24" t="s">
        <v>693</v>
      </c>
    </row>
    <row r="25" spans="1:6" x14ac:dyDescent="0.3">
      <c r="A25" s="1">
        <v>43210</v>
      </c>
      <c r="B25">
        <v>1</v>
      </c>
      <c r="C25" t="s">
        <v>446</v>
      </c>
      <c r="D25" t="s">
        <v>457</v>
      </c>
      <c r="E25" t="s">
        <v>692</v>
      </c>
    </row>
    <row r="26" spans="1:6" x14ac:dyDescent="0.3">
      <c r="A26" s="1">
        <v>43210</v>
      </c>
      <c r="B26">
        <v>6</v>
      </c>
      <c r="C26" t="s">
        <v>447</v>
      </c>
      <c r="D26" t="s">
        <v>458</v>
      </c>
      <c r="E26" t="s">
        <v>685</v>
      </c>
      <c r="F26" t="s">
        <v>780</v>
      </c>
    </row>
    <row r="27" spans="1:6" x14ac:dyDescent="0.3">
      <c r="A27" s="1">
        <v>43210</v>
      </c>
      <c r="B27">
        <v>2</v>
      </c>
      <c r="C27" t="s">
        <v>447</v>
      </c>
      <c r="D27" t="s">
        <v>459</v>
      </c>
      <c r="E27" t="s">
        <v>685</v>
      </c>
      <c r="F27" t="s">
        <v>781</v>
      </c>
    </row>
    <row r="28" spans="1:6" x14ac:dyDescent="0.3">
      <c r="A28" s="1">
        <v>43210</v>
      </c>
      <c r="B28">
        <v>1</v>
      </c>
      <c r="C28" t="s">
        <v>447</v>
      </c>
      <c r="D28" t="s">
        <v>460</v>
      </c>
      <c r="E28" t="s">
        <v>686</v>
      </c>
    </row>
    <row r="29" spans="1:6" x14ac:dyDescent="0.3">
      <c r="A29" s="1">
        <v>43210</v>
      </c>
      <c r="B29">
        <v>1</v>
      </c>
      <c r="C29" t="s">
        <v>448</v>
      </c>
      <c r="D29" t="s">
        <v>465</v>
      </c>
      <c r="E29" t="s">
        <v>688</v>
      </c>
    </row>
    <row r="30" spans="1:6" x14ac:dyDescent="0.3">
      <c r="A30" s="1">
        <v>43210</v>
      </c>
      <c r="B30">
        <v>12</v>
      </c>
      <c r="C30" t="s">
        <v>448</v>
      </c>
      <c r="D30" t="s">
        <v>461</v>
      </c>
      <c r="E30" t="s">
        <v>688</v>
      </c>
    </row>
    <row r="31" spans="1:6" x14ac:dyDescent="0.3">
      <c r="A31" s="1">
        <v>43210</v>
      </c>
      <c r="B31">
        <v>15</v>
      </c>
      <c r="C31" t="s">
        <v>448</v>
      </c>
      <c r="D31" t="s">
        <v>464</v>
      </c>
      <c r="E31" t="s">
        <v>688</v>
      </c>
      <c r="F31" t="s">
        <v>462</v>
      </c>
    </row>
    <row r="32" spans="1:6" x14ac:dyDescent="0.3">
      <c r="A32" s="1">
        <v>43210</v>
      </c>
      <c r="B32">
        <v>9</v>
      </c>
      <c r="C32" t="s">
        <v>448</v>
      </c>
      <c r="D32" t="s">
        <v>464</v>
      </c>
      <c r="E32" t="s">
        <v>688</v>
      </c>
      <c r="F32" t="s">
        <v>463</v>
      </c>
    </row>
    <row r="33" spans="1:6" x14ac:dyDescent="0.3">
      <c r="A33" s="1">
        <v>43210</v>
      </c>
      <c r="B33">
        <v>81</v>
      </c>
      <c r="C33" t="s">
        <v>448</v>
      </c>
      <c r="D33" t="s">
        <v>464</v>
      </c>
      <c r="E33" t="s">
        <v>688</v>
      </c>
      <c r="F33" t="s">
        <v>466</v>
      </c>
    </row>
    <row r="34" spans="1:6" x14ac:dyDescent="0.3">
      <c r="A34" s="1">
        <v>43210</v>
      </c>
      <c r="B34">
        <v>20</v>
      </c>
      <c r="C34" t="s">
        <v>448</v>
      </c>
      <c r="D34" t="s">
        <v>464</v>
      </c>
      <c r="E34" t="s">
        <v>688</v>
      </c>
      <c r="F34" t="s">
        <v>467</v>
      </c>
    </row>
    <row r="35" spans="1:6" x14ac:dyDescent="0.3">
      <c r="A35" s="1">
        <v>43210</v>
      </c>
      <c r="B35">
        <v>5</v>
      </c>
      <c r="C35" t="s">
        <v>448</v>
      </c>
      <c r="D35" t="s">
        <v>468</v>
      </c>
      <c r="E35" t="s">
        <v>688</v>
      </c>
    </row>
    <row r="36" spans="1:6" x14ac:dyDescent="0.3">
      <c r="A36" s="1">
        <v>43210</v>
      </c>
      <c r="B36">
        <v>1</v>
      </c>
      <c r="C36" t="s">
        <v>448</v>
      </c>
      <c r="D36" t="s">
        <v>469</v>
      </c>
      <c r="E36" t="s">
        <v>688</v>
      </c>
    </row>
    <row r="37" spans="1:6" x14ac:dyDescent="0.3">
      <c r="A37" s="1">
        <v>43210</v>
      </c>
      <c r="B37">
        <v>5</v>
      </c>
      <c r="C37" t="s">
        <v>448</v>
      </c>
      <c r="D37" t="s">
        <v>470</v>
      </c>
      <c r="E37" t="s">
        <v>688</v>
      </c>
    </row>
    <row r="38" spans="1:6" x14ac:dyDescent="0.3">
      <c r="A38" s="1">
        <v>43210</v>
      </c>
      <c r="B38">
        <v>2</v>
      </c>
      <c r="C38" t="s">
        <v>448</v>
      </c>
      <c r="D38" t="s">
        <v>471</v>
      </c>
      <c r="E38" t="s">
        <v>688</v>
      </c>
      <c r="F38" t="s">
        <v>773</v>
      </c>
    </row>
    <row r="39" spans="1:6" x14ac:dyDescent="0.3">
      <c r="A39" s="1">
        <v>43223</v>
      </c>
      <c r="B39">
        <v>1</v>
      </c>
      <c r="C39" t="s">
        <v>718</v>
      </c>
      <c r="D39" t="s">
        <v>723</v>
      </c>
      <c r="E39" t="s">
        <v>737</v>
      </c>
    </row>
    <row r="40" spans="1:6" x14ac:dyDescent="0.3">
      <c r="A40" s="1">
        <v>43223</v>
      </c>
      <c r="B40">
        <v>1</v>
      </c>
      <c r="C40" t="s">
        <v>718</v>
      </c>
      <c r="D40" t="s">
        <v>724</v>
      </c>
      <c r="E40" t="s">
        <v>737</v>
      </c>
    </row>
    <row r="41" spans="1:6" x14ac:dyDescent="0.3">
      <c r="A41" s="1">
        <v>43223</v>
      </c>
      <c r="B41">
        <v>2</v>
      </c>
      <c r="C41" t="s">
        <v>719</v>
      </c>
      <c r="D41" t="s">
        <v>725</v>
      </c>
      <c r="E41" t="s">
        <v>738</v>
      </c>
      <c r="F41" t="s">
        <v>774</v>
      </c>
    </row>
    <row r="42" spans="1:6" x14ac:dyDescent="0.3">
      <c r="A42" s="1">
        <v>43223</v>
      </c>
      <c r="B42">
        <v>1</v>
      </c>
      <c r="C42" t="s">
        <v>719</v>
      </c>
      <c r="D42" t="s">
        <v>726</v>
      </c>
      <c r="E42" t="s">
        <v>737</v>
      </c>
    </row>
    <row r="43" spans="1:6" x14ac:dyDescent="0.3">
      <c r="A43" s="1">
        <v>43223</v>
      </c>
      <c r="B43">
        <v>1</v>
      </c>
      <c r="C43" t="s">
        <v>719</v>
      </c>
      <c r="D43" t="s">
        <v>727</v>
      </c>
      <c r="E43" t="s">
        <v>739</v>
      </c>
    </row>
    <row r="44" spans="1:6" x14ac:dyDescent="0.3">
      <c r="A44" s="1">
        <v>43223</v>
      </c>
      <c r="B44">
        <v>1</v>
      </c>
      <c r="C44" t="s">
        <v>719</v>
      </c>
      <c r="D44" t="s">
        <v>728</v>
      </c>
      <c r="E44" t="s">
        <v>739</v>
      </c>
    </row>
    <row r="45" spans="1:6" x14ac:dyDescent="0.3">
      <c r="A45" s="1">
        <v>43223</v>
      </c>
      <c r="B45">
        <v>1</v>
      </c>
      <c r="C45" t="s">
        <v>719</v>
      </c>
      <c r="D45" t="s">
        <v>729</v>
      </c>
      <c r="E45" t="s">
        <v>738</v>
      </c>
      <c r="F45" t="s">
        <v>49</v>
      </c>
    </row>
    <row r="46" spans="1:6" x14ac:dyDescent="0.3">
      <c r="A46" s="1">
        <v>43223</v>
      </c>
      <c r="B46">
        <v>1</v>
      </c>
      <c r="C46" t="s">
        <v>730</v>
      </c>
      <c r="D46" t="s">
        <v>731</v>
      </c>
      <c r="E46" t="s">
        <v>738</v>
      </c>
      <c r="F46" t="s">
        <v>2047</v>
      </c>
    </row>
    <row r="47" spans="1:6" x14ac:dyDescent="0.3">
      <c r="A47" s="1">
        <v>43223</v>
      </c>
      <c r="B47">
        <v>1</v>
      </c>
      <c r="C47" t="s">
        <v>730</v>
      </c>
      <c r="D47" t="s">
        <v>732</v>
      </c>
      <c r="E47" t="s">
        <v>738</v>
      </c>
    </row>
    <row r="48" spans="1:6" x14ac:dyDescent="0.3">
      <c r="A48" s="1">
        <v>43223</v>
      </c>
      <c r="B48">
        <v>1</v>
      </c>
      <c r="C48" t="s">
        <v>720</v>
      </c>
      <c r="D48" t="s">
        <v>733</v>
      </c>
      <c r="E48" t="s">
        <v>737</v>
      </c>
      <c r="F48" t="s">
        <v>2048</v>
      </c>
    </row>
    <row r="49" spans="1:6" x14ac:dyDescent="0.3">
      <c r="A49" s="1">
        <v>43223</v>
      </c>
      <c r="B49">
        <v>1</v>
      </c>
      <c r="C49" t="s">
        <v>721</v>
      </c>
      <c r="D49" t="s">
        <v>734</v>
      </c>
      <c r="E49" t="s">
        <v>739</v>
      </c>
    </row>
    <row r="50" spans="1:6" x14ac:dyDescent="0.3">
      <c r="A50" s="1">
        <v>43223</v>
      </c>
      <c r="B50">
        <v>3</v>
      </c>
      <c r="C50" t="s">
        <v>722</v>
      </c>
      <c r="D50" t="s">
        <v>735</v>
      </c>
      <c r="E50" t="s">
        <v>740</v>
      </c>
    </row>
    <row r="51" spans="1:6" x14ac:dyDescent="0.3">
      <c r="A51" s="1">
        <v>43223</v>
      </c>
      <c r="B51">
        <v>2</v>
      </c>
      <c r="C51" t="s">
        <v>722</v>
      </c>
      <c r="D51" t="s">
        <v>736</v>
      </c>
      <c r="E51" t="s">
        <v>741</v>
      </c>
    </row>
    <row r="52" spans="1:6" x14ac:dyDescent="0.3">
      <c r="A52" s="1">
        <v>43238</v>
      </c>
      <c r="B52">
        <v>1</v>
      </c>
      <c r="C52" t="s">
        <v>1361</v>
      </c>
      <c r="D52" t="s">
        <v>1365</v>
      </c>
      <c r="E52" t="s">
        <v>1423</v>
      </c>
      <c r="F52" t="s">
        <v>2059</v>
      </c>
    </row>
    <row r="53" spans="1:6" x14ac:dyDescent="0.3">
      <c r="A53" s="1">
        <v>43238</v>
      </c>
      <c r="B53">
        <v>21</v>
      </c>
      <c r="C53" t="s">
        <v>1343</v>
      </c>
      <c r="D53" t="s">
        <v>1349</v>
      </c>
      <c r="E53" t="s">
        <v>1423</v>
      </c>
      <c r="F53" t="s">
        <v>2049</v>
      </c>
    </row>
    <row r="54" spans="1:6" x14ac:dyDescent="0.3">
      <c r="A54" s="1">
        <v>43238</v>
      </c>
      <c r="B54">
        <v>28</v>
      </c>
      <c r="C54" t="s">
        <v>1343</v>
      </c>
      <c r="D54" t="s">
        <v>1366</v>
      </c>
      <c r="E54" t="s">
        <v>1424</v>
      </c>
      <c r="F54" t="s">
        <v>2050</v>
      </c>
    </row>
    <row r="55" spans="1:6" x14ac:dyDescent="0.3">
      <c r="A55" s="1">
        <v>43238</v>
      </c>
      <c r="B55">
        <v>1</v>
      </c>
      <c r="C55" t="s">
        <v>1343</v>
      </c>
      <c r="D55" t="s">
        <v>1367</v>
      </c>
      <c r="E55" t="s">
        <v>1425</v>
      </c>
    </row>
    <row r="56" spans="1:6" x14ac:dyDescent="0.3">
      <c r="A56" s="1">
        <v>43238</v>
      </c>
      <c r="B56">
        <v>3</v>
      </c>
      <c r="C56" t="s">
        <v>1343</v>
      </c>
      <c r="D56" t="s">
        <v>1368</v>
      </c>
      <c r="E56" t="s">
        <v>1425</v>
      </c>
    </row>
    <row r="57" spans="1:6" x14ac:dyDescent="0.3">
      <c r="A57" s="1">
        <v>43238</v>
      </c>
      <c r="B57">
        <v>2</v>
      </c>
      <c r="C57" t="s">
        <v>1343</v>
      </c>
      <c r="D57" t="s">
        <v>1369</v>
      </c>
      <c r="E57" t="s">
        <v>1423</v>
      </c>
      <c r="F57" t="s">
        <v>2051</v>
      </c>
    </row>
    <row r="58" spans="1:6" x14ac:dyDescent="0.3">
      <c r="A58" s="1">
        <v>43238</v>
      </c>
      <c r="B58">
        <v>2</v>
      </c>
      <c r="C58" t="s">
        <v>1343</v>
      </c>
      <c r="D58" t="s">
        <v>1370</v>
      </c>
      <c r="E58" t="s">
        <v>1423</v>
      </c>
    </row>
    <row r="59" spans="1:6" x14ac:dyDescent="0.3">
      <c r="A59" s="1">
        <v>43238</v>
      </c>
      <c r="B59">
        <v>1</v>
      </c>
      <c r="C59" t="s">
        <v>1343</v>
      </c>
      <c r="D59" t="s">
        <v>1371</v>
      </c>
      <c r="E59" t="s">
        <v>1425</v>
      </c>
    </row>
    <row r="60" spans="1:6" x14ac:dyDescent="0.3">
      <c r="A60" s="1">
        <v>43238</v>
      </c>
      <c r="B60">
        <v>2</v>
      </c>
      <c r="C60" t="s">
        <v>1344</v>
      </c>
      <c r="D60" t="s">
        <v>1351</v>
      </c>
      <c r="E60" t="s">
        <v>1423</v>
      </c>
      <c r="F60" t="s">
        <v>2052</v>
      </c>
    </row>
    <row r="61" spans="1:6" x14ac:dyDescent="0.3">
      <c r="A61" s="1">
        <v>43238</v>
      </c>
      <c r="B61">
        <v>1</v>
      </c>
      <c r="C61" t="s">
        <v>1362</v>
      </c>
      <c r="D61" t="s">
        <v>1372</v>
      </c>
      <c r="E61" t="s">
        <v>1423</v>
      </c>
      <c r="F61" t="s">
        <v>2053</v>
      </c>
    </row>
    <row r="62" spans="1:6" x14ac:dyDescent="0.3">
      <c r="A62" s="1">
        <v>43238</v>
      </c>
      <c r="B62">
        <v>2</v>
      </c>
      <c r="C62" t="s">
        <v>1345</v>
      </c>
      <c r="D62" t="s">
        <v>1373</v>
      </c>
      <c r="E62" t="s">
        <v>1426</v>
      </c>
    </row>
    <row r="63" spans="1:6" x14ac:dyDescent="0.3">
      <c r="A63" s="1">
        <v>43238</v>
      </c>
      <c r="B63">
        <v>1</v>
      </c>
      <c r="C63" t="s">
        <v>1345</v>
      </c>
      <c r="D63" t="s">
        <v>1374</v>
      </c>
      <c r="E63" t="s">
        <v>1426</v>
      </c>
    </row>
    <row r="64" spans="1:6" x14ac:dyDescent="0.3">
      <c r="A64" s="1">
        <v>43238</v>
      </c>
      <c r="B64">
        <v>2</v>
      </c>
      <c r="C64" t="s">
        <v>1363</v>
      </c>
      <c r="D64" t="s">
        <v>1375</v>
      </c>
      <c r="E64" t="s">
        <v>1427</v>
      </c>
    </row>
    <row r="65" spans="1:6" x14ac:dyDescent="0.3">
      <c r="A65" s="1">
        <v>43238</v>
      </c>
      <c r="B65">
        <v>1</v>
      </c>
      <c r="C65" t="s">
        <v>1363</v>
      </c>
      <c r="D65" t="s">
        <v>1376</v>
      </c>
      <c r="E65" t="s">
        <v>1427</v>
      </c>
    </row>
    <row r="66" spans="1:6" x14ac:dyDescent="0.3">
      <c r="A66" s="1">
        <v>43238</v>
      </c>
      <c r="B66">
        <v>5</v>
      </c>
      <c r="C66" t="s">
        <v>1361</v>
      </c>
      <c r="D66" t="s">
        <v>1365</v>
      </c>
      <c r="E66" t="s">
        <v>1423</v>
      </c>
      <c r="F66" t="s">
        <v>2060</v>
      </c>
    </row>
    <row r="67" spans="1:6" x14ac:dyDescent="0.3">
      <c r="A67" s="1">
        <v>43238</v>
      </c>
      <c r="B67">
        <v>1</v>
      </c>
      <c r="C67" t="s">
        <v>1361</v>
      </c>
      <c r="D67" t="s">
        <v>1377</v>
      </c>
      <c r="E67" t="s">
        <v>1425</v>
      </c>
    </row>
    <row r="68" spans="1:6" x14ac:dyDescent="0.3">
      <c r="A68" s="1">
        <v>43238</v>
      </c>
      <c r="B68">
        <v>1</v>
      </c>
      <c r="C68" t="s">
        <v>1361</v>
      </c>
      <c r="D68" t="s">
        <v>1378</v>
      </c>
      <c r="E68" t="s">
        <v>1425</v>
      </c>
    </row>
    <row r="69" spans="1:6" x14ac:dyDescent="0.3">
      <c r="A69" s="1">
        <v>43238</v>
      </c>
      <c r="B69">
        <v>4</v>
      </c>
      <c r="C69" t="s">
        <v>1364</v>
      </c>
      <c r="D69" t="s">
        <v>1379</v>
      </c>
      <c r="E69" t="s">
        <v>1423</v>
      </c>
      <c r="F69" t="s">
        <v>2056</v>
      </c>
    </row>
    <row r="70" spans="1:6" x14ac:dyDescent="0.3">
      <c r="A70" s="1">
        <v>43238</v>
      </c>
      <c r="B70">
        <v>8</v>
      </c>
      <c r="C70" t="s">
        <v>1347</v>
      </c>
      <c r="D70" t="s">
        <v>1380</v>
      </c>
      <c r="E70" t="s">
        <v>1427</v>
      </c>
      <c r="F70" t="s">
        <v>2057</v>
      </c>
    </row>
    <row r="71" spans="1:6" x14ac:dyDescent="0.3">
      <c r="A71" s="1">
        <v>43238</v>
      </c>
      <c r="B71">
        <v>1</v>
      </c>
      <c r="C71" t="s">
        <v>1347</v>
      </c>
      <c r="D71" t="s">
        <v>1381</v>
      </c>
      <c r="E71" t="s">
        <v>1428</v>
      </c>
    </row>
    <row r="72" spans="1:6" x14ac:dyDescent="0.3">
      <c r="A72" s="1">
        <v>43238</v>
      </c>
      <c r="B72">
        <v>5</v>
      </c>
      <c r="C72" t="s">
        <v>1347</v>
      </c>
      <c r="D72" t="s">
        <v>1382</v>
      </c>
      <c r="E72" t="s">
        <v>1428</v>
      </c>
    </row>
    <row r="73" spans="1:6" x14ac:dyDescent="0.3">
      <c r="A73" s="1">
        <v>43238</v>
      </c>
      <c r="B73">
        <v>2</v>
      </c>
      <c r="C73" t="s">
        <v>1347</v>
      </c>
      <c r="D73" t="s">
        <v>1356</v>
      </c>
      <c r="E73" t="s">
        <v>1428</v>
      </c>
    </row>
    <row r="74" spans="1:6" x14ac:dyDescent="0.3">
      <c r="A74" s="1">
        <v>43238</v>
      </c>
      <c r="B74">
        <v>2</v>
      </c>
      <c r="C74" t="s">
        <v>1347</v>
      </c>
      <c r="D74" t="s">
        <v>1383</v>
      </c>
      <c r="E74" t="s">
        <v>1427</v>
      </c>
    </row>
    <row r="75" spans="1:6" x14ac:dyDescent="0.3">
      <c r="A75" s="1">
        <v>43238</v>
      </c>
      <c r="B75">
        <v>1</v>
      </c>
      <c r="C75" t="s">
        <v>1347</v>
      </c>
      <c r="D75" t="s">
        <v>1384</v>
      </c>
      <c r="E75" t="s">
        <v>1428</v>
      </c>
    </row>
    <row r="76" spans="1:6" x14ac:dyDescent="0.3">
      <c r="A76" s="1">
        <v>43238</v>
      </c>
      <c r="B76">
        <v>1</v>
      </c>
      <c r="C76" t="s">
        <v>1347</v>
      </c>
      <c r="D76" t="s">
        <v>1385</v>
      </c>
      <c r="E76" t="s">
        <v>1426</v>
      </c>
    </row>
    <row r="77" spans="1:6" x14ac:dyDescent="0.3">
      <c r="A77" s="1">
        <v>43238</v>
      </c>
      <c r="B77">
        <v>5</v>
      </c>
      <c r="C77" t="s">
        <v>1347</v>
      </c>
      <c r="D77" t="s">
        <v>1386</v>
      </c>
      <c r="E77" t="s">
        <v>1428</v>
      </c>
    </row>
    <row r="78" spans="1:6" x14ac:dyDescent="0.3">
      <c r="A78" s="1">
        <v>43238</v>
      </c>
      <c r="B78">
        <v>2</v>
      </c>
      <c r="C78" t="s">
        <v>1347</v>
      </c>
      <c r="D78" t="s">
        <v>1387</v>
      </c>
      <c r="E78" t="s">
        <v>1428</v>
      </c>
      <c r="F78" t="s">
        <v>1388</v>
      </c>
    </row>
    <row r="79" spans="1:6" x14ac:dyDescent="0.3">
      <c r="A79" s="1">
        <v>43238</v>
      </c>
      <c r="B79">
        <v>1</v>
      </c>
      <c r="C79" t="s">
        <v>1347</v>
      </c>
      <c r="D79" t="s">
        <v>1387</v>
      </c>
      <c r="E79" t="s">
        <v>1428</v>
      </c>
      <c r="F79" t="s">
        <v>1389</v>
      </c>
    </row>
    <row r="80" spans="1:6" x14ac:dyDescent="0.3">
      <c r="A80" s="1">
        <v>43238</v>
      </c>
      <c r="B80">
        <v>1</v>
      </c>
      <c r="C80" t="s">
        <v>1347</v>
      </c>
      <c r="D80" t="s">
        <v>1387</v>
      </c>
      <c r="E80" t="s">
        <v>1428</v>
      </c>
      <c r="F80" t="s">
        <v>1390</v>
      </c>
    </row>
    <row r="81" spans="1:6" x14ac:dyDescent="0.3">
      <c r="A81" s="1">
        <v>43253</v>
      </c>
      <c r="B81">
        <v>2</v>
      </c>
      <c r="C81" t="s">
        <v>1361</v>
      </c>
      <c r="D81" t="s">
        <v>1365</v>
      </c>
      <c r="E81" t="s">
        <v>1429</v>
      </c>
      <c r="F81" t="s">
        <v>2061</v>
      </c>
    </row>
    <row r="82" spans="1:6" x14ac:dyDescent="0.3">
      <c r="A82" s="1">
        <v>43253</v>
      </c>
      <c r="B82">
        <v>1</v>
      </c>
      <c r="C82" t="s">
        <v>1361</v>
      </c>
      <c r="D82" t="s">
        <v>1378</v>
      </c>
      <c r="E82" t="s">
        <v>1430</v>
      </c>
    </row>
    <row r="83" spans="1:6" x14ac:dyDescent="0.3">
      <c r="A83" s="1">
        <v>43253</v>
      </c>
      <c r="B83">
        <v>37</v>
      </c>
      <c r="C83" t="s">
        <v>1343</v>
      </c>
      <c r="D83" t="s">
        <v>1400</v>
      </c>
      <c r="E83" t="s">
        <v>1430</v>
      </c>
    </row>
    <row r="84" spans="1:6" x14ac:dyDescent="0.3">
      <c r="A84" s="1">
        <v>43253</v>
      </c>
      <c r="B84">
        <v>8</v>
      </c>
      <c r="C84" t="s">
        <v>1343</v>
      </c>
      <c r="D84" t="s">
        <v>1398</v>
      </c>
      <c r="E84" t="s">
        <v>1429</v>
      </c>
      <c r="F84" t="s">
        <v>1878</v>
      </c>
    </row>
    <row r="85" spans="1:6" x14ac:dyDescent="0.3">
      <c r="A85" s="1">
        <v>43253</v>
      </c>
      <c r="B85">
        <v>3</v>
      </c>
      <c r="C85" t="s">
        <v>1343</v>
      </c>
      <c r="D85" t="s">
        <v>1399</v>
      </c>
      <c r="E85" t="s">
        <v>1429</v>
      </c>
      <c r="F85" t="s">
        <v>1879</v>
      </c>
    </row>
    <row r="86" spans="1:6" x14ac:dyDescent="0.3">
      <c r="A86" s="1">
        <v>43253</v>
      </c>
      <c r="B86">
        <v>1</v>
      </c>
      <c r="C86" t="s">
        <v>1343</v>
      </c>
      <c r="D86" t="s">
        <v>1368</v>
      </c>
      <c r="E86" t="s">
        <v>1429</v>
      </c>
      <c r="F86" t="s">
        <v>1880</v>
      </c>
    </row>
    <row r="87" spans="1:6" x14ac:dyDescent="0.3">
      <c r="A87" s="1">
        <v>43253</v>
      </c>
      <c r="B87">
        <v>44</v>
      </c>
      <c r="C87" t="s">
        <v>1343</v>
      </c>
      <c r="D87" t="s">
        <v>1350</v>
      </c>
      <c r="E87" t="s">
        <v>1429</v>
      </c>
      <c r="F87" t="s">
        <v>1874</v>
      </c>
    </row>
    <row r="88" spans="1:6" x14ac:dyDescent="0.3">
      <c r="A88" s="1">
        <v>43253</v>
      </c>
      <c r="B88">
        <v>72</v>
      </c>
      <c r="C88" t="s">
        <v>1343</v>
      </c>
      <c r="D88" t="s">
        <v>1349</v>
      </c>
      <c r="E88" t="s">
        <v>1429</v>
      </c>
      <c r="F88" t="s">
        <v>1881</v>
      </c>
    </row>
    <row r="89" spans="1:6" x14ac:dyDescent="0.3">
      <c r="A89" s="1">
        <v>43253</v>
      </c>
      <c r="B89">
        <v>7</v>
      </c>
      <c r="C89" t="s">
        <v>1343</v>
      </c>
      <c r="D89" t="s">
        <v>1401</v>
      </c>
      <c r="E89" t="s">
        <v>1431</v>
      </c>
      <c r="F89" t="s">
        <v>1882</v>
      </c>
    </row>
    <row r="90" spans="1:6" x14ac:dyDescent="0.3">
      <c r="A90" s="1">
        <v>43253</v>
      </c>
      <c r="B90">
        <v>1</v>
      </c>
      <c r="C90" t="s">
        <v>1348</v>
      </c>
      <c r="D90" t="s">
        <v>1393</v>
      </c>
      <c r="E90" t="s">
        <v>1431</v>
      </c>
      <c r="F90" t="s">
        <v>1883</v>
      </c>
    </row>
    <row r="91" spans="1:6" x14ac:dyDescent="0.3">
      <c r="A91" s="1">
        <v>43253</v>
      </c>
      <c r="B91">
        <v>4</v>
      </c>
      <c r="C91" t="s">
        <v>1348</v>
      </c>
      <c r="D91" t="s">
        <v>1402</v>
      </c>
      <c r="E91" t="s">
        <v>1431</v>
      </c>
    </row>
    <row r="92" spans="1:6" x14ac:dyDescent="0.3">
      <c r="A92" s="1">
        <v>43253</v>
      </c>
      <c r="B92">
        <v>1</v>
      </c>
      <c r="C92" t="s">
        <v>1348</v>
      </c>
      <c r="D92" t="s">
        <v>1403</v>
      </c>
      <c r="E92" t="s">
        <v>1431</v>
      </c>
    </row>
    <row r="93" spans="1:6" x14ac:dyDescent="0.3">
      <c r="A93" s="1">
        <v>43253</v>
      </c>
      <c r="B93">
        <v>1</v>
      </c>
      <c r="C93" t="s">
        <v>1348</v>
      </c>
      <c r="D93" t="s">
        <v>1404</v>
      </c>
      <c r="E93" t="s">
        <v>1431</v>
      </c>
    </row>
    <row r="94" spans="1:6" x14ac:dyDescent="0.3">
      <c r="A94" s="1">
        <v>43253</v>
      </c>
      <c r="B94">
        <v>3</v>
      </c>
      <c r="C94" t="s">
        <v>1346</v>
      </c>
      <c r="D94" t="s">
        <v>1352</v>
      </c>
      <c r="E94" t="s">
        <v>1431</v>
      </c>
      <c r="F94" t="s">
        <v>1884</v>
      </c>
    </row>
    <row r="95" spans="1:6" x14ac:dyDescent="0.3">
      <c r="A95" s="1">
        <v>43253</v>
      </c>
      <c r="B95">
        <v>1</v>
      </c>
      <c r="C95" t="s">
        <v>1346</v>
      </c>
      <c r="D95" t="s">
        <v>1405</v>
      </c>
      <c r="E95" t="s">
        <v>1431</v>
      </c>
    </row>
    <row r="96" spans="1:6" x14ac:dyDescent="0.3">
      <c r="A96" s="1">
        <v>43253</v>
      </c>
      <c r="B96">
        <v>2</v>
      </c>
      <c r="C96" t="s">
        <v>1346</v>
      </c>
      <c r="D96" t="s">
        <v>1406</v>
      </c>
      <c r="E96" t="s">
        <v>1432</v>
      </c>
    </row>
    <row r="97" spans="1:6" x14ac:dyDescent="0.3">
      <c r="A97" s="1">
        <v>43253</v>
      </c>
      <c r="B97">
        <v>5</v>
      </c>
      <c r="C97" t="s">
        <v>1345</v>
      </c>
      <c r="D97" t="s">
        <v>1407</v>
      </c>
      <c r="E97" t="s">
        <v>1433</v>
      </c>
    </row>
    <row r="98" spans="1:6" x14ac:dyDescent="0.3">
      <c r="A98" s="1">
        <v>43253</v>
      </c>
      <c r="B98">
        <v>1</v>
      </c>
      <c r="C98" t="s">
        <v>1345</v>
      </c>
      <c r="D98" t="s">
        <v>1408</v>
      </c>
      <c r="E98" t="s">
        <v>1431</v>
      </c>
    </row>
    <row r="99" spans="1:6" x14ac:dyDescent="0.3">
      <c r="A99" s="1">
        <v>43253</v>
      </c>
      <c r="B99">
        <v>7</v>
      </c>
      <c r="C99" t="s">
        <v>1345</v>
      </c>
      <c r="D99" t="s">
        <v>1373</v>
      </c>
      <c r="E99" t="s">
        <v>1433</v>
      </c>
    </row>
    <row r="100" spans="1:6" x14ac:dyDescent="0.3">
      <c r="A100" s="1">
        <v>43253</v>
      </c>
      <c r="B100">
        <v>3</v>
      </c>
      <c r="C100" t="s">
        <v>1362</v>
      </c>
      <c r="D100" t="s">
        <v>1372</v>
      </c>
      <c r="E100" t="s">
        <v>1429</v>
      </c>
    </row>
    <row r="101" spans="1:6" x14ac:dyDescent="0.3">
      <c r="A101" s="1">
        <v>43253</v>
      </c>
      <c r="B101">
        <v>4</v>
      </c>
      <c r="C101" t="s">
        <v>1347</v>
      </c>
      <c r="D101" t="s">
        <v>1409</v>
      </c>
      <c r="E101" t="s">
        <v>1432</v>
      </c>
    </row>
    <row r="102" spans="1:6" x14ac:dyDescent="0.3">
      <c r="A102" s="1">
        <v>43253</v>
      </c>
      <c r="B102">
        <v>3</v>
      </c>
      <c r="C102" t="s">
        <v>1347</v>
      </c>
      <c r="D102" t="s">
        <v>1380</v>
      </c>
      <c r="E102" t="s">
        <v>1431</v>
      </c>
      <c r="F102" t="s">
        <v>2058</v>
      </c>
    </row>
    <row r="103" spans="1:6" x14ac:dyDescent="0.3">
      <c r="A103" s="1">
        <v>43253</v>
      </c>
      <c r="B103">
        <v>4</v>
      </c>
      <c r="C103" t="s">
        <v>1347</v>
      </c>
      <c r="D103" t="s">
        <v>1383</v>
      </c>
      <c r="E103" t="s">
        <v>1431</v>
      </c>
    </row>
    <row r="104" spans="1:6" x14ac:dyDescent="0.3">
      <c r="A104" s="1">
        <v>43253</v>
      </c>
      <c r="B104">
        <v>4</v>
      </c>
      <c r="C104" t="s">
        <v>1347</v>
      </c>
      <c r="D104" t="s">
        <v>1410</v>
      </c>
      <c r="E104" t="s">
        <v>1433</v>
      </c>
    </row>
    <row r="105" spans="1:6" x14ac:dyDescent="0.3">
      <c r="A105" s="1">
        <v>43253</v>
      </c>
      <c r="B105">
        <v>1</v>
      </c>
      <c r="C105" t="s">
        <v>1347</v>
      </c>
      <c r="D105" t="s">
        <v>1411</v>
      </c>
      <c r="E105" t="s">
        <v>1432</v>
      </c>
    </row>
    <row r="106" spans="1:6" x14ac:dyDescent="0.3">
      <c r="A106" s="1">
        <v>43253</v>
      </c>
      <c r="B106">
        <v>4</v>
      </c>
      <c r="C106" t="s">
        <v>1347</v>
      </c>
      <c r="D106" t="s">
        <v>1412</v>
      </c>
      <c r="E106" t="s">
        <v>1432</v>
      </c>
    </row>
    <row r="107" spans="1:6" x14ac:dyDescent="0.3">
      <c r="A107" s="1">
        <v>43267</v>
      </c>
      <c r="B107">
        <v>1</v>
      </c>
      <c r="C107" t="s">
        <v>1962</v>
      </c>
      <c r="D107" t="s">
        <v>1968</v>
      </c>
      <c r="E107" t="s">
        <v>1981</v>
      </c>
    </row>
    <row r="108" spans="1:6" x14ac:dyDescent="0.3">
      <c r="A108" s="1">
        <v>43267</v>
      </c>
      <c r="B108">
        <v>5</v>
      </c>
      <c r="C108" t="s">
        <v>1963</v>
      </c>
      <c r="D108" t="s">
        <v>1969</v>
      </c>
      <c r="E108" t="s">
        <v>1981</v>
      </c>
    </row>
    <row r="109" spans="1:6" x14ac:dyDescent="0.3">
      <c r="A109" s="1">
        <v>43267</v>
      </c>
      <c r="B109">
        <v>3</v>
      </c>
      <c r="C109" t="s">
        <v>1963</v>
      </c>
      <c r="D109" t="s">
        <v>1970</v>
      </c>
      <c r="E109" t="s">
        <v>1982</v>
      </c>
    </row>
    <row r="110" spans="1:6" x14ac:dyDescent="0.3">
      <c r="A110" s="1">
        <v>43267</v>
      </c>
      <c r="B110">
        <v>28</v>
      </c>
      <c r="C110" t="s">
        <v>1963</v>
      </c>
      <c r="D110" t="s">
        <v>1971</v>
      </c>
      <c r="E110" t="s">
        <v>1982</v>
      </c>
      <c r="F110" t="s">
        <v>2062</v>
      </c>
    </row>
    <row r="111" spans="1:6" x14ac:dyDescent="0.3">
      <c r="A111" s="1">
        <v>43267</v>
      </c>
      <c r="B111">
        <v>6</v>
      </c>
      <c r="C111" t="s">
        <v>1963</v>
      </c>
      <c r="D111" t="s">
        <v>1972</v>
      </c>
      <c r="E111" t="s">
        <v>1982</v>
      </c>
      <c r="F111" t="s">
        <v>2055</v>
      </c>
    </row>
    <row r="112" spans="1:6" x14ac:dyDescent="0.3">
      <c r="A112" s="1">
        <v>43267</v>
      </c>
      <c r="B112">
        <v>1</v>
      </c>
      <c r="C112" t="s">
        <v>1963</v>
      </c>
      <c r="D112" t="s">
        <v>1973</v>
      </c>
      <c r="E112" t="s">
        <v>1983</v>
      </c>
      <c r="F112" t="s">
        <v>2054</v>
      </c>
    </row>
    <row r="113" spans="1:5" x14ac:dyDescent="0.3">
      <c r="A113" s="1">
        <v>43267</v>
      </c>
      <c r="B113">
        <v>1</v>
      </c>
      <c r="C113" t="s">
        <v>1964</v>
      </c>
      <c r="D113" t="s">
        <v>1974</v>
      </c>
      <c r="E113" t="s">
        <v>1983</v>
      </c>
    </row>
    <row r="114" spans="1:5" x14ac:dyDescent="0.3">
      <c r="A114" s="1">
        <v>43267</v>
      </c>
      <c r="B114">
        <v>1</v>
      </c>
      <c r="C114" t="s">
        <v>1964</v>
      </c>
      <c r="D114" t="s">
        <v>1975</v>
      </c>
      <c r="E114" t="s">
        <v>1983</v>
      </c>
    </row>
    <row r="115" spans="1:5" x14ac:dyDescent="0.3">
      <c r="A115" s="1">
        <v>43267</v>
      </c>
      <c r="B115">
        <v>1</v>
      </c>
      <c r="C115" t="s">
        <v>1967</v>
      </c>
      <c r="D115" t="s">
        <v>1976</v>
      </c>
      <c r="E115" t="s">
        <v>1984</v>
      </c>
    </row>
    <row r="116" spans="1:5" x14ac:dyDescent="0.3">
      <c r="A116" s="1">
        <v>43267</v>
      </c>
      <c r="B116">
        <v>1</v>
      </c>
      <c r="C116" t="s">
        <v>1967</v>
      </c>
      <c r="D116" t="s">
        <v>1977</v>
      </c>
      <c r="E116" t="s">
        <v>1984</v>
      </c>
    </row>
    <row r="117" spans="1:5" x14ac:dyDescent="0.3">
      <c r="A117" s="1">
        <v>43267</v>
      </c>
      <c r="B117">
        <v>1</v>
      </c>
      <c r="C117" t="s">
        <v>1967</v>
      </c>
      <c r="D117" t="s">
        <v>1978</v>
      </c>
      <c r="E117" t="s">
        <v>1984</v>
      </c>
    </row>
    <row r="118" spans="1:5" x14ac:dyDescent="0.3">
      <c r="A118" s="1">
        <v>43267</v>
      </c>
      <c r="B118">
        <v>2</v>
      </c>
      <c r="C118" t="s">
        <v>1965</v>
      </c>
      <c r="D118" t="s">
        <v>1979</v>
      </c>
      <c r="E118" t="s">
        <v>1985</v>
      </c>
    </row>
    <row r="119" spans="1:5" x14ac:dyDescent="0.3">
      <c r="A119" s="1">
        <v>43267</v>
      </c>
      <c r="B119">
        <v>1</v>
      </c>
      <c r="C119" t="s">
        <v>1966</v>
      </c>
      <c r="D119" t="s">
        <v>1980</v>
      </c>
      <c r="E119" t="s">
        <v>1981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zoomScaleNormal="100" workbookViewId="0">
      <selection activeCell="L9" sqref="L9"/>
    </sheetView>
  </sheetViews>
  <sheetFormatPr defaultRowHeight="16.2" x14ac:dyDescent="0.3"/>
  <sheetData>
    <row r="1" spans="1:17" x14ac:dyDescent="0.3">
      <c r="A1" s="1">
        <v>43192</v>
      </c>
      <c r="B1">
        <v>1</v>
      </c>
      <c r="C1" t="s">
        <v>1</v>
      </c>
      <c r="D1" t="s">
        <v>8</v>
      </c>
      <c r="E1" t="s">
        <v>41</v>
      </c>
      <c r="F1" t="s">
        <v>88</v>
      </c>
      <c r="J1" t="s">
        <v>716</v>
      </c>
      <c r="K1" t="s">
        <v>717</v>
      </c>
      <c r="M1" s="6" t="s">
        <v>827</v>
      </c>
      <c r="N1" s="6"/>
      <c r="O1" s="6"/>
      <c r="P1" s="6"/>
      <c r="Q1" s="6"/>
    </row>
    <row r="2" spans="1:17" x14ac:dyDescent="0.3">
      <c r="A2" s="1">
        <v>43281</v>
      </c>
      <c r="B2">
        <v>1</v>
      </c>
      <c r="C2" t="s">
        <v>1</v>
      </c>
      <c r="D2" t="s">
        <v>596</v>
      </c>
      <c r="E2" t="s">
        <v>41</v>
      </c>
      <c r="I2" t="s">
        <v>41</v>
      </c>
      <c r="J2">
        <v>14</v>
      </c>
      <c r="K2">
        <v>258</v>
      </c>
      <c r="M2" s="6" t="s">
        <v>800</v>
      </c>
      <c r="N2" s="6" t="s">
        <v>801</v>
      </c>
      <c r="O2" s="6" t="s">
        <v>802</v>
      </c>
      <c r="P2" s="6" t="s">
        <v>803</v>
      </c>
      <c r="Q2" s="6" t="s">
        <v>804</v>
      </c>
    </row>
    <row r="3" spans="1:17" x14ac:dyDescent="0.3">
      <c r="A3" s="1">
        <v>43238</v>
      </c>
      <c r="B3">
        <v>1</v>
      </c>
      <c r="C3" t="s">
        <v>1</v>
      </c>
      <c r="D3" t="s">
        <v>249</v>
      </c>
      <c r="E3" t="s">
        <v>41</v>
      </c>
      <c r="I3" t="s">
        <v>39</v>
      </c>
      <c r="J3">
        <v>12</v>
      </c>
      <c r="K3">
        <v>49</v>
      </c>
      <c r="M3" t="s">
        <v>788</v>
      </c>
      <c r="N3">
        <v>42</v>
      </c>
      <c r="O3" s="6">
        <f>N3/468</f>
        <v>8.9743589743589744E-2</v>
      </c>
      <c r="P3" s="6">
        <f>LN(O3)</f>
        <v>-2.4107986776342782</v>
      </c>
      <c r="Q3" s="6">
        <f>O3*P3</f>
        <v>-0.21635372747999934</v>
      </c>
    </row>
    <row r="4" spans="1:17" x14ac:dyDescent="0.3">
      <c r="A4" s="1">
        <v>43253</v>
      </c>
      <c r="B4">
        <v>1</v>
      </c>
      <c r="C4" t="s">
        <v>1</v>
      </c>
      <c r="D4" t="s">
        <v>249</v>
      </c>
      <c r="E4" t="s">
        <v>41</v>
      </c>
      <c r="I4" t="s">
        <v>38</v>
      </c>
      <c r="J4">
        <v>2</v>
      </c>
      <c r="K4">
        <v>4</v>
      </c>
      <c r="M4" t="s">
        <v>219</v>
      </c>
      <c r="N4">
        <v>6</v>
      </c>
      <c r="O4" s="6">
        <f t="shared" ref="O4:O46" si="0">N4/468</f>
        <v>1.282051282051282E-2</v>
      </c>
      <c r="P4" s="6">
        <f t="shared" ref="P4:P46" si="1">LN(O4)</f>
        <v>-4.3567088266895917</v>
      </c>
      <c r="Q4" s="6">
        <f t="shared" ref="Q4:Q46" si="2">O4*P4</f>
        <v>-5.5855241367815278E-2</v>
      </c>
    </row>
    <row r="5" spans="1:17" x14ac:dyDescent="0.3">
      <c r="A5" s="1">
        <v>43210</v>
      </c>
      <c r="B5">
        <v>31</v>
      </c>
      <c r="C5" t="s">
        <v>1</v>
      </c>
      <c r="D5" t="s">
        <v>8</v>
      </c>
      <c r="E5" t="s">
        <v>41</v>
      </c>
      <c r="F5" s="15" t="s">
        <v>88</v>
      </c>
      <c r="I5" t="s">
        <v>40</v>
      </c>
      <c r="J5">
        <v>9</v>
      </c>
      <c r="K5">
        <v>142</v>
      </c>
      <c r="M5" t="s">
        <v>86</v>
      </c>
      <c r="N5">
        <v>69</v>
      </c>
      <c r="O5" s="6">
        <f t="shared" si="0"/>
        <v>0.14743589743589744</v>
      </c>
      <c r="P5" s="6">
        <f t="shared" si="1"/>
        <v>-1.9143617913203874</v>
      </c>
      <c r="Q5" s="6">
        <f t="shared" si="2"/>
        <v>-0.28224564872031355</v>
      </c>
    </row>
    <row r="6" spans="1:17" x14ac:dyDescent="0.3">
      <c r="A6" s="18">
        <v>43174</v>
      </c>
      <c r="B6" s="19">
        <v>1</v>
      </c>
      <c r="C6" s="19" t="s">
        <v>1</v>
      </c>
      <c r="D6" s="19" t="s">
        <v>8</v>
      </c>
      <c r="E6" s="19" t="s">
        <v>41</v>
      </c>
      <c r="F6" s="19" t="s">
        <v>88</v>
      </c>
      <c r="I6" t="s">
        <v>43</v>
      </c>
      <c r="J6">
        <v>7</v>
      </c>
      <c r="K6">
        <v>15</v>
      </c>
      <c r="M6" t="s">
        <v>147</v>
      </c>
      <c r="N6">
        <v>31</v>
      </c>
      <c r="O6" s="6">
        <f t="shared" si="0"/>
        <v>6.623931623931624E-2</v>
      </c>
      <c r="P6" s="6">
        <f t="shared" si="1"/>
        <v>-2.7144810914325004</v>
      </c>
      <c r="Q6" s="6">
        <f t="shared" si="2"/>
        <v>-0.17980537144104169</v>
      </c>
    </row>
    <row r="7" spans="1:17" x14ac:dyDescent="0.3">
      <c r="A7" s="1">
        <v>43238</v>
      </c>
      <c r="B7">
        <v>8</v>
      </c>
      <c r="C7" t="s">
        <v>1</v>
      </c>
      <c r="D7" t="s">
        <v>73</v>
      </c>
      <c r="E7" t="s">
        <v>41</v>
      </c>
      <c r="I7" t="s">
        <v>715</v>
      </c>
      <c r="J7">
        <v>44</v>
      </c>
      <c r="K7">
        <v>468</v>
      </c>
      <c r="M7" t="s">
        <v>85</v>
      </c>
      <c r="N7">
        <v>47</v>
      </c>
      <c r="O7" s="6">
        <f t="shared" si="0"/>
        <v>0.10042735042735043</v>
      </c>
      <c r="P7" s="6">
        <f t="shared" si="1"/>
        <v>-2.2983206942075882</v>
      </c>
      <c r="Q7" s="6">
        <f t="shared" si="2"/>
        <v>-0.23081425775161676</v>
      </c>
    </row>
    <row r="8" spans="1:17" x14ac:dyDescent="0.3">
      <c r="A8" s="1">
        <v>43267</v>
      </c>
      <c r="B8">
        <v>1</v>
      </c>
      <c r="C8" t="s">
        <v>1</v>
      </c>
      <c r="D8" t="s">
        <v>73</v>
      </c>
      <c r="E8" t="s">
        <v>41</v>
      </c>
      <c r="M8" t="s">
        <v>218</v>
      </c>
      <c r="N8">
        <v>24</v>
      </c>
      <c r="O8" s="6">
        <f t="shared" si="0"/>
        <v>5.128205128205128E-2</v>
      </c>
      <c r="P8" s="6">
        <f t="shared" si="1"/>
        <v>-2.9704144655697013</v>
      </c>
      <c r="Q8" s="6">
        <f t="shared" si="2"/>
        <v>-0.15232894695229238</v>
      </c>
    </row>
    <row r="9" spans="1:17" x14ac:dyDescent="0.3">
      <c r="A9" s="1">
        <v>43238</v>
      </c>
      <c r="B9">
        <v>2</v>
      </c>
      <c r="C9" t="s">
        <v>1</v>
      </c>
      <c r="D9" t="s">
        <v>1170</v>
      </c>
      <c r="E9" t="s">
        <v>41</v>
      </c>
      <c r="I9" t="s">
        <v>716</v>
      </c>
      <c r="J9" t="s">
        <v>717</v>
      </c>
      <c r="M9" t="s">
        <v>246</v>
      </c>
      <c r="N9">
        <v>8</v>
      </c>
      <c r="O9" s="6">
        <f t="shared" si="0"/>
        <v>1.7094017094017096E-2</v>
      </c>
      <c r="P9" s="6">
        <f t="shared" si="1"/>
        <v>-4.0690267542378109</v>
      </c>
      <c r="Q9" s="6">
        <f t="shared" si="2"/>
        <v>-6.9556012892954044E-2</v>
      </c>
    </row>
    <row r="10" spans="1:17" x14ac:dyDescent="0.3">
      <c r="A10" s="1">
        <v>43210</v>
      </c>
      <c r="B10">
        <v>1</v>
      </c>
      <c r="C10" t="s">
        <v>1</v>
      </c>
      <c r="D10" t="s">
        <v>246</v>
      </c>
      <c r="E10" t="s">
        <v>41</v>
      </c>
      <c r="I10" t="s">
        <v>1090</v>
      </c>
      <c r="J10">
        <v>42</v>
      </c>
      <c r="M10" t="s">
        <v>208</v>
      </c>
      <c r="N10">
        <v>13</v>
      </c>
      <c r="O10" s="6">
        <f t="shared" si="0"/>
        <v>2.7777777777777776E-2</v>
      </c>
      <c r="P10" s="6">
        <f t="shared" si="1"/>
        <v>-3.5835189384561099</v>
      </c>
      <c r="Q10" s="6">
        <f t="shared" si="2"/>
        <v>-9.9542192734891941E-2</v>
      </c>
    </row>
    <row r="11" spans="1:17" x14ac:dyDescent="0.3">
      <c r="A11" s="1">
        <v>43281</v>
      </c>
      <c r="B11">
        <v>7</v>
      </c>
      <c r="C11" t="s">
        <v>1</v>
      </c>
      <c r="D11" t="s">
        <v>246</v>
      </c>
      <c r="E11" t="s">
        <v>41</v>
      </c>
      <c r="I11" t="s">
        <v>1091</v>
      </c>
      <c r="J11">
        <v>6</v>
      </c>
      <c r="M11" t="s">
        <v>269</v>
      </c>
      <c r="N11">
        <v>7</v>
      </c>
      <c r="O11" s="6">
        <f t="shared" si="0"/>
        <v>1.4957264957264958E-2</v>
      </c>
      <c r="P11" s="6">
        <f t="shared" si="1"/>
        <v>-4.2025581468623336</v>
      </c>
      <c r="Q11" s="6">
        <f t="shared" si="2"/>
        <v>-6.2858775700932346E-2</v>
      </c>
    </row>
    <row r="12" spans="1:17" x14ac:dyDescent="0.3">
      <c r="A12" s="1">
        <v>43210</v>
      </c>
      <c r="B12">
        <v>2</v>
      </c>
      <c r="C12" t="s">
        <v>1</v>
      </c>
      <c r="D12" t="s">
        <v>72</v>
      </c>
      <c r="E12" t="s">
        <v>41</v>
      </c>
      <c r="F12" t="s">
        <v>219</v>
      </c>
      <c r="I12" t="s">
        <v>1092</v>
      </c>
      <c r="J12">
        <v>69</v>
      </c>
      <c r="M12" t="s">
        <v>924</v>
      </c>
      <c r="N12">
        <v>1</v>
      </c>
      <c r="O12" s="6">
        <f t="shared" si="0"/>
        <v>2.136752136752137E-3</v>
      </c>
      <c r="P12" s="6">
        <f t="shared" si="1"/>
        <v>-6.1484682959176462</v>
      </c>
      <c r="Q12" s="6">
        <f t="shared" si="2"/>
        <v>-1.3137752769054802E-2</v>
      </c>
    </row>
    <row r="13" spans="1:17" x14ac:dyDescent="0.3">
      <c r="A13" s="1">
        <v>43223</v>
      </c>
      <c r="B13">
        <v>2</v>
      </c>
      <c r="C13" t="s">
        <v>1131</v>
      </c>
      <c r="D13" t="s">
        <v>1136</v>
      </c>
      <c r="E13" t="s">
        <v>1153</v>
      </c>
      <c r="F13" t="s">
        <v>1148</v>
      </c>
      <c r="I13" t="s">
        <v>1093</v>
      </c>
      <c r="J13">
        <v>31</v>
      </c>
      <c r="M13" t="s">
        <v>261</v>
      </c>
      <c r="N13">
        <v>47</v>
      </c>
      <c r="O13" s="6">
        <f t="shared" si="0"/>
        <v>0.10042735042735043</v>
      </c>
      <c r="P13" s="6">
        <f t="shared" si="1"/>
        <v>-2.2983206942075882</v>
      </c>
      <c r="Q13" s="6">
        <f t="shared" si="2"/>
        <v>-0.23081425775161676</v>
      </c>
    </row>
    <row r="14" spans="1:17" x14ac:dyDescent="0.3">
      <c r="A14" s="1">
        <v>43253</v>
      </c>
      <c r="B14">
        <v>2</v>
      </c>
      <c r="C14" t="s">
        <v>1</v>
      </c>
      <c r="D14" t="s">
        <v>72</v>
      </c>
      <c r="E14" t="s">
        <v>41</v>
      </c>
      <c r="F14" t="s">
        <v>219</v>
      </c>
      <c r="I14" t="s">
        <v>1080</v>
      </c>
      <c r="J14">
        <v>47</v>
      </c>
      <c r="M14" t="s">
        <v>989</v>
      </c>
      <c r="N14">
        <v>3</v>
      </c>
      <c r="O14" s="6">
        <f t="shared" si="0"/>
        <v>6.41025641025641E-3</v>
      </c>
      <c r="P14" s="6">
        <f t="shared" si="1"/>
        <v>-5.0498560072495371</v>
      </c>
      <c r="Q14" s="6">
        <f t="shared" si="2"/>
        <v>-3.2370871841343185E-2</v>
      </c>
    </row>
    <row r="15" spans="1:17" x14ac:dyDescent="0.3">
      <c r="A15" s="1">
        <v>43210</v>
      </c>
      <c r="B15">
        <v>56</v>
      </c>
      <c r="C15" t="s">
        <v>1</v>
      </c>
      <c r="D15" t="s">
        <v>72</v>
      </c>
      <c r="E15" t="s">
        <v>41</v>
      </c>
      <c r="F15" t="s">
        <v>86</v>
      </c>
      <c r="I15" t="s">
        <v>1094</v>
      </c>
      <c r="J15">
        <v>24</v>
      </c>
      <c r="M15" t="s">
        <v>1007</v>
      </c>
      <c r="N15">
        <v>1</v>
      </c>
      <c r="O15" s="6">
        <f t="shared" si="0"/>
        <v>2.136752136752137E-3</v>
      </c>
      <c r="P15" s="6">
        <f t="shared" si="1"/>
        <v>-6.1484682959176462</v>
      </c>
      <c r="Q15" s="6">
        <f t="shared" si="2"/>
        <v>-1.3137752769054802E-2</v>
      </c>
    </row>
    <row r="16" spans="1:17" x14ac:dyDescent="0.3">
      <c r="A16" s="1">
        <v>43223</v>
      </c>
      <c r="B16">
        <v>8</v>
      </c>
      <c r="C16" t="s">
        <v>1131</v>
      </c>
      <c r="D16" t="s">
        <v>1136</v>
      </c>
      <c r="E16" t="s">
        <v>1153</v>
      </c>
      <c r="F16" t="s">
        <v>1147</v>
      </c>
      <c r="I16" t="s">
        <v>1095</v>
      </c>
      <c r="J16">
        <v>8</v>
      </c>
      <c r="M16" t="s">
        <v>1181</v>
      </c>
      <c r="N16">
        <v>2</v>
      </c>
      <c r="O16" s="6">
        <f t="shared" si="0"/>
        <v>4.2735042735042739E-3</v>
      </c>
      <c r="P16" s="6">
        <f t="shared" si="1"/>
        <v>-5.4553211153577017</v>
      </c>
      <c r="Q16" s="6">
        <f t="shared" si="2"/>
        <v>-2.3313338099819239E-2</v>
      </c>
    </row>
    <row r="17" spans="1:17" x14ac:dyDescent="0.3">
      <c r="A17" s="1">
        <v>43210</v>
      </c>
      <c r="B17">
        <v>29</v>
      </c>
      <c r="C17" t="s">
        <v>1</v>
      </c>
      <c r="D17" t="s">
        <v>72</v>
      </c>
      <c r="E17" t="s">
        <v>41</v>
      </c>
      <c r="F17" t="s">
        <v>147</v>
      </c>
      <c r="I17" t="s">
        <v>1096</v>
      </c>
      <c r="J17">
        <v>13</v>
      </c>
      <c r="M17" t="s">
        <v>2231</v>
      </c>
      <c r="N17">
        <v>1</v>
      </c>
      <c r="O17" s="6">
        <f t="shared" si="0"/>
        <v>2.136752136752137E-3</v>
      </c>
      <c r="P17" s="6">
        <f t="shared" si="1"/>
        <v>-6.1484682959176462</v>
      </c>
      <c r="Q17" s="6">
        <f t="shared" si="2"/>
        <v>-1.3137752769054802E-2</v>
      </c>
    </row>
    <row r="18" spans="1:17" x14ac:dyDescent="0.3">
      <c r="A18" s="1">
        <v>43281</v>
      </c>
      <c r="B18">
        <v>2</v>
      </c>
      <c r="C18" t="s">
        <v>1</v>
      </c>
      <c r="D18" t="s">
        <v>72</v>
      </c>
      <c r="E18" t="s">
        <v>41</v>
      </c>
      <c r="F18" t="s">
        <v>147</v>
      </c>
      <c r="I18" t="s">
        <v>1097</v>
      </c>
      <c r="J18">
        <v>7</v>
      </c>
      <c r="M18" t="s">
        <v>908</v>
      </c>
      <c r="N18">
        <v>2</v>
      </c>
      <c r="O18" s="6">
        <f t="shared" si="0"/>
        <v>4.2735042735042739E-3</v>
      </c>
      <c r="P18" s="6">
        <f t="shared" si="1"/>
        <v>-5.4553211153577017</v>
      </c>
      <c r="Q18" s="6">
        <f t="shared" si="2"/>
        <v>-2.3313338099819239E-2</v>
      </c>
    </row>
    <row r="19" spans="1:17" x14ac:dyDescent="0.3">
      <c r="A19" s="1">
        <v>43192</v>
      </c>
      <c r="B19">
        <v>26</v>
      </c>
      <c r="C19" t="s">
        <v>1</v>
      </c>
      <c r="D19" t="s">
        <v>72</v>
      </c>
      <c r="E19" t="s">
        <v>41</v>
      </c>
      <c r="F19" t="s">
        <v>85</v>
      </c>
      <c r="I19" t="s">
        <v>924</v>
      </c>
      <c r="J19">
        <v>1</v>
      </c>
      <c r="M19" t="s">
        <v>1187</v>
      </c>
      <c r="N19">
        <v>2</v>
      </c>
      <c r="O19" s="6">
        <f t="shared" si="0"/>
        <v>4.2735042735042739E-3</v>
      </c>
      <c r="P19" s="6">
        <f t="shared" si="1"/>
        <v>-5.4553211153577017</v>
      </c>
      <c r="Q19" s="6">
        <f t="shared" si="2"/>
        <v>-2.3313338099819239E-2</v>
      </c>
    </row>
    <row r="20" spans="1:17" x14ac:dyDescent="0.3">
      <c r="A20" s="1">
        <v>43210</v>
      </c>
      <c r="B20">
        <v>21</v>
      </c>
      <c r="C20" t="s">
        <v>1</v>
      </c>
      <c r="D20" t="s">
        <v>72</v>
      </c>
      <c r="E20" t="s">
        <v>41</v>
      </c>
      <c r="F20" t="s">
        <v>85</v>
      </c>
      <c r="I20" t="s">
        <v>1098</v>
      </c>
      <c r="J20">
        <v>47</v>
      </c>
      <c r="M20" t="s">
        <v>1019</v>
      </c>
      <c r="N20">
        <v>5</v>
      </c>
      <c r="O20" s="6">
        <f t="shared" si="0"/>
        <v>1.0683760683760684E-2</v>
      </c>
      <c r="P20" s="6">
        <f t="shared" si="1"/>
        <v>-4.5390303834835466</v>
      </c>
      <c r="Q20" s="6">
        <f t="shared" si="2"/>
        <v>-4.8493914353456694E-2</v>
      </c>
    </row>
    <row r="21" spans="1:17" x14ac:dyDescent="0.3">
      <c r="A21" s="1">
        <v>43210</v>
      </c>
      <c r="B21">
        <v>22</v>
      </c>
      <c r="C21" t="s">
        <v>1</v>
      </c>
      <c r="D21" t="s">
        <v>72</v>
      </c>
      <c r="E21" t="s">
        <v>41</v>
      </c>
      <c r="F21" t="s">
        <v>218</v>
      </c>
      <c r="I21" t="s">
        <v>1099</v>
      </c>
      <c r="J21">
        <v>3</v>
      </c>
      <c r="M21" t="s">
        <v>2235</v>
      </c>
      <c r="N21">
        <v>5</v>
      </c>
      <c r="O21" s="6">
        <f t="shared" si="0"/>
        <v>1.0683760683760684E-2</v>
      </c>
      <c r="P21" s="6">
        <f t="shared" si="1"/>
        <v>-4.5390303834835466</v>
      </c>
      <c r="Q21" s="6">
        <f t="shared" si="2"/>
        <v>-4.8493914353456694E-2</v>
      </c>
    </row>
    <row r="22" spans="1:17" x14ac:dyDescent="0.3">
      <c r="A22" s="1">
        <v>43253</v>
      </c>
      <c r="B22">
        <v>2</v>
      </c>
      <c r="C22" t="s">
        <v>1</v>
      </c>
      <c r="D22" t="s">
        <v>72</v>
      </c>
      <c r="E22" t="s">
        <v>41</v>
      </c>
      <c r="F22" t="s">
        <v>218</v>
      </c>
      <c r="I22" t="s">
        <v>1180</v>
      </c>
      <c r="J22">
        <v>1</v>
      </c>
      <c r="M22" t="s">
        <v>59</v>
      </c>
      <c r="N22">
        <v>15</v>
      </c>
      <c r="O22" s="6">
        <f t="shared" si="0"/>
        <v>3.2051282051282048E-2</v>
      </c>
      <c r="P22" s="6">
        <f t="shared" si="1"/>
        <v>-3.4404180948154366</v>
      </c>
      <c r="Q22" s="6">
        <f t="shared" si="2"/>
        <v>-0.11026981073126399</v>
      </c>
    </row>
    <row r="23" spans="1:17" x14ac:dyDescent="0.3">
      <c r="A23" s="18">
        <v>43174</v>
      </c>
      <c r="B23" s="19">
        <v>1</v>
      </c>
      <c r="C23" s="19" t="s">
        <v>1</v>
      </c>
      <c r="D23" s="19" t="s">
        <v>72</v>
      </c>
      <c r="E23" s="19" t="s">
        <v>41</v>
      </c>
      <c r="F23" s="19"/>
      <c r="I23" t="s">
        <v>1181</v>
      </c>
      <c r="J23">
        <v>2</v>
      </c>
      <c r="M23" t="s">
        <v>911</v>
      </c>
      <c r="N23">
        <v>1</v>
      </c>
      <c r="O23" s="6">
        <f t="shared" si="0"/>
        <v>2.136752136752137E-3</v>
      </c>
      <c r="P23" s="6">
        <f t="shared" si="1"/>
        <v>-6.1484682959176462</v>
      </c>
      <c r="Q23" s="6">
        <f t="shared" si="2"/>
        <v>-1.3137752769054802E-2</v>
      </c>
    </row>
    <row r="24" spans="1:17" x14ac:dyDescent="0.3">
      <c r="A24" s="1">
        <v>43238</v>
      </c>
      <c r="B24">
        <v>4</v>
      </c>
      <c r="C24" t="s">
        <v>1</v>
      </c>
      <c r="D24" t="s">
        <v>72</v>
      </c>
      <c r="E24" t="s">
        <v>41</v>
      </c>
      <c r="I24" t="s">
        <v>2231</v>
      </c>
      <c r="J24">
        <v>1</v>
      </c>
      <c r="M24" t="s">
        <v>2151</v>
      </c>
      <c r="N24">
        <v>3</v>
      </c>
      <c r="O24" s="6">
        <f t="shared" si="0"/>
        <v>6.41025641025641E-3</v>
      </c>
      <c r="P24" s="6">
        <f t="shared" si="1"/>
        <v>-5.0498560072495371</v>
      </c>
      <c r="Q24" s="6">
        <f t="shared" si="2"/>
        <v>-3.2370871841343185E-2</v>
      </c>
    </row>
    <row r="25" spans="1:17" x14ac:dyDescent="0.3">
      <c r="A25" s="18">
        <v>43174</v>
      </c>
      <c r="B25" s="19">
        <v>2</v>
      </c>
      <c r="C25" s="19" t="s">
        <v>1</v>
      </c>
      <c r="D25" s="19" t="s">
        <v>81</v>
      </c>
      <c r="E25" s="19" t="s">
        <v>41</v>
      </c>
      <c r="F25" s="19"/>
      <c r="I25" t="s">
        <v>2232</v>
      </c>
      <c r="J25">
        <v>2</v>
      </c>
      <c r="M25" t="s">
        <v>432</v>
      </c>
      <c r="N25">
        <v>8</v>
      </c>
      <c r="O25" s="6">
        <f t="shared" si="0"/>
        <v>1.7094017094017096E-2</v>
      </c>
      <c r="P25" s="6">
        <f t="shared" si="1"/>
        <v>-4.0690267542378109</v>
      </c>
      <c r="Q25" s="6">
        <f t="shared" si="2"/>
        <v>-6.9556012892954044E-2</v>
      </c>
    </row>
    <row r="26" spans="1:17" x14ac:dyDescent="0.3">
      <c r="A26" s="1">
        <v>43238</v>
      </c>
      <c r="B26">
        <v>3</v>
      </c>
      <c r="C26" t="s">
        <v>1</v>
      </c>
      <c r="D26" t="s">
        <v>81</v>
      </c>
      <c r="E26" t="s">
        <v>41</v>
      </c>
      <c r="I26" t="s">
        <v>2233</v>
      </c>
      <c r="J26">
        <v>2</v>
      </c>
      <c r="M26" t="s">
        <v>214</v>
      </c>
      <c r="N26">
        <v>10</v>
      </c>
      <c r="O26" s="6">
        <f t="shared" si="0"/>
        <v>2.1367521367521368E-2</v>
      </c>
      <c r="P26" s="6">
        <f t="shared" si="1"/>
        <v>-3.8458832029236012</v>
      </c>
      <c r="Q26" s="6">
        <f t="shared" si="2"/>
        <v>-8.2176991515461567E-2</v>
      </c>
    </row>
    <row r="27" spans="1:17" x14ac:dyDescent="0.3">
      <c r="A27" s="1">
        <v>43267</v>
      </c>
      <c r="B27">
        <v>5</v>
      </c>
      <c r="C27" t="s">
        <v>1</v>
      </c>
      <c r="D27" t="s">
        <v>1519</v>
      </c>
      <c r="E27" t="s">
        <v>41</v>
      </c>
      <c r="I27" t="s">
        <v>2234</v>
      </c>
      <c r="J27">
        <v>5</v>
      </c>
      <c r="M27" t="s">
        <v>910</v>
      </c>
      <c r="N27">
        <v>1</v>
      </c>
      <c r="O27" s="6">
        <f t="shared" si="0"/>
        <v>2.136752136752137E-3</v>
      </c>
      <c r="P27" s="6">
        <f t="shared" si="1"/>
        <v>-6.1484682959176462</v>
      </c>
      <c r="Q27" s="6">
        <f t="shared" si="2"/>
        <v>-1.3137752769054802E-2</v>
      </c>
    </row>
    <row r="28" spans="1:17" x14ac:dyDescent="0.3">
      <c r="A28" s="1">
        <v>43210</v>
      </c>
      <c r="B28">
        <v>1</v>
      </c>
      <c r="C28" t="s">
        <v>31</v>
      </c>
      <c r="D28" t="s">
        <v>143</v>
      </c>
      <c r="E28" t="s">
        <v>39</v>
      </c>
      <c r="I28" t="s">
        <v>2235</v>
      </c>
      <c r="J28">
        <v>5</v>
      </c>
      <c r="M28" t="s">
        <v>951</v>
      </c>
      <c r="N28">
        <v>1</v>
      </c>
      <c r="O28" s="6">
        <f t="shared" si="0"/>
        <v>2.136752136752137E-3</v>
      </c>
      <c r="P28" s="6">
        <f t="shared" si="1"/>
        <v>-6.1484682959176462</v>
      </c>
      <c r="Q28" s="6">
        <f t="shared" si="2"/>
        <v>-1.3137752769054802E-2</v>
      </c>
    </row>
    <row r="29" spans="1:17" x14ac:dyDescent="0.3">
      <c r="A29" s="1">
        <v>43267</v>
      </c>
      <c r="B29">
        <v>7</v>
      </c>
      <c r="C29" t="s">
        <v>1</v>
      </c>
      <c r="D29" t="s">
        <v>34</v>
      </c>
      <c r="E29" t="s">
        <v>2326</v>
      </c>
      <c r="F29" t="s">
        <v>391</v>
      </c>
      <c r="I29" t="s">
        <v>2197</v>
      </c>
      <c r="J29">
        <v>15</v>
      </c>
      <c r="M29" t="s">
        <v>2101</v>
      </c>
      <c r="N29">
        <v>1</v>
      </c>
      <c r="O29" s="6">
        <f t="shared" si="0"/>
        <v>2.136752136752137E-3</v>
      </c>
      <c r="P29" s="6">
        <f t="shared" si="1"/>
        <v>-6.1484682959176462</v>
      </c>
      <c r="Q29" s="6">
        <f t="shared" si="2"/>
        <v>-1.3137752769054802E-2</v>
      </c>
    </row>
    <row r="30" spans="1:17" x14ac:dyDescent="0.3">
      <c r="A30" s="1">
        <v>43281</v>
      </c>
      <c r="B30">
        <v>6</v>
      </c>
      <c r="C30" t="s">
        <v>1</v>
      </c>
      <c r="D30" t="s">
        <v>34</v>
      </c>
      <c r="E30" t="s">
        <v>2326</v>
      </c>
      <c r="F30" t="s">
        <v>391</v>
      </c>
      <c r="I30" t="s">
        <v>2200</v>
      </c>
      <c r="J30">
        <v>1</v>
      </c>
      <c r="M30" t="s">
        <v>1010</v>
      </c>
      <c r="N30">
        <v>1</v>
      </c>
      <c r="O30" s="6">
        <f t="shared" si="0"/>
        <v>2.136752136752137E-3</v>
      </c>
      <c r="P30" s="6">
        <f t="shared" si="1"/>
        <v>-6.1484682959176462</v>
      </c>
      <c r="Q30" s="6">
        <f t="shared" si="2"/>
        <v>-1.3137752769054802E-2</v>
      </c>
    </row>
    <row r="31" spans="1:17" x14ac:dyDescent="0.3">
      <c r="A31" s="1">
        <v>43253</v>
      </c>
      <c r="B31">
        <v>2</v>
      </c>
      <c r="C31" t="s">
        <v>1</v>
      </c>
      <c r="D31" t="s">
        <v>34</v>
      </c>
      <c r="E31" t="s">
        <v>2326</v>
      </c>
      <c r="I31" t="s">
        <v>2236</v>
      </c>
      <c r="J31">
        <v>3</v>
      </c>
      <c r="M31" t="s">
        <v>1177</v>
      </c>
      <c r="N31">
        <v>2</v>
      </c>
      <c r="O31" s="6">
        <f t="shared" si="0"/>
        <v>4.2735042735042739E-3</v>
      </c>
      <c r="P31" s="6">
        <f t="shared" si="1"/>
        <v>-5.4553211153577017</v>
      </c>
      <c r="Q31" s="6">
        <f t="shared" si="2"/>
        <v>-2.3313338099819239E-2</v>
      </c>
    </row>
    <row r="32" spans="1:17" x14ac:dyDescent="0.3">
      <c r="A32" s="1">
        <v>43281</v>
      </c>
      <c r="B32">
        <v>1</v>
      </c>
      <c r="C32" t="s">
        <v>31</v>
      </c>
      <c r="D32" t="s">
        <v>199</v>
      </c>
      <c r="E32" t="s">
        <v>47</v>
      </c>
      <c r="I32" t="s">
        <v>432</v>
      </c>
      <c r="J32">
        <v>8</v>
      </c>
      <c r="M32" t="s">
        <v>2243</v>
      </c>
      <c r="N32">
        <v>2</v>
      </c>
      <c r="O32" s="6">
        <f t="shared" si="0"/>
        <v>4.2735042735042739E-3</v>
      </c>
      <c r="P32" s="6">
        <f t="shared" si="1"/>
        <v>-5.4553211153577017</v>
      </c>
      <c r="Q32" s="6">
        <f t="shared" si="2"/>
        <v>-2.3313338099819239E-2</v>
      </c>
    </row>
    <row r="33" spans="1:17" x14ac:dyDescent="0.3">
      <c r="A33" s="1">
        <v>43192</v>
      </c>
      <c r="B33">
        <v>1</v>
      </c>
      <c r="C33" t="s">
        <v>1</v>
      </c>
      <c r="D33" t="s">
        <v>90</v>
      </c>
      <c r="E33" t="s">
        <v>39</v>
      </c>
      <c r="F33" t="s">
        <v>208</v>
      </c>
      <c r="I33" t="s">
        <v>2237</v>
      </c>
      <c r="J33">
        <v>10</v>
      </c>
      <c r="M33" t="s">
        <v>815</v>
      </c>
      <c r="N33">
        <v>2</v>
      </c>
      <c r="O33" s="6">
        <f t="shared" si="0"/>
        <v>4.2735042735042739E-3</v>
      </c>
      <c r="P33" s="6">
        <f t="shared" si="1"/>
        <v>-5.4553211153577017</v>
      </c>
      <c r="Q33" s="6">
        <f t="shared" si="2"/>
        <v>-2.3313338099819239E-2</v>
      </c>
    </row>
    <row r="34" spans="1:17" x14ac:dyDescent="0.3">
      <c r="A34" s="1">
        <v>43210</v>
      </c>
      <c r="B34">
        <v>3</v>
      </c>
      <c r="C34" t="s">
        <v>1</v>
      </c>
      <c r="D34" t="s">
        <v>90</v>
      </c>
      <c r="E34" t="s">
        <v>39</v>
      </c>
      <c r="F34" t="s">
        <v>208</v>
      </c>
      <c r="I34" t="s">
        <v>2238</v>
      </c>
      <c r="J34">
        <v>1</v>
      </c>
      <c r="M34" t="s">
        <v>1088</v>
      </c>
      <c r="N34">
        <v>2</v>
      </c>
      <c r="O34" s="6">
        <f t="shared" si="0"/>
        <v>4.2735042735042739E-3</v>
      </c>
      <c r="P34" s="6">
        <f t="shared" si="1"/>
        <v>-5.4553211153577017</v>
      </c>
      <c r="Q34" s="6">
        <f t="shared" si="2"/>
        <v>-2.3313338099819239E-2</v>
      </c>
    </row>
    <row r="35" spans="1:17" x14ac:dyDescent="0.3">
      <c r="A35" s="1">
        <v>43223</v>
      </c>
      <c r="B35">
        <v>1</v>
      </c>
      <c r="C35" t="s">
        <v>1131</v>
      </c>
      <c r="D35" t="s">
        <v>1137</v>
      </c>
      <c r="E35" t="s">
        <v>1154</v>
      </c>
      <c r="F35" t="s">
        <v>1160</v>
      </c>
      <c r="I35" t="s">
        <v>2239</v>
      </c>
      <c r="J35">
        <v>1</v>
      </c>
      <c r="M35" t="s">
        <v>209</v>
      </c>
      <c r="N35">
        <v>1</v>
      </c>
      <c r="O35" s="6">
        <f t="shared" si="0"/>
        <v>2.136752136752137E-3</v>
      </c>
      <c r="P35" s="6">
        <f t="shared" si="1"/>
        <v>-6.1484682959176462</v>
      </c>
      <c r="Q35" s="6">
        <f t="shared" si="2"/>
        <v>-1.3137752769054802E-2</v>
      </c>
    </row>
    <row r="36" spans="1:17" x14ac:dyDescent="0.3">
      <c r="A36" s="1">
        <v>43238</v>
      </c>
      <c r="B36">
        <v>1</v>
      </c>
      <c r="C36" t="s">
        <v>1</v>
      </c>
      <c r="D36" t="s">
        <v>90</v>
      </c>
      <c r="E36" t="s">
        <v>47</v>
      </c>
      <c r="I36" t="s">
        <v>2240</v>
      </c>
      <c r="J36">
        <v>1</v>
      </c>
      <c r="M36" t="s">
        <v>49</v>
      </c>
      <c r="N36">
        <v>29</v>
      </c>
      <c r="O36" s="6">
        <f t="shared" si="0"/>
        <v>6.1965811965811968E-2</v>
      </c>
      <c r="P36" s="6">
        <f t="shared" si="1"/>
        <v>-2.7811724659311725</v>
      </c>
      <c r="Q36" s="6">
        <f t="shared" si="2"/>
        <v>-0.17233761006838463</v>
      </c>
    </row>
    <row r="37" spans="1:17" x14ac:dyDescent="0.3">
      <c r="A37" s="1">
        <v>43253</v>
      </c>
      <c r="B37">
        <v>1</v>
      </c>
      <c r="C37" t="s">
        <v>1</v>
      </c>
      <c r="D37" t="s">
        <v>90</v>
      </c>
      <c r="E37" t="s">
        <v>47</v>
      </c>
      <c r="I37" t="s">
        <v>2241</v>
      </c>
      <c r="J37">
        <v>1</v>
      </c>
      <c r="M37" t="s">
        <v>126</v>
      </c>
      <c r="N37">
        <v>26</v>
      </c>
      <c r="O37" s="6">
        <f t="shared" si="0"/>
        <v>5.5555555555555552E-2</v>
      </c>
      <c r="P37" s="6">
        <f t="shared" si="1"/>
        <v>-2.890371757896165</v>
      </c>
      <c r="Q37" s="6">
        <f t="shared" si="2"/>
        <v>-0.16057620877200915</v>
      </c>
    </row>
    <row r="38" spans="1:17" x14ac:dyDescent="0.3">
      <c r="A38" s="1">
        <v>43267</v>
      </c>
      <c r="B38">
        <v>5</v>
      </c>
      <c r="C38" t="s">
        <v>1</v>
      </c>
      <c r="D38" t="s">
        <v>90</v>
      </c>
      <c r="E38" t="s">
        <v>47</v>
      </c>
      <c r="I38" t="s">
        <v>2242</v>
      </c>
      <c r="J38">
        <v>2</v>
      </c>
      <c r="M38" t="s">
        <v>417</v>
      </c>
      <c r="N38">
        <v>1</v>
      </c>
      <c r="O38" s="6">
        <f t="shared" si="0"/>
        <v>2.136752136752137E-3</v>
      </c>
      <c r="P38" s="6">
        <f t="shared" si="1"/>
        <v>-6.1484682959176462</v>
      </c>
      <c r="Q38" s="6">
        <f t="shared" si="2"/>
        <v>-1.3137752769054802E-2</v>
      </c>
    </row>
    <row r="39" spans="1:17" x14ac:dyDescent="0.3">
      <c r="A39" s="1">
        <v>43281</v>
      </c>
      <c r="B39">
        <v>1</v>
      </c>
      <c r="C39" t="s">
        <v>1</v>
      </c>
      <c r="D39" t="s">
        <v>90</v>
      </c>
      <c r="E39" t="s">
        <v>47</v>
      </c>
      <c r="I39" t="s">
        <v>2243</v>
      </c>
      <c r="J39">
        <v>2</v>
      </c>
      <c r="M39" t="s">
        <v>627</v>
      </c>
      <c r="N39">
        <v>27</v>
      </c>
      <c r="O39" s="6">
        <f t="shared" si="0"/>
        <v>5.7692307692307696E-2</v>
      </c>
      <c r="P39" s="6">
        <f t="shared" si="1"/>
        <v>-2.8526314299133175</v>
      </c>
      <c r="Q39" s="6">
        <f t="shared" si="2"/>
        <v>-0.16457489018730678</v>
      </c>
    </row>
    <row r="40" spans="1:17" x14ac:dyDescent="0.3">
      <c r="A40" s="1">
        <v>43210</v>
      </c>
      <c r="B40">
        <v>6</v>
      </c>
      <c r="C40" t="s">
        <v>31</v>
      </c>
      <c r="D40" t="s">
        <v>37</v>
      </c>
      <c r="E40" t="s">
        <v>39</v>
      </c>
      <c r="F40" t="s">
        <v>269</v>
      </c>
      <c r="I40" t="s">
        <v>2198</v>
      </c>
      <c r="J40">
        <v>2</v>
      </c>
      <c r="M40" t="s">
        <v>123</v>
      </c>
      <c r="N40">
        <v>1</v>
      </c>
      <c r="O40" s="6">
        <f t="shared" si="0"/>
        <v>2.136752136752137E-3</v>
      </c>
      <c r="P40" s="6">
        <f t="shared" si="1"/>
        <v>-6.1484682959176462</v>
      </c>
      <c r="Q40" s="6">
        <f t="shared" si="2"/>
        <v>-1.3137752769054802E-2</v>
      </c>
    </row>
    <row r="41" spans="1:17" x14ac:dyDescent="0.3">
      <c r="A41" s="1">
        <v>43238</v>
      </c>
      <c r="B41">
        <v>1</v>
      </c>
      <c r="C41" t="s">
        <v>31</v>
      </c>
      <c r="D41" t="s">
        <v>121</v>
      </c>
      <c r="E41" t="s">
        <v>47</v>
      </c>
      <c r="I41" t="s">
        <v>2244</v>
      </c>
      <c r="J41">
        <v>2</v>
      </c>
      <c r="M41" t="s">
        <v>284</v>
      </c>
      <c r="N41">
        <v>8</v>
      </c>
      <c r="O41" s="6">
        <f t="shared" si="0"/>
        <v>1.7094017094017096E-2</v>
      </c>
      <c r="P41" s="6">
        <f t="shared" si="1"/>
        <v>-4.0690267542378109</v>
      </c>
      <c r="Q41" s="6">
        <f t="shared" si="2"/>
        <v>-6.9556012892954044E-2</v>
      </c>
    </row>
    <row r="42" spans="1:17" x14ac:dyDescent="0.3">
      <c r="A42" s="1">
        <v>43281</v>
      </c>
      <c r="B42">
        <v>3</v>
      </c>
      <c r="C42" t="s">
        <v>1</v>
      </c>
      <c r="D42" t="s">
        <v>73</v>
      </c>
      <c r="E42" t="s">
        <v>47</v>
      </c>
      <c r="F42" t="s">
        <v>265</v>
      </c>
      <c r="I42" t="s">
        <v>2245</v>
      </c>
      <c r="J42">
        <v>1</v>
      </c>
      <c r="M42" t="s">
        <v>1007</v>
      </c>
      <c r="N42">
        <v>2</v>
      </c>
      <c r="O42" s="6">
        <f t="shared" si="0"/>
        <v>4.2735042735042739E-3</v>
      </c>
      <c r="P42" s="6">
        <f t="shared" si="1"/>
        <v>-5.4553211153577017</v>
      </c>
      <c r="Q42" s="6">
        <f t="shared" si="2"/>
        <v>-2.3313338099819239E-2</v>
      </c>
    </row>
    <row r="43" spans="1:17" x14ac:dyDescent="0.3">
      <c r="A43" s="1">
        <v>43281</v>
      </c>
      <c r="B43">
        <v>8</v>
      </c>
      <c r="C43" t="s">
        <v>1</v>
      </c>
      <c r="D43" t="s">
        <v>246</v>
      </c>
      <c r="E43" t="s">
        <v>47</v>
      </c>
      <c r="F43" t="s">
        <v>432</v>
      </c>
      <c r="I43" t="s">
        <v>2246</v>
      </c>
      <c r="J43">
        <v>29</v>
      </c>
      <c r="M43" t="s">
        <v>129</v>
      </c>
      <c r="N43">
        <v>1</v>
      </c>
      <c r="O43" s="6">
        <f t="shared" si="0"/>
        <v>2.136752136752137E-3</v>
      </c>
      <c r="P43" s="6">
        <f t="shared" si="1"/>
        <v>-6.1484682959176462</v>
      </c>
      <c r="Q43" s="6">
        <f t="shared" si="2"/>
        <v>-1.3137752769054802E-2</v>
      </c>
    </row>
    <row r="44" spans="1:17" x14ac:dyDescent="0.3">
      <c r="A44" s="1">
        <v>43281</v>
      </c>
      <c r="B44">
        <v>10</v>
      </c>
      <c r="C44" t="s">
        <v>110</v>
      </c>
      <c r="D44" t="s">
        <v>188</v>
      </c>
      <c r="E44" t="s">
        <v>47</v>
      </c>
      <c r="F44" t="s">
        <v>214</v>
      </c>
      <c r="I44" t="s">
        <v>2247</v>
      </c>
      <c r="J44">
        <v>26</v>
      </c>
      <c r="M44" t="s">
        <v>1941</v>
      </c>
      <c r="N44">
        <v>3</v>
      </c>
      <c r="O44" s="6">
        <f t="shared" si="0"/>
        <v>6.41025641025641E-3</v>
      </c>
      <c r="P44" s="6">
        <f t="shared" si="1"/>
        <v>-5.0498560072495371</v>
      </c>
      <c r="Q44" s="6">
        <f t="shared" si="2"/>
        <v>-3.2370871841343185E-2</v>
      </c>
    </row>
    <row r="45" spans="1:17" x14ac:dyDescent="0.3">
      <c r="A45" s="1">
        <v>43281</v>
      </c>
      <c r="B45">
        <v>1</v>
      </c>
      <c r="C45" t="s">
        <v>31</v>
      </c>
      <c r="D45" t="s">
        <v>180</v>
      </c>
      <c r="E45" t="s">
        <v>47</v>
      </c>
      <c r="I45" t="s">
        <v>2248</v>
      </c>
      <c r="J45">
        <v>1</v>
      </c>
      <c r="M45" t="s">
        <v>1955</v>
      </c>
      <c r="N45">
        <v>1</v>
      </c>
      <c r="O45" s="6">
        <f t="shared" si="0"/>
        <v>2.136752136752137E-3</v>
      </c>
      <c r="P45" s="6">
        <f t="shared" si="1"/>
        <v>-6.1484682959176462</v>
      </c>
      <c r="Q45" s="6">
        <f t="shared" si="2"/>
        <v>-1.3137752769054802E-2</v>
      </c>
    </row>
    <row r="46" spans="1:17" x14ac:dyDescent="0.3">
      <c r="A46" s="1">
        <v>43253</v>
      </c>
      <c r="B46">
        <v>1</v>
      </c>
      <c r="C46" t="s">
        <v>110</v>
      </c>
      <c r="D46" t="s">
        <v>33</v>
      </c>
      <c r="E46" t="s">
        <v>47</v>
      </c>
      <c r="I46" t="s">
        <v>2249</v>
      </c>
      <c r="J46">
        <v>27</v>
      </c>
      <c r="M46" t="s">
        <v>2117</v>
      </c>
      <c r="N46">
        <v>3</v>
      </c>
      <c r="O46" s="6">
        <f t="shared" si="0"/>
        <v>6.41025641025641E-3</v>
      </c>
      <c r="P46" s="6">
        <f t="shared" si="1"/>
        <v>-5.0498560072495371</v>
      </c>
      <c r="Q46" s="6">
        <f t="shared" si="2"/>
        <v>-3.2370871841343185E-2</v>
      </c>
    </row>
    <row r="47" spans="1:17" x14ac:dyDescent="0.3">
      <c r="A47" s="1">
        <v>43281</v>
      </c>
      <c r="B47">
        <v>1</v>
      </c>
      <c r="C47" t="s">
        <v>0</v>
      </c>
      <c r="D47" t="s">
        <v>1800</v>
      </c>
      <c r="E47" t="s">
        <v>47</v>
      </c>
      <c r="I47" t="s">
        <v>2250</v>
      </c>
      <c r="J47">
        <v>1</v>
      </c>
    </row>
    <row r="48" spans="1:17" x14ac:dyDescent="0.3">
      <c r="A48" s="1">
        <v>43238</v>
      </c>
      <c r="B48">
        <v>1</v>
      </c>
      <c r="C48" t="s">
        <v>31</v>
      </c>
      <c r="D48" t="s">
        <v>509</v>
      </c>
      <c r="E48" t="s">
        <v>47</v>
      </c>
      <c r="I48" t="s">
        <v>2210</v>
      </c>
      <c r="J48">
        <v>8</v>
      </c>
      <c r="M48" s="6" t="s">
        <v>805</v>
      </c>
      <c r="N48" s="6"/>
      <c r="O48" s="6">
        <f>SUM(Q3:Q46)</f>
        <v>-2.9929907767223591</v>
      </c>
    </row>
    <row r="49" spans="1:16" x14ac:dyDescent="0.3">
      <c r="A49" s="1">
        <v>43253</v>
      </c>
      <c r="B49">
        <v>2</v>
      </c>
      <c r="C49" t="s">
        <v>0</v>
      </c>
      <c r="D49" t="s">
        <v>239</v>
      </c>
      <c r="E49" t="s">
        <v>153</v>
      </c>
      <c r="I49" t="s">
        <v>2212</v>
      </c>
      <c r="J49">
        <v>2</v>
      </c>
      <c r="M49" s="6" t="s">
        <v>806</v>
      </c>
      <c r="N49" s="6"/>
      <c r="O49" s="6">
        <f>O48*(-1)</f>
        <v>2.9929907767223591</v>
      </c>
    </row>
    <row r="50" spans="1:16" x14ac:dyDescent="0.3">
      <c r="A50" s="1">
        <v>43281</v>
      </c>
      <c r="B50">
        <v>2</v>
      </c>
      <c r="C50" t="s">
        <v>0</v>
      </c>
      <c r="D50" t="s">
        <v>1675</v>
      </c>
      <c r="E50" t="s">
        <v>153</v>
      </c>
      <c r="I50" t="s">
        <v>2251</v>
      </c>
      <c r="J50">
        <v>1</v>
      </c>
      <c r="M50" t="s">
        <v>807</v>
      </c>
      <c r="N50">
        <f>O49/LOG(44)</f>
        <v>1.821160304488703</v>
      </c>
    </row>
    <row r="51" spans="1:16" x14ac:dyDescent="0.3">
      <c r="A51" s="1">
        <v>43281</v>
      </c>
      <c r="B51">
        <v>2</v>
      </c>
      <c r="C51" t="s">
        <v>0</v>
      </c>
      <c r="D51" t="s">
        <v>241</v>
      </c>
      <c r="E51" t="s">
        <v>47</v>
      </c>
      <c r="I51" t="s">
        <v>2252</v>
      </c>
      <c r="J51">
        <v>3</v>
      </c>
    </row>
    <row r="52" spans="1:16" x14ac:dyDescent="0.3">
      <c r="A52" s="1">
        <v>43267</v>
      </c>
      <c r="B52">
        <v>1</v>
      </c>
      <c r="C52" t="s">
        <v>0</v>
      </c>
      <c r="D52" t="s">
        <v>699</v>
      </c>
      <c r="E52" t="s">
        <v>40</v>
      </c>
      <c r="F52" t="s">
        <v>1151</v>
      </c>
      <c r="I52" t="s">
        <v>2253</v>
      </c>
      <c r="J52">
        <v>1</v>
      </c>
    </row>
    <row r="53" spans="1:16" x14ac:dyDescent="0.3">
      <c r="A53" s="1">
        <v>43238</v>
      </c>
      <c r="B53">
        <v>1</v>
      </c>
      <c r="C53" t="s">
        <v>0</v>
      </c>
      <c r="D53" t="s">
        <v>699</v>
      </c>
      <c r="E53" t="s">
        <v>40</v>
      </c>
      <c r="I53" t="s">
        <v>2254</v>
      </c>
      <c r="J53">
        <v>3</v>
      </c>
    </row>
    <row r="54" spans="1:16" x14ac:dyDescent="0.3">
      <c r="A54" s="1">
        <v>43267</v>
      </c>
      <c r="B54">
        <v>1</v>
      </c>
      <c r="C54" t="s">
        <v>110</v>
      </c>
      <c r="D54" t="s">
        <v>167</v>
      </c>
      <c r="E54" t="s">
        <v>40</v>
      </c>
      <c r="F54" t="s">
        <v>209</v>
      </c>
    </row>
    <row r="55" spans="1:16" x14ac:dyDescent="0.3">
      <c r="A55" s="1">
        <v>43253</v>
      </c>
      <c r="B55">
        <v>3</v>
      </c>
      <c r="C55" t="s">
        <v>0</v>
      </c>
      <c r="D55" t="s">
        <v>112</v>
      </c>
      <c r="E55" t="s">
        <v>40</v>
      </c>
      <c r="F55" t="s">
        <v>49</v>
      </c>
    </row>
    <row r="56" spans="1:16" x14ac:dyDescent="0.3">
      <c r="A56" s="1">
        <v>43267</v>
      </c>
      <c r="B56">
        <v>1</v>
      </c>
      <c r="C56" t="s">
        <v>0</v>
      </c>
      <c r="D56" t="s">
        <v>112</v>
      </c>
      <c r="E56" t="s">
        <v>40</v>
      </c>
      <c r="F56" t="s">
        <v>49</v>
      </c>
    </row>
    <row r="57" spans="1:16" x14ac:dyDescent="0.3">
      <c r="A57" s="1">
        <v>43281</v>
      </c>
      <c r="B57">
        <v>25</v>
      </c>
      <c r="C57" t="s">
        <v>0</v>
      </c>
      <c r="D57" t="s">
        <v>112</v>
      </c>
      <c r="E57" t="s">
        <v>40</v>
      </c>
      <c r="F57" t="s">
        <v>49</v>
      </c>
    </row>
    <row r="58" spans="1:16" x14ac:dyDescent="0.3">
      <c r="A58" s="1">
        <v>43281</v>
      </c>
      <c r="B58">
        <v>22</v>
      </c>
      <c r="C58" t="s">
        <v>0</v>
      </c>
      <c r="D58" t="s">
        <v>7</v>
      </c>
      <c r="E58" t="s">
        <v>40</v>
      </c>
      <c r="F58" t="s">
        <v>126</v>
      </c>
      <c r="M58" s="6" t="s">
        <v>808</v>
      </c>
      <c r="N58" s="6"/>
      <c r="O58" s="6"/>
      <c r="P58" s="6"/>
    </row>
    <row r="59" spans="1:16" x14ac:dyDescent="0.3">
      <c r="A59" s="1">
        <v>43238</v>
      </c>
      <c r="B59">
        <v>4</v>
      </c>
      <c r="C59" t="s">
        <v>0</v>
      </c>
      <c r="D59" t="s">
        <v>112</v>
      </c>
      <c r="E59" t="s">
        <v>40</v>
      </c>
      <c r="M59" s="6" t="s">
        <v>800</v>
      </c>
      <c r="N59" s="6" t="s">
        <v>801</v>
      </c>
      <c r="O59" s="6" t="s">
        <v>802</v>
      </c>
      <c r="P59" s="6" t="s">
        <v>809</v>
      </c>
    </row>
    <row r="60" spans="1:16" x14ac:dyDescent="0.3">
      <c r="A60" s="18">
        <v>43174</v>
      </c>
      <c r="B60" s="19">
        <v>1</v>
      </c>
      <c r="C60" s="19" t="s">
        <v>100</v>
      </c>
      <c r="D60" s="19" t="s">
        <v>98</v>
      </c>
      <c r="E60" s="19" t="s">
        <v>40</v>
      </c>
      <c r="F60" s="19" t="s">
        <v>417</v>
      </c>
      <c r="M60" t="s">
        <v>788</v>
      </c>
      <c r="N60">
        <v>42</v>
      </c>
      <c r="O60" s="7">
        <f>N60/468</f>
        <v>8.9743589743589744E-2</v>
      </c>
      <c r="P60" s="8">
        <f>O60*O60</f>
        <v>8.0539119000657463E-3</v>
      </c>
    </row>
    <row r="61" spans="1:16" x14ac:dyDescent="0.3">
      <c r="A61" s="1">
        <v>43210</v>
      </c>
      <c r="B61">
        <v>3</v>
      </c>
      <c r="C61" t="s">
        <v>0</v>
      </c>
      <c r="D61" t="s">
        <v>111</v>
      </c>
      <c r="E61" t="s">
        <v>40</v>
      </c>
      <c r="F61" t="s">
        <v>261</v>
      </c>
      <c r="M61" t="s">
        <v>219</v>
      </c>
      <c r="N61">
        <v>6</v>
      </c>
      <c r="O61" s="7">
        <f t="shared" ref="O61:O103" si="3">N61/468</f>
        <v>1.282051282051282E-2</v>
      </c>
      <c r="P61" s="8">
        <f t="shared" ref="P61:P103" si="4">O61*O61</f>
        <v>1.6436554898093358E-4</v>
      </c>
    </row>
    <row r="62" spans="1:16" x14ac:dyDescent="0.3">
      <c r="A62" s="1">
        <v>43223</v>
      </c>
      <c r="B62">
        <v>2</v>
      </c>
      <c r="C62" t="s">
        <v>1132</v>
      </c>
      <c r="D62" t="s">
        <v>1139</v>
      </c>
      <c r="E62" t="s">
        <v>1155</v>
      </c>
      <c r="F62" t="s">
        <v>1161</v>
      </c>
      <c r="M62" t="s">
        <v>86</v>
      </c>
      <c r="N62">
        <v>69</v>
      </c>
      <c r="O62" s="7">
        <f t="shared" si="3"/>
        <v>0.14743589743589744</v>
      </c>
      <c r="P62" s="8">
        <f t="shared" si="4"/>
        <v>2.173734385272847E-2</v>
      </c>
    </row>
    <row r="63" spans="1:16" x14ac:dyDescent="0.3">
      <c r="A63" s="1">
        <v>43253</v>
      </c>
      <c r="B63">
        <v>38</v>
      </c>
      <c r="C63" t="s">
        <v>0</v>
      </c>
      <c r="D63" t="s">
        <v>111</v>
      </c>
      <c r="E63" t="s">
        <v>40</v>
      </c>
      <c r="F63" t="s">
        <v>261</v>
      </c>
      <c r="M63" t="s">
        <v>147</v>
      </c>
      <c r="N63">
        <v>31</v>
      </c>
      <c r="O63" s="7">
        <f t="shared" si="3"/>
        <v>6.623931623931624E-2</v>
      </c>
      <c r="P63" s="8">
        <f t="shared" si="4"/>
        <v>4.387647015852144E-3</v>
      </c>
    </row>
    <row r="64" spans="1:16" x14ac:dyDescent="0.3">
      <c r="A64" s="1">
        <v>43267</v>
      </c>
      <c r="B64">
        <v>4</v>
      </c>
      <c r="C64" t="s">
        <v>0</v>
      </c>
      <c r="D64" t="s">
        <v>111</v>
      </c>
      <c r="E64" t="s">
        <v>40</v>
      </c>
      <c r="F64" t="s">
        <v>261</v>
      </c>
      <c r="M64" t="s">
        <v>85</v>
      </c>
      <c r="N64">
        <v>47</v>
      </c>
      <c r="O64" s="7">
        <f t="shared" si="3"/>
        <v>0.10042735042735043</v>
      </c>
      <c r="P64" s="8">
        <f t="shared" si="4"/>
        <v>1.0085652713857843E-2</v>
      </c>
    </row>
    <row r="65" spans="1:16" x14ac:dyDescent="0.3">
      <c r="A65" s="1">
        <v>43281</v>
      </c>
      <c r="B65">
        <v>16</v>
      </c>
      <c r="C65" t="s">
        <v>0</v>
      </c>
      <c r="D65" t="s">
        <v>111</v>
      </c>
      <c r="E65" t="s">
        <v>40</v>
      </c>
      <c r="F65" t="s">
        <v>627</v>
      </c>
      <c r="M65" t="s">
        <v>218</v>
      </c>
      <c r="N65">
        <v>24</v>
      </c>
      <c r="O65" s="7">
        <f t="shared" si="3"/>
        <v>5.128205128205128E-2</v>
      </c>
      <c r="P65" s="8">
        <f t="shared" si="4"/>
        <v>2.6298487836949372E-3</v>
      </c>
    </row>
    <row r="66" spans="1:16" x14ac:dyDescent="0.3">
      <c r="A66" s="1">
        <v>43253</v>
      </c>
      <c r="B66">
        <v>1</v>
      </c>
      <c r="C66" t="s">
        <v>0</v>
      </c>
      <c r="D66" t="s">
        <v>111</v>
      </c>
      <c r="E66" t="s">
        <v>40</v>
      </c>
      <c r="F66" t="s">
        <v>123</v>
      </c>
      <c r="M66" t="s">
        <v>246</v>
      </c>
      <c r="N66">
        <v>8</v>
      </c>
      <c r="O66" s="7">
        <f t="shared" si="3"/>
        <v>1.7094017094017096E-2</v>
      </c>
      <c r="P66" s="8">
        <f t="shared" si="4"/>
        <v>2.9220542041054868E-4</v>
      </c>
    </row>
    <row r="67" spans="1:16" x14ac:dyDescent="0.3">
      <c r="A67" s="1">
        <v>43238</v>
      </c>
      <c r="B67">
        <v>11</v>
      </c>
      <c r="C67" t="s">
        <v>0</v>
      </c>
      <c r="D67" t="s">
        <v>111</v>
      </c>
      <c r="E67" t="s">
        <v>40</v>
      </c>
      <c r="M67" t="s">
        <v>208</v>
      </c>
      <c r="N67">
        <v>13</v>
      </c>
      <c r="O67" s="7">
        <f t="shared" si="3"/>
        <v>2.7777777777777776E-2</v>
      </c>
      <c r="P67" s="8">
        <f t="shared" si="4"/>
        <v>7.716049382716049E-4</v>
      </c>
    </row>
    <row r="68" spans="1:16" x14ac:dyDescent="0.3">
      <c r="A68" s="1">
        <v>43253</v>
      </c>
      <c r="B68">
        <v>8</v>
      </c>
      <c r="C68" t="s">
        <v>0</v>
      </c>
      <c r="D68" t="s">
        <v>273</v>
      </c>
      <c r="E68" t="s">
        <v>40</v>
      </c>
      <c r="F68" t="s">
        <v>284</v>
      </c>
      <c r="M68" t="s">
        <v>269</v>
      </c>
      <c r="N68">
        <v>7</v>
      </c>
      <c r="O68" s="7">
        <f t="shared" si="3"/>
        <v>1.4957264957264958E-2</v>
      </c>
      <c r="P68" s="8">
        <f t="shared" si="4"/>
        <v>2.237197750018263E-4</v>
      </c>
    </row>
    <row r="69" spans="1:16" x14ac:dyDescent="0.3">
      <c r="A69" s="1">
        <v>43223</v>
      </c>
      <c r="B69">
        <v>1</v>
      </c>
      <c r="C69" t="s">
        <v>1133</v>
      </c>
      <c r="D69" t="s">
        <v>1159</v>
      </c>
      <c r="E69" t="s">
        <v>1157</v>
      </c>
      <c r="M69" t="s">
        <v>924</v>
      </c>
      <c r="N69">
        <v>1</v>
      </c>
      <c r="O69" s="7">
        <f t="shared" si="3"/>
        <v>2.136752136752137E-3</v>
      </c>
      <c r="P69" s="8">
        <f t="shared" si="4"/>
        <v>4.5657096939148232E-6</v>
      </c>
    </row>
    <row r="70" spans="1:16" x14ac:dyDescent="0.3">
      <c r="A70" s="1">
        <v>43238</v>
      </c>
      <c r="B70">
        <v>1</v>
      </c>
      <c r="C70" t="s">
        <v>2</v>
      </c>
      <c r="D70" t="s">
        <v>171</v>
      </c>
      <c r="E70" t="s">
        <v>46</v>
      </c>
      <c r="M70" t="s">
        <v>261</v>
      </c>
      <c r="N70">
        <v>47</v>
      </c>
      <c r="O70" s="7">
        <f t="shared" si="3"/>
        <v>0.10042735042735043</v>
      </c>
      <c r="P70" s="8">
        <f t="shared" si="4"/>
        <v>1.0085652713857843E-2</v>
      </c>
    </row>
    <row r="71" spans="1:16" x14ac:dyDescent="0.3">
      <c r="A71" s="1">
        <v>43210</v>
      </c>
      <c r="B71">
        <v>1</v>
      </c>
      <c r="C71" t="s">
        <v>2</v>
      </c>
      <c r="D71" t="s">
        <v>17</v>
      </c>
      <c r="E71" t="s">
        <v>43</v>
      </c>
      <c r="M71" t="s">
        <v>989</v>
      </c>
      <c r="N71">
        <v>3</v>
      </c>
      <c r="O71" s="7">
        <f t="shared" si="3"/>
        <v>6.41025641025641E-3</v>
      </c>
      <c r="P71" s="8">
        <f t="shared" si="4"/>
        <v>4.1091387245233394E-5</v>
      </c>
    </row>
    <row r="72" spans="1:16" x14ac:dyDescent="0.3">
      <c r="A72" s="1">
        <v>43238</v>
      </c>
      <c r="B72">
        <v>1</v>
      </c>
      <c r="C72" t="s">
        <v>2</v>
      </c>
      <c r="D72" t="s">
        <v>17</v>
      </c>
      <c r="E72" t="s">
        <v>46</v>
      </c>
      <c r="M72" t="s">
        <v>1007</v>
      </c>
      <c r="N72">
        <v>1</v>
      </c>
      <c r="O72" s="7">
        <f t="shared" si="3"/>
        <v>2.136752136752137E-3</v>
      </c>
      <c r="P72" s="8">
        <f t="shared" si="4"/>
        <v>4.5657096939148232E-6</v>
      </c>
    </row>
    <row r="73" spans="1:16" x14ac:dyDescent="0.3">
      <c r="A73" s="1">
        <v>43281</v>
      </c>
      <c r="B73">
        <v>1</v>
      </c>
      <c r="C73" t="s">
        <v>2</v>
      </c>
      <c r="D73" t="s">
        <v>17</v>
      </c>
      <c r="E73" t="s">
        <v>46</v>
      </c>
      <c r="M73" t="s">
        <v>1181</v>
      </c>
      <c r="N73">
        <v>2</v>
      </c>
      <c r="O73" s="7">
        <f t="shared" si="3"/>
        <v>4.2735042735042739E-3</v>
      </c>
      <c r="P73" s="8">
        <f t="shared" si="4"/>
        <v>1.8262838775659293E-5</v>
      </c>
    </row>
    <row r="74" spans="1:16" x14ac:dyDescent="0.3">
      <c r="A74" s="1">
        <v>43223</v>
      </c>
      <c r="B74">
        <v>2</v>
      </c>
      <c r="C74" t="s">
        <v>1131</v>
      </c>
      <c r="D74" t="s">
        <v>1158</v>
      </c>
      <c r="E74" t="s">
        <v>1157</v>
      </c>
      <c r="M74" t="s">
        <v>2231</v>
      </c>
      <c r="N74">
        <v>1</v>
      </c>
      <c r="O74" s="7">
        <f t="shared" si="3"/>
        <v>2.136752136752137E-3</v>
      </c>
      <c r="P74" s="8">
        <f t="shared" si="4"/>
        <v>4.5657096939148232E-6</v>
      </c>
    </row>
    <row r="75" spans="1:16" x14ac:dyDescent="0.3">
      <c r="A75" s="1">
        <v>43253</v>
      </c>
      <c r="B75">
        <v>1</v>
      </c>
      <c r="C75" t="s">
        <v>2</v>
      </c>
      <c r="D75" t="s">
        <v>118</v>
      </c>
      <c r="E75" t="s">
        <v>46</v>
      </c>
      <c r="F75" t="s">
        <v>129</v>
      </c>
      <c r="M75" t="s">
        <v>908</v>
      </c>
      <c r="N75">
        <v>2</v>
      </c>
      <c r="O75" s="7">
        <f t="shared" si="3"/>
        <v>4.2735042735042739E-3</v>
      </c>
      <c r="P75" s="8">
        <f t="shared" si="4"/>
        <v>1.8262838775659293E-5</v>
      </c>
    </row>
    <row r="76" spans="1:16" x14ac:dyDescent="0.3">
      <c r="A76" s="1">
        <v>43253</v>
      </c>
      <c r="B76">
        <v>1</v>
      </c>
      <c r="C76" t="s">
        <v>1</v>
      </c>
      <c r="D76" t="s">
        <v>592</v>
      </c>
      <c r="E76" t="s">
        <v>46</v>
      </c>
      <c r="M76" t="s">
        <v>1187</v>
      </c>
      <c r="N76">
        <v>2</v>
      </c>
      <c r="O76" s="7">
        <f t="shared" si="3"/>
        <v>4.2735042735042739E-3</v>
      </c>
      <c r="P76" s="8">
        <f t="shared" si="4"/>
        <v>1.8262838775659293E-5</v>
      </c>
    </row>
    <row r="77" spans="1:16" x14ac:dyDescent="0.3">
      <c r="A77" s="1">
        <v>43267</v>
      </c>
      <c r="B77">
        <v>2</v>
      </c>
      <c r="C77" t="s">
        <v>1</v>
      </c>
      <c r="D77" t="s">
        <v>592</v>
      </c>
      <c r="E77" t="s">
        <v>46</v>
      </c>
      <c r="M77" t="s">
        <v>1019</v>
      </c>
      <c r="N77">
        <v>5</v>
      </c>
      <c r="O77" s="7">
        <f t="shared" si="3"/>
        <v>1.0683760683760684E-2</v>
      </c>
      <c r="P77" s="8">
        <f t="shared" si="4"/>
        <v>1.1414274234787056E-4</v>
      </c>
    </row>
    <row r="78" spans="1:16" x14ac:dyDescent="0.3">
      <c r="A78" s="18">
        <v>43174</v>
      </c>
      <c r="B78" s="19">
        <v>1</v>
      </c>
      <c r="C78" s="19" t="s">
        <v>2</v>
      </c>
      <c r="D78" s="19" t="s">
        <v>97</v>
      </c>
      <c r="E78" s="19" t="s">
        <v>46</v>
      </c>
      <c r="F78" s="19"/>
      <c r="M78" t="s">
        <v>2235</v>
      </c>
      <c r="N78">
        <v>5</v>
      </c>
      <c r="O78" s="7">
        <f t="shared" si="3"/>
        <v>1.0683760683760684E-2</v>
      </c>
      <c r="P78" s="8">
        <f t="shared" si="4"/>
        <v>1.1414274234787056E-4</v>
      </c>
    </row>
    <row r="79" spans="1:16" x14ac:dyDescent="0.3">
      <c r="A79" s="1">
        <v>43281</v>
      </c>
      <c r="B79">
        <v>3</v>
      </c>
      <c r="C79" t="s">
        <v>2</v>
      </c>
      <c r="D79" t="s">
        <v>1407</v>
      </c>
      <c r="E79" t="s">
        <v>46</v>
      </c>
      <c r="M79" t="s">
        <v>59</v>
      </c>
      <c r="N79">
        <v>15</v>
      </c>
      <c r="O79" s="7">
        <f t="shared" si="3"/>
        <v>3.2051282051282048E-2</v>
      </c>
      <c r="P79" s="8">
        <f t="shared" si="4"/>
        <v>1.0272846811308347E-3</v>
      </c>
    </row>
    <row r="80" spans="1:16" x14ac:dyDescent="0.3">
      <c r="M80" t="s">
        <v>911</v>
      </c>
      <c r="N80">
        <v>1</v>
      </c>
      <c r="O80" s="7">
        <f t="shared" si="3"/>
        <v>2.136752136752137E-3</v>
      </c>
      <c r="P80" s="8">
        <f t="shared" si="4"/>
        <v>4.5657096939148232E-6</v>
      </c>
    </row>
    <row r="81" spans="13:16" x14ac:dyDescent="0.3">
      <c r="M81" t="s">
        <v>2151</v>
      </c>
      <c r="N81">
        <v>3</v>
      </c>
      <c r="O81" s="7">
        <f t="shared" si="3"/>
        <v>6.41025641025641E-3</v>
      </c>
      <c r="P81" s="8">
        <f t="shared" si="4"/>
        <v>4.1091387245233394E-5</v>
      </c>
    </row>
    <row r="82" spans="13:16" x14ac:dyDescent="0.3">
      <c r="M82" t="s">
        <v>432</v>
      </c>
      <c r="N82">
        <v>8</v>
      </c>
      <c r="O82" s="7">
        <f t="shared" si="3"/>
        <v>1.7094017094017096E-2</v>
      </c>
      <c r="P82" s="8">
        <f t="shared" si="4"/>
        <v>2.9220542041054868E-4</v>
      </c>
    </row>
    <row r="83" spans="13:16" x14ac:dyDescent="0.3">
      <c r="M83" t="s">
        <v>214</v>
      </c>
      <c r="N83">
        <v>10</v>
      </c>
      <c r="O83" s="7">
        <f t="shared" si="3"/>
        <v>2.1367521367521368E-2</v>
      </c>
      <c r="P83" s="8">
        <f t="shared" si="4"/>
        <v>4.5657096939148223E-4</v>
      </c>
    </row>
    <row r="84" spans="13:16" x14ac:dyDescent="0.3">
      <c r="M84" t="s">
        <v>910</v>
      </c>
      <c r="N84">
        <v>1</v>
      </c>
      <c r="O84" s="7">
        <f t="shared" si="3"/>
        <v>2.136752136752137E-3</v>
      </c>
      <c r="P84" s="8">
        <f t="shared" si="4"/>
        <v>4.5657096939148232E-6</v>
      </c>
    </row>
    <row r="85" spans="13:16" x14ac:dyDescent="0.3">
      <c r="M85" t="s">
        <v>951</v>
      </c>
      <c r="N85">
        <v>1</v>
      </c>
      <c r="O85" s="7">
        <f t="shared" si="3"/>
        <v>2.136752136752137E-3</v>
      </c>
      <c r="P85" s="8">
        <f t="shared" si="4"/>
        <v>4.5657096939148232E-6</v>
      </c>
    </row>
    <row r="86" spans="13:16" x14ac:dyDescent="0.3">
      <c r="M86" t="s">
        <v>2101</v>
      </c>
      <c r="N86">
        <v>1</v>
      </c>
      <c r="O86" s="7">
        <f t="shared" si="3"/>
        <v>2.136752136752137E-3</v>
      </c>
      <c r="P86" s="8">
        <f t="shared" si="4"/>
        <v>4.5657096939148232E-6</v>
      </c>
    </row>
    <row r="87" spans="13:16" x14ac:dyDescent="0.3">
      <c r="M87" t="s">
        <v>1010</v>
      </c>
      <c r="N87">
        <v>1</v>
      </c>
      <c r="O87" s="7">
        <f t="shared" si="3"/>
        <v>2.136752136752137E-3</v>
      </c>
      <c r="P87" s="8">
        <f t="shared" si="4"/>
        <v>4.5657096939148232E-6</v>
      </c>
    </row>
    <row r="88" spans="13:16" x14ac:dyDescent="0.3">
      <c r="M88" t="s">
        <v>1177</v>
      </c>
      <c r="N88">
        <v>2</v>
      </c>
      <c r="O88" s="7">
        <f t="shared" si="3"/>
        <v>4.2735042735042739E-3</v>
      </c>
      <c r="P88" s="8">
        <f t="shared" si="4"/>
        <v>1.8262838775659293E-5</v>
      </c>
    </row>
    <row r="89" spans="13:16" x14ac:dyDescent="0.3">
      <c r="M89" t="s">
        <v>2243</v>
      </c>
      <c r="N89">
        <v>2</v>
      </c>
      <c r="O89" s="7">
        <f t="shared" si="3"/>
        <v>4.2735042735042739E-3</v>
      </c>
      <c r="P89" s="8">
        <f t="shared" si="4"/>
        <v>1.8262838775659293E-5</v>
      </c>
    </row>
    <row r="90" spans="13:16" x14ac:dyDescent="0.3">
      <c r="M90" t="s">
        <v>815</v>
      </c>
      <c r="N90">
        <v>2</v>
      </c>
      <c r="O90" s="7">
        <f t="shared" si="3"/>
        <v>4.2735042735042739E-3</v>
      </c>
      <c r="P90" s="8">
        <f t="shared" si="4"/>
        <v>1.8262838775659293E-5</v>
      </c>
    </row>
    <row r="91" spans="13:16" x14ac:dyDescent="0.3">
      <c r="M91" t="s">
        <v>1088</v>
      </c>
      <c r="N91">
        <v>2</v>
      </c>
      <c r="O91" s="7">
        <f t="shared" si="3"/>
        <v>4.2735042735042739E-3</v>
      </c>
      <c r="P91" s="8">
        <f t="shared" si="4"/>
        <v>1.8262838775659293E-5</v>
      </c>
    </row>
    <row r="92" spans="13:16" x14ac:dyDescent="0.3">
      <c r="M92" t="s">
        <v>209</v>
      </c>
      <c r="N92">
        <v>1</v>
      </c>
      <c r="O92" s="7">
        <f t="shared" si="3"/>
        <v>2.136752136752137E-3</v>
      </c>
      <c r="P92" s="8">
        <f t="shared" si="4"/>
        <v>4.5657096939148232E-6</v>
      </c>
    </row>
    <row r="93" spans="13:16" x14ac:dyDescent="0.3">
      <c r="M93" t="s">
        <v>49</v>
      </c>
      <c r="N93">
        <v>29</v>
      </c>
      <c r="O93" s="7">
        <f t="shared" si="3"/>
        <v>6.1965811965811968E-2</v>
      </c>
      <c r="P93" s="8">
        <f t="shared" si="4"/>
        <v>3.8397618525823655E-3</v>
      </c>
    </row>
    <row r="94" spans="13:16" x14ac:dyDescent="0.3">
      <c r="M94" t="s">
        <v>126</v>
      </c>
      <c r="N94">
        <v>26</v>
      </c>
      <c r="O94" s="7">
        <f t="shared" si="3"/>
        <v>5.5555555555555552E-2</v>
      </c>
      <c r="P94" s="8">
        <f t="shared" si="4"/>
        <v>3.0864197530864196E-3</v>
      </c>
    </row>
    <row r="95" spans="13:16" x14ac:dyDescent="0.3">
      <c r="M95" t="s">
        <v>417</v>
      </c>
      <c r="N95">
        <v>1</v>
      </c>
      <c r="O95" s="7">
        <f t="shared" si="3"/>
        <v>2.136752136752137E-3</v>
      </c>
      <c r="P95" s="8">
        <f t="shared" si="4"/>
        <v>4.5657096939148232E-6</v>
      </c>
    </row>
    <row r="96" spans="13:16" x14ac:dyDescent="0.3">
      <c r="M96" t="s">
        <v>627</v>
      </c>
      <c r="N96">
        <v>27</v>
      </c>
      <c r="O96" s="7">
        <f t="shared" si="3"/>
        <v>5.7692307692307696E-2</v>
      </c>
      <c r="P96" s="8">
        <f t="shared" si="4"/>
        <v>3.3284023668639058E-3</v>
      </c>
    </row>
    <row r="97" spans="13:16" x14ac:dyDescent="0.3">
      <c r="M97" t="s">
        <v>123</v>
      </c>
      <c r="N97">
        <v>1</v>
      </c>
      <c r="O97" s="7">
        <f t="shared" si="3"/>
        <v>2.136752136752137E-3</v>
      </c>
      <c r="P97" s="8">
        <f t="shared" si="4"/>
        <v>4.5657096939148232E-6</v>
      </c>
    </row>
    <row r="98" spans="13:16" x14ac:dyDescent="0.3">
      <c r="M98" t="s">
        <v>284</v>
      </c>
      <c r="N98">
        <v>8</v>
      </c>
      <c r="O98" s="7">
        <f t="shared" si="3"/>
        <v>1.7094017094017096E-2</v>
      </c>
      <c r="P98" s="8">
        <f t="shared" si="4"/>
        <v>2.9220542041054868E-4</v>
      </c>
    </row>
    <row r="99" spans="13:16" x14ac:dyDescent="0.3">
      <c r="M99" t="s">
        <v>1007</v>
      </c>
      <c r="N99">
        <v>2</v>
      </c>
      <c r="O99" s="7">
        <f t="shared" si="3"/>
        <v>4.2735042735042739E-3</v>
      </c>
      <c r="P99" s="8">
        <f t="shared" si="4"/>
        <v>1.8262838775659293E-5</v>
      </c>
    </row>
    <row r="100" spans="13:16" x14ac:dyDescent="0.3">
      <c r="M100" t="s">
        <v>129</v>
      </c>
      <c r="N100">
        <v>1</v>
      </c>
      <c r="O100" s="7">
        <f t="shared" si="3"/>
        <v>2.136752136752137E-3</v>
      </c>
      <c r="P100" s="8">
        <f t="shared" si="4"/>
        <v>4.5657096939148232E-6</v>
      </c>
    </row>
    <row r="101" spans="13:16" x14ac:dyDescent="0.3">
      <c r="M101" t="s">
        <v>1941</v>
      </c>
      <c r="N101">
        <v>3</v>
      </c>
      <c r="O101" s="7">
        <f t="shared" si="3"/>
        <v>6.41025641025641E-3</v>
      </c>
      <c r="P101" s="8">
        <f t="shared" si="4"/>
        <v>4.1091387245233394E-5</v>
      </c>
    </row>
    <row r="102" spans="13:16" x14ac:dyDescent="0.3">
      <c r="M102" t="s">
        <v>1955</v>
      </c>
      <c r="N102">
        <v>1</v>
      </c>
      <c r="O102" s="7">
        <f t="shared" si="3"/>
        <v>2.136752136752137E-3</v>
      </c>
      <c r="P102" s="8">
        <f t="shared" si="4"/>
        <v>4.5657096939148232E-6</v>
      </c>
    </row>
    <row r="103" spans="13:16" x14ac:dyDescent="0.3">
      <c r="M103" t="s">
        <v>2117</v>
      </c>
      <c r="N103">
        <v>3</v>
      </c>
      <c r="O103" s="7">
        <f t="shared" si="3"/>
        <v>6.41025641025641E-3</v>
      </c>
      <c r="P103" s="8">
        <f t="shared" si="4"/>
        <v>4.1091387245233394E-5</v>
      </c>
    </row>
    <row r="105" spans="13:16" x14ac:dyDescent="0.3">
      <c r="M105" s="7">
        <f>SUM(P60:P103)</f>
        <v>7.1352911096500798E-2</v>
      </c>
      <c r="N105" s="6" t="s">
        <v>810</v>
      </c>
      <c r="O105" s="6"/>
      <c r="P105" s="6"/>
    </row>
    <row r="106" spans="13:16" x14ac:dyDescent="0.3">
      <c r="M106" s="7">
        <f>1-M105</f>
        <v>0.92864708890349923</v>
      </c>
      <c r="N106" s="6" t="s">
        <v>811</v>
      </c>
      <c r="O106" s="6"/>
      <c r="P106" s="6"/>
    </row>
  </sheetData>
  <sortState ref="A2:F79">
    <sortCondition ref="E2:E79"/>
  </sortState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L13" sqref="L13"/>
    </sheetView>
  </sheetViews>
  <sheetFormatPr defaultRowHeight="16.2" x14ac:dyDescent="0.3"/>
  <cols>
    <col min="16" max="16" width="10.44140625" bestFit="1" customWidth="1"/>
  </cols>
  <sheetData>
    <row r="1" spans="1:17" x14ac:dyDescent="0.3">
      <c r="A1" s="1">
        <v>43210</v>
      </c>
      <c r="B1">
        <v>2</v>
      </c>
      <c r="C1" t="s">
        <v>1</v>
      </c>
      <c r="D1" t="s">
        <v>177</v>
      </c>
      <c r="E1" t="s">
        <v>41</v>
      </c>
      <c r="M1" s="6" t="s">
        <v>912</v>
      </c>
      <c r="N1" s="6"/>
      <c r="O1" s="6"/>
      <c r="P1" s="6"/>
      <c r="Q1" s="6"/>
    </row>
    <row r="2" spans="1:17" x14ac:dyDescent="0.3">
      <c r="A2" s="1">
        <v>43238</v>
      </c>
      <c r="B2">
        <v>3</v>
      </c>
      <c r="C2" t="s">
        <v>1</v>
      </c>
      <c r="D2" t="s">
        <v>177</v>
      </c>
      <c r="E2" t="s">
        <v>41</v>
      </c>
      <c r="J2" t="s">
        <v>716</v>
      </c>
      <c r="K2" t="s">
        <v>717</v>
      </c>
      <c r="M2" s="6" t="s">
        <v>800</v>
      </c>
      <c r="N2" s="6" t="s">
        <v>801</v>
      </c>
      <c r="O2" s="6" t="s">
        <v>802</v>
      </c>
      <c r="P2" s="6" t="s">
        <v>803</v>
      </c>
      <c r="Q2" s="6" t="s">
        <v>804</v>
      </c>
    </row>
    <row r="3" spans="1:17" x14ac:dyDescent="0.3">
      <c r="A3" s="1">
        <v>43210</v>
      </c>
      <c r="B3">
        <v>2</v>
      </c>
      <c r="C3" t="s">
        <v>1</v>
      </c>
      <c r="D3" t="s">
        <v>14</v>
      </c>
      <c r="E3" t="s">
        <v>41</v>
      </c>
      <c r="I3" t="s">
        <v>710</v>
      </c>
      <c r="J3">
        <v>13</v>
      </c>
      <c r="K3">
        <v>1818</v>
      </c>
      <c r="M3" t="s">
        <v>413</v>
      </c>
      <c r="N3">
        <v>2</v>
      </c>
      <c r="O3" s="6">
        <f>N3/2131</f>
        <v>9.3852651337400278E-4</v>
      </c>
      <c r="P3" s="6">
        <f>LN(O3)</f>
        <v>-6.9711994515386717</v>
      </c>
      <c r="Q3" s="6">
        <f>O3*P3</f>
        <v>-6.5426555152873498E-3</v>
      </c>
    </row>
    <row r="4" spans="1:17" x14ac:dyDescent="0.3">
      <c r="A4" s="1">
        <v>43253</v>
      </c>
      <c r="B4">
        <v>2</v>
      </c>
      <c r="C4" t="s">
        <v>1</v>
      </c>
      <c r="D4" t="s">
        <v>1275</v>
      </c>
      <c r="E4" t="s">
        <v>1286</v>
      </c>
      <c r="I4" t="s">
        <v>711</v>
      </c>
      <c r="J4">
        <v>18</v>
      </c>
      <c r="K4">
        <v>88</v>
      </c>
      <c r="M4" t="s">
        <v>212</v>
      </c>
      <c r="N4">
        <v>1</v>
      </c>
      <c r="O4" s="6">
        <f t="shared" ref="O4:O51" si="0">N4/2131</f>
        <v>4.6926325668700139E-4</v>
      </c>
      <c r="P4" s="6">
        <f t="shared" ref="P4:P51" si="1">LN(O4)</f>
        <v>-7.6643466320986171</v>
      </c>
      <c r="Q4" s="6">
        <f t="shared" ref="Q4:Q51" si="2">O4*P4</f>
        <v>-3.5965962609566479E-3</v>
      </c>
    </row>
    <row r="5" spans="1:17" x14ac:dyDescent="0.3">
      <c r="A5" s="1">
        <v>43267</v>
      </c>
      <c r="B5">
        <v>2</v>
      </c>
      <c r="C5" t="s">
        <v>1569</v>
      </c>
      <c r="D5" t="s">
        <v>1575</v>
      </c>
      <c r="E5" t="s">
        <v>1609</v>
      </c>
      <c r="I5" t="s">
        <v>713</v>
      </c>
      <c r="J5">
        <v>1</v>
      </c>
      <c r="K5">
        <v>2</v>
      </c>
      <c r="M5" t="s">
        <v>208</v>
      </c>
      <c r="N5">
        <v>2</v>
      </c>
      <c r="O5" s="6">
        <f t="shared" si="0"/>
        <v>9.3852651337400278E-4</v>
      </c>
      <c r="P5" s="6">
        <f t="shared" si="1"/>
        <v>-6.9711994515386717</v>
      </c>
      <c r="Q5" s="6">
        <f t="shared" si="2"/>
        <v>-6.5426555152873498E-3</v>
      </c>
    </row>
    <row r="6" spans="1:17" x14ac:dyDescent="0.3">
      <c r="A6" s="1">
        <v>43192</v>
      </c>
      <c r="B6">
        <v>1</v>
      </c>
      <c r="C6" t="s">
        <v>1</v>
      </c>
      <c r="D6" t="s">
        <v>13</v>
      </c>
      <c r="E6" t="s">
        <v>41</v>
      </c>
      <c r="F6" t="s">
        <v>397</v>
      </c>
      <c r="I6" t="s">
        <v>712</v>
      </c>
      <c r="J6">
        <v>8</v>
      </c>
      <c r="K6">
        <v>212</v>
      </c>
      <c r="M6" t="s">
        <v>397</v>
      </c>
      <c r="N6">
        <v>26</v>
      </c>
      <c r="O6" s="6">
        <f t="shared" si="0"/>
        <v>1.2200844673862036E-2</v>
      </c>
      <c r="P6" s="6">
        <f t="shared" si="1"/>
        <v>-4.4062500940771354</v>
      </c>
      <c r="Q6" s="6">
        <f t="shared" si="2"/>
        <v>-5.3759972992025111E-2</v>
      </c>
    </row>
    <row r="7" spans="1:17" x14ac:dyDescent="0.3">
      <c r="A7" s="1">
        <v>43192</v>
      </c>
      <c r="B7">
        <v>22</v>
      </c>
      <c r="C7" t="s">
        <v>1</v>
      </c>
      <c r="D7" t="s">
        <v>8</v>
      </c>
      <c r="E7" t="s">
        <v>41</v>
      </c>
      <c r="F7" t="s">
        <v>88</v>
      </c>
      <c r="I7" t="s">
        <v>714</v>
      </c>
      <c r="J7">
        <v>9</v>
      </c>
      <c r="K7">
        <v>11</v>
      </c>
      <c r="M7" t="s">
        <v>788</v>
      </c>
      <c r="N7">
        <v>51</v>
      </c>
      <c r="O7" s="6">
        <f t="shared" si="0"/>
        <v>2.3932426091037073E-2</v>
      </c>
      <c r="P7" s="6">
        <f t="shared" si="1"/>
        <v>-3.7325209993742914</v>
      </c>
      <c r="Q7" s="6">
        <f t="shared" si="2"/>
        <v>-8.932828295076907E-2</v>
      </c>
    </row>
    <row r="8" spans="1:17" x14ac:dyDescent="0.3">
      <c r="A8" s="1">
        <v>43210</v>
      </c>
      <c r="B8">
        <v>6</v>
      </c>
      <c r="C8" t="s">
        <v>1</v>
      </c>
      <c r="D8" t="s">
        <v>8</v>
      </c>
      <c r="E8" t="s">
        <v>41</v>
      </c>
      <c r="F8" t="s">
        <v>88</v>
      </c>
      <c r="I8" t="s">
        <v>715</v>
      </c>
      <c r="J8">
        <v>49</v>
      </c>
      <c r="K8">
        <v>2131</v>
      </c>
      <c r="M8" t="s">
        <v>420</v>
      </c>
      <c r="N8">
        <v>1</v>
      </c>
      <c r="O8" s="6">
        <f t="shared" si="0"/>
        <v>4.6926325668700139E-4</v>
      </c>
      <c r="P8" s="6">
        <f t="shared" si="1"/>
        <v>-7.6643466320986171</v>
      </c>
      <c r="Q8" s="6">
        <f t="shared" si="2"/>
        <v>-3.5965962609566479E-3</v>
      </c>
    </row>
    <row r="9" spans="1:17" x14ac:dyDescent="0.3">
      <c r="A9" s="1">
        <v>43223</v>
      </c>
      <c r="B9">
        <v>21</v>
      </c>
      <c r="C9" t="s">
        <v>1</v>
      </c>
      <c r="D9" t="s">
        <v>8</v>
      </c>
      <c r="E9" t="s">
        <v>41</v>
      </c>
      <c r="F9" t="s">
        <v>88</v>
      </c>
      <c r="M9" t="s">
        <v>48</v>
      </c>
      <c r="N9">
        <v>4</v>
      </c>
      <c r="O9" s="6">
        <f t="shared" si="0"/>
        <v>1.8770530267480056E-3</v>
      </c>
      <c r="P9" s="6">
        <f t="shared" si="1"/>
        <v>-6.2780522709787263</v>
      </c>
      <c r="Q9" s="6">
        <f t="shared" si="2"/>
        <v>-1.1784237017322808E-2</v>
      </c>
    </row>
    <row r="10" spans="1:17" x14ac:dyDescent="0.3">
      <c r="A10" s="1">
        <v>43267</v>
      </c>
      <c r="B10">
        <v>2</v>
      </c>
      <c r="C10" t="s">
        <v>1569</v>
      </c>
      <c r="D10" t="s">
        <v>1559</v>
      </c>
      <c r="E10" t="s">
        <v>1609</v>
      </c>
      <c r="I10" t="s">
        <v>785</v>
      </c>
      <c r="J10" t="s">
        <v>786</v>
      </c>
      <c r="M10" t="s">
        <v>132</v>
      </c>
      <c r="N10">
        <v>2</v>
      </c>
      <c r="O10" s="6">
        <f t="shared" si="0"/>
        <v>9.3852651337400278E-4</v>
      </c>
      <c r="P10" s="6">
        <f t="shared" si="1"/>
        <v>-6.9711994515386717</v>
      </c>
      <c r="Q10" s="6">
        <f t="shared" si="2"/>
        <v>-6.5426555152873498E-3</v>
      </c>
    </row>
    <row r="11" spans="1:17" x14ac:dyDescent="0.3">
      <c r="A11" s="1">
        <v>43210</v>
      </c>
      <c r="B11">
        <v>5</v>
      </c>
      <c r="C11" t="s">
        <v>1</v>
      </c>
      <c r="D11" t="s">
        <v>246</v>
      </c>
      <c r="E11" t="s">
        <v>41</v>
      </c>
      <c r="F11" t="s">
        <v>397</v>
      </c>
      <c r="I11" t="s">
        <v>894</v>
      </c>
      <c r="J11">
        <v>2</v>
      </c>
      <c r="M11" t="s">
        <v>430</v>
      </c>
      <c r="N11">
        <v>152</v>
      </c>
      <c r="O11" s="6">
        <f t="shared" si="0"/>
        <v>7.1328015016424218E-2</v>
      </c>
      <c r="P11" s="6">
        <f t="shared" si="1"/>
        <v>-2.6404661112523407</v>
      </c>
      <c r="Q11" s="6">
        <f t="shared" si="2"/>
        <v>-0.18833920643376623</v>
      </c>
    </row>
    <row r="12" spans="1:17" x14ac:dyDescent="0.3">
      <c r="A12" s="1">
        <v>43238</v>
      </c>
      <c r="B12">
        <v>13</v>
      </c>
      <c r="C12" t="s">
        <v>1</v>
      </c>
      <c r="D12" t="s">
        <v>246</v>
      </c>
      <c r="E12" t="s">
        <v>41</v>
      </c>
      <c r="I12" t="s">
        <v>895</v>
      </c>
      <c r="J12">
        <v>1</v>
      </c>
      <c r="M12" t="s">
        <v>209</v>
      </c>
      <c r="N12">
        <v>1</v>
      </c>
      <c r="O12" s="6">
        <f t="shared" si="0"/>
        <v>4.6926325668700139E-4</v>
      </c>
      <c r="P12" s="6">
        <f t="shared" si="1"/>
        <v>-7.6643466320986171</v>
      </c>
      <c r="Q12" s="6">
        <f t="shared" si="2"/>
        <v>-3.5965962609566479E-3</v>
      </c>
    </row>
    <row r="13" spans="1:17" x14ac:dyDescent="0.3">
      <c r="A13" s="1">
        <v>43253</v>
      </c>
      <c r="B13">
        <v>2</v>
      </c>
      <c r="C13" t="s">
        <v>1</v>
      </c>
      <c r="D13" t="s">
        <v>1274</v>
      </c>
      <c r="E13" t="s">
        <v>1286</v>
      </c>
      <c r="I13" t="s">
        <v>787</v>
      </c>
      <c r="J13">
        <v>2</v>
      </c>
      <c r="M13" t="s">
        <v>875</v>
      </c>
      <c r="N13">
        <v>3</v>
      </c>
      <c r="O13" s="6">
        <f t="shared" si="0"/>
        <v>1.4077897700610043E-3</v>
      </c>
      <c r="P13" s="6">
        <f t="shared" si="1"/>
        <v>-6.5657343434305071</v>
      </c>
      <c r="Q13" s="6">
        <f t="shared" si="2"/>
        <v>-9.2431736416196727E-3</v>
      </c>
    </row>
    <row r="14" spans="1:17" x14ac:dyDescent="0.3">
      <c r="A14" s="1">
        <v>43267</v>
      </c>
      <c r="B14">
        <v>1</v>
      </c>
      <c r="C14" t="s">
        <v>1569</v>
      </c>
      <c r="D14" t="s">
        <v>1562</v>
      </c>
      <c r="E14" t="s">
        <v>1609</v>
      </c>
      <c r="I14" t="s">
        <v>839</v>
      </c>
      <c r="J14">
        <v>26</v>
      </c>
      <c r="M14" t="s">
        <v>139</v>
      </c>
      <c r="N14">
        <v>11</v>
      </c>
      <c r="O14" s="6">
        <f t="shared" si="0"/>
        <v>5.1618958235570157E-3</v>
      </c>
      <c r="P14" s="6">
        <f t="shared" si="1"/>
        <v>-5.2664513593002464</v>
      </c>
      <c r="Q14" s="6">
        <f t="shared" si="2"/>
        <v>-2.718487327653811E-2</v>
      </c>
    </row>
    <row r="15" spans="1:17" x14ac:dyDescent="0.3">
      <c r="A15" s="1">
        <v>43281</v>
      </c>
      <c r="B15">
        <v>4</v>
      </c>
      <c r="C15" t="s">
        <v>1712</v>
      </c>
      <c r="D15" t="s">
        <v>1721</v>
      </c>
      <c r="E15" t="s">
        <v>1786</v>
      </c>
      <c r="I15" t="s">
        <v>896</v>
      </c>
      <c r="J15">
        <v>51</v>
      </c>
      <c r="M15" t="s">
        <v>261</v>
      </c>
      <c r="N15">
        <v>19</v>
      </c>
      <c r="O15" s="6">
        <f t="shared" si="0"/>
        <v>8.9160018770530272E-3</v>
      </c>
      <c r="P15" s="6">
        <f t="shared" si="1"/>
        <v>-4.7199076529321768</v>
      </c>
      <c r="Q15" s="6">
        <f t="shared" si="2"/>
        <v>-4.2082705493060237E-2</v>
      </c>
    </row>
    <row r="16" spans="1:17" x14ac:dyDescent="0.3">
      <c r="A16" s="1">
        <v>43192</v>
      </c>
      <c r="B16">
        <v>9</v>
      </c>
      <c r="C16" t="s">
        <v>1</v>
      </c>
      <c r="D16" t="s">
        <v>72</v>
      </c>
      <c r="E16" t="s">
        <v>41</v>
      </c>
      <c r="F16" t="s">
        <v>86</v>
      </c>
      <c r="I16" t="s">
        <v>897</v>
      </c>
      <c r="J16">
        <v>1</v>
      </c>
      <c r="M16" t="s">
        <v>86</v>
      </c>
      <c r="N16">
        <v>71</v>
      </c>
      <c r="O16" s="6">
        <f t="shared" si="0"/>
        <v>3.3317691224777103E-2</v>
      </c>
      <c r="P16" s="6">
        <f t="shared" si="1"/>
        <v>-3.4016667550573016</v>
      </c>
      <c r="Q16" s="6">
        <f t="shared" si="2"/>
        <v>-0.11333568259458866</v>
      </c>
    </row>
    <row r="17" spans="1:17" x14ac:dyDescent="0.3">
      <c r="A17" s="1">
        <v>43210</v>
      </c>
      <c r="B17">
        <v>30</v>
      </c>
      <c r="C17" t="s">
        <v>1</v>
      </c>
      <c r="D17" t="s">
        <v>72</v>
      </c>
      <c r="E17" t="s">
        <v>41</v>
      </c>
      <c r="F17" t="s">
        <v>86</v>
      </c>
      <c r="I17" t="s">
        <v>898</v>
      </c>
      <c r="J17">
        <v>4</v>
      </c>
      <c r="M17" t="s">
        <v>419</v>
      </c>
      <c r="N17">
        <v>1</v>
      </c>
      <c r="O17" s="6">
        <f t="shared" si="0"/>
        <v>4.6926325668700139E-4</v>
      </c>
      <c r="P17" s="6">
        <f t="shared" si="1"/>
        <v>-7.6643466320986171</v>
      </c>
      <c r="Q17" s="6">
        <f t="shared" si="2"/>
        <v>-3.5965962609566479E-3</v>
      </c>
    </row>
    <row r="18" spans="1:17" x14ac:dyDescent="0.3">
      <c r="A18" s="20">
        <v>43174</v>
      </c>
      <c r="B18" s="15">
        <v>2</v>
      </c>
      <c r="C18" s="15" t="s">
        <v>1</v>
      </c>
      <c r="D18" s="15" t="s">
        <v>72</v>
      </c>
      <c r="E18" s="15" t="s">
        <v>41</v>
      </c>
      <c r="F18" s="15" t="s">
        <v>86</v>
      </c>
      <c r="I18" t="s">
        <v>899</v>
      </c>
      <c r="J18">
        <v>2</v>
      </c>
      <c r="M18" t="s">
        <v>49</v>
      </c>
      <c r="N18">
        <v>139</v>
      </c>
      <c r="O18" s="6">
        <f t="shared" si="0"/>
        <v>6.5227592679493199E-2</v>
      </c>
      <c r="P18" s="6">
        <f t="shared" si="1"/>
        <v>-2.7298726989679252</v>
      </c>
      <c r="Q18" s="6">
        <f t="shared" si="2"/>
        <v>-0.17806302447514857</v>
      </c>
    </row>
    <row r="19" spans="1:17" x14ac:dyDescent="0.3">
      <c r="A19" s="1">
        <v>43238</v>
      </c>
      <c r="B19">
        <v>30</v>
      </c>
      <c r="C19" t="s">
        <v>1</v>
      </c>
      <c r="D19" t="s">
        <v>72</v>
      </c>
      <c r="E19" t="s">
        <v>41</v>
      </c>
      <c r="F19" t="s">
        <v>86</v>
      </c>
      <c r="I19" t="s">
        <v>843</v>
      </c>
      <c r="J19">
        <v>152</v>
      </c>
      <c r="M19" t="s">
        <v>129</v>
      </c>
      <c r="N19">
        <v>1</v>
      </c>
      <c r="O19" s="6">
        <f t="shared" si="0"/>
        <v>4.6926325668700139E-4</v>
      </c>
      <c r="P19" s="6">
        <f t="shared" si="1"/>
        <v>-7.6643466320986171</v>
      </c>
      <c r="Q19" s="6">
        <f t="shared" si="2"/>
        <v>-3.5965962609566479E-3</v>
      </c>
    </row>
    <row r="20" spans="1:17" x14ac:dyDescent="0.3">
      <c r="A20" s="1">
        <v>43253</v>
      </c>
      <c r="B20">
        <v>1</v>
      </c>
      <c r="C20" t="s">
        <v>1</v>
      </c>
      <c r="D20" t="s">
        <v>1276</v>
      </c>
      <c r="E20" t="s">
        <v>1286</v>
      </c>
      <c r="F20" t="s">
        <v>1281</v>
      </c>
      <c r="I20" t="s">
        <v>900</v>
      </c>
      <c r="J20">
        <v>1</v>
      </c>
      <c r="M20" t="s">
        <v>855</v>
      </c>
      <c r="N20">
        <v>7</v>
      </c>
      <c r="O20" s="6">
        <f t="shared" si="0"/>
        <v>3.2848427968090099E-3</v>
      </c>
      <c r="P20" s="6">
        <f t="shared" si="1"/>
        <v>-5.7184364830433037</v>
      </c>
      <c r="Q20" s="6">
        <f t="shared" si="2"/>
        <v>-1.8784164890334645E-2</v>
      </c>
    </row>
    <row r="21" spans="1:17" x14ac:dyDescent="0.3">
      <c r="A21" s="1">
        <v>43267</v>
      </c>
      <c r="B21">
        <v>1</v>
      </c>
      <c r="C21" t="s">
        <v>1569</v>
      </c>
      <c r="D21" t="s">
        <v>1576</v>
      </c>
      <c r="E21" t="s">
        <v>1609</v>
      </c>
      <c r="F21" t="s">
        <v>1578</v>
      </c>
      <c r="I21" t="s">
        <v>875</v>
      </c>
      <c r="J21">
        <v>3</v>
      </c>
      <c r="M21" t="s">
        <v>123</v>
      </c>
      <c r="N21">
        <v>2</v>
      </c>
      <c r="O21" s="6">
        <f t="shared" si="0"/>
        <v>9.3852651337400278E-4</v>
      </c>
      <c r="P21" s="6">
        <f t="shared" si="1"/>
        <v>-6.9711994515386717</v>
      </c>
      <c r="Q21" s="6">
        <f t="shared" si="2"/>
        <v>-6.5426555152873498E-3</v>
      </c>
    </row>
    <row r="22" spans="1:17" x14ac:dyDescent="0.3">
      <c r="A22" s="1">
        <v>43192</v>
      </c>
      <c r="B22">
        <v>1442</v>
      </c>
      <c r="C22" t="s">
        <v>1</v>
      </c>
      <c r="D22" t="s">
        <v>72</v>
      </c>
      <c r="E22" t="s">
        <v>41</v>
      </c>
      <c r="F22" t="s">
        <v>85</v>
      </c>
      <c r="I22" t="s">
        <v>791</v>
      </c>
      <c r="J22">
        <v>11</v>
      </c>
      <c r="M22" t="s">
        <v>85</v>
      </c>
      <c r="N22">
        <v>1448</v>
      </c>
      <c r="O22" s="6">
        <f t="shared" si="0"/>
        <v>0.679493195682778</v>
      </c>
      <c r="P22" s="6">
        <f t="shared" si="1"/>
        <v>-0.38640805915295551</v>
      </c>
      <c r="Q22" s="6">
        <f t="shared" si="2"/>
        <v>-0.26256164695142165</v>
      </c>
    </row>
    <row r="23" spans="1:17" x14ac:dyDescent="0.3">
      <c r="A23" s="1">
        <v>43210</v>
      </c>
      <c r="B23">
        <v>2</v>
      </c>
      <c r="C23" t="s">
        <v>1</v>
      </c>
      <c r="D23" t="s">
        <v>72</v>
      </c>
      <c r="E23" t="s">
        <v>41</v>
      </c>
      <c r="F23" t="s">
        <v>85</v>
      </c>
      <c r="I23" t="s">
        <v>901</v>
      </c>
      <c r="J23">
        <v>19</v>
      </c>
      <c r="M23" t="s">
        <v>218</v>
      </c>
      <c r="N23">
        <v>24</v>
      </c>
      <c r="O23" s="6">
        <f t="shared" si="0"/>
        <v>1.1262318160488035E-2</v>
      </c>
      <c r="P23" s="6">
        <f t="shared" si="1"/>
        <v>-4.4862928017506718</v>
      </c>
      <c r="Q23" s="6">
        <f t="shared" si="2"/>
        <v>-5.0526056894423334E-2</v>
      </c>
    </row>
    <row r="24" spans="1:17" x14ac:dyDescent="0.3">
      <c r="A24" s="20">
        <v>43174</v>
      </c>
      <c r="B24" s="15">
        <v>4</v>
      </c>
      <c r="C24" s="15" t="s">
        <v>1</v>
      </c>
      <c r="D24" s="15" t="s">
        <v>72</v>
      </c>
      <c r="E24" s="15" t="s">
        <v>41</v>
      </c>
      <c r="F24" s="15" t="s">
        <v>85</v>
      </c>
      <c r="I24" t="s">
        <v>878</v>
      </c>
      <c r="J24">
        <v>71</v>
      </c>
      <c r="M24" t="s">
        <v>906</v>
      </c>
      <c r="N24">
        <v>5</v>
      </c>
      <c r="O24" s="6">
        <f t="shared" si="0"/>
        <v>2.346316283435007E-3</v>
      </c>
      <c r="P24" s="6">
        <f t="shared" si="1"/>
        <v>-6.0549087196645166</v>
      </c>
      <c r="Q24" s="6">
        <f t="shared" si="2"/>
        <v>-1.4206730923661466E-2</v>
      </c>
    </row>
    <row r="25" spans="1:17" x14ac:dyDescent="0.3">
      <c r="A25" s="1">
        <v>43210</v>
      </c>
      <c r="B25">
        <v>12</v>
      </c>
      <c r="C25" t="s">
        <v>1</v>
      </c>
      <c r="D25" t="s">
        <v>72</v>
      </c>
      <c r="E25" t="s">
        <v>41</v>
      </c>
      <c r="F25" t="s">
        <v>218</v>
      </c>
      <c r="I25" t="s">
        <v>902</v>
      </c>
      <c r="J25">
        <v>1</v>
      </c>
      <c r="M25" t="s">
        <v>907</v>
      </c>
      <c r="N25">
        <v>2</v>
      </c>
      <c r="O25" s="6">
        <f t="shared" si="0"/>
        <v>9.3852651337400278E-4</v>
      </c>
      <c r="P25" s="6">
        <f t="shared" si="1"/>
        <v>-6.9711994515386717</v>
      </c>
      <c r="Q25" s="6">
        <f t="shared" si="2"/>
        <v>-6.5426555152873498E-3</v>
      </c>
    </row>
    <row r="26" spans="1:17" x14ac:dyDescent="0.3">
      <c r="A26" s="1">
        <v>43238</v>
      </c>
      <c r="B26">
        <v>12</v>
      </c>
      <c r="C26" t="s">
        <v>1</v>
      </c>
      <c r="D26" t="s">
        <v>72</v>
      </c>
      <c r="E26" t="s">
        <v>41</v>
      </c>
      <c r="F26" t="s">
        <v>218</v>
      </c>
      <c r="I26" t="s">
        <v>903</v>
      </c>
      <c r="J26">
        <v>139</v>
      </c>
      <c r="M26" t="s">
        <v>908</v>
      </c>
      <c r="N26">
        <v>6</v>
      </c>
      <c r="O26" s="6">
        <f t="shared" si="0"/>
        <v>2.8155795401220087E-3</v>
      </c>
      <c r="P26" s="6">
        <f t="shared" si="1"/>
        <v>-5.8725871628705617</v>
      </c>
      <c r="Q26" s="6">
        <f t="shared" si="2"/>
        <v>-1.6534736263361507E-2</v>
      </c>
    </row>
    <row r="27" spans="1:17" x14ac:dyDescent="0.3">
      <c r="A27" s="1">
        <v>43281</v>
      </c>
      <c r="B27">
        <v>1</v>
      </c>
      <c r="C27" t="s">
        <v>1712</v>
      </c>
      <c r="D27" t="s">
        <v>1722</v>
      </c>
      <c r="E27" t="s">
        <v>1786</v>
      </c>
      <c r="I27" t="s">
        <v>854</v>
      </c>
      <c r="J27">
        <v>1</v>
      </c>
      <c r="M27" t="s">
        <v>341</v>
      </c>
      <c r="N27">
        <v>7</v>
      </c>
      <c r="O27" s="6">
        <f t="shared" si="0"/>
        <v>3.2848427968090099E-3</v>
      </c>
      <c r="P27" s="6">
        <f t="shared" si="1"/>
        <v>-5.7184364830433037</v>
      </c>
      <c r="Q27" s="6">
        <f t="shared" si="2"/>
        <v>-1.8784164890334645E-2</v>
      </c>
    </row>
    <row r="28" spans="1:17" x14ac:dyDescent="0.3">
      <c r="A28" s="1">
        <v>43210</v>
      </c>
      <c r="B28">
        <v>2</v>
      </c>
      <c r="C28" t="s">
        <v>1</v>
      </c>
      <c r="D28" t="s">
        <v>144</v>
      </c>
      <c r="E28" t="s">
        <v>41</v>
      </c>
      <c r="I28" t="s">
        <v>904</v>
      </c>
      <c r="J28">
        <v>7</v>
      </c>
      <c r="M28" t="s">
        <v>910</v>
      </c>
      <c r="N28">
        <v>2</v>
      </c>
      <c r="O28" s="6">
        <f t="shared" si="0"/>
        <v>9.3852651337400278E-4</v>
      </c>
      <c r="P28" s="6">
        <f t="shared" si="1"/>
        <v>-6.9711994515386717</v>
      </c>
      <c r="Q28" s="6">
        <f t="shared" si="2"/>
        <v>-6.5426555152873498E-3</v>
      </c>
    </row>
    <row r="29" spans="1:17" x14ac:dyDescent="0.3">
      <c r="A29" s="1">
        <v>43281</v>
      </c>
      <c r="B29">
        <v>5</v>
      </c>
      <c r="C29" t="s">
        <v>1711</v>
      </c>
      <c r="D29" t="s">
        <v>1719</v>
      </c>
      <c r="E29" t="s">
        <v>1786</v>
      </c>
      <c r="F29" t="s">
        <v>1917</v>
      </c>
      <c r="I29" t="s">
        <v>861</v>
      </c>
      <c r="J29">
        <v>2</v>
      </c>
      <c r="M29" t="s">
        <v>911</v>
      </c>
      <c r="N29">
        <v>6</v>
      </c>
      <c r="O29" s="6">
        <f t="shared" si="0"/>
        <v>2.8155795401220087E-3</v>
      </c>
      <c r="P29" s="6">
        <f t="shared" si="1"/>
        <v>-5.8725871628705617</v>
      </c>
      <c r="Q29" s="6">
        <f t="shared" si="2"/>
        <v>-1.6534736263361507E-2</v>
      </c>
    </row>
    <row r="30" spans="1:17" x14ac:dyDescent="0.3">
      <c r="A30" s="1">
        <v>43210</v>
      </c>
      <c r="B30">
        <v>152</v>
      </c>
      <c r="C30" t="s">
        <v>1</v>
      </c>
      <c r="D30" t="s">
        <v>11</v>
      </c>
      <c r="E30" t="s">
        <v>41</v>
      </c>
      <c r="F30" t="s">
        <v>430</v>
      </c>
      <c r="I30" t="s">
        <v>796</v>
      </c>
      <c r="J30">
        <v>1448</v>
      </c>
      <c r="M30" t="s">
        <v>2144</v>
      </c>
      <c r="N30">
        <v>2</v>
      </c>
      <c r="O30" s="6">
        <f t="shared" si="0"/>
        <v>9.3852651337400278E-4</v>
      </c>
      <c r="P30" s="6">
        <f t="shared" si="1"/>
        <v>-6.9711994515386717</v>
      </c>
      <c r="Q30" s="6">
        <f t="shared" si="2"/>
        <v>-6.5426555152873498E-3</v>
      </c>
    </row>
    <row r="31" spans="1:17" x14ac:dyDescent="0.3">
      <c r="A31" s="1">
        <v>43238</v>
      </c>
      <c r="B31">
        <v>19</v>
      </c>
      <c r="C31" t="s">
        <v>1</v>
      </c>
      <c r="D31" t="s">
        <v>34</v>
      </c>
      <c r="E31" t="s">
        <v>2326</v>
      </c>
      <c r="F31" t="s">
        <v>59</v>
      </c>
      <c r="I31" t="s">
        <v>905</v>
      </c>
      <c r="J31">
        <v>24</v>
      </c>
      <c r="M31" t="s">
        <v>949</v>
      </c>
      <c r="N31">
        <v>1</v>
      </c>
      <c r="O31" s="6">
        <f t="shared" si="0"/>
        <v>4.6926325668700139E-4</v>
      </c>
      <c r="P31" s="6">
        <f t="shared" si="1"/>
        <v>-7.6643466320986171</v>
      </c>
      <c r="Q31" s="6">
        <f t="shared" si="2"/>
        <v>-3.5965962609566479E-3</v>
      </c>
    </row>
    <row r="32" spans="1:17" x14ac:dyDescent="0.3">
      <c r="A32" s="1">
        <v>43267</v>
      </c>
      <c r="B32">
        <v>4</v>
      </c>
      <c r="C32" t="s">
        <v>1569</v>
      </c>
      <c r="D32" t="s">
        <v>1574</v>
      </c>
      <c r="E32" t="s">
        <v>2326</v>
      </c>
      <c r="F32" t="s">
        <v>1621</v>
      </c>
      <c r="I32" t="s">
        <v>906</v>
      </c>
      <c r="J32">
        <v>5</v>
      </c>
      <c r="M32" t="s">
        <v>1917</v>
      </c>
      <c r="N32">
        <v>5</v>
      </c>
      <c r="O32" s="6">
        <f t="shared" si="0"/>
        <v>2.346316283435007E-3</v>
      </c>
      <c r="P32" s="6">
        <f t="shared" si="1"/>
        <v>-6.0549087196645166</v>
      </c>
      <c r="Q32" s="6">
        <f t="shared" si="2"/>
        <v>-1.4206730923661466E-2</v>
      </c>
    </row>
    <row r="33" spans="1:17" x14ac:dyDescent="0.3">
      <c r="A33" s="1">
        <v>43281</v>
      </c>
      <c r="B33">
        <v>2</v>
      </c>
      <c r="C33" t="s">
        <v>1712</v>
      </c>
      <c r="D33" t="s">
        <v>1726</v>
      </c>
      <c r="E33" t="s">
        <v>2326</v>
      </c>
      <c r="F33" t="s">
        <v>1877</v>
      </c>
      <c r="I33" t="s">
        <v>907</v>
      </c>
      <c r="J33">
        <v>2</v>
      </c>
      <c r="M33" t="s">
        <v>59</v>
      </c>
      <c r="N33">
        <v>25</v>
      </c>
      <c r="O33" s="6">
        <f t="shared" si="0"/>
        <v>1.1731581417175035E-2</v>
      </c>
      <c r="P33" s="6">
        <f t="shared" si="1"/>
        <v>-4.4454708072304161</v>
      </c>
      <c r="Q33" s="6">
        <f t="shared" si="2"/>
        <v>-5.2152402712698456E-2</v>
      </c>
    </row>
    <row r="34" spans="1:17" x14ac:dyDescent="0.3">
      <c r="A34" s="1">
        <v>43210</v>
      </c>
      <c r="B34">
        <v>1</v>
      </c>
      <c r="C34" t="s">
        <v>0</v>
      </c>
      <c r="D34" t="s">
        <v>6</v>
      </c>
      <c r="E34" t="s">
        <v>39</v>
      </c>
      <c r="F34" t="s">
        <v>48</v>
      </c>
      <c r="I34" t="s">
        <v>908</v>
      </c>
      <c r="J34">
        <v>6</v>
      </c>
      <c r="M34" t="s">
        <v>790</v>
      </c>
      <c r="N34">
        <v>1</v>
      </c>
      <c r="O34" s="6">
        <f t="shared" si="0"/>
        <v>4.6926325668700139E-4</v>
      </c>
      <c r="P34" s="6">
        <f t="shared" si="1"/>
        <v>-7.6643466320986171</v>
      </c>
      <c r="Q34" s="6">
        <f t="shared" si="2"/>
        <v>-3.5965962609566479E-3</v>
      </c>
    </row>
    <row r="35" spans="1:17" x14ac:dyDescent="0.3">
      <c r="A35" s="1">
        <v>43238</v>
      </c>
      <c r="B35">
        <v>2</v>
      </c>
      <c r="C35" t="s">
        <v>0</v>
      </c>
      <c r="D35" t="s">
        <v>6</v>
      </c>
      <c r="E35" t="s">
        <v>39</v>
      </c>
      <c r="F35" t="s">
        <v>48</v>
      </c>
      <c r="I35" t="s">
        <v>909</v>
      </c>
      <c r="J35">
        <v>7</v>
      </c>
      <c r="M35" t="s">
        <v>1184</v>
      </c>
      <c r="N35">
        <v>1</v>
      </c>
      <c r="O35" s="6">
        <f t="shared" si="0"/>
        <v>4.6926325668700139E-4</v>
      </c>
      <c r="P35" s="6">
        <f t="shared" si="1"/>
        <v>-7.6643466320986171</v>
      </c>
      <c r="Q35" s="6">
        <f t="shared" si="2"/>
        <v>-3.5965962609566479E-3</v>
      </c>
    </row>
    <row r="36" spans="1:17" x14ac:dyDescent="0.3">
      <c r="A36" s="1">
        <v>43253</v>
      </c>
      <c r="B36">
        <v>1</v>
      </c>
      <c r="C36" t="s">
        <v>0</v>
      </c>
      <c r="D36" t="s">
        <v>6</v>
      </c>
      <c r="E36" t="s">
        <v>1283</v>
      </c>
      <c r="F36" t="s">
        <v>1278</v>
      </c>
      <c r="I36" t="s">
        <v>910</v>
      </c>
      <c r="J36">
        <v>2</v>
      </c>
      <c r="M36" t="s">
        <v>2150</v>
      </c>
      <c r="N36">
        <v>1</v>
      </c>
      <c r="O36" s="6">
        <f t="shared" si="0"/>
        <v>4.6926325668700139E-4</v>
      </c>
      <c r="P36" s="6">
        <f t="shared" si="1"/>
        <v>-7.6643466320986171</v>
      </c>
      <c r="Q36" s="6">
        <f t="shared" si="2"/>
        <v>-3.5965962609566479E-3</v>
      </c>
    </row>
    <row r="37" spans="1:17" x14ac:dyDescent="0.3">
      <c r="A37" s="1">
        <v>43210</v>
      </c>
      <c r="B37">
        <v>3</v>
      </c>
      <c r="C37" t="s">
        <v>31</v>
      </c>
      <c r="D37" t="s">
        <v>35</v>
      </c>
      <c r="E37" t="s">
        <v>39</v>
      </c>
      <c r="I37" t="s">
        <v>911</v>
      </c>
      <c r="J37">
        <v>6</v>
      </c>
      <c r="M37" t="s">
        <v>2151</v>
      </c>
      <c r="N37">
        <v>1</v>
      </c>
      <c r="O37" s="6">
        <f t="shared" si="0"/>
        <v>4.6926325668700139E-4</v>
      </c>
      <c r="P37" s="6">
        <f t="shared" si="1"/>
        <v>-7.6643466320986171</v>
      </c>
      <c r="Q37" s="6">
        <f t="shared" si="2"/>
        <v>-3.5965962609566479E-3</v>
      </c>
    </row>
    <row r="38" spans="1:17" x14ac:dyDescent="0.3">
      <c r="A38" s="1">
        <v>43238</v>
      </c>
      <c r="B38">
        <v>2</v>
      </c>
      <c r="C38" t="s">
        <v>31</v>
      </c>
      <c r="D38" t="s">
        <v>35</v>
      </c>
      <c r="E38" t="s">
        <v>39</v>
      </c>
      <c r="I38" t="s">
        <v>2144</v>
      </c>
      <c r="J38">
        <v>2</v>
      </c>
      <c r="M38" t="s">
        <v>2098</v>
      </c>
      <c r="N38">
        <v>2</v>
      </c>
      <c r="O38" s="6">
        <f t="shared" si="0"/>
        <v>9.3852651337400278E-4</v>
      </c>
      <c r="P38" s="6">
        <f t="shared" si="1"/>
        <v>-6.9711994515386717</v>
      </c>
      <c r="Q38" s="6">
        <f t="shared" si="2"/>
        <v>-6.5426555152873498E-3</v>
      </c>
    </row>
    <row r="39" spans="1:17" x14ac:dyDescent="0.3">
      <c r="A39" s="1">
        <v>43253</v>
      </c>
      <c r="B39">
        <v>1</v>
      </c>
      <c r="C39" t="s">
        <v>31</v>
      </c>
      <c r="D39" t="s">
        <v>1273</v>
      </c>
      <c r="E39" t="s">
        <v>1283</v>
      </c>
      <c r="I39" t="s">
        <v>2145</v>
      </c>
      <c r="J39">
        <v>1</v>
      </c>
      <c r="M39" t="s">
        <v>395</v>
      </c>
      <c r="N39">
        <v>4</v>
      </c>
      <c r="O39" s="6">
        <f t="shared" si="0"/>
        <v>1.8770530267480056E-3</v>
      </c>
      <c r="P39" s="6">
        <f t="shared" si="1"/>
        <v>-6.2780522709787263</v>
      </c>
      <c r="Q39" s="6">
        <f t="shared" si="2"/>
        <v>-1.1784237017322808E-2</v>
      </c>
    </row>
    <row r="40" spans="1:17" x14ac:dyDescent="0.3">
      <c r="A40" s="1">
        <v>43192</v>
      </c>
      <c r="B40">
        <v>2</v>
      </c>
      <c r="C40" t="s">
        <v>1</v>
      </c>
      <c r="D40" t="s">
        <v>90</v>
      </c>
      <c r="E40" t="s">
        <v>39</v>
      </c>
      <c r="F40" t="s">
        <v>208</v>
      </c>
      <c r="I40" t="s">
        <v>2146</v>
      </c>
      <c r="J40">
        <v>5</v>
      </c>
      <c r="M40" t="s">
        <v>214</v>
      </c>
      <c r="N40">
        <v>29</v>
      </c>
      <c r="O40" s="6">
        <f t="shared" si="0"/>
        <v>1.360863444392304E-2</v>
      </c>
      <c r="P40" s="6">
        <f t="shared" si="1"/>
        <v>-4.2970508021121434</v>
      </c>
      <c r="Q40" s="6">
        <f t="shared" si="2"/>
        <v>-5.8476993552910445E-2</v>
      </c>
    </row>
    <row r="41" spans="1:17" x14ac:dyDescent="0.3">
      <c r="A41" s="1">
        <v>43281</v>
      </c>
      <c r="B41">
        <v>1</v>
      </c>
      <c r="C41" t="s">
        <v>1713</v>
      </c>
      <c r="D41" t="s">
        <v>1727</v>
      </c>
      <c r="E41" t="s">
        <v>1782</v>
      </c>
      <c r="F41" t="s">
        <v>1915</v>
      </c>
      <c r="I41" t="s">
        <v>2147</v>
      </c>
      <c r="J41">
        <v>25</v>
      </c>
      <c r="M41" t="s">
        <v>1010</v>
      </c>
      <c r="N41">
        <v>4</v>
      </c>
      <c r="O41" s="6">
        <f t="shared" si="0"/>
        <v>1.8770530267480056E-3</v>
      </c>
      <c r="P41" s="6">
        <f t="shared" si="1"/>
        <v>-6.2780522709787263</v>
      </c>
      <c r="Q41" s="6">
        <f t="shared" si="2"/>
        <v>-1.1784237017322808E-2</v>
      </c>
    </row>
    <row r="42" spans="1:17" x14ac:dyDescent="0.3">
      <c r="A42" s="1">
        <v>43210</v>
      </c>
      <c r="B42">
        <v>1</v>
      </c>
      <c r="C42" t="s">
        <v>31</v>
      </c>
      <c r="D42" t="s">
        <v>37</v>
      </c>
      <c r="E42" t="s">
        <v>39</v>
      </c>
      <c r="F42" t="s">
        <v>132</v>
      </c>
      <c r="I42" t="s">
        <v>2148</v>
      </c>
      <c r="J42">
        <v>1</v>
      </c>
      <c r="M42" t="s">
        <v>1946</v>
      </c>
      <c r="N42">
        <v>1</v>
      </c>
      <c r="O42" s="6">
        <f t="shared" si="0"/>
        <v>4.6926325668700139E-4</v>
      </c>
      <c r="P42" s="6">
        <f t="shared" si="1"/>
        <v>-7.6643466320986171</v>
      </c>
      <c r="Q42" s="6">
        <f t="shared" si="2"/>
        <v>-3.5965962609566479E-3</v>
      </c>
    </row>
    <row r="43" spans="1:17" x14ac:dyDescent="0.3">
      <c r="A43" s="1">
        <v>43223</v>
      </c>
      <c r="B43">
        <v>1</v>
      </c>
      <c r="C43" t="s">
        <v>31</v>
      </c>
      <c r="D43" t="s">
        <v>37</v>
      </c>
      <c r="E43" t="s">
        <v>39</v>
      </c>
      <c r="F43" t="s">
        <v>132</v>
      </c>
      <c r="I43" t="s">
        <v>2149</v>
      </c>
      <c r="J43">
        <v>1</v>
      </c>
      <c r="M43" t="s">
        <v>627</v>
      </c>
      <c r="N43">
        <v>35</v>
      </c>
      <c r="O43" s="6">
        <f t="shared" si="0"/>
        <v>1.642421398404505E-2</v>
      </c>
      <c r="P43" s="6">
        <f t="shared" si="1"/>
        <v>-4.1089985706092031</v>
      </c>
      <c r="Q43" s="6">
        <f t="shared" si="2"/>
        <v>-6.7487071783820796E-2</v>
      </c>
    </row>
    <row r="44" spans="1:17" x14ac:dyDescent="0.3">
      <c r="A44" s="1">
        <v>43210</v>
      </c>
      <c r="B44">
        <v>3</v>
      </c>
      <c r="C44" t="s">
        <v>31</v>
      </c>
      <c r="D44" t="s">
        <v>37</v>
      </c>
      <c r="E44" t="s">
        <v>39</v>
      </c>
      <c r="F44" t="s">
        <v>291</v>
      </c>
      <c r="I44" t="s">
        <v>2150</v>
      </c>
      <c r="J44">
        <v>1</v>
      </c>
      <c r="M44" t="s">
        <v>284</v>
      </c>
      <c r="N44">
        <v>14</v>
      </c>
      <c r="O44" s="6">
        <f t="shared" si="0"/>
        <v>6.5696855936180198E-3</v>
      </c>
      <c r="P44" s="6">
        <f t="shared" si="1"/>
        <v>-5.0252893024833583</v>
      </c>
      <c r="Q44" s="6">
        <f t="shared" si="2"/>
        <v>-3.3014570734287665E-2</v>
      </c>
    </row>
    <row r="45" spans="1:17" x14ac:dyDescent="0.3">
      <c r="A45" s="1">
        <v>43210</v>
      </c>
      <c r="B45">
        <v>4</v>
      </c>
      <c r="C45" t="s">
        <v>31</v>
      </c>
      <c r="D45" t="s">
        <v>37</v>
      </c>
      <c r="E45" t="s">
        <v>39</v>
      </c>
      <c r="F45" t="s">
        <v>269</v>
      </c>
      <c r="I45" t="s">
        <v>2151</v>
      </c>
      <c r="J45">
        <v>1</v>
      </c>
      <c r="M45" t="s">
        <v>402</v>
      </c>
      <c r="N45">
        <v>1</v>
      </c>
      <c r="O45" s="6">
        <f t="shared" si="0"/>
        <v>4.6926325668700139E-4</v>
      </c>
      <c r="P45" s="6">
        <f t="shared" si="1"/>
        <v>-7.6643466320986171</v>
      </c>
      <c r="Q45" s="6">
        <f t="shared" si="2"/>
        <v>-3.5965962609566479E-3</v>
      </c>
    </row>
    <row r="46" spans="1:17" x14ac:dyDescent="0.3">
      <c r="A46" s="1">
        <v>43281</v>
      </c>
      <c r="B46">
        <v>1</v>
      </c>
      <c r="C46" t="s">
        <v>1713</v>
      </c>
      <c r="D46" t="s">
        <v>1727</v>
      </c>
      <c r="E46" t="s">
        <v>1782</v>
      </c>
      <c r="F46" t="s">
        <v>269</v>
      </c>
      <c r="I46" t="s">
        <v>2098</v>
      </c>
      <c r="J46">
        <v>2</v>
      </c>
      <c r="M46" t="s">
        <v>206</v>
      </c>
      <c r="N46">
        <v>1</v>
      </c>
      <c r="O46" s="6">
        <f t="shared" si="0"/>
        <v>4.6926325668700139E-4</v>
      </c>
      <c r="P46" s="6">
        <f t="shared" si="1"/>
        <v>-7.6643466320986171</v>
      </c>
      <c r="Q46" s="6">
        <f t="shared" si="2"/>
        <v>-3.5965962609566479E-3</v>
      </c>
    </row>
    <row r="47" spans="1:17" x14ac:dyDescent="0.3">
      <c r="A47" s="1">
        <v>43238</v>
      </c>
      <c r="B47">
        <v>2</v>
      </c>
      <c r="C47" t="s">
        <v>31</v>
      </c>
      <c r="D47" t="s">
        <v>37</v>
      </c>
      <c r="E47" t="s">
        <v>39</v>
      </c>
      <c r="I47" t="s">
        <v>2152</v>
      </c>
      <c r="J47">
        <v>4</v>
      </c>
      <c r="M47" t="s">
        <v>2143</v>
      </c>
      <c r="N47">
        <v>1</v>
      </c>
      <c r="O47" s="6">
        <f t="shared" si="0"/>
        <v>4.6926325668700139E-4</v>
      </c>
      <c r="P47" s="6">
        <f t="shared" si="1"/>
        <v>-7.6643466320986171</v>
      </c>
      <c r="Q47" s="6">
        <f t="shared" si="2"/>
        <v>-3.5965962609566479E-3</v>
      </c>
    </row>
    <row r="48" spans="1:17" x14ac:dyDescent="0.3">
      <c r="A48" s="1">
        <v>43267</v>
      </c>
      <c r="B48">
        <v>1</v>
      </c>
      <c r="C48" t="s">
        <v>1568</v>
      </c>
      <c r="D48" t="s">
        <v>1573</v>
      </c>
      <c r="E48" t="s">
        <v>1607</v>
      </c>
      <c r="I48" t="s">
        <v>2153</v>
      </c>
      <c r="J48">
        <v>29</v>
      </c>
      <c r="M48" t="s">
        <v>1007</v>
      </c>
      <c r="N48">
        <v>1</v>
      </c>
      <c r="O48" s="6">
        <f t="shared" si="0"/>
        <v>4.6926325668700139E-4</v>
      </c>
      <c r="P48" s="6">
        <f t="shared" si="1"/>
        <v>-7.6643466320986171</v>
      </c>
      <c r="Q48" s="6">
        <f t="shared" si="2"/>
        <v>-3.5965962609566479E-3</v>
      </c>
    </row>
    <row r="49" spans="1:17" x14ac:dyDescent="0.3">
      <c r="A49" s="1">
        <v>43210</v>
      </c>
      <c r="B49">
        <v>7</v>
      </c>
      <c r="C49" t="s">
        <v>192</v>
      </c>
      <c r="D49" t="s">
        <v>341</v>
      </c>
      <c r="E49" t="s">
        <v>39</v>
      </c>
      <c r="I49" t="s">
        <v>2154</v>
      </c>
      <c r="J49">
        <v>4</v>
      </c>
      <c r="M49" t="s">
        <v>989</v>
      </c>
      <c r="N49">
        <v>2</v>
      </c>
      <c r="O49" s="6">
        <f t="shared" si="0"/>
        <v>9.3852651337400278E-4</v>
      </c>
      <c r="P49" s="6">
        <f t="shared" si="1"/>
        <v>-6.9711994515386717</v>
      </c>
      <c r="Q49" s="6">
        <f t="shared" si="2"/>
        <v>-6.5426555152873498E-3</v>
      </c>
    </row>
    <row r="50" spans="1:17" x14ac:dyDescent="0.3">
      <c r="A50" s="1">
        <v>43267</v>
      </c>
      <c r="B50">
        <v>1</v>
      </c>
      <c r="C50" t="s">
        <v>1565</v>
      </c>
      <c r="D50" t="s">
        <v>1570</v>
      </c>
      <c r="E50" t="s">
        <v>1607</v>
      </c>
      <c r="I50" t="s">
        <v>2105</v>
      </c>
      <c r="J50">
        <v>1</v>
      </c>
      <c r="M50" t="s">
        <v>2161</v>
      </c>
      <c r="N50">
        <v>1</v>
      </c>
      <c r="O50" s="6">
        <f t="shared" si="0"/>
        <v>4.6926325668700139E-4</v>
      </c>
      <c r="P50" s="6">
        <f t="shared" si="1"/>
        <v>-7.6643466320986171</v>
      </c>
      <c r="Q50" s="6">
        <f t="shared" si="2"/>
        <v>-3.5965962609566479E-3</v>
      </c>
    </row>
    <row r="51" spans="1:17" x14ac:dyDescent="0.3">
      <c r="A51" s="1">
        <v>43267</v>
      </c>
      <c r="B51">
        <v>1</v>
      </c>
      <c r="C51" t="s">
        <v>1569</v>
      </c>
      <c r="D51" t="s">
        <v>1559</v>
      </c>
      <c r="E51" t="s">
        <v>1607</v>
      </c>
      <c r="F51" t="s">
        <v>1577</v>
      </c>
      <c r="I51" t="s">
        <v>2155</v>
      </c>
      <c r="J51">
        <v>35</v>
      </c>
      <c r="M51" t="s">
        <v>1941</v>
      </c>
      <c r="N51">
        <v>1</v>
      </c>
      <c r="O51" s="6">
        <f t="shared" si="0"/>
        <v>4.6926325668700139E-4</v>
      </c>
      <c r="P51" s="6">
        <f t="shared" si="1"/>
        <v>-7.6643466320986171</v>
      </c>
      <c r="Q51" s="6">
        <f t="shared" si="2"/>
        <v>-3.5965962609566479E-3</v>
      </c>
    </row>
    <row r="52" spans="1:17" x14ac:dyDescent="0.3">
      <c r="A52" s="1">
        <v>43238</v>
      </c>
      <c r="B52">
        <v>1</v>
      </c>
      <c r="C52" t="s">
        <v>31</v>
      </c>
      <c r="D52" t="s">
        <v>511</v>
      </c>
      <c r="E52" t="s">
        <v>39</v>
      </c>
      <c r="I52" t="s">
        <v>2156</v>
      </c>
      <c r="J52">
        <v>14</v>
      </c>
    </row>
    <row r="53" spans="1:17" x14ac:dyDescent="0.3">
      <c r="A53" s="1">
        <v>43281</v>
      </c>
      <c r="B53">
        <v>1</v>
      </c>
      <c r="C53" t="s">
        <v>1713</v>
      </c>
      <c r="D53" t="s">
        <v>1730</v>
      </c>
      <c r="E53" t="s">
        <v>1782</v>
      </c>
      <c r="I53" t="s">
        <v>2157</v>
      </c>
      <c r="J53">
        <v>1</v>
      </c>
      <c r="M53" s="6" t="s">
        <v>805</v>
      </c>
      <c r="N53" s="6"/>
      <c r="O53" s="6">
        <f>SUM(Q3:Q51)</f>
        <v>-1.47998567576761</v>
      </c>
    </row>
    <row r="54" spans="1:17" x14ac:dyDescent="0.3">
      <c r="A54" s="1">
        <v>43238</v>
      </c>
      <c r="B54">
        <v>2</v>
      </c>
      <c r="C54" t="s">
        <v>1</v>
      </c>
      <c r="D54" t="s">
        <v>246</v>
      </c>
      <c r="E54" t="s">
        <v>39</v>
      </c>
      <c r="F54" t="s">
        <v>432</v>
      </c>
      <c r="I54" t="s">
        <v>2158</v>
      </c>
      <c r="J54">
        <v>1</v>
      </c>
      <c r="M54" s="6" t="s">
        <v>806</v>
      </c>
      <c r="N54" s="6"/>
      <c r="O54" s="6">
        <f>O53*(-1)</f>
        <v>1.47998567576761</v>
      </c>
    </row>
    <row r="55" spans="1:17" x14ac:dyDescent="0.3">
      <c r="A55" s="1">
        <v>43253</v>
      </c>
      <c r="B55">
        <v>1</v>
      </c>
      <c r="C55" t="s">
        <v>1</v>
      </c>
      <c r="D55" t="s">
        <v>1274</v>
      </c>
      <c r="E55" t="s">
        <v>1283</v>
      </c>
      <c r="F55" t="s">
        <v>432</v>
      </c>
      <c r="I55" t="s">
        <v>2143</v>
      </c>
      <c r="J55">
        <v>1</v>
      </c>
      <c r="M55" t="s">
        <v>807</v>
      </c>
      <c r="N55">
        <f>O54/LOG(49)</f>
        <v>0.87562957532278896</v>
      </c>
    </row>
    <row r="56" spans="1:17" x14ac:dyDescent="0.3">
      <c r="A56" s="1">
        <v>43281</v>
      </c>
      <c r="B56">
        <v>1</v>
      </c>
      <c r="C56" t="s">
        <v>1712</v>
      </c>
      <c r="D56" t="s">
        <v>1724</v>
      </c>
      <c r="E56" t="s">
        <v>1782</v>
      </c>
      <c r="F56" t="s">
        <v>432</v>
      </c>
      <c r="I56" t="s">
        <v>2159</v>
      </c>
      <c r="J56">
        <v>1</v>
      </c>
    </row>
    <row r="57" spans="1:17" x14ac:dyDescent="0.3">
      <c r="A57" s="1">
        <v>43238</v>
      </c>
      <c r="B57">
        <v>2</v>
      </c>
      <c r="C57" t="s">
        <v>3</v>
      </c>
      <c r="D57" t="s">
        <v>22</v>
      </c>
      <c r="E57" t="s">
        <v>39</v>
      </c>
      <c r="F57" t="s">
        <v>214</v>
      </c>
      <c r="I57" t="s">
        <v>2160</v>
      </c>
      <c r="J57">
        <v>2</v>
      </c>
      <c r="M57" s="6" t="s">
        <v>808</v>
      </c>
      <c r="N57" s="6"/>
      <c r="O57" s="6"/>
      <c r="P57" s="6"/>
    </row>
    <row r="58" spans="1:17" x14ac:dyDescent="0.3">
      <c r="A58" s="1">
        <v>43253</v>
      </c>
      <c r="B58">
        <v>1</v>
      </c>
      <c r="C58" t="s">
        <v>3</v>
      </c>
      <c r="D58" t="s">
        <v>22</v>
      </c>
      <c r="E58" t="s">
        <v>1283</v>
      </c>
      <c r="F58" t="s">
        <v>1280</v>
      </c>
      <c r="I58" t="s">
        <v>2161</v>
      </c>
      <c r="J58">
        <v>1</v>
      </c>
      <c r="M58" s="6" t="s">
        <v>800</v>
      </c>
      <c r="N58" s="6" t="s">
        <v>801</v>
      </c>
      <c r="O58" s="6" t="s">
        <v>802</v>
      </c>
      <c r="P58" s="6" t="s">
        <v>809</v>
      </c>
    </row>
    <row r="59" spans="1:17" x14ac:dyDescent="0.3">
      <c r="A59" s="1">
        <v>43267</v>
      </c>
      <c r="B59">
        <v>2</v>
      </c>
      <c r="C59" t="s">
        <v>1566</v>
      </c>
      <c r="D59" t="s">
        <v>1571</v>
      </c>
      <c r="E59" t="s">
        <v>1607</v>
      </c>
      <c r="F59" t="s">
        <v>1620</v>
      </c>
      <c r="I59" t="s">
        <v>2116</v>
      </c>
      <c r="J59">
        <v>1</v>
      </c>
      <c r="M59" t="s">
        <v>413</v>
      </c>
      <c r="N59">
        <v>2</v>
      </c>
      <c r="O59" s="8">
        <f>N59/2131</f>
        <v>9.3852651337400278E-4</v>
      </c>
      <c r="P59" s="9">
        <f>O59*O59</f>
        <v>8.8083201630596226E-7</v>
      </c>
    </row>
    <row r="60" spans="1:17" x14ac:dyDescent="0.3">
      <c r="A60" s="1">
        <v>43281</v>
      </c>
      <c r="B60">
        <v>24</v>
      </c>
      <c r="C60" t="s">
        <v>1710</v>
      </c>
      <c r="D60" t="s">
        <v>1684</v>
      </c>
      <c r="E60" t="s">
        <v>1782</v>
      </c>
      <c r="M60" t="s">
        <v>212</v>
      </c>
      <c r="N60">
        <v>1</v>
      </c>
      <c r="O60" s="8">
        <f t="shared" ref="O60:O107" si="3">N60/2131</f>
        <v>4.6926325668700139E-4</v>
      </c>
      <c r="P60" s="9">
        <f t="shared" ref="P60:P107" si="4">O60*O60</f>
        <v>2.2020800407649057E-7</v>
      </c>
    </row>
    <row r="61" spans="1:17" x14ac:dyDescent="0.3">
      <c r="A61" s="1">
        <v>43210</v>
      </c>
      <c r="B61">
        <v>1</v>
      </c>
      <c r="C61" t="s">
        <v>31</v>
      </c>
      <c r="D61" t="s">
        <v>180</v>
      </c>
      <c r="E61" t="s">
        <v>39</v>
      </c>
      <c r="M61" t="s">
        <v>208</v>
      </c>
      <c r="N61">
        <v>2</v>
      </c>
      <c r="O61" s="8">
        <f t="shared" si="3"/>
        <v>9.3852651337400278E-4</v>
      </c>
      <c r="P61" s="9">
        <f t="shared" si="4"/>
        <v>8.8083201630596226E-7</v>
      </c>
    </row>
    <row r="62" spans="1:17" x14ac:dyDescent="0.3">
      <c r="A62" s="1">
        <v>43281</v>
      </c>
      <c r="B62">
        <v>1</v>
      </c>
      <c r="C62" t="s">
        <v>1713</v>
      </c>
      <c r="D62" t="s">
        <v>1729</v>
      </c>
      <c r="E62" t="s">
        <v>1782</v>
      </c>
      <c r="M62" t="s">
        <v>397</v>
      </c>
      <c r="N62">
        <v>26</v>
      </c>
      <c r="O62" s="8">
        <f t="shared" si="3"/>
        <v>1.2200844673862036E-2</v>
      </c>
      <c r="P62" s="9">
        <f t="shared" si="4"/>
        <v>1.4886061075570763E-4</v>
      </c>
    </row>
    <row r="63" spans="1:17" x14ac:dyDescent="0.3">
      <c r="A63" s="1">
        <v>43223</v>
      </c>
      <c r="B63">
        <v>1</v>
      </c>
      <c r="C63" t="s">
        <v>3</v>
      </c>
      <c r="D63" t="s">
        <v>33</v>
      </c>
      <c r="E63" t="s">
        <v>39</v>
      </c>
      <c r="F63" t="s">
        <v>419</v>
      </c>
      <c r="M63" t="s">
        <v>788</v>
      </c>
      <c r="N63">
        <v>51</v>
      </c>
      <c r="O63" s="8">
        <f t="shared" si="3"/>
        <v>2.3932426091037073E-2</v>
      </c>
      <c r="P63" s="9">
        <f t="shared" si="4"/>
        <v>5.7276101860295205E-4</v>
      </c>
    </row>
    <row r="64" spans="1:17" x14ac:dyDescent="0.3">
      <c r="A64" s="1">
        <v>43238</v>
      </c>
      <c r="B64">
        <v>1</v>
      </c>
      <c r="C64" t="s">
        <v>31</v>
      </c>
      <c r="D64" t="s">
        <v>509</v>
      </c>
      <c r="E64" t="s">
        <v>39</v>
      </c>
      <c r="M64" t="s">
        <v>420</v>
      </c>
      <c r="N64">
        <v>1</v>
      </c>
      <c r="O64" s="8">
        <f t="shared" si="3"/>
        <v>4.6926325668700139E-4</v>
      </c>
      <c r="P64" s="9">
        <f t="shared" si="4"/>
        <v>2.2020800407649057E-7</v>
      </c>
    </row>
    <row r="65" spans="1:16" x14ac:dyDescent="0.3">
      <c r="A65" s="1">
        <v>43267</v>
      </c>
      <c r="B65">
        <v>1</v>
      </c>
      <c r="C65" t="s">
        <v>1568</v>
      </c>
      <c r="D65" t="s">
        <v>1558</v>
      </c>
      <c r="E65" t="s">
        <v>1607</v>
      </c>
      <c r="M65" t="s">
        <v>48</v>
      </c>
      <c r="N65">
        <v>4</v>
      </c>
      <c r="O65" s="8">
        <f t="shared" si="3"/>
        <v>1.8770530267480056E-3</v>
      </c>
      <c r="P65" s="9">
        <f t="shared" si="4"/>
        <v>3.5233280652238491E-6</v>
      </c>
    </row>
    <row r="66" spans="1:16" x14ac:dyDescent="0.3">
      <c r="A66" s="1">
        <v>43281</v>
      </c>
      <c r="B66">
        <v>2</v>
      </c>
      <c r="C66" t="s">
        <v>1713</v>
      </c>
      <c r="D66" t="s">
        <v>1728</v>
      </c>
      <c r="E66" t="s">
        <v>1782</v>
      </c>
      <c r="M66" t="s">
        <v>132</v>
      </c>
      <c r="N66">
        <v>2</v>
      </c>
      <c r="O66" s="8">
        <f t="shared" si="3"/>
        <v>9.3852651337400278E-4</v>
      </c>
      <c r="P66" s="9">
        <f t="shared" si="4"/>
        <v>8.8083201630596226E-7</v>
      </c>
    </row>
    <row r="67" spans="1:16" x14ac:dyDescent="0.3">
      <c r="A67" s="1">
        <v>43192</v>
      </c>
      <c r="B67">
        <v>1</v>
      </c>
      <c r="C67" t="s">
        <v>1</v>
      </c>
      <c r="D67" t="s">
        <v>11</v>
      </c>
      <c r="E67" t="s">
        <v>39</v>
      </c>
      <c r="F67" t="s">
        <v>139</v>
      </c>
      <c r="M67" t="s">
        <v>430</v>
      </c>
      <c r="N67">
        <v>152</v>
      </c>
      <c r="O67" s="8">
        <f t="shared" si="3"/>
        <v>7.1328015016424218E-2</v>
      </c>
      <c r="P67" s="9">
        <f t="shared" si="4"/>
        <v>5.0876857261832383E-3</v>
      </c>
    </row>
    <row r="68" spans="1:16" x14ac:dyDescent="0.3">
      <c r="A68" s="1">
        <v>43238</v>
      </c>
      <c r="B68">
        <v>8</v>
      </c>
      <c r="C68" t="s">
        <v>1</v>
      </c>
      <c r="D68" t="s">
        <v>11</v>
      </c>
      <c r="E68" t="s">
        <v>39</v>
      </c>
      <c r="F68" t="s">
        <v>139</v>
      </c>
      <c r="M68" t="s">
        <v>209</v>
      </c>
      <c r="N68">
        <v>1</v>
      </c>
      <c r="O68" s="8">
        <f t="shared" si="3"/>
        <v>4.6926325668700139E-4</v>
      </c>
      <c r="P68" s="9">
        <f t="shared" si="4"/>
        <v>2.2020800407649057E-7</v>
      </c>
    </row>
    <row r="69" spans="1:16" x14ac:dyDescent="0.3">
      <c r="A69" s="1">
        <v>43281</v>
      </c>
      <c r="B69">
        <v>2</v>
      </c>
      <c r="C69" t="s">
        <v>1712</v>
      </c>
      <c r="D69" t="s">
        <v>1725</v>
      </c>
      <c r="E69" t="s">
        <v>1782</v>
      </c>
      <c r="M69" t="s">
        <v>875</v>
      </c>
      <c r="N69">
        <v>3</v>
      </c>
      <c r="O69" s="8">
        <f t="shared" si="3"/>
        <v>1.4077897700610043E-3</v>
      </c>
      <c r="P69" s="9">
        <f t="shared" si="4"/>
        <v>1.9818720366884153E-6</v>
      </c>
    </row>
    <row r="70" spans="1:16" x14ac:dyDescent="0.3">
      <c r="A70" s="1">
        <v>43281</v>
      </c>
      <c r="B70">
        <v>2</v>
      </c>
      <c r="C70" t="s">
        <v>1708</v>
      </c>
      <c r="D70" t="s">
        <v>1716</v>
      </c>
      <c r="E70" t="s">
        <v>1783</v>
      </c>
      <c r="F70" t="s">
        <v>1735</v>
      </c>
      <c r="M70" t="s">
        <v>139</v>
      </c>
      <c r="N70">
        <v>11</v>
      </c>
      <c r="O70" s="8">
        <f t="shared" si="3"/>
        <v>5.1618958235570157E-3</v>
      </c>
      <c r="P70" s="9">
        <f t="shared" si="4"/>
        <v>2.6645168493255362E-5</v>
      </c>
    </row>
    <row r="71" spans="1:16" x14ac:dyDescent="0.3">
      <c r="A71" s="1">
        <v>43223</v>
      </c>
      <c r="B71">
        <v>1</v>
      </c>
      <c r="C71" t="s">
        <v>0</v>
      </c>
      <c r="D71" t="s">
        <v>377</v>
      </c>
      <c r="E71" t="s">
        <v>40</v>
      </c>
      <c r="F71" t="s">
        <v>261</v>
      </c>
      <c r="M71" t="s">
        <v>261</v>
      </c>
      <c r="N71">
        <v>19</v>
      </c>
      <c r="O71" s="8">
        <f t="shared" si="3"/>
        <v>8.9160018770530272E-3</v>
      </c>
      <c r="P71" s="9">
        <f t="shared" si="4"/>
        <v>7.9495089471613099E-5</v>
      </c>
    </row>
    <row r="72" spans="1:16" x14ac:dyDescent="0.3">
      <c r="A72" s="1">
        <v>43210</v>
      </c>
      <c r="B72">
        <v>1</v>
      </c>
      <c r="C72" t="s">
        <v>3</v>
      </c>
      <c r="D72" t="s">
        <v>167</v>
      </c>
      <c r="E72" t="s">
        <v>40</v>
      </c>
      <c r="F72" t="s">
        <v>209</v>
      </c>
      <c r="M72" t="s">
        <v>86</v>
      </c>
      <c r="N72">
        <v>71</v>
      </c>
      <c r="O72" s="8">
        <f t="shared" si="3"/>
        <v>3.3317691224777103E-2</v>
      </c>
      <c r="P72" s="9">
        <f t="shared" si="4"/>
        <v>1.1100685485495891E-3</v>
      </c>
    </row>
    <row r="73" spans="1:16" x14ac:dyDescent="0.3">
      <c r="A73" s="1">
        <v>43192</v>
      </c>
      <c r="B73">
        <v>1</v>
      </c>
      <c r="C73" t="s">
        <v>0</v>
      </c>
      <c r="D73" t="s">
        <v>7</v>
      </c>
      <c r="E73" t="s">
        <v>40</v>
      </c>
      <c r="F73" t="s">
        <v>49</v>
      </c>
      <c r="M73" t="s">
        <v>419</v>
      </c>
      <c r="N73">
        <v>1</v>
      </c>
      <c r="O73" s="8">
        <f t="shared" si="3"/>
        <v>4.6926325668700139E-4</v>
      </c>
      <c r="P73" s="9">
        <f t="shared" si="4"/>
        <v>2.2020800407649057E-7</v>
      </c>
    </row>
    <row r="74" spans="1:16" x14ac:dyDescent="0.3">
      <c r="A74" s="1">
        <v>43223</v>
      </c>
      <c r="B74">
        <v>3</v>
      </c>
      <c r="C74" t="s">
        <v>0</v>
      </c>
      <c r="D74" t="s">
        <v>7</v>
      </c>
      <c r="E74" t="s">
        <v>40</v>
      </c>
      <c r="F74" t="s">
        <v>49</v>
      </c>
      <c r="M74" t="s">
        <v>49</v>
      </c>
      <c r="N74">
        <v>139</v>
      </c>
      <c r="O74" s="8">
        <f t="shared" si="3"/>
        <v>6.5227592679493199E-2</v>
      </c>
      <c r="P74" s="9">
        <f t="shared" si="4"/>
        <v>4.2546388467618748E-3</v>
      </c>
    </row>
    <row r="75" spans="1:16" x14ac:dyDescent="0.3">
      <c r="A75" s="1">
        <v>43238</v>
      </c>
      <c r="B75">
        <v>2</v>
      </c>
      <c r="C75" t="s">
        <v>0</v>
      </c>
      <c r="D75" t="s">
        <v>7</v>
      </c>
      <c r="E75" t="s">
        <v>40</v>
      </c>
      <c r="F75" t="s">
        <v>49</v>
      </c>
      <c r="M75" t="s">
        <v>129</v>
      </c>
      <c r="N75">
        <v>1</v>
      </c>
      <c r="O75" s="8">
        <f t="shared" si="3"/>
        <v>4.6926325668700139E-4</v>
      </c>
      <c r="P75" s="9">
        <f t="shared" si="4"/>
        <v>2.2020800407649057E-7</v>
      </c>
    </row>
    <row r="76" spans="1:16" x14ac:dyDescent="0.3">
      <c r="A76" s="1">
        <v>43253</v>
      </c>
      <c r="B76">
        <v>11</v>
      </c>
      <c r="C76" t="s">
        <v>0</v>
      </c>
      <c r="D76" t="s">
        <v>7</v>
      </c>
      <c r="E76" t="s">
        <v>1282</v>
      </c>
      <c r="F76" t="s">
        <v>1277</v>
      </c>
      <c r="M76" t="s">
        <v>855</v>
      </c>
      <c r="N76">
        <v>7</v>
      </c>
      <c r="O76" s="8">
        <f t="shared" si="3"/>
        <v>3.2848427968090099E-3</v>
      </c>
      <c r="P76" s="9">
        <f t="shared" si="4"/>
        <v>1.0790192199748038E-5</v>
      </c>
    </row>
    <row r="77" spans="1:16" x14ac:dyDescent="0.3">
      <c r="A77" s="1">
        <v>43267</v>
      </c>
      <c r="B77">
        <v>16</v>
      </c>
      <c r="C77" t="s">
        <v>1564</v>
      </c>
      <c r="D77" t="s">
        <v>1550</v>
      </c>
      <c r="E77" t="s">
        <v>1606</v>
      </c>
      <c r="F77" t="s">
        <v>1602</v>
      </c>
      <c r="M77" t="s">
        <v>123</v>
      </c>
      <c r="N77">
        <v>2</v>
      </c>
      <c r="O77" s="8">
        <f t="shared" si="3"/>
        <v>9.3852651337400278E-4</v>
      </c>
      <c r="P77" s="9">
        <f t="shared" si="4"/>
        <v>8.8083201630596226E-7</v>
      </c>
    </row>
    <row r="78" spans="1:16" x14ac:dyDescent="0.3">
      <c r="A78" s="1">
        <v>43281</v>
      </c>
      <c r="B78">
        <v>106</v>
      </c>
      <c r="C78" t="s">
        <v>1714</v>
      </c>
      <c r="D78" t="s">
        <v>1733</v>
      </c>
      <c r="E78" t="s">
        <v>1780</v>
      </c>
      <c r="F78" t="s">
        <v>1737</v>
      </c>
      <c r="M78" t="s">
        <v>85</v>
      </c>
      <c r="N78">
        <v>1448</v>
      </c>
      <c r="O78" s="8">
        <f t="shared" si="3"/>
        <v>0.679493195682778</v>
      </c>
      <c r="P78" s="9">
        <f t="shared" si="4"/>
        <v>0.46171100297919404</v>
      </c>
    </row>
    <row r="79" spans="1:16" x14ac:dyDescent="0.3">
      <c r="A79" s="1">
        <v>43238</v>
      </c>
      <c r="B79">
        <v>2</v>
      </c>
      <c r="C79" t="s">
        <v>0</v>
      </c>
      <c r="D79" t="s">
        <v>111</v>
      </c>
      <c r="E79" t="s">
        <v>40</v>
      </c>
      <c r="F79" t="s">
        <v>261</v>
      </c>
      <c r="M79" t="s">
        <v>218</v>
      </c>
      <c r="N79">
        <v>24</v>
      </c>
      <c r="O79" s="8">
        <f t="shared" si="3"/>
        <v>1.1262318160488035E-2</v>
      </c>
      <c r="P79" s="9">
        <f t="shared" si="4"/>
        <v>1.2683981034805858E-4</v>
      </c>
    </row>
    <row r="80" spans="1:16" x14ac:dyDescent="0.3">
      <c r="A80" s="1">
        <v>43253</v>
      </c>
      <c r="B80">
        <v>4</v>
      </c>
      <c r="C80" t="s">
        <v>0</v>
      </c>
      <c r="D80" t="s">
        <v>111</v>
      </c>
      <c r="E80" t="s">
        <v>1282</v>
      </c>
      <c r="F80" t="s">
        <v>1279</v>
      </c>
      <c r="M80" t="s">
        <v>906</v>
      </c>
      <c r="N80">
        <v>5</v>
      </c>
      <c r="O80" s="8">
        <f t="shared" si="3"/>
        <v>2.346316283435007E-3</v>
      </c>
      <c r="P80" s="9">
        <f t="shared" si="4"/>
        <v>5.5052001019122643E-6</v>
      </c>
    </row>
    <row r="81" spans="1:16" x14ac:dyDescent="0.3">
      <c r="A81" s="1">
        <v>43267</v>
      </c>
      <c r="B81">
        <v>9</v>
      </c>
      <c r="C81" t="s">
        <v>1564</v>
      </c>
      <c r="D81" t="s">
        <v>1551</v>
      </c>
      <c r="E81" t="s">
        <v>1606</v>
      </c>
      <c r="F81" t="s">
        <v>1600</v>
      </c>
      <c r="M81" t="s">
        <v>907</v>
      </c>
      <c r="N81">
        <v>2</v>
      </c>
      <c r="O81" s="8">
        <f t="shared" si="3"/>
        <v>9.3852651337400278E-4</v>
      </c>
      <c r="P81" s="9">
        <f t="shared" si="4"/>
        <v>8.8083201630596226E-7</v>
      </c>
    </row>
    <row r="82" spans="1:16" x14ac:dyDescent="0.3">
      <c r="A82" s="1">
        <v>43281</v>
      </c>
      <c r="B82">
        <v>3</v>
      </c>
      <c r="C82" t="s">
        <v>1714</v>
      </c>
      <c r="D82" t="s">
        <v>1732</v>
      </c>
      <c r="E82" t="s">
        <v>1780</v>
      </c>
      <c r="F82" t="s">
        <v>1736</v>
      </c>
      <c r="M82" t="s">
        <v>908</v>
      </c>
      <c r="N82">
        <v>6</v>
      </c>
      <c r="O82" s="8">
        <f t="shared" si="3"/>
        <v>2.8155795401220087E-3</v>
      </c>
      <c r="P82" s="9">
        <f t="shared" si="4"/>
        <v>7.927488146753661E-6</v>
      </c>
    </row>
    <row r="83" spans="1:16" x14ac:dyDescent="0.3">
      <c r="A83" s="1">
        <v>43238</v>
      </c>
      <c r="B83">
        <v>5</v>
      </c>
      <c r="C83" t="s">
        <v>0</v>
      </c>
      <c r="D83" t="s">
        <v>111</v>
      </c>
      <c r="E83" t="s">
        <v>40</v>
      </c>
      <c r="F83" t="s">
        <v>627</v>
      </c>
      <c r="M83" t="s">
        <v>341</v>
      </c>
      <c r="N83">
        <v>7</v>
      </c>
      <c r="O83" s="8">
        <f t="shared" si="3"/>
        <v>3.2848427968090099E-3</v>
      </c>
      <c r="P83" s="9">
        <f t="shared" si="4"/>
        <v>1.0790192199748038E-5</v>
      </c>
    </row>
    <row r="84" spans="1:16" x14ac:dyDescent="0.3">
      <c r="A84" s="1">
        <v>43267</v>
      </c>
      <c r="B84">
        <v>30</v>
      </c>
      <c r="C84" t="s">
        <v>1564</v>
      </c>
      <c r="D84" t="s">
        <v>1552</v>
      </c>
      <c r="E84" t="s">
        <v>1606</v>
      </c>
      <c r="F84" t="s">
        <v>1601</v>
      </c>
      <c r="M84" t="s">
        <v>910</v>
      </c>
      <c r="N84">
        <v>2</v>
      </c>
      <c r="O84" s="8">
        <f t="shared" si="3"/>
        <v>9.3852651337400278E-4</v>
      </c>
      <c r="P84" s="9">
        <f t="shared" si="4"/>
        <v>8.8083201630596226E-7</v>
      </c>
    </row>
    <row r="85" spans="1:16" x14ac:dyDescent="0.3">
      <c r="A85" s="1">
        <v>43210</v>
      </c>
      <c r="B85">
        <v>2</v>
      </c>
      <c r="C85" t="s">
        <v>0</v>
      </c>
      <c r="D85" t="s">
        <v>111</v>
      </c>
      <c r="E85" t="s">
        <v>40</v>
      </c>
      <c r="F85" t="s">
        <v>123</v>
      </c>
      <c r="M85" t="s">
        <v>911</v>
      </c>
      <c r="N85">
        <v>6</v>
      </c>
      <c r="O85" s="8">
        <f t="shared" si="3"/>
        <v>2.8155795401220087E-3</v>
      </c>
      <c r="P85" s="9">
        <f t="shared" si="4"/>
        <v>7.927488146753661E-6</v>
      </c>
    </row>
    <row r="86" spans="1:16" x14ac:dyDescent="0.3">
      <c r="A86" s="1">
        <v>43267</v>
      </c>
      <c r="B86">
        <v>4</v>
      </c>
      <c r="C86" t="s">
        <v>1564</v>
      </c>
      <c r="D86" t="s">
        <v>1548</v>
      </c>
      <c r="E86" t="s">
        <v>1606</v>
      </c>
      <c r="F86" t="s">
        <v>1619</v>
      </c>
      <c r="M86" t="s">
        <v>2144</v>
      </c>
      <c r="N86">
        <v>2</v>
      </c>
      <c r="O86" s="8">
        <f t="shared" si="3"/>
        <v>9.3852651337400278E-4</v>
      </c>
      <c r="P86" s="9">
        <f t="shared" si="4"/>
        <v>8.8083201630596226E-7</v>
      </c>
    </row>
    <row r="87" spans="1:16" x14ac:dyDescent="0.3">
      <c r="A87" s="1">
        <v>43281</v>
      </c>
      <c r="B87">
        <v>10</v>
      </c>
      <c r="C87" t="s">
        <v>1714</v>
      </c>
      <c r="D87" t="s">
        <v>1731</v>
      </c>
      <c r="E87" t="s">
        <v>1780</v>
      </c>
      <c r="F87" t="s">
        <v>1916</v>
      </c>
      <c r="M87" t="s">
        <v>949</v>
      </c>
      <c r="N87">
        <v>1</v>
      </c>
      <c r="O87" s="8">
        <f t="shared" si="3"/>
        <v>4.6926325668700139E-4</v>
      </c>
      <c r="P87" s="9">
        <f t="shared" si="4"/>
        <v>2.2020800407649057E-7</v>
      </c>
    </row>
    <row r="88" spans="1:16" x14ac:dyDescent="0.3">
      <c r="A88" s="1">
        <v>43281</v>
      </c>
      <c r="B88">
        <v>1</v>
      </c>
      <c r="C88" t="s">
        <v>1708</v>
      </c>
      <c r="D88" t="s">
        <v>1715</v>
      </c>
      <c r="E88" t="s">
        <v>1780</v>
      </c>
      <c r="F88" t="s">
        <v>1734</v>
      </c>
      <c r="M88" t="s">
        <v>1917</v>
      </c>
      <c r="N88">
        <v>5</v>
      </c>
      <c r="O88" s="8">
        <f t="shared" si="3"/>
        <v>2.346316283435007E-3</v>
      </c>
      <c r="P88" s="9">
        <f t="shared" si="4"/>
        <v>5.5052001019122643E-6</v>
      </c>
    </row>
    <row r="89" spans="1:16" x14ac:dyDescent="0.3">
      <c r="A89" s="1">
        <v>43281</v>
      </c>
      <c r="B89">
        <v>1</v>
      </c>
      <c r="C89" t="s">
        <v>1709</v>
      </c>
      <c r="D89" t="s">
        <v>1717</v>
      </c>
      <c r="E89" t="s">
        <v>1780</v>
      </c>
      <c r="M89" t="s">
        <v>59</v>
      </c>
      <c r="N89">
        <v>25</v>
      </c>
      <c r="O89" s="8">
        <f t="shared" si="3"/>
        <v>1.1731581417175035E-2</v>
      </c>
      <c r="P89" s="9">
        <f t="shared" si="4"/>
        <v>1.3763000254780661E-4</v>
      </c>
    </row>
    <row r="90" spans="1:16" x14ac:dyDescent="0.3">
      <c r="A90" s="1">
        <v>43210</v>
      </c>
      <c r="B90">
        <v>1</v>
      </c>
      <c r="C90" t="s">
        <v>2</v>
      </c>
      <c r="D90" t="s">
        <v>243</v>
      </c>
      <c r="E90" t="s">
        <v>43</v>
      </c>
      <c r="F90" t="s">
        <v>413</v>
      </c>
      <c r="M90" t="s">
        <v>790</v>
      </c>
      <c r="N90">
        <v>1</v>
      </c>
      <c r="O90" s="8">
        <f t="shared" si="3"/>
        <v>4.6926325668700139E-4</v>
      </c>
      <c r="P90" s="9">
        <f t="shared" si="4"/>
        <v>2.2020800407649057E-7</v>
      </c>
    </row>
    <row r="91" spans="1:16" x14ac:dyDescent="0.3">
      <c r="A91" s="1">
        <v>43253</v>
      </c>
      <c r="B91">
        <v>1</v>
      </c>
      <c r="C91" t="s">
        <v>2</v>
      </c>
      <c r="D91" t="s">
        <v>243</v>
      </c>
      <c r="E91" t="s">
        <v>1285</v>
      </c>
      <c r="M91" t="s">
        <v>1184</v>
      </c>
      <c r="N91">
        <v>1</v>
      </c>
      <c r="O91" s="8">
        <f t="shared" si="3"/>
        <v>4.6926325668700139E-4</v>
      </c>
      <c r="P91" s="9">
        <f t="shared" si="4"/>
        <v>2.2020800407649057E-7</v>
      </c>
    </row>
    <row r="92" spans="1:16" x14ac:dyDescent="0.3">
      <c r="A92" s="1">
        <v>43281</v>
      </c>
      <c r="B92">
        <v>1</v>
      </c>
      <c r="C92" t="s">
        <v>1711</v>
      </c>
      <c r="D92" t="s">
        <v>1720</v>
      </c>
      <c r="E92" t="s">
        <v>1785</v>
      </c>
      <c r="M92" t="s">
        <v>2150</v>
      </c>
      <c r="N92">
        <v>1</v>
      </c>
      <c r="O92" s="8">
        <f t="shared" si="3"/>
        <v>4.6926325668700139E-4</v>
      </c>
      <c r="P92" s="9">
        <f t="shared" si="4"/>
        <v>2.2020800407649057E-7</v>
      </c>
    </row>
    <row r="93" spans="1:16" x14ac:dyDescent="0.3">
      <c r="A93" s="1">
        <v>43238</v>
      </c>
      <c r="B93">
        <v>1</v>
      </c>
      <c r="C93" t="s">
        <v>2</v>
      </c>
      <c r="D93" t="s">
        <v>25</v>
      </c>
      <c r="E93" t="s">
        <v>43</v>
      </c>
      <c r="M93" t="s">
        <v>2151</v>
      </c>
      <c r="N93">
        <v>1</v>
      </c>
      <c r="O93" s="8">
        <f t="shared" si="3"/>
        <v>4.6926325668700139E-4</v>
      </c>
      <c r="P93" s="9">
        <f t="shared" si="4"/>
        <v>2.2020800407649057E-7</v>
      </c>
    </row>
    <row r="94" spans="1:16" x14ac:dyDescent="0.3">
      <c r="A94" s="1">
        <v>43238</v>
      </c>
      <c r="B94">
        <v>1</v>
      </c>
      <c r="C94" t="s">
        <v>2</v>
      </c>
      <c r="D94" t="s">
        <v>17</v>
      </c>
      <c r="E94" t="s">
        <v>43</v>
      </c>
      <c r="M94" t="s">
        <v>2098</v>
      </c>
      <c r="N94">
        <v>2</v>
      </c>
      <c r="O94" s="8">
        <f t="shared" si="3"/>
        <v>9.3852651337400278E-4</v>
      </c>
      <c r="P94" s="9">
        <f t="shared" si="4"/>
        <v>8.8083201630596226E-7</v>
      </c>
    </row>
    <row r="95" spans="1:16" x14ac:dyDescent="0.3">
      <c r="A95" s="1">
        <v>43253</v>
      </c>
      <c r="B95">
        <v>1</v>
      </c>
      <c r="C95" t="s">
        <v>2</v>
      </c>
      <c r="D95" t="s">
        <v>17</v>
      </c>
      <c r="E95" t="s">
        <v>1285</v>
      </c>
      <c r="M95" t="s">
        <v>395</v>
      </c>
      <c r="N95">
        <v>4</v>
      </c>
      <c r="O95" s="8">
        <f t="shared" si="3"/>
        <v>1.8770530267480056E-3</v>
      </c>
      <c r="P95" s="9">
        <f t="shared" si="4"/>
        <v>3.5233280652238491E-6</v>
      </c>
    </row>
    <row r="96" spans="1:16" x14ac:dyDescent="0.3">
      <c r="A96" s="1">
        <v>43267</v>
      </c>
      <c r="B96">
        <v>1</v>
      </c>
      <c r="C96" t="s">
        <v>1567</v>
      </c>
      <c r="D96" t="s">
        <v>1572</v>
      </c>
      <c r="E96" t="s">
        <v>1608</v>
      </c>
      <c r="M96" t="s">
        <v>214</v>
      </c>
      <c r="N96">
        <v>29</v>
      </c>
      <c r="O96" s="8">
        <f t="shared" si="3"/>
        <v>1.360863444392304E-2</v>
      </c>
      <c r="P96" s="9">
        <f t="shared" si="4"/>
        <v>1.8519493142832855E-4</v>
      </c>
    </row>
    <row r="97" spans="1:16" x14ac:dyDescent="0.3">
      <c r="A97" s="1">
        <v>43210</v>
      </c>
      <c r="B97">
        <v>1</v>
      </c>
      <c r="C97" t="s">
        <v>2</v>
      </c>
      <c r="D97" t="s">
        <v>20</v>
      </c>
      <c r="E97" t="s">
        <v>43</v>
      </c>
      <c r="F97" t="s">
        <v>420</v>
      </c>
      <c r="M97" t="s">
        <v>1010</v>
      </c>
      <c r="N97">
        <v>4</v>
      </c>
      <c r="O97" s="8">
        <f t="shared" si="3"/>
        <v>1.8770530267480056E-3</v>
      </c>
      <c r="P97" s="9">
        <f t="shared" si="4"/>
        <v>3.5233280652238491E-6</v>
      </c>
    </row>
    <row r="98" spans="1:16" x14ac:dyDescent="0.3">
      <c r="A98" s="1">
        <v>43223</v>
      </c>
      <c r="B98">
        <v>1</v>
      </c>
      <c r="C98" t="s">
        <v>2</v>
      </c>
      <c r="D98" t="s">
        <v>118</v>
      </c>
      <c r="E98" t="s">
        <v>43</v>
      </c>
      <c r="F98" t="s">
        <v>129</v>
      </c>
      <c r="M98" t="s">
        <v>1946</v>
      </c>
      <c r="N98">
        <v>1</v>
      </c>
      <c r="O98" s="8">
        <f t="shared" si="3"/>
        <v>4.6926325668700139E-4</v>
      </c>
      <c r="P98" s="9">
        <f t="shared" si="4"/>
        <v>2.2020800407649057E-7</v>
      </c>
    </row>
    <row r="99" spans="1:16" x14ac:dyDescent="0.3">
      <c r="A99" s="1">
        <v>43281</v>
      </c>
      <c r="B99">
        <v>1</v>
      </c>
      <c r="C99" t="s">
        <v>1712</v>
      </c>
      <c r="D99" t="s">
        <v>1517</v>
      </c>
      <c r="E99" t="s">
        <v>1785</v>
      </c>
      <c r="M99" t="s">
        <v>627</v>
      </c>
      <c r="N99">
        <v>35</v>
      </c>
      <c r="O99" s="8">
        <f t="shared" si="3"/>
        <v>1.642421398404505E-2</v>
      </c>
      <c r="P99" s="9">
        <f t="shared" si="4"/>
        <v>2.6975480499370096E-4</v>
      </c>
    </row>
    <row r="100" spans="1:16" x14ac:dyDescent="0.3">
      <c r="A100" s="1">
        <v>43210</v>
      </c>
      <c r="B100">
        <v>1</v>
      </c>
      <c r="C100" t="s">
        <v>2</v>
      </c>
      <c r="D100" t="s">
        <v>21</v>
      </c>
      <c r="E100" t="s">
        <v>43</v>
      </c>
      <c r="F100" t="s">
        <v>212</v>
      </c>
      <c r="M100" t="s">
        <v>284</v>
      </c>
      <c r="N100">
        <v>14</v>
      </c>
      <c r="O100" s="8">
        <f t="shared" si="3"/>
        <v>6.5696855936180198E-3</v>
      </c>
      <c r="P100" s="9">
        <f t="shared" si="4"/>
        <v>4.3160768798992153E-5</v>
      </c>
    </row>
    <row r="101" spans="1:16" x14ac:dyDescent="0.3">
      <c r="M101" t="s">
        <v>402</v>
      </c>
      <c r="N101">
        <v>1</v>
      </c>
      <c r="O101" s="8">
        <f t="shared" si="3"/>
        <v>4.6926325668700139E-4</v>
      </c>
      <c r="P101" s="9">
        <f t="shared" si="4"/>
        <v>2.2020800407649057E-7</v>
      </c>
    </row>
    <row r="102" spans="1:16" x14ac:dyDescent="0.3">
      <c r="M102" t="s">
        <v>206</v>
      </c>
      <c r="N102">
        <v>1</v>
      </c>
      <c r="O102" s="8">
        <f t="shared" si="3"/>
        <v>4.6926325668700139E-4</v>
      </c>
      <c r="P102" s="9">
        <f t="shared" si="4"/>
        <v>2.2020800407649057E-7</v>
      </c>
    </row>
    <row r="103" spans="1:16" x14ac:dyDescent="0.3">
      <c r="M103" t="s">
        <v>2143</v>
      </c>
      <c r="N103">
        <v>1</v>
      </c>
      <c r="O103" s="8">
        <f t="shared" si="3"/>
        <v>4.6926325668700139E-4</v>
      </c>
      <c r="P103" s="9">
        <f t="shared" si="4"/>
        <v>2.2020800407649057E-7</v>
      </c>
    </row>
    <row r="104" spans="1:16" x14ac:dyDescent="0.3">
      <c r="M104" t="s">
        <v>1007</v>
      </c>
      <c r="N104">
        <v>1</v>
      </c>
      <c r="O104" s="8">
        <f t="shared" si="3"/>
        <v>4.6926325668700139E-4</v>
      </c>
      <c r="P104" s="9">
        <f t="shared" si="4"/>
        <v>2.2020800407649057E-7</v>
      </c>
    </row>
    <row r="105" spans="1:16" x14ac:dyDescent="0.3">
      <c r="M105" t="s">
        <v>989</v>
      </c>
      <c r="N105">
        <v>2</v>
      </c>
      <c r="O105" s="8">
        <f t="shared" si="3"/>
        <v>9.3852651337400278E-4</v>
      </c>
      <c r="P105" s="9">
        <f t="shared" si="4"/>
        <v>8.8083201630596226E-7</v>
      </c>
    </row>
    <row r="106" spans="1:16" x14ac:dyDescent="0.3">
      <c r="M106" t="s">
        <v>2161</v>
      </c>
      <c r="N106">
        <v>1</v>
      </c>
      <c r="O106" s="8">
        <f t="shared" si="3"/>
        <v>4.6926325668700139E-4</v>
      </c>
      <c r="P106" s="9">
        <f t="shared" si="4"/>
        <v>2.2020800407649057E-7</v>
      </c>
    </row>
    <row r="107" spans="1:16" x14ac:dyDescent="0.3">
      <c r="M107" t="s">
        <v>1941</v>
      </c>
      <c r="N107">
        <v>1</v>
      </c>
      <c r="O107" s="8">
        <f t="shared" si="3"/>
        <v>4.6926325668700139E-4</v>
      </c>
      <c r="P107" s="9">
        <f t="shared" si="4"/>
        <v>2.2020800407649057E-7</v>
      </c>
    </row>
    <row r="108" spans="1:16" x14ac:dyDescent="0.3">
      <c r="M108" s="7">
        <f>SUM(P59:P107)</f>
        <v>0.47382640694747424</v>
      </c>
      <c r="N108" s="6" t="s">
        <v>810</v>
      </c>
      <c r="O108" s="6"/>
      <c r="P108" s="6"/>
    </row>
    <row r="109" spans="1:16" x14ac:dyDescent="0.3">
      <c r="M109" s="7">
        <f>1-M108</f>
        <v>0.52617359305252576</v>
      </c>
      <c r="N109" s="6" t="s">
        <v>811</v>
      </c>
      <c r="O109" s="6"/>
      <c r="P109" s="6"/>
    </row>
  </sheetData>
  <sortState ref="A1:F100">
    <sortCondition ref="E1:E100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K11" sqref="K11"/>
    </sheetView>
  </sheetViews>
  <sheetFormatPr defaultRowHeight="16.2" x14ac:dyDescent="0.3"/>
  <sheetData>
    <row r="1" spans="1:16" x14ac:dyDescent="0.3">
      <c r="A1" s="1">
        <v>43192</v>
      </c>
      <c r="B1">
        <v>1</v>
      </c>
      <c r="C1" t="s">
        <v>1</v>
      </c>
      <c r="D1" t="s">
        <v>177</v>
      </c>
      <c r="E1" t="s">
        <v>41</v>
      </c>
      <c r="I1" t="s">
        <v>716</v>
      </c>
      <c r="J1" t="s">
        <v>717</v>
      </c>
      <c r="L1" s="6" t="s">
        <v>964</v>
      </c>
      <c r="M1" s="6"/>
      <c r="N1" s="6"/>
      <c r="O1" s="6"/>
      <c r="P1" s="6"/>
    </row>
    <row r="2" spans="1:16" x14ac:dyDescent="0.3">
      <c r="A2" s="1">
        <v>43253</v>
      </c>
      <c r="B2">
        <v>3</v>
      </c>
      <c r="C2" t="s">
        <v>1413</v>
      </c>
      <c r="D2" t="s">
        <v>1409</v>
      </c>
      <c r="E2" t="s">
        <v>1432</v>
      </c>
      <c r="H2" t="s">
        <v>41</v>
      </c>
      <c r="I2">
        <v>17</v>
      </c>
      <c r="J2">
        <v>787</v>
      </c>
      <c r="L2" s="6" t="s">
        <v>800</v>
      </c>
      <c r="M2" s="6" t="s">
        <v>801</v>
      </c>
      <c r="N2" s="6" t="s">
        <v>802</v>
      </c>
      <c r="O2" s="6" t="s">
        <v>803</v>
      </c>
      <c r="P2" s="6" t="s">
        <v>804</v>
      </c>
    </row>
    <row r="3" spans="1:16" x14ac:dyDescent="0.3">
      <c r="A3" s="1">
        <v>43267</v>
      </c>
      <c r="B3">
        <v>2</v>
      </c>
      <c r="C3" t="s">
        <v>1965</v>
      </c>
      <c r="D3" t="s">
        <v>2013</v>
      </c>
      <c r="E3" t="s">
        <v>1985</v>
      </c>
      <c r="H3" t="s">
        <v>39</v>
      </c>
      <c r="I3">
        <v>13</v>
      </c>
      <c r="J3">
        <v>35</v>
      </c>
      <c r="L3" t="s">
        <v>86</v>
      </c>
      <c r="M3">
        <v>530</v>
      </c>
      <c r="N3" s="6">
        <f>M3/1043</f>
        <v>0.50814956855225313</v>
      </c>
      <c r="O3" s="6">
        <f>LN(N3)</f>
        <v>-0.67697944845460489</v>
      </c>
      <c r="P3" s="6">
        <f>N3*O3</f>
        <v>-0.34400681465094979</v>
      </c>
    </row>
    <row r="4" spans="1:16" x14ac:dyDescent="0.3">
      <c r="A4" s="1">
        <v>43281</v>
      </c>
      <c r="B4">
        <v>2</v>
      </c>
      <c r="C4" t="s">
        <v>1965</v>
      </c>
      <c r="D4" t="s">
        <v>2013</v>
      </c>
      <c r="E4" t="s">
        <v>1985</v>
      </c>
      <c r="H4" t="s">
        <v>38</v>
      </c>
      <c r="I4">
        <v>3</v>
      </c>
      <c r="J4">
        <v>6</v>
      </c>
      <c r="L4" t="s">
        <v>147</v>
      </c>
      <c r="M4">
        <v>72</v>
      </c>
      <c r="N4" s="6">
        <f t="shared" ref="N4:N46" si="0">M4/1043</f>
        <v>6.9031639501438161E-2</v>
      </c>
      <c r="O4" s="6">
        <f t="shared" ref="O4:O46" si="1">LN(N4)</f>
        <v>-2.6731903359847169</v>
      </c>
      <c r="P4" s="6">
        <f t="shared" ref="P4:P46" si="2">N4*O4</f>
        <v>-0.18453471159242532</v>
      </c>
    </row>
    <row r="5" spans="1:16" x14ac:dyDescent="0.3">
      <c r="A5" s="1">
        <v>43281</v>
      </c>
      <c r="B5">
        <v>1</v>
      </c>
      <c r="C5" t="s">
        <v>1965</v>
      </c>
      <c r="D5" t="s">
        <v>2025</v>
      </c>
      <c r="E5" t="s">
        <v>1985</v>
      </c>
      <c r="H5" t="s">
        <v>40</v>
      </c>
      <c r="I5">
        <v>5</v>
      </c>
      <c r="J5">
        <v>202</v>
      </c>
      <c r="L5" t="s">
        <v>85</v>
      </c>
      <c r="M5">
        <v>113</v>
      </c>
      <c r="N5" s="6">
        <f t="shared" si="0"/>
        <v>0.10834132310642378</v>
      </c>
      <c r="O5" s="6">
        <f t="shared" si="1"/>
        <v>-2.2224686362884318</v>
      </c>
      <c r="P5" s="6">
        <f t="shared" si="2"/>
        <v>-0.24078519261801801</v>
      </c>
    </row>
    <row r="6" spans="1:16" x14ac:dyDescent="0.3">
      <c r="A6" s="1">
        <v>43192</v>
      </c>
      <c r="B6">
        <v>1</v>
      </c>
      <c r="C6" t="s">
        <v>3</v>
      </c>
      <c r="D6" t="s">
        <v>191</v>
      </c>
      <c r="E6" t="s">
        <v>41</v>
      </c>
      <c r="H6" t="s">
        <v>43</v>
      </c>
      <c r="I6">
        <v>6</v>
      </c>
      <c r="J6">
        <v>13</v>
      </c>
      <c r="L6" t="s">
        <v>138</v>
      </c>
      <c r="M6">
        <v>1</v>
      </c>
      <c r="N6" s="6">
        <f t="shared" si="0"/>
        <v>9.5877277085330771E-4</v>
      </c>
      <c r="O6" s="6">
        <f t="shared" si="1"/>
        <v>-6.9498564550007726</v>
      </c>
      <c r="P6" s="6">
        <f t="shared" si="2"/>
        <v>-6.6633331303938377E-3</v>
      </c>
    </row>
    <row r="7" spans="1:16" x14ac:dyDescent="0.3">
      <c r="A7" s="1">
        <v>43210</v>
      </c>
      <c r="B7">
        <v>1</v>
      </c>
      <c r="C7" t="s">
        <v>489</v>
      </c>
      <c r="D7" t="s">
        <v>495</v>
      </c>
      <c r="E7" t="s">
        <v>41</v>
      </c>
      <c r="H7" t="s">
        <v>715</v>
      </c>
      <c r="I7">
        <v>44</v>
      </c>
      <c r="J7">
        <v>1043</v>
      </c>
      <c r="L7" t="s">
        <v>218</v>
      </c>
      <c r="M7">
        <v>40</v>
      </c>
      <c r="N7" s="6">
        <f t="shared" si="0"/>
        <v>3.8350910834132314E-2</v>
      </c>
      <c r="O7" s="6">
        <f t="shared" si="1"/>
        <v>-3.260977000886836</v>
      </c>
      <c r="P7" s="6">
        <f t="shared" si="2"/>
        <v>-0.12506143819316726</v>
      </c>
    </row>
    <row r="8" spans="1:16" x14ac:dyDescent="0.3">
      <c r="A8" s="1">
        <v>43267</v>
      </c>
      <c r="B8">
        <v>1</v>
      </c>
      <c r="C8" t="s">
        <v>1965</v>
      </c>
      <c r="D8" t="s">
        <v>2014</v>
      </c>
      <c r="E8" t="s">
        <v>1985</v>
      </c>
      <c r="L8" t="s">
        <v>997</v>
      </c>
      <c r="M8">
        <v>1</v>
      </c>
      <c r="N8" s="6">
        <f t="shared" si="0"/>
        <v>9.5877277085330771E-4</v>
      </c>
      <c r="O8" s="6">
        <f t="shared" si="1"/>
        <v>-6.9498564550007726</v>
      </c>
      <c r="P8" s="6">
        <f t="shared" si="2"/>
        <v>-6.6633331303938377E-3</v>
      </c>
    </row>
    <row r="9" spans="1:16" x14ac:dyDescent="0.3">
      <c r="A9" s="1">
        <v>43253</v>
      </c>
      <c r="B9">
        <v>1</v>
      </c>
      <c r="C9" t="s">
        <v>1413</v>
      </c>
      <c r="D9" t="s">
        <v>1412</v>
      </c>
      <c r="E9" t="s">
        <v>1432</v>
      </c>
      <c r="H9" t="s">
        <v>913</v>
      </c>
      <c r="I9" t="s">
        <v>914</v>
      </c>
      <c r="L9" t="s">
        <v>906</v>
      </c>
      <c r="M9">
        <v>8</v>
      </c>
      <c r="N9" s="6">
        <f t="shared" si="0"/>
        <v>7.6701821668264617E-3</v>
      </c>
      <c r="O9" s="6">
        <f t="shared" si="1"/>
        <v>-4.8704149133209365</v>
      </c>
      <c r="P9" s="6">
        <f t="shared" si="2"/>
        <v>-3.7356969613199897E-2</v>
      </c>
    </row>
    <row r="10" spans="1:16" x14ac:dyDescent="0.3">
      <c r="A10" s="1">
        <v>43210</v>
      </c>
      <c r="B10">
        <v>1</v>
      </c>
      <c r="C10" t="s">
        <v>1</v>
      </c>
      <c r="D10" t="s">
        <v>14</v>
      </c>
      <c r="E10" t="s">
        <v>41</v>
      </c>
      <c r="H10" t="s">
        <v>940</v>
      </c>
      <c r="I10">
        <v>530</v>
      </c>
      <c r="L10" t="s">
        <v>998</v>
      </c>
      <c r="M10">
        <v>1</v>
      </c>
      <c r="N10" s="6">
        <f t="shared" si="0"/>
        <v>9.5877277085330771E-4</v>
      </c>
      <c r="O10" s="6">
        <f t="shared" si="1"/>
        <v>-6.9498564550007726</v>
      </c>
      <c r="P10" s="6">
        <f t="shared" si="2"/>
        <v>-6.6633331303938377E-3</v>
      </c>
    </row>
    <row r="11" spans="1:16" x14ac:dyDescent="0.3">
      <c r="A11" s="1">
        <v>43210</v>
      </c>
      <c r="B11">
        <v>5</v>
      </c>
      <c r="C11" t="s">
        <v>1</v>
      </c>
      <c r="D11" t="s">
        <v>8</v>
      </c>
      <c r="E11" t="s">
        <v>41</v>
      </c>
      <c r="F11" t="s">
        <v>88</v>
      </c>
      <c r="H11" t="s">
        <v>994</v>
      </c>
      <c r="I11">
        <v>72</v>
      </c>
      <c r="L11" t="s">
        <v>8</v>
      </c>
      <c r="M11">
        <v>8</v>
      </c>
      <c r="N11" s="6">
        <f t="shared" si="0"/>
        <v>7.6701821668264617E-3</v>
      </c>
      <c r="O11" s="6">
        <f t="shared" si="1"/>
        <v>-4.8704149133209365</v>
      </c>
      <c r="P11" s="6">
        <f t="shared" si="2"/>
        <v>-3.7356969613199897E-2</v>
      </c>
    </row>
    <row r="12" spans="1:16" x14ac:dyDescent="0.3">
      <c r="A12" s="1">
        <v>43223</v>
      </c>
      <c r="B12">
        <v>2</v>
      </c>
      <c r="C12" t="s">
        <v>759</v>
      </c>
      <c r="D12" t="s">
        <v>760</v>
      </c>
      <c r="E12" t="s">
        <v>741</v>
      </c>
      <c r="F12" t="s">
        <v>88</v>
      </c>
      <c r="H12" t="s">
        <v>920</v>
      </c>
      <c r="I12">
        <v>113</v>
      </c>
      <c r="L12" t="s">
        <v>14</v>
      </c>
      <c r="M12">
        <v>1</v>
      </c>
      <c r="N12" s="6">
        <f t="shared" si="0"/>
        <v>9.5877277085330771E-4</v>
      </c>
      <c r="O12" s="6">
        <f t="shared" si="1"/>
        <v>-6.9498564550007726</v>
      </c>
      <c r="P12" s="6">
        <f t="shared" si="2"/>
        <v>-6.6633331303938377E-3</v>
      </c>
    </row>
    <row r="13" spans="1:16" x14ac:dyDescent="0.3">
      <c r="A13" s="20">
        <v>43174</v>
      </c>
      <c r="B13" s="15">
        <v>1</v>
      </c>
      <c r="C13" s="15" t="s">
        <v>1</v>
      </c>
      <c r="D13" s="15" t="s">
        <v>8</v>
      </c>
      <c r="E13" s="15" t="s">
        <v>41</v>
      </c>
      <c r="F13" s="15"/>
      <c r="H13" t="s">
        <v>995</v>
      </c>
      <c r="I13">
        <v>1</v>
      </c>
      <c r="L13" t="s">
        <v>499</v>
      </c>
      <c r="M13">
        <v>1</v>
      </c>
      <c r="N13" s="6">
        <f t="shared" si="0"/>
        <v>9.5877277085330771E-4</v>
      </c>
      <c r="O13" s="6">
        <f t="shared" si="1"/>
        <v>-6.9498564550007726</v>
      </c>
      <c r="P13" s="6">
        <f t="shared" si="2"/>
        <v>-6.6633331303938377E-3</v>
      </c>
    </row>
    <row r="14" spans="1:16" x14ac:dyDescent="0.3">
      <c r="A14" s="1">
        <v>43192</v>
      </c>
      <c r="B14">
        <v>18</v>
      </c>
      <c r="C14" t="s">
        <v>1</v>
      </c>
      <c r="D14" t="s">
        <v>72</v>
      </c>
      <c r="E14" t="s">
        <v>41</v>
      </c>
      <c r="F14" t="s">
        <v>86</v>
      </c>
      <c r="H14" t="s">
        <v>996</v>
      </c>
      <c r="I14">
        <v>40</v>
      </c>
      <c r="L14" t="s">
        <v>214</v>
      </c>
      <c r="M14">
        <v>4</v>
      </c>
      <c r="N14" s="6">
        <f t="shared" si="0"/>
        <v>3.8350910834132309E-3</v>
      </c>
      <c r="O14" s="6">
        <f t="shared" si="1"/>
        <v>-5.5635620938808819</v>
      </c>
      <c r="P14" s="6">
        <f t="shared" si="2"/>
        <v>-2.1336767378258414E-2</v>
      </c>
    </row>
    <row r="15" spans="1:16" x14ac:dyDescent="0.3">
      <c r="A15" s="1">
        <v>43210</v>
      </c>
      <c r="B15">
        <v>510</v>
      </c>
      <c r="C15" t="s">
        <v>1</v>
      </c>
      <c r="D15" t="s">
        <v>72</v>
      </c>
      <c r="E15" t="s">
        <v>41</v>
      </c>
      <c r="F15" t="s">
        <v>86</v>
      </c>
      <c r="H15" t="s">
        <v>997</v>
      </c>
      <c r="I15">
        <v>1</v>
      </c>
      <c r="L15" t="s">
        <v>951</v>
      </c>
      <c r="M15">
        <v>2</v>
      </c>
      <c r="N15" s="6">
        <f t="shared" si="0"/>
        <v>1.9175455417066154E-3</v>
      </c>
      <c r="O15" s="6">
        <f t="shared" si="1"/>
        <v>-6.2567092744408273</v>
      </c>
      <c r="P15" s="6">
        <f t="shared" si="2"/>
        <v>-1.1997524974958441E-2</v>
      </c>
    </row>
    <row r="16" spans="1:16" x14ac:dyDescent="0.3">
      <c r="A16" s="1">
        <v>43267</v>
      </c>
      <c r="B16">
        <v>1</v>
      </c>
      <c r="C16" t="s">
        <v>1965</v>
      </c>
      <c r="D16" t="s">
        <v>2016</v>
      </c>
      <c r="E16" t="s">
        <v>1985</v>
      </c>
      <c r="F16" t="s">
        <v>2018</v>
      </c>
      <c r="H16" t="s">
        <v>948</v>
      </c>
      <c r="I16">
        <v>8</v>
      </c>
      <c r="L16" t="s">
        <v>1001</v>
      </c>
      <c r="M16">
        <v>1</v>
      </c>
      <c r="N16" s="6">
        <f t="shared" si="0"/>
        <v>9.5877277085330771E-4</v>
      </c>
      <c r="O16" s="6">
        <f t="shared" si="1"/>
        <v>-6.9498564550007726</v>
      </c>
      <c r="P16" s="6">
        <f t="shared" si="2"/>
        <v>-6.6633331303938377E-3</v>
      </c>
    </row>
    <row r="17" spans="1:16" x14ac:dyDescent="0.3">
      <c r="A17" s="1">
        <v>43281</v>
      </c>
      <c r="B17">
        <v>1</v>
      </c>
      <c r="C17" t="s">
        <v>1965</v>
      </c>
      <c r="D17" t="s">
        <v>2016</v>
      </c>
      <c r="E17" t="s">
        <v>1985</v>
      </c>
      <c r="F17" t="s">
        <v>2026</v>
      </c>
      <c r="H17" t="s">
        <v>998</v>
      </c>
      <c r="I17">
        <v>1</v>
      </c>
      <c r="L17" t="s">
        <v>911</v>
      </c>
      <c r="M17">
        <v>11</v>
      </c>
      <c r="N17" s="6">
        <f t="shared" si="0"/>
        <v>1.0546500479386385E-2</v>
      </c>
      <c r="O17" s="6">
        <f t="shared" si="1"/>
        <v>-4.551961182202402</v>
      </c>
      <c r="P17" s="6">
        <f t="shared" si="2"/>
        <v>-4.8007260790245851E-2</v>
      </c>
    </row>
    <row r="18" spans="1:16" x14ac:dyDescent="0.3">
      <c r="A18" s="1">
        <v>43192</v>
      </c>
      <c r="B18">
        <v>38</v>
      </c>
      <c r="C18" t="s">
        <v>1</v>
      </c>
      <c r="D18" t="s">
        <v>72</v>
      </c>
      <c r="E18" t="s">
        <v>41</v>
      </c>
      <c r="F18" t="s">
        <v>147</v>
      </c>
      <c r="H18" t="s">
        <v>999</v>
      </c>
      <c r="I18">
        <v>8</v>
      </c>
      <c r="L18" t="s">
        <v>1003</v>
      </c>
      <c r="M18">
        <v>2</v>
      </c>
      <c r="N18" s="6">
        <f t="shared" si="0"/>
        <v>1.9175455417066154E-3</v>
      </c>
      <c r="O18" s="6">
        <f t="shared" si="1"/>
        <v>-6.2567092744408273</v>
      </c>
      <c r="P18" s="6">
        <f t="shared" si="2"/>
        <v>-1.1997524974958441E-2</v>
      </c>
    </row>
    <row r="19" spans="1:16" x14ac:dyDescent="0.3">
      <c r="A19" s="1">
        <v>43210</v>
      </c>
      <c r="B19">
        <v>15</v>
      </c>
      <c r="C19" t="s">
        <v>1</v>
      </c>
      <c r="D19" t="s">
        <v>72</v>
      </c>
      <c r="E19" t="s">
        <v>41</v>
      </c>
      <c r="F19" t="s">
        <v>147</v>
      </c>
      <c r="H19" t="s">
        <v>947</v>
      </c>
      <c r="I19">
        <v>1</v>
      </c>
      <c r="L19" t="s">
        <v>48</v>
      </c>
      <c r="M19">
        <v>5</v>
      </c>
      <c r="N19" s="6">
        <f t="shared" si="0"/>
        <v>4.7938638542665392E-3</v>
      </c>
      <c r="O19" s="6">
        <f t="shared" si="1"/>
        <v>-5.3404185425666721</v>
      </c>
      <c r="P19" s="6">
        <f t="shared" si="2"/>
        <v>-2.560123941786516E-2</v>
      </c>
    </row>
    <row r="20" spans="1:16" x14ac:dyDescent="0.3">
      <c r="A20" s="1">
        <v>43223</v>
      </c>
      <c r="B20">
        <v>1</v>
      </c>
      <c r="C20" t="s">
        <v>759</v>
      </c>
      <c r="D20" t="s">
        <v>761</v>
      </c>
      <c r="E20" t="s">
        <v>741</v>
      </c>
      <c r="F20" t="s">
        <v>764</v>
      </c>
      <c r="H20" t="s">
        <v>1000</v>
      </c>
      <c r="I20">
        <v>1</v>
      </c>
      <c r="L20" t="s">
        <v>1004</v>
      </c>
      <c r="M20">
        <v>3</v>
      </c>
      <c r="N20" s="6">
        <f t="shared" si="0"/>
        <v>2.8763183125599234E-3</v>
      </c>
      <c r="O20" s="6">
        <f t="shared" si="1"/>
        <v>-5.8512441663326626</v>
      </c>
      <c r="P20" s="6">
        <f t="shared" si="2"/>
        <v>-1.6830040746882061E-2</v>
      </c>
    </row>
    <row r="21" spans="1:16" x14ac:dyDescent="0.3">
      <c r="A21" s="1">
        <v>43238</v>
      </c>
      <c r="B21">
        <v>14</v>
      </c>
      <c r="C21" t="s">
        <v>1347</v>
      </c>
      <c r="D21" t="s">
        <v>1355</v>
      </c>
      <c r="E21" t="s">
        <v>1432</v>
      </c>
      <c r="F21" t="s">
        <v>1416</v>
      </c>
      <c r="H21" t="s">
        <v>932</v>
      </c>
      <c r="I21">
        <v>4</v>
      </c>
      <c r="L21" t="s">
        <v>509</v>
      </c>
      <c r="M21">
        <v>1</v>
      </c>
      <c r="N21" s="6">
        <f t="shared" si="0"/>
        <v>9.5877277085330771E-4</v>
      </c>
      <c r="O21" s="6">
        <f t="shared" si="1"/>
        <v>-6.9498564550007726</v>
      </c>
      <c r="P21" s="6">
        <f t="shared" si="2"/>
        <v>-6.6633331303938377E-3</v>
      </c>
    </row>
    <row r="22" spans="1:16" x14ac:dyDescent="0.3">
      <c r="A22" s="1">
        <v>43253</v>
      </c>
      <c r="B22">
        <v>1</v>
      </c>
      <c r="C22" t="s">
        <v>1413</v>
      </c>
      <c r="D22" t="s">
        <v>1355</v>
      </c>
      <c r="E22" t="s">
        <v>1432</v>
      </c>
      <c r="F22" t="s">
        <v>1416</v>
      </c>
      <c r="H22" t="s">
        <v>951</v>
      </c>
      <c r="I22">
        <v>2</v>
      </c>
      <c r="L22" t="s">
        <v>496</v>
      </c>
      <c r="M22">
        <v>4</v>
      </c>
      <c r="N22" s="6">
        <f t="shared" si="0"/>
        <v>3.8350910834132309E-3</v>
      </c>
      <c r="O22" s="6">
        <f t="shared" si="1"/>
        <v>-5.5635620938808819</v>
      </c>
      <c r="P22" s="6">
        <f t="shared" si="2"/>
        <v>-2.1336767378258414E-2</v>
      </c>
    </row>
    <row r="23" spans="1:16" x14ac:dyDescent="0.3">
      <c r="A23" s="1">
        <v>43267</v>
      </c>
      <c r="B23">
        <v>3</v>
      </c>
      <c r="C23" t="s">
        <v>1965</v>
      </c>
      <c r="D23" t="s">
        <v>2015</v>
      </c>
      <c r="E23" t="s">
        <v>1985</v>
      </c>
      <c r="F23" t="s">
        <v>2017</v>
      </c>
      <c r="H23" t="s">
        <v>1001</v>
      </c>
      <c r="I23">
        <v>1</v>
      </c>
      <c r="L23" t="s">
        <v>992</v>
      </c>
      <c r="M23">
        <v>1</v>
      </c>
      <c r="N23" s="6">
        <f t="shared" si="0"/>
        <v>9.5877277085330771E-4</v>
      </c>
      <c r="O23" s="6">
        <f t="shared" si="1"/>
        <v>-6.9498564550007726</v>
      </c>
      <c r="P23" s="6">
        <f t="shared" si="2"/>
        <v>-6.6633331303938377E-3</v>
      </c>
    </row>
    <row r="24" spans="1:16" x14ac:dyDescent="0.3">
      <c r="A24" s="1">
        <v>43192</v>
      </c>
      <c r="B24">
        <v>83</v>
      </c>
      <c r="C24" t="s">
        <v>1</v>
      </c>
      <c r="D24" t="s">
        <v>72</v>
      </c>
      <c r="E24" t="s">
        <v>41</v>
      </c>
      <c r="F24" t="s">
        <v>85</v>
      </c>
      <c r="H24" t="s">
        <v>1002</v>
      </c>
      <c r="I24">
        <v>11</v>
      </c>
      <c r="L24" t="s">
        <v>49</v>
      </c>
      <c r="M24">
        <v>68</v>
      </c>
      <c r="N24" s="6">
        <f t="shared" si="0"/>
        <v>6.5196548418024927E-2</v>
      </c>
      <c r="O24" s="6">
        <f t="shared" si="1"/>
        <v>-2.7303487498246657</v>
      </c>
      <c r="P24" s="6">
        <f t="shared" si="2"/>
        <v>-0.17800931446603765</v>
      </c>
    </row>
    <row r="25" spans="1:16" x14ac:dyDescent="0.3">
      <c r="A25" s="1">
        <v>43210</v>
      </c>
      <c r="B25">
        <v>30</v>
      </c>
      <c r="C25" t="s">
        <v>1</v>
      </c>
      <c r="D25" t="s">
        <v>72</v>
      </c>
      <c r="E25" t="s">
        <v>41</v>
      </c>
      <c r="F25" t="s">
        <v>85</v>
      </c>
      <c r="H25" t="s">
        <v>1003</v>
      </c>
      <c r="I25">
        <v>2</v>
      </c>
      <c r="L25" t="s">
        <v>1006</v>
      </c>
      <c r="M25">
        <v>1</v>
      </c>
      <c r="N25" s="6">
        <f t="shared" si="0"/>
        <v>9.5877277085330771E-4</v>
      </c>
      <c r="O25" s="6">
        <f t="shared" si="1"/>
        <v>-6.9498564550007726</v>
      </c>
      <c r="P25" s="6">
        <f t="shared" si="2"/>
        <v>-6.6633331303938377E-3</v>
      </c>
    </row>
    <row r="26" spans="1:16" x14ac:dyDescent="0.3">
      <c r="A26" s="1">
        <v>43192</v>
      </c>
      <c r="B26">
        <v>1</v>
      </c>
      <c r="C26" t="s">
        <v>1</v>
      </c>
      <c r="D26" t="s">
        <v>72</v>
      </c>
      <c r="E26" t="s">
        <v>41</v>
      </c>
      <c r="F26" t="s">
        <v>782</v>
      </c>
      <c r="H26" t="s">
        <v>930</v>
      </c>
      <c r="I26">
        <v>5</v>
      </c>
      <c r="L26" t="s">
        <v>959</v>
      </c>
      <c r="M26">
        <v>4</v>
      </c>
      <c r="N26" s="6">
        <f t="shared" si="0"/>
        <v>3.8350910834132309E-3</v>
      </c>
      <c r="O26" s="6">
        <f t="shared" si="1"/>
        <v>-5.5635620938808819</v>
      </c>
      <c r="P26" s="6">
        <f t="shared" si="2"/>
        <v>-2.1336767378258414E-2</v>
      </c>
    </row>
    <row r="27" spans="1:16" x14ac:dyDescent="0.3">
      <c r="A27" s="1">
        <v>43192</v>
      </c>
      <c r="B27">
        <v>20</v>
      </c>
      <c r="C27" t="s">
        <v>1</v>
      </c>
      <c r="D27" t="s">
        <v>72</v>
      </c>
      <c r="E27" t="s">
        <v>41</v>
      </c>
      <c r="F27" t="s">
        <v>218</v>
      </c>
      <c r="H27" t="s">
        <v>1004</v>
      </c>
      <c r="I27">
        <v>3</v>
      </c>
      <c r="L27" t="s">
        <v>261</v>
      </c>
      <c r="M27">
        <v>127</v>
      </c>
      <c r="N27" s="6">
        <f t="shared" si="0"/>
        <v>0.12176414189837009</v>
      </c>
      <c r="O27" s="6">
        <f t="shared" si="1"/>
        <v>-2.105669368542181</v>
      </c>
      <c r="P27" s="6">
        <f t="shared" si="2"/>
        <v>-0.25639502378222145</v>
      </c>
    </row>
    <row r="28" spans="1:16" x14ac:dyDescent="0.3">
      <c r="A28" s="1">
        <v>43210</v>
      </c>
      <c r="B28">
        <v>9</v>
      </c>
      <c r="C28" t="s">
        <v>1</v>
      </c>
      <c r="D28" t="s">
        <v>72</v>
      </c>
      <c r="E28" t="s">
        <v>41</v>
      </c>
      <c r="F28" t="s">
        <v>218</v>
      </c>
      <c r="H28" t="s">
        <v>984</v>
      </c>
      <c r="I28">
        <v>1</v>
      </c>
      <c r="L28" t="s">
        <v>1007</v>
      </c>
      <c r="M28">
        <v>6</v>
      </c>
      <c r="N28" s="6">
        <f t="shared" si="0"/>
        <v>5.7526366251198467E-3</v>
      </c>
      <c r="O28" s="6">
        <f t="shared" si="1"/>
        <v>-5.1580969857727172</v>
      </c>
      <c r="P28" s="6">
        <f t="shared" si="2"/>
        <v>-2.9672657636276419E-2</v>
      </c>
    </row>
    <row r="29" spans="1:16" x14ac:dyDescent="0.3">
      <c r="A29" s="1">
        <v>43238</v>
      </c>
      <c r="B29">
        <v>3</v>
      </c>
      <c r="C29" t="s">
        <v>1347</v>
      </c>
      <c r="D29" t="s">
        <v>1355</v>
      </c>
      <c r="E29" t="s">
        <v>1432</v>
      </c>
      <c r="F29" t="s">
        <v>1415</v>
      </c>
      <c r="H29" t="s">
        <v>957</v>
      </c>
      <c r="I29">
        <v>4</v>
      </c>
      <c r="L29" t="s">
        <v>2025</v>
      </c>
      <c r="M29">
        <v>1</v>
      </c>
      <c r="N29" s="6">
        <f t="shared" si="0"/>
        <v>9.5877277085330771E-4</v>
      </c>
      <c r="O29" s="6">
        <f t="shared" si="1"/>
        <v>-6.9498564550007726</v>
      </c>
      <c r="P29" s="6">
        <f t="shared" si="2"/>
        <v>-6.6633331303938377E-3</v>
      </c>
    </row>
    <row r="30" spans="1:16" x14ac:dyDescent="0.3">
      <c r="A30" s="1">
        <v>43253</v>
      </c>
      <c r="B30">
        <v>3</v>
      </c>
      <c r="C30" t="s">
        <v>1413</v>
      </c>
      <c r="D30" t="s">
        <v>1387</v>
      </c>
      <c r="E30" t="s">
        <v>1432</v>
      </c>
      <c r="F30" t="s">
        <v>1415</v>
      </c>
      <c r="H30" t="s">
        <v>992</v>
      </c>
      <c r="I30">
        <v>1</v>
      </c>
      <c r="L30" t="s">
        <v>12</v>
      </c>
      <c r="M30">
        <v>1</v>
      </c>
      <c r="N30" s="6">
        <f t="shared" si="0"/>
        <v>9.5877277085330771E-4</v>
      </c>
      <c r="O30" s="6">
        <f t="shared" si="1"/>
        <v>-6.9498564550007726</v>
      </c>
      <c r="P30" s="6">
        <f t="shared" si="2"/>
        <v>-6.6633331303938377E-3</v>
      </c>
    </row>
    <row r="31" spans="1:16" x14ac:dyDescent="0.3">
      <c r="A31" s="18">
        <v>43174</v>
      </c>
      <c r="B31" s="19">
        <v>5</v>
      </c>
      <c r="C31" s="19" t="s">
        <v>1</v>
      </c>
      <c r="D31" s="15" t="s">
        <v>72</v>
      </c>
      <c r="E31" s="15" t="s">
        <v>41</v>
      </c>
      <c r="F31" s="15"/>
      <c r="H31" t="s">
        <v>1005</v>
      </c>
      <c r="I31">
        <v>68</v>
      </c>
      <c r="L31" t="s">
        <v>670</v>
      </c>
      <c r="M31">
        <v>1</v>
      </c>
      <c r="N31" s="6">
        <f t="shared" si="0"/>
        <v>9.5877277085330771E-4</v>
      </c>
      <c r="O31" s="6">
        <f t="shared" si="1"/>
        <v>-6.9498564550007726</v>
      </c>
      <c r="P31" s="6">
        <f t="shared" si="2"/>
        <v>-6.6633331303938377E-3</v>
      </c>
    </row>
    <row r="32" spans="1:16" x14ac:dyDescent="0.3">
      <c r="A32" s="1">
        <v>43210</v>
      </c>
      <c r="B32">
        <v>1</v>
      </c>
      <c r="C32" t="s">
        <v>1</v>
      </c>
      <c r="D32" t="s">
        <v>499</v>
      </c>
      <c r="E32" t="s">
        <v>41</v>
      </c>
      <c r="H32" t="s">
        <v>1006</v>
      </c>
      <c r="I32">
        <v>1</v>
      </c>
      <c r="L32" t="s">
        <v>144</v>
      </c>
      <c r="M32">
        <v>1</v>
      </c>
      <c r="N32" s="6">
        <f t="shared" si="0"/>
        <v>9.5877277085330771E-4</v>
      </c>
      <c r="O32" s="6">
        <f t="shared" si="1"/>
        <v>-6.9498564550007726</v>
      </c>
      <c r="P32" s="6">
        <f t="shared" si="2"/>
        <v>-6.6633331303938377E-3</v>
      </c>
    </row>
    <row r="33" spans="1:16" x14ac:dyDescent="0.3">
      <c r="A33" s="1">
        <v>43281</v>
      </c>
      <c r="B33">
        <v>1</v>
      </c>
      <c r="C33" t="s">
        <v>1965</v>
      </c>
      <c r="D33" t="s">
        <v>2024</v>
      </c>
      <c r="E33" t="s">
        <v>1985</v>
      </c>
      <c r="H33" t="s">
        <v>959</v>
      </c>
      <c r="I33">
        <v>4</v>
      </c>
      <c r="L33" t="s">
        <v>11</v>
      </c>
      <c r="M33">
        <v>1</v>
      </c>
      <c r="N33" s="6">
        <f t="shared" si="0"/>
        <v>9.5877277085330771E-4</v>
      </c>
      <c r="O33" s="6">
        <f t="shared" si="1"/>
        <v>-6.9498564550007726</v>
      </c>
      <c r="P33" s="6">
        <f t="shared" si="2"/>
        <v>-6.6633331303938377E-3</v>
      </c>
    </row>
    <row r="34" spans="1:16" x14ac:dyDescent="0.3">
      <c r="A34" s="1">
        <v>43238</v>
      </c>
      <c r="B34">
        <v>1</v>
      </c>
      <c r="C34" t="s">
        <v>1347</v>
      </c>
      <c r="D34" t="s">
        <v>1356</v>
      </c>
      <c r="E34" t="s">
        <v>1432</v>
      </c>
      <c r="H34" t="s">
        <v>970</v>
      </c>
      <c r="I34">
        <v>127</v>
      </c>
      <c r="L34" t="s">
        <v>924</v>
      </c>
      <c r="M34">
        <v>1</v>
      </c>
      <c r="N34" s="6">
        <f t="shared" si="0"/>
        <v>9.5877277085330771E-4</v>
      </c>
      <c r="O34" s="6">
        <f t="shared" si="1"/>
        <v>-6.9498564550007726</v>
      </c>
      <c r="P34" s="6">
        <f t="shared" si="2"/>
        <v>-6.6633331303938377E-3</v>
      </c>
    </row>
    <row r="35" spans="1:16" x14ac:dyDescent="0.3">
      <c r="A35" s="1">
        <v>43267</v>
      </c>
      <c r="B35">
        <v>1</v>
      </c>
      <c r="C35" t="s">
        <v>1987</v>
      </c>
      <c r="D35" t="s">
        <v>2011</v>
      </c>
      <c r="E35" t="s">
        <v>1983</v>
      </c>
      <c r="H35" t="s">
        <v>1007</v>
      </c>
      <c r="I35">
        <v>6</v>
      </c>
      <c r="L35" t="s">
        <v>59</v>
      </c>
      <c r="M35">
        <v>6</v>
      </c>
      <c r="N35" s="6">
        <f t="shared" si="0"/>
        <v>5.7526366251198467E-3</v>
      </c>
      <c r="O35" s="6">
        <f t="shared" si="1"/>
        <v>-5.1580969857727172</v>
      </c>
      <c r="P35" s="6">
        <f t="shared" si="2"/>
        <v>-2.9672657636276419E-2</v>
      </c>
    </row>
    <row r="36" spans="1:16" x14ac:dyDescent="0.3">
      <c r="A36" s="1">
        <v>43192</v>
      </c>
      <c r="B36">
        <v>1</v>
      </c>
      <c r="C36" t="s">
        <v>3</v>
      </c>
      <c r="D36" t="s">
        <v>190</v>
      </c>
      <c r="E36" t="s">
        <v>39</v>
      </c>
      <c r="H36" t="s">
        <v>2162</v>
      </c>
      <c r="I36">
        <v>1</v>
      </c>
      <c r="L36" t="s">
        <v>1184</v>
      </c>
      <c r="M36">
        <v>1</v>
      </c>
      <c r="N36" s="6">
        <f t="shared" si="0"/>
        <v>9.5877277085330771E-4</v>
      </c>
      <c r="O36" s="6">
        <f t="shared" si="1"/>
        <v>-6.9498564550007726</v>
      </c>
      <c r="P36" s="6">
        <f t="shared" si="2"/>
        <v>-6.6633331303938377E-3</v>
      </c>
    </row>
    <row r="37" spans="1:16" x14ac:dyDescent="0.3">
      <c r="A37" s="1">
        <v>43253</v>
      </c>
      <c r="B37">
        <v>1</v>
      </c>
      <c r="C37" t="s">
        <v>1413</v>
      </c>
      <c r="D37" t="s">
        <v>1380</v>
      </c>
      <c r="E37" t="s">
        <v>2326</v>
      </c>
      <c r="F37" t="s">
        <v>1919</v>
      </c>
      <c r="H37" t="s">
        <v>2163</v>
      </c>
      <c r="I37">
        <v>1</v>
      </c>
      <c r="L37" t="s">
        <v>2097</v>
      </c>
      <c r="M37">
        <v>1</v>
      </c>
      <c r="N37" s="6">
        <f t="shared" si="0"/>
        <v>9.5877277085330771E-4</v>
      </c>
      <c r="O37" s="6">
        <f t="shared" si="1"/>
        <v>-6.9498564550007726</v>
      </c>
      <c r="P37" s="6">
        <f t="shared" si="2"/>
        <v>-6.6633331303938377E-3</v>
      </c>
    </row>
    <row r="38" spans="1:16" x14ac:dyDescent="0.3">
      <c r="A38" s="1">
        <v>43267</v>
      </c>
      <c r="B38">
        <v>4</v>
      </c>
      <c r="C38" t="s">
        <v>1965</v>
      </c>
      <c r="D38" t="s">
        <v>2000</v>
      </c>
      <c r="E38" t="s">
        <v>2326</v>
      </c>
      <c r="H38" t="s">
        <v>2164</v>
      </c>
      <c r="I38">
        <v>1</v>
      </c>
      <c r="L38" t="s">
        <v>910</v>
      </c>
      <c r="M38">
        <v>2</v>
      </c>
      <c r="N38" s="6">
        <f t="shared" si="0"/>
        <v>1.9175455417066154E-3</v>
      </c>
      <c r="O38" s="6">
        <f t="shared" si="1"/>
        <v>-6.2567092744408273</v>
      </c>
      <c r="P38" s="6">
        <f t="shared" si="2"/>
        <v>-1.1997524974958441E-2</v>
      </c>
    </row>
    <row r="39" spans="1:16" x14ac:dyDescent="0.3">
      <c r="A39" s="1">
        <v>43281</v>
      </c>
      <c r="B39">
        <v>1</v>
      </c>
      <c r="C39" t="s">
        <v>1965</v>
      </c>
      <c r="D39" t="s">
        <v>2022</v>
      </c>
      <c r="E39" t="s">
        <v>2326</v>
      </c>
      <c r="H39" t="s">
        <v>2165</v>
      </c>
      <c r="I39">
        <v>1</v>
      </c>
      <c r="L39" t="s">
        <v>76</v>
      </c>
      <c r="M39">
        <v>1</v>
      </c>
      <c r="N39" s="6">
        <f t="shared" si="0"/>
        <v>9.5877277085330771E-4</v>
      </c>
      <c r="O39" s="6">
        <f t="shared" si="1"/>
        <v>-6.9498564550007726</v>
      </c>
      <c r="P39" s="6">
        <f t="shared" si="2"/>
        <v>-6.6633331303938377E-3</v>
      </c>
    </row>
    <row r="40" spans="1:16" x14ac:dyDescent="0.3">
      <c r="A40" s="1">
        <v>43210</v>
      </c>
      <c r="B40">
        <v>2</v>
      </c>
      <c r="C40" t="s">
        <v>0</v>
      </c>
      <c r="D40" t="s">
        <v>6</v>
      </c>
      <c r="E40" t="s">
        <v>39</v>
      </c>
      <c r="F40" t="s">
        <v>993</v>
      </c>
      <c r="H40" t="s">
        <v>2166</v>
      </c>
      <c r="I40">
        <v>1</v>
      </c>
      <c r="L40" t="s">
        <v>1122</v>
      </c>
      <c r="M40">
        <v>1</v>
      </c>
      <c r="N40" s="6">
        <f t="shared" si="0"/>
        <v>9.5877277085330771E-4</v>
      </c>
      <c r="O40" s="6">
        <f t="shared" si="1"/>
        <v>-6.9498564550007726</v>
      </c>
      <c r="P40" s="6">
        <f t="shared" si="2"/>
        <v>-6.6633331303938377E-3</v>
      </c>
    </row>
    <row r="41" spans="1:16" x14ac:dyDescent="0.3">
      <c r="A41" s="1">
        <v>43267</v>
      </c>
      <c r="B41">
        <v>3</v>
      </c>
      <c r="C41" t="s">
        <v>2005</v>
      </c>
      <c r="D41" t="s">
        <v>1973</v>
      </c>
      <c r="E41" t="s">
        <v>1983</v>
      </c>
      <c r="H41" t="s">
        <v>2167</v>
      </c>
      <c r="I41">
        <v>1</v>
      </c>
      <c r="L41" t="s">
        <v>1955</v>
      </c>
      <c r="M41">
        <v>2</v>
      </c>
      <c r="N41" s="6">
        <f t="shared" si="0"/>
        <v>1.9175455417066154E-3</v>
      </c>
      <c r="O41" s="6">
        <f t="shared" si="1"/>
        <v>-6.2567092744408273</v>
      </c>
      <c r="P41" s="6">
        <f t="shared" si="2"/>
        <v>-1.1997524974958441E-2</v>
      </c>
    </row>
    <row r="42" spans="1:16" x14ac:dyDescent="0.3">
      <c r="A42" s="1">
        <v>43210</v>
      </c>
      <c r="B42">
        <v>8</v>
      </c>
      <c r="C42" t="s">
        <v>31</v>
      </c>
      <c r="D42" t="s">
        <v>35</v>
      </c>
      <c r="E42" t="s">
        <v>39</v>
      </c>
      <c r="H42" t="s">
        <v>2168</v>
      </c>
      <c r="I42">
        <v>6</v>
      </c>
      <c r="L42" t="s">
        <v>2175</v>
      </c>
      <c r="M42">
        <v>1</v>
      </c>
      <c r="N42" s="6">
        <f t="shared" si="0"/>
        <v>9.5877277085330771E-4</v>
      </c>
      <c r="O42" s="6">
        <f t="shared" si="1"/>
        <v>-6.9498564550007726</v>
      </c>
      <c r="P42" s="6">
        <f t="shared" si="2"/>
        <v>-6.6633331303938377E-3</v>
      </c>
    </row>
    <row r="43" spans="1:16" x14ac:dyDescent="0.3">
      <c r="A43" s="1">
        <v>43238</v>
      </c>
      <c r="B43">
        <v>3</v>
      </c>
      <c r="C43" t="s">
        <v>1348</v>
      </c>
      <c r="D43" t="s">
        <v>1359</v>
      </c>
      <c r="E43" t="s">
        <v>1431</v>
      </c>
      <c r="H43" t="s">
        <v>2169</v>
      </c>
      <c r="I43">
        <v>1</v>
      </c>
      <c r="L43" t="s">
        <v>1941</v>
      </c>
      <c r="M43">
        <v>2</v>
      </c>
      <c r="N43" s="6">
        <f t="shared" si="0"/>
        <v>1.9175455417066154E-3</v>
      </c>
      <c r="O43" s="6">
        <f t="shared" si="1"/>
        <v>-6.2567092744408273</v>
      </c>
      <c r="P43" s="6">
        <f t="shared" si="2"/>
        <v>-1.1997524974958441E-2</v>
      </c>
    </row>
    <row r="44" spans="1:16" x14ac:dyDescent="0.3">
      <c r="A44" s="1">
        <v>43210</v>
      </c>
      <c r="B44">
        <v>2</v>
      </c>
      <c r="C44" t="s">
        <v>1</v>
      </c>
      <c r="D44" t="s">
        <v>90</v>
      </c>
      <c r="E44" t="s">
        <v>39</v>
      </c>
      <c r="H44" t="s">
        <v>2170</v>
      </c>
      <c r="I44">
        <v>1</v>
      </c>
      <c r="L44" t="s">
        <v>2117</v>
      </c>
      <c r="M44">
        <v>1</v>
      </c>
      <c r="N44" s="6">
        <f t="shared" si="0"/>
        <v>9.5877277085330771E-4</v>
      </c>
      <c r="O44" s="6">
        <f t="shared" si="1"/>
        <v>-6.9498564550007726</v>
      </c>
      <c r="P44" s="6">
        <f t="shared" si="2"/>
        <v>-6.6633331303938377E-3</v>
      </c>
    </row>
    <row r="45" spans="1:16" x14ac:dyDescent="0.3">
      <c r="A45" s="1">
        <v>43238</v>
      </c>
      <c r="B45">
        <v>1</v>
      </c>
      <c r="C45" t="s">
        <v>1347</v>
      </c>
      <c r="D45" t="s">
        <v>1357</v>
      </c>
      <c r="E45" t="s">
        <v>1431</v>
      </c>
      <c r="H45" t="s">
        <v>2171</v>
      </c>
      <c r="I45">
        <v>2</v>
      </c>
      <c r="L45" t="s">
        <v>990</v>
      </c>
      <c r="M45">
        <v>1</v>
      </c>
      <c r="N45" s="6">
        <f t="shared" si="0"/>
        <v>9.5877277085330771E-4</v>
      </c>
      <c r="O45" s="6">
        <f t="shared" si="1"/>
        <v>-6.9498564550007726</v>
      </c>
      <c r="P45" s="6">
        <f t="shared" si="2"/>
        <v>-6.6633331303938377E-3</v>
      </c>
    </row>
    <row r="46" spans="1:16" x14ac:dyDescent="0.3">
      <c r="A46" s="1">
        <v>43238</v>
      </c>
      <c r="B46">
        <v>1</v>
      </c>
      <c r="C46" t="s">
        <v>1348</v>
      </c>
      <c r="D46" t="s">
        <v>1358</v>
      </c>
      <c r="E46" t="s">
        <v>1431</v>
      </c>
      <c r="H46" t="s">
        <v>2172</v>
      </c>
      <c r="I46">
        <v>1</v>
      </c>
      <c r="L46" t="s">
        <v>2179</v>
      </c>
      <c r="M46">
        <v>2</v>
      </c>
      <c r="N46" s="6">
        <f t="shared" si="0"/>
        <v>1.9175455417066154E-3</v>
      </c>
      <c r="O46" s="6">
        <f t="shared" si="1"/>
        <v>-6.2567092744408273</v>
      </c>
      <c r="P46" s="6">
        <f t="shared" si="2"/>
        <v>-1.1997524974958441E-2</v>
      </c>
    </row>
    <row r="47" spans="1:16" x14ac:dyDescent="0.3">
      <c r="A47" s="1">
        <v>43210</v>
      </c>
      <c r="B47">
        <v>2</v>
      </c>
      <c r="C47" t="s">
        <v>192</v>
      </c>
      <c r="D47" t="s">
        <v>215</v>
      </c>
      <c r="E47" t="s">
        <v>39</v>
      </c>
      <c r="H47" t="s">
        <v>2173</v>
      </c>
      <c r="I47">
        <v>1</v>
      </c>
    </row>
    <row r="48" spans="1:16" x14ac:dyDescent="0.3">
      <c r="A48" s="1">
        <v>43281</v>
      </c>
      <c r="B48">
        <v>1</v>
      </c>
      <c r="C48" t="s">
        <v>1987</v>
      </c>
      <c r="D48" t="s">
        <v>2021</v>
      </c>
      <c r="E48" t="s">
        <v>1983</v>
      </c>
      <c r="H48" t="s">
        <v>2174</v>
      </c>
      <c r="I48">
        <v>2</v>
      </c>
      <c r="L48" s="6" t="s">
        <v>805</v>
      </c>
      <c r="M48" s="6"/>
      <c r="N48" s="6">
        <f>SUM(P3:P46)</f>
        <v>-1.8358790716099549</v>
      </c>
    </row>
    <row r="49" spans="1:15" x14ac:dyDescent="0.3">
      <c r="A49" s="1">
        <v>43192</v>
      </c>
      <c r="B49">
        <v>1</v>
      </c>
      <c r="C49" t="s">
        <v>3</v>
      </c>
      <c r="D49" t="s">
        <v>22</v>
      </c>
      <c r="E49" t="s">
        <v>39</v>
      </c>
      <c r="F49" t="s">
        <v>214</v>
      </c>
      <c r="H49" t="s">
        <v>2175</v>
      </c>
      <c r="I49">
        <v>1</v>
      </c>
      <c r="L49" s="6" t="s">
        <v>806</v>
      </c>
      <c r="M49" s="6"/>
      <c r="N49" s="6">
        <f>N48*(-1)</f>
        <v>1.8358790716099549</v>
      </c>
    </row>
    <row r="50" spans="1:15" x14ac:dyDescent="0.3">
      <c r="A50" s="1">
        <v>43238</v>
      </c>
      <c r="B50">
        <v>1</v>
      </c>
      <c r="C50" t="s">
        <v>1346</v>
      </c>
      <c r="D50" t="s">
        <v>1352</v>
      </c>
      <c r="E50" t="s">
        <v>1431</v>
      </c>
      <c r="F50" t="s">
        <v>1884</v>
      </c>
      <c r="H50" t="s">
        <v>2176</v>
      </c>
      <c r="I50">
        <v>2</v>
      </c>
      <c r="L50" t="s">
        <v>1008</v>
      </c>
      <c r="M50">
        <f>N49/LOG(44)</f>
        <v>1.1170866663074157</v>
      </c>
    </row>
    <row r="51" spans="1:15" x14ac:dyDescent="0.3">
      <c r="A51" s="1">
        <v>43281</v>
      </c>
      <c r="B51">
        <v>2</v>
      </c>
      <c r="C51" t="s">
        <v>1830</v>
      </c>
      <c r="D51" t="s">
        <v>1997</v>
      </c>
      <c r="E51" t="s">
        <v>1983</v>
      </c>
      <c r="H51" t="s">
        <v>2177</v>
      </c>
      <c r="I51">
        <v>1</v>
      </c>
    </row>
    <row r="52" spans="1:15" x14ac:dyDescent="0.3">
      <c r="A52" s="1">
        <v>43238</v>
      </c>
      <c r="B52">
        <v>1</v>
      </c>
      <c r="C52" t="s">
        <v>1348</v>
      </c>
      <c r="D52" t="s">
        <v>1360</v>
      </c>
      <c r="E52" t="s">
        <v>1431</v>
      </c>
      <c r="H52" t="s">
        <v>2178</v>
      </c>
      <c r="I52">
        <v>1</v>
      </c>
      <c r="L52" s="6" t="s">
        <v>808</v>
      </c>
      <c r="M52" s="6"/>
      <c r="N52" s="6"/>
      <c r="O52" s="6"/>
    </row>
    <row r="53" spans="1:15" x14ac:dyDescent="0.3">
      <c r="A53" s="1">
        <v>43281</v>
      </c>
      <c r="B53">
        <v>1</v>
      </c>
      <c r="C53" t="s">
        <v>1987</v>
      </c>
      <c r="D53" t="s">
        <v>1974</v>
      </c>
      <c r="E53" t="s">
        <v>1983</v>
      </c>
      <c r="H53" t="s">
        <v>2179</v>
      </c>
      <c r="I53">
        <v>2</v>
      </c>
      <c r="L53" s="6" t="s">
        <v>800</v>
      </c>
      <c r="M53" s="6" t="s">
        <v>801</v>
      </c>
      <c r="N53" s="6" t="s">
        <v>802</v>
      </c>
      <c r="O53" s="6" t="s">
        <v>809</v>
      </c>
    </row>
    <row r="54" spans="1:15" x14ac:dyDescent="0.3">
      <c r="A54" s="1">
        <v>43192</v>
      </c>
      <c r="B54">
        <v>2</v>
      </c>
      <c r="C54" t="s">
        <v>3</v>
      </c>
      <c r="D54" t="s">
        <v>33</v>
      </c>
      <c r="E54" t="s">
        <v>39</v>
      </c>
      <c r="L54" t="s">
        <v>86</v>
      </c>
      <c r="M54">
        <v>530</v>
      </c>
      <c r="N54" s="7">
        <f>M54/1043</f>
        <v>0.50814956855225313</v>
      </c>
      <c r="O54" s="8">
        <f>N54*N54</f>
        <v>0.25821598401984103</v>
      </c>
    </row>
    <row r="55" spans="1:15" x14ac:dyDescent="0.3">
      <c r="A55" s="1">
        <v>43223</v>
      </c>
      <c r="B55">
        <v>1</v>
      </c>
      <c r="C55" t="s">
        <v>742</v>
      </c>
      <c r="D55" t="s">
        <v>763</v>
      </c>
      <c r="E55" t="s">
        <v>737</v>
      </c>
      <c r="L55" t="s">
        <v>147</v>
      </c>
      <c r="M55">
        <v>72</v>
      </c>
      <c r="N55" s="7">
        <f t="shared" ref="N55:N97" si="3">M55/1043</f>
        <v>6.9031639501438161E-2</v>
      </c>
      <c r="O55" s="8">
        <f t="shared" ref="O55:O97" si="4">N55*N55</f>
        <v>4.7653672522565173E-3</v>
      </c>
    </row>
    <row r="56" spans="1:15" x14ac:dyDescent="0.3">
      <c r="A56" s="1">
        <v>43267</v>
      </c>
      <c r="B56">
        <v>1</v>
      </c>
      <c r="C56" t="s">
        <v>1967</v>
      </c>
      <c r="D56" t="s">
        <v>1943</v>
      </c>
      <c r="E56" t="s">
        <v>1983</v>
      </c>
      <c r="L56" t="s">
        <v>85</v>
      </c>
      <c r="M56">
        <v>113</v>
      </c>
      <c r="N56" s="7">
        <f t="shared" si="3"/>
        <v>0.10834132310642378</v>
      </c>
      <c r="O56" s="8">
        <f t="shared" si="4"/>
        <v>1.1737842292450514E-2</v>
      </c>
    </row>
    <row r="57" spans="1:15" x14ac:dyDescent="0.3">
      <c r="A57" s="1">
        <v>43210</v>
      </c>
      <c r="B57">
        <v>3</v>
      </c>
      <c r="C57" t="s">
        <v>0</v>
      </c>
      <c r="D57" t="s">
        <v>496</v>
      </c>
      <c r="E57" t="s">
        <v>38</v>
      </c>
      <c r="F57" t="s">
        <v>991</v>
      </c>
      <c r="L57" t="s">
        <v>138</v>
      </c>
      <c r="M57">
        <v>1</v>
      </c>
      <c r="N57" s="7">
        <f t="shared" si="3"/>
        <v>9.5877277085330771E-4</v>
      </c>
      <c r="O57" s="8">
        <f t="shared" si="4"/>
        <v>9.1924522612972931E-7</v>
      </c>
    </row>
    <row r="58" spans="1:15" x14ac:dyDescent="0.3">
      <c r="A58" s="1">
        <v>43223</v>
      </c>
      <c r="B58">
        <v>1</v>
      </c>
      <c r="C58" t="s">
        <v>719</v>
      </c>
      <c r="D58" t="s">
        <v>728</v>
      </c>
      <c r="E58" t="s">
        <v>739</v>
      </c>
      <c r="F58" t="s">
        <v>991</v>
      </c>
      <c r="L58" t="s">
        <v>218</v>
      </c>
      <c r="M58">
        <v>40</v>
      </c>
      <c r="N58" s="7">
        <f t="shared" si="3"/>
        <v>3.8350910834132314E-2</v>
      </c>
      <c r="O58" s="8">
        <f t="shared" si="4"/>
        <v>1.4707923618075673E-3</v>
      </c>
    </row>
    <row r="59" spans="1:15" x14ac:dyDescent="0.3">
      <c r="A59" s="1">
        <v>43238</v>
      </c>
      <c r="B59">
        <v>1</v>
      </c>
      <c r="C59" t="s">
        <v>1346</v>
      </c>
      <c r="D59" t="s">
        <v>1353</v>
      </c>
      <c r="E59" t="s">
        <v>1430</v>
      </c>
      <c r="L59" t="s">
        <v>997</v>
      </c>
      <c r="M59">
        <v>1</v>
      </c>
      <c r="N59" s="7">
        <f t="shared" si="3"/>
        <v>9.5877277085330771E-4</v>
      </c>
      <c r="O59" s="8">
        <f t="shared" si="4"/>
        <v>9.1924522612972931E-7</v>
      </c>
    </row>
    <row r="60" spans="1:15" x14ac:dyDescent="0.3">
      <c r="A60" s="1">
        <v>43223</v>
      </c>
      <c r="B60">
        <v>1</v>
      </c>
      <c r="C60" t="s">
        <v>719</v>
      </c>
      <c r="D60" t="s">
        <v>727</v>
      </c>
      <c r="E60" t="s">
        <v>739</v>
      </c>
      <c r="F60" t="s">
        <v>992</v>
      </c>
      <c r="L60" t="s">
        <v>906</v>
      </c>
      <c r="M60">
        <v>8</v>
      </c>
      <c r="N60" s="7">
        <f t="shared" si="3"/>
        <v>7.6701821668264617E-3</v>
      </c>
      <c r="O60" s="8">
        <f t="shared" si="4"/>
        <v>5.8831694472302676E-5</v>
      </c>
    </row>
    <row r="61" spans="1:15" x14ac:dyDescent="0.3">
      <c r="A61" s="1">
        <v>43210</v>
      </c>
      <c r="B61">
        <v>2</v>
      </c>
      <c r="C61" t="s">
        <v>0</v>
      </c>
      <c r="D61" t="s">
        <v>5</v>
      </c>
      <c r="E61" t="s">
        <v>40</v>
      </c>
      <c r="F61" t="s">
        <v>992</v>
      </c>
      <c r="L61" t="s">
        <v>998</v>
      </c>
      <c r="M61">
        <v>1</v>
      </c>
      <c r="N61" s="7">
        <f t="shared" si="3"/>
        <v>9.5877277085330771E-4</v>
      </c>
      <c r="O61" s="8">
        <f t="shared" si="4"/>
        <v>9.1924522612972931E-7</v>
      </c>
    </row>
    <row r="62" spans="1:15" x14ac:dyDescent="0.3">
      <c r="A62" s="1">
        <v>43192</v>
      </c>
      <c r="B62">
        <v>1</v>
      </c>
      <c r="C62" t="s">
        <v>0</v>
      </c>
      <c r="D62" t="s">
        <v>7</v>
      </c>
      <c r="E62" t="s">
        <v>40</v>
      </c>
      <c r="F62" t="s">
        <v>49</v>
      </c>
      <c r="L62" t="s">
        <v>8</v>
      </c>
      <c r="M62">
        <v>8</v>
      </c>
      <c r="N62" s="7">
        <f t="shared" si="3"/>
        <v>7.6701821668264617E-3</v>
      </c>
      <c r="O62" s="8">
        <f t="shared" si="4"/>
        <v>5.8831694472302676E-5</v>
      </c>
    </row>
    <row r="63" spans="1:15" x14ac:dyDescent="0.3">
      <c r="A63" s="1">
        <v>43238</v>
      </c>
      <c r="B63">
        <v>7</v>
      </c>
      <c r="C63" t="s">
        <v>1343</v>
      </c>
      <c r="D63" t="s">
        <v>1350</v>
      </c>
      <c r="E63" t="s">
        <v>1429</v>
      </c>
      <c r="F63" t="s">
        <v>1874</v>
      </c>
      <c r="L63" t="s">
        <v>14</v>
      </c>
      <c r="M63">
        <v>1</v>
      </c>
      <c r="N63" s="7">
        <f t="shared" si="3"/>
        <v>9.5877277085330771E-4</v>
      </c>
      <c r="O63" s="8">
        <f t="shared" si="4"/>
        <v>9.1924522612972931E-7</v>
      </c>
    </row>
    <row r="64" spans="1:15" x14ac:dyDescent="0.3">
      <c r="A64" s="1">
        <v>43267</v>
      </c>
      <c r="B64">
        <v>17</v>
      </c>
      <c r="C64" t="s">
        <v>2005</v>
      </c>
      <c r="D64" t="s">
        <v>1647</v>
      </c>
      <c r="E64" t="s">
        <v>2010</v>
      </c>
      <c r="L64" t="s">
        <v>499</v>
      </c>
      <c r="M64">
        <v>1</v>
      </c>
      <c r="N64" s="7">
        <f t="shared" si="3"/>
        <v>9.5877277085330771E-4</v>
      </c>
      <c r="O64" s="8">
        <f t="shared" si="4"/>
        <v>9.1924522612972931E-7</v>
      </c>
    </row>
    <row r="65" spans="1:15" x14ac:dyDescent="0.3">
      <c r="A65" s="1">
        <v>43281</v>
      </c>
      <c r="B65">
        <v>43</v>
      </c>
      <c r="C65" t="s">
        <v>2005</v>
      </c>
      <c r="D65" t="s">
        <v>1971</v>
      </c>
      <c r="E65" t="s">
        <v>1606</v>
      </c>
      <c r="L65" t="s">
        <v>214</v>
      </c>
      <c r="M65">
        <v>4</v>
      </c>
      <c r="N65" s="7">
        <f t="shared" si="3"/>
        <v>3.8350910834132309E-3</v>
      </c>
      <c r="O65" s="8">
        <f t="shared" si="4"/>
        <v>1.4707923618075669E-5</v>
      </c>
    </row>
    <row r="66" spans="1:15" x14ac:dyDescent="0.3">
      <c r="A66" s="1">
        <v>43210</v>
      </c>
      <c r="B66">
        <v>1</v>
      </c>
      <c r="C66" t="s">
        <v>100</v>
      </c>
      <c r="D66" t="s">
        <v>98</v>
      </c>
      <c r="E66" t="s">
        <v>40</v>
      </c>
      <c r="L66" t="s">
        <v>951</v>
      </c>
      <c r="M66">
        <v>2</v>
      </c>
      <c r="N66" s="7">
        <f t="shared" si="3"/>
        <v>1.9175455417066154E-3</v>
      </c>
      <c r="O66" s="8">
        <f t="shared" si="4"/>
        <v>3.6769809045189172E-6</v>
      </c>
    </row>
    <row r="67" spans="1:15" x14ac:dyDescent="0.3">
      <c r="A67" s="1">
        <v>43210</v>
      </c>
      <c r="B67">
        <v>2</v>
      </c>
      <c r="C67" t="s">
        <v>0</v>
      </c>
      <c r="D67" t="s">
        <v>111</v>
      </c>
      <c r="E67" t="s">
        <v>40</v>
      </c>
      <c r="F67" t="s">
        <v>971</v>
      </c>
      <c r="L67" t="s">
        <v>1001</v>
      </c>
      <c r="M67">
        <v>1</v>
      </c>
      <c r="N67" s="7">
        <f t="shared" si="3"/>
        <v>9.5877277085330771E-4</v>
      </c>
      <c r="O67" s="8">
        <f t="shared" si="4"/>
        <v>9.1924522612972931E-7</v>
      </c>
    </row>
    <row r="68" spans="1:15" x14ac:dyDescent="0.3">
      <c r="A68" s="1">
        <v>43223</v>
      </c>
      <c r="B68">
        <v>1</v>
      </c>
      <c r="C68" t="s">
        <v>719</v>
      </c>
      <c r="D68" t="s">
        <v>111</v>
      </c>
      <c r="E68" t="s">
        <v>738</v>
      </c>
      <c r="F68" t="s">
        <v>977</v>
      </c>
      <c r="L68" t="s">
        <v>911</v>
      </c>
      <c r="M68">
        <v>11</v>
      </c>
      <c r="N68" s="7">
        <f t="shared" si="3"/>
        <v>1.0546500479386385E-2</v>
      </c>
      <c r="O68" s="8">
        <f t="shared" si="4"/>
        <v>1.1122867236169726E-4</v>
      </c>
    </row>
    <row r="69" spans="1:15" x14ac:dyDescent="0.3">
      <c r="A69" s="1">
        <v>43238</v>
      </c>
      <c r="B69">
        <v>5</v>
      </c>
      <c r="C69" t="s">
        <v>1343</v>
      </c>
      <c r="D69" t="s">
        <v>1349</v>
      </c>
      <c r="E69" t="s">
        <v>1429</v>
      </c>
      <c r="F69" t="s">
        <v>1918</v>
      </c>
      <c r="L69" t="s">
        <v>1003</v>
      </c>
      <c r="M69">
        <v>2</v>
      </c>
      <c r="N69" s="7">
        <f t="shared" si="3"/>
        <v>1.9175455417066154E-3</v>
      </c>
      <c r="O69" s="8">
        <f t="shared" si="4"/>
        <v>3.6769809045189172E-6</v>
      </c>
    </row>
    <row r="70" spans="1:15" x14ac:dyDescent="0.3">
      <c r="A70" s="1">
        <v>43253</v>
      </c>
      <c r="B70">
        <v>13</v>
      </c>
      <c r="C70" t="s">
        <v>1343</v>
      </c>
      <c r="D70" t="s">
        <v>1349</v>
      </c>
      <c r="E70" t="s">
        <v>1429</v>
      </c>
      <c r="F70" t="s">
        <v>1881</v>
      </c>
      <c r="L70" t="s">
        <v>48</v>
      </c>
      <c r="M70">
        <v>5</v>
      </c>
      <c r="N70" s="7">
        <f t="shared" si="3"/>
        <v>4.7938638542665392E-3</v>
      </c>
      <c r="O70" s="8">
        <f t="shared" si="4"/>
        <v>2.2981130653243238E-5</v>
      </c>
    </row>
    <row r="71" spans="1:15" x14ac:dyDescent="0.3">
      <c r="A71" s="1">
        <v>43267</v>
      </c>
      <c r="B71">
        <v>98</v>
      </c>
      <c r="C71" t="s">
        <v>2005</v>
      </c>
      <c r="D71" t="s">
        <v>1972</v>
      </c>
      <c r="E71" t="s">
        <v>2010</v>
      </c>
      <c r="L71" t="s">
        <v>1004</v>
      </c>
      <c r="M71">
        <v>3</v>
      </c>
      <c r="N71" s="7">
        <f t="shared" si="3"/>
        <v>2.8763183125599234E-3</v>
      </c>
      <c r="O71" s="8">
        <f t="shared" si="4"/>
        <v>8.2732070351675643E-6</v>
      </c>
    </row>
    <row r="72" spans="1:15" x14ac:dyDescent="0.3">
      <c r="A72" s="1">
        <v>43281</v>
      </c>
      <c r="B72">
        <v>8</v>
      </c>
      <c r="C72" t="s">
        <v>2005</v>
      </c>
      <c r="D72" t="s">
        <v>2020</v>
      </c>
      <c r="E72" t="s">
        <v>1606</v>
      </c>
      <c r="L72" t="s">
        <v>509</v>
      </c>
      <c r="M72">
        <v>1</v>
      </c>
      <c r="N72" s="7">
        <f t="shared" si="3"/>
        <v>9.5877277085330771E-4</v>
      </c>
      <c r="O72" s="8">
        <f t="shared" si="4"/>
        <v>9.1924522612972931E-7</v>
      </c>
    </row>
    <row r="73" spans="1:15" x14ac:dyDescent="0.3">
      <c r="A73" s="1">
        <v>43238</v>
      </c>
      <c r="B73">
        <v>3</v>
      </c>
      <c r="C73" t="s">
        <v>1344</v>
      </c>
      <c r="D73" t="s">
        <v>1351</v>
      </c>
      <c r="E73" t="s">
        <v>1429</v>
      </c>
      <c r="F73" t="s">
        <v>1904</v>
      </c>
      <c r="L73" t="s">
        <v>496</v>
      </c>
      <c r="M73">
        <v>4</v>
      </c>
      <c r="N73" s="7">
        <f t="shared" si="3"/>
        <v>3.8350910834132309E-3</v>
      </c>
      <c r="O73" s="8">
        <f t="shared" si="4"/>
        <v>1.4707923618075669E-5</v>
      </c>
    </row>
    <row r="74" spans="1:15" x14ac:dyDescent="0.3">
      <c r="A74" s="1">
        <v>43210</v>
      </c>
      <c r="B74">
        <v>1</v>
      </c>
      <c r="C74" t="s">
        <v>100</v>
      </c>
      <c r="D74" t="s">
        <v>479</v>
      </c>
      <c r="E74" t="s">
        <v>40</v>
      </c>
      <c r="L74" t="s">
        <v>992</v>
      </c>
      <c r="M74">
        <v>1</v>
      </c>
      <c r="N74" s="7">
        <f t="shared" si="3"/>
        <v>9.5877277085330771E-4</v>
      </c>
      <c r="O74" s="8">
        <f t="shared" si="4"/>
        <v>9.1924522612972931E-7</v>
      </c>
    </row>
    <row r="75" spans="1:15" x14ac:dyDescent="0.3">
      <c r="A75" s="1">
        <v>43281</v>
      </c>
      <c r="B75">
        <v>2</v>
      </c>
      <c r="C75" t="s">
        <v>1967</v>
      </c>
      <c r="D75" t="s">
        <v>2019</v>
      </c>
      <c r="E75" t="s">
        <v>1984</v>
      </c>
      <c r="L75" t="s">
        <v>49</v>
      </c>
      <c r="M75">
        <v>68</v>
      </c>
      <c r="N75" s="7">
        <f t="shared" si="3"/>
        <v>6.5196548418024927E-2</v>
      </c>
      <c r="O75" s="8">
        <f t="shared" si="4"/>
        <v>4.2505899256238683E-3</v>
      </c>
    </row>
    <row r="76" spans="1:15" x14ac:dyDescent="0.3">
      <c r="A76" s="1">
        <v>43210</v>
      </c>
      <c r="B76">
        <v>4</v>
      </c>
      <c r="C76" t="s">
        <v>2</v>
      </c>
      <c r="D76" t="s">
        <v>25</v>
      </c>
      <c r="E76" t="s">
        <v>43</v>
      </c>
      <c r="L76" t="s">
        <v>1006</v>
      </c>
      <c r="M76">
        <v>1</v>
      </c>
      <c r="N76" s="7">
        <f t="shared" si="3"/>
        <v>9.5877277085330771E-4</v>
      </c>
      <c r="O76" s="8">
        <f t="shared" si="4"/>
        <v>9.1924522612972931E-7</v>
      </c>
    </row>
    <row r="77" spans="1:15" x14ac:dyDescent="0.3">
      <c r="A77" s="1">
        <v>43238</v>
      </c>
      <c r="B77">
        <v>1</v>
      </c>
      <c r="C77" t="s">
        <v>1345</v>
      </c>
      <c r="D77" t="s">
        <v>1354</v>
      </c>
      <c r="E77" t="s">
        <v>1433</v>
      </c>
      <c r="L77" t="s">
        <v>959</v>
      </c>
      <c r="M77">
        <v>4</v>
      </c>
      <c r="N77" s="7">
        <f t="shared" si="3"/>
        <v>3.8350910834132309E-3</v>
      </c>
      <c r="O77" s="8">
        <f t="shared" si="4"/>
        <v>1.4707923618075669E-5</v>
      </c>
    </row>
    <row r="78" spans="1:15" x14ac:dyDescent="0.3">
      <c r="A78" s="1">
        <v>43267</v>
      </c>
      <c r="B78">
        <v>1</v>
      </c>
      <c r="C78" t="s">
        <v>1967</v>
      </c>
      <c r="D78" t="s">
        <v>1993</v>
      </c>
      <c r="E78" t="s">
        <v>2027</v>
      </c>
      <c r="L78" t="s">
        <v>261</v>
      </c>
      <c r="M78">
        <v>127</v>
      </c>
      <c r="N78" s="7">
        <f t="shared" si="3"/>
        <v>0.12176414189837009</v>
      </c>
      <c r="O78" s="8">
        <f t="shared" si="4"/>
        <v>1.4826506252246408E-2</v>
      </c>
    </row>
    <row r="79" spans="1:15" x14ac:dyDescent="0.3">
      <c r="A79" s="1">
        <v>43253</v>
      </c>
      <c r="B79">
        <v>1</v>
      </c>
      <c r="C79" t="s">
        <v>1413</v>
      </c>
      <c r="D79" t="s">
        <v>1414</v>
      </c>
      <c r="E79" t="s">
        <v>1433</v>
      </c>
      <c r="L79" t="s">
        <v>1007</v>
      </c>
      <c r="M79">
        <v>6</v>
      </c>
      <c r="N79" s="7">
        <f t="shared" si="3"/>
        <v>5.7526366251198467E-3</v>
      </c>
      <c r="O79" s="8">
        <f t="shared" si="4"/>
        <v>3.3092828140670257E-5</v>
      </c>
    </row>
    <row r="80" spans="1:15" x14ac:dyDescent="0.3">
      <c r="A80" s="1">
        <v>43267</v>
      </c>
      <c r="B80">
        <v>1</v>
      </c>
      <c r="C80" t="s">
        <v>1967</v>
      </c>
      <c r="D80" t="s">
        <v>1976</v>
      </c>
      <c r="E80" t="s">
        <v>1984</v>
      </c>
      <c r="L80" t="s">
        <v>2025</v>
      </c>
      <c r="M80">
        <v>1</v>
      </c>
      <c r="N80" s="7">
        <f t="shared" si="3"/>
        <v>9.5877277085330771E-4</v>
      </c>
      <c r="O80" s="8">
        <f t="shared" si="4"/>
        <v>9.1924522612972931E-7</v>
      </c>
    </row>
    <row r="81" spans="1:15" x14ac:dyDescent="0.3">
      <c r="A81" s="1">
        <v>43267</v>
      </c>
      <c r="B81">
        <v>1</v>
      </c>
      <c r="C81" t="s">
        <v>1965</v>
      </c>
      <c r="D81" t="s">
        <v>2002</v>
      </c>
      <c r="E81" t="s">
        <v>1984</v>
      </c>
      <c r="L81" t="s">
        <v>12</v>
      </c>
      <c r="M81">
        <v>1</v>
      </c>
      <c r="N81" s="7">
        <f t="shared" si="3"/>
        <v>9.5877277085330771E-4</v>
      </c>
      <c r="O81" s="8">
        <f t="shared" si="4"/>
        <v>9.1924522612972931E-7</v>
      </c>
    </row>
    <row r="82" spans="1:15" x14ac:dyDescent="0.3">
      <c r="A82" s="1">
        <v>43281</v>
      </c>
      <c r="B82">
        <v>1</v>
      </c>
      <c r="C82" t="s">
        <v>1965</v>
      </c>
      <c r="D82" t="s">
        <v>2023</v>
      </c>
      <c r="E82" t="s">
        <v>1984</v>
      </c>
      <c r="L82" t="s">
        <v>670</v>
      </c>
      <c r="M82">
        <v>1</v>
      </c>
      <c r="N82" s="7">
        <f t="shared" si="3"/>
        <v>9.5877277085330771E-4</v>
      </c>
      <c r="O82" s="8">
        <f t="shared" si="4"/>
        <v>9.1924522612972931E-7</v>
      </c>
    </row>
    <row r="83" spans="1:15" x14ac:dyDescent="0.3">
      <c r="A83" s="1">
        <v>43267</v>
      </c>
      <c r="B83">
        <v>1</v>
      </c>
      <c r="C83" t="s">
        <v>1967</v>
      </c>
      <c r="D83" t="s">
        <v>1994</v>
      </c>
      <c r="E83" t="s">
        <v>1984</v>
      </c>
      <c r="L83" t="s">
        <v>144</v>
      </c>
      <c r="M83">
        <v>1</v>
      </c>
      <c r="N83" s="7">
        <f t="shared" si="3"/>
        <v>9.5877277085330771E-4</v>
      </c>
      <c r="O83" s="8">
        <f t="shared" si="4"/>
        <v>9.1924522612972931E-7</v>
      </c>
    </row>
    <row r="84" spans="1:15" x14ac:dyDescent="0.3">
      <c r="L84" t="s">
        <v>11</v>
      </c>
      <c r="M84">
        <v>1</v>
      </c>
      <c r="N84" s="7">
        <f t="shared" si="3"/>
        <v>9.5877277085330771E-4</v>
      </c>
      <c r="O84" s="8">
        <f t="shared" si="4"/>
        <v>9.1924522612972931E-7</v>
      </c>
    </row>
    <row r="85" spans="1:15" x14ac:dyDescent="0.3">
      <c r="L85" t="s">
        <v>924</v>
      </c>
      <c r="M85">
        <v>1</v>
      </c>
      <c r="N85" s="7">
        <f t="shared" si="3"/>
        <v>9.5877277085330771E-4</v>
      </c>
      <c r="O85" s="8">
        <f t="shared" si="4"/>
        <v>9.1924522612972931E-7</v>
      </c>
    </row>
    <row r="86" spans="1:15" x14ac:dyDescent="0.3">
      <c r="L86" t="s">
        <v>59</v>
      </c>
      <c r="M86">
        <v>6</v>
      </c>
      <c r="N86" s="7">
        <f t="shared" si="3"/>
        <v>5.7526366251198467E-3</v>
      </c>
      <c r="O86" s="8">
        <f t="shared" si="4"/>
        <v>3.3092828140670257E-5</v>
      </c>
    </row>
    <row r="87" spans="1:15" x14ac:dyDescent="0.3">
      <c r="L87" t="s">
        <v>1184</v>
      </c>
      <c r="M87">
        <v>1</v>
      </c>
      <c r="N87" s="7">
        <f t="shared" si="3"/>
        <v>9.5877277085330771E-4</v>
      </c>
      <c r="O87" s="8">
        <f t="shared" si="4"/>
        <v>9.1924522612972931E-7</v>
      </c>
    </row>
    <row r="88" spans="1:15" x14ac:dyDescent="0.3">
      <c r="L88" t="s">
        <v>2097</v>
      </c>
      <c r="M88">
        <v>1</v>
      </c>
      <c r="N88" s="7">
        <f t="shared" si="3"/>
        <v>9.5877277085330771E-4</v>
      </c>
      <c r="O88" s="8">
        <f t="shared" si="4"/>
        <v>9.1924522612972931E-7</v>
      </c>
    </row>
    <row r="89" spans="1:15" x14ac:dyDescent="0.3">
      <c r="L89" t="s">
        <v>910</v>
      </c>
      <c r="M89">
        <v>2</v>
      </c>
      <c r="N89" s="7">
        <f t="shared" si="3"/>
        <v>1.9175455417066154E-3</v>
      </c>
      <c r="O89" s="8">
        <f t="shared" si="4"/>
        <v>3.6769809045189172E-6</v>
      </c>
    </row>
    <row r="90" spans="1:15" x14ac:dyDescent="0.3">
      <c r="L90" t="s">
        <v>76</v>
      </c>
      <c r="M90">
        <v>1</v>
      </c>
      <c r="N90" s="7">
        <f t="shared" si="3"/>
        <v>9.5877277085330771E-4</v>
      </c>
      <c r="O90" s="8">
        <f t="shared" si="4"/>
        <v>9.1924522612972931E-7</v>
      </c>
    </row>
    <row r="91" spans="1:15" x14ac:dyDescent="0.3">
      <c r="L91" t="s">
        <v>1122</v>
      </c>
      <c r="M91">
        <v>1</v>
      </c>
      <c r="N91" s="7">
        <f t="shared" si="3"/>
        <v>9.5877277085330771E-4</v>
      </c>
      <c r="O91" s="8">
        <f t="shared" si="4"/>
        <v>9.1924522612972931E-7</v>
      </c>
    </row>
    <row r="92" spans="1:15" x14ac:dyDescent="0.3">
      <c r="L92" t="s">
        <v>1955</v>
      </c>
      <c r="M92">
        <v>2</v>
      </c>
      <c r="N92" s="7">
        <f t="shared" si="3"/>
        <v>1.9175455417066154E-3</v>
      </c>
      <c r="O92" s="8">
        <f t="shared" si="4"/>
        <v>3.6769809045189172E-6</v>
      </c>
    </row>
    <row r="93" spans="1:15" x14ac:dyDescent="0.3">
      <c r="L93" t="s">
        <v>2175</v>
      </c>
      <c r="M93">
        <v>1</v>
      </c>
      <c r="N93" s="7">
        <f t="shared" si="3"/>
        <v>9.5877277085330771E-4</v>
      </c>
      <c r="O93" s="8">
        <f t="shared" si="4"/>
        <v>9.1924522612972931E-7</v>
      </c>
    </row>
    <row r="94" spans="1:15" x14ac:dyDescent="0.3">
      <c r="L94" t="s">
        <v>1941</v>
      </c>
      <c r="M94">
        <v>2</v>
      </c>
      <c r="N94" s="7">
        <f t="shared" si="3"/>
        <v>1.9175455417066154E-3</v>
      </c>
      <c r="O94" s="8">
        <f t="shared" si="4"/>
        <v>3.6769809045189172E-6</v>
      </c>
    </row>
    <row r="95" spans="1:15" x14ac:dyDescent="0.3">
      <c r="L95" t="s">
        <v>2117</v>
      </c>
      <c r="M95">
        <v>1</v>
      </c>
      <c r="N95" s="7">
        <f t="shared" si="3"/>
        <v>9.5877277085330771E-4</v>
      </c>
      <c r="O95" s="8">
        <f t="shared" si="4"/>
        <v>9.1924522612972931E-7</v>
      </c>
    </row>
    <row r="96" spans="1:15" x14ac:dyDescent="0.3">
      <c r="L96" t="s">
        <v>990</v>
      </c>
      <c r="M96">
        <v>1</v>
      </c>
      <c r="N96" s="7">
        <f t="shared" si="3"/>
        <v>9.5877277085330771E-4</v>
      </c>
      <c r="O96" s="8">
        <f t="shared" si="4"/>
        <v>9.1924522612972931E-7</v>
      </c>
    </row>
    <row r="97" spans="12:15" x14ac:dyDescent="0.3">
      <c r="L97" t="s">
        <v>2179</v>
      </c>
      <c r="M97">
        <v>2</v>
      </c>
      <c r="N97" s="7">
        <f t="shared" si="3"/>
        <v>1.9175455417066154E-3</v>
      </c>
      <c r="O97" s="8">
        <f t="shared" si="4"/>
        <v>3.6769809045189172E-6</v>
      </c>
    </row>
    <row r="99" spans="12:15" x14ac:dyDescent="0.3">
      <c r="L99" s="7">
        <f>SUM(O54:O97)</f>
        <v>0.2956798232107577</v>
      </c>
      <c r="M99" s="6" t="s">
        <v>810</v>
      </c>
      <c r="N99" s="6"/>
      <c r="O99" s="6"/>
    </row>
    <row r="100" spans="12:15" x14ac:dyDescent="0.3">
      <c r="L100" s="7">
        <f>1-L99</f>
        <v>0.7043201767892423</v>
      </c>
      <c r="M100" s="6" t="s">
        <v>811</v>
      </c>
      <c r="N100" s="6"/>
      <c r="O100" s="6"/>
    </row>
  </sheetData>
  <sortState ref="A1:F83">
    <sortCondition ref="E1:E83"/>
  </sortState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M11" sqref="M11:M12"/>
    </sheetView>
  </sheetViews>
  <sheetFormatPr defaultRowHeight="16.2" x14ac:dyDescent="0.3"/>
  <cols>
    <col min="16" max="16" width="10.44140625" bestFit="1" customWidth="1"/>
    <col min="17" max="17" width="11.6640625" bestFit="1" customWidth="1"/>
  </cols>
  <sheetData>
    <row r="1" spans="1:18" x14ac:dyDescent="0.3">
      <c r="A1" s="1">
        <v>43281</v>
      </c>
      <c r="B1">
        <v>1</v>
      </c>
      <c r="C1" t="s">
        <v>1790</v>
      </c>
      <c r="D1" t="s">
        <v>1843</v>
      </c>
      <c r="E1" t="s">
        <v>1862</v>
      </c>
      <c r="K1" t="s">
        <v>716</v>
      </c>
      <c r="L1" t="s">
        <v>717</v>
      </c>
      <c r="N1" s="6" t="s">
        <v>827</v>
      </c>
      <c r="O1" s="6"/>
      <c r="P1" s="6"/>
      <c r="Q1" s="6"/>
      <c r="R1" s="6"/>
    </row>
    <row r="2" spans="1:18" x14ac:dyDescent="0.3">
      <c r="A2" s="1">
        <v>43192</v>
      </c>
      <c r="B2">
        <v>112</v>
      </c>
      <c r="C2" t="s">
        <v>1</v>
      </c>
      <c r="D2" t="s">
        <v>8</v>
      </c>
      <c r="E2" t="s">
        <v>41</v>
      </c>
      <c r="F2" t="s">
        <v>788</v>
      </c>
      <c r="J2" t="s">
        <v>41</v>
      </c>
      <c r="K2">
        <v>10</v>
      </c>
      <c r="L2">
        <v>4675</v>
      </c>
      <c r="N2" s="6" t="s">
        <v>800</v>
      </c>
      <c r="O2" s="6" t="s">
        <v>801</v>
      </c>
      <c r="P2" s="6" t="s">
        <v>802</v>
      </c>
      <c r="Q2" s="6" t="s">
        <v>803</v>
      </c>
      <c r="R2" s="6" t="s">
        <v>804</v>
      </c>
    </row>
    <row r="3" spans="1:18" x14ac:dyDescent="0.3">
      <c r="A3" s="1">
        <v>43223</v>
      </c>
      <c r="B3">
        <v>6</v>
      </c>
      <c r="C3" t="s">
        <v>1131</v>
      </c>
      <c r="D3" t="s">
        <v>1163</v>
      </c>
      <c r="E3" t="s">
        <v>1153</v>
      </c>
      <c r="F3" t="s">
        <v>788</v>
      </c>
      <c r="J3" t="s">
        <v>39</v>
      </c>
      <c r="K3">
        <v>8</v>
      </c>
      <c r="L3">
        <v>34</v>
      </c>
      <c r="N3" t="s">
        <v>397</v>
      </c>
      <c r="O3">
        <v>3</v>
      </c>
      <c r="P3" s="6">
        <f>O3/4855</f>
        <v>6.1791967044284239E-4</v>
      </c>
      <c r="Q3" s="6">
        <f>LN(P3)</f>
        <v>-7.3891520920573157</v>
      </c>
      <c r="R3" s="6">
        <f>P3*Q3</f>
        <v>-4.5659024255760962E-3</v>
      </c>
    </row>
    <row r="4" spans="1:18" x14ac:dyDescent="0.3">
      <c r="A4" s="1">
        <v>43238</v>
      </c>
      <c r="B4">
        <v>3</v>
      </c>
      <c r="C4" t="s">
        <v>1435</v>
      </c>
      <c r="D4" t="s">
        <v>1438</v>
      </c>
      <c r="E4" t="s">
        <v>1862</v>
      </c>
      <c r="J4" t="s">
        <v>38</v>
      </c>
      <c r="K4">
        <v>1</v>
      </c>
      <c r="L4">
        <v>1</v>
      </c>
      <c r="N4" t="s">
        <v>788</v>
      </c>
      <c r="O4">
        <v>121</v>
      </c>
      <c r="P4" s="6">
        <f t="shared" ref="P4:P31" si="0">O4/4855</f>
        <v>2.4922760041194644E-2</v>
      </c>
      <c r="Q4" s="6">
        <f t="shared" ref="Q4:Q31" si="1">LN(P4)</f>
        <v>-3.6919738351286844</v>
      </c>
      <c r="R4" s="6">
        <f t="shared" ref="R4:R31" si="2">P4*Q4</f>
        <v>-9.2014177971281322E-2</v>
      </c>
    </row>
    <row r="5" spans="1:18" x14ac:dyDescent="0.3">
      <c r="A5" s="1">
        <v>43192</v>
      </c>
      <c r="B5">
        <v>2</v>
      </c>
      <c r="C5" t="s">
        <v>1</v>
      </c>
      <c r="D5" t="s">
        <v>246</v>
      </c>
      <c r="E5" t="s">
        <v>41</v>
      </c>
      <c r="F5" t="s">
        <v>397</v>
      </c>
      <c r="J5" t="s">
        <v>40</v>
      </c>
      <c r="K5">
        <v>7</v>
      </c>
      <c r="L5">
        <v>141</v>
      </c>
      <c r="N5" t="s">
        <v>219</v>
      </c>
      <c r="O5">
        <v>1031</v>
      </c>
      <c r="P5" s="6">
        <f t="shared" si="0"/>
        <v>0.21235839340885684</v>
      </c>
      <c r="Q5" s="6">
        <f t="shared" si="1"/>
        <v>-1.5494798967084653</v>
      </c>
      <c r="R5" s="6">
        <f t="shared" si="2"/>
        <v>-0.32904506148433116</v>
      </c>
    </row>
    <row r="6" spans="1:18" x14ac:dyDescent="0.3">
      <c r="A6" s="1">
        <v>43281</v>
      </c>
      <c r="B6">
        <v>1</v>
      </c>
      <c r="C6" t="s">
        <v>1790</v>
      </c>
      <c r="D6" t="s">
        <v>1809</v>
      </c>
      <c r="E6" t="s">
        <v>1862</v>
      </c>
      <c r="J6" t="s">
        <v>43</v>
      </c>
      <c r="K6">
        <v>3</v>
      </c>
      <c r="L6">
        <v>4</v>
      </c>
      <c r="N6" t="s">
        <v>86</v>
      </c>
      <c r="O6">
        <v>2398</v>
      </c>
      <c r="P6" s="6">
        <f t="shared" si="0"/>
        <v>0.49392378990731206</v>
      </c>
      <c r="Q6" s="6">
        <f t="shared" si="1"/>
        <v>-0.70537404513796576</v>
      </c>
      <c r="R6" s="6">
        <f t="shared" si="2"/>
        <v>-0.34840102167679543</v>
      </c>
    </row>
    <row r="7" spans="1:18" x14ac:dyDescent="0.3">
      <c r="A7" s="1">
        <v>43192</v>
      </c>
      <c r="B7">
        <v>1011</v>
      </c>
      <c r="C7" t="s">
        <v>1</v>
      </c>
      <c r="D7" t="s">
        <v>72</v>
      </c>
      <c r="E7" t="s">
        <v>41</v>
      </c>
      <c r="F7" t="s">
        <v>219</v>
      </c>
      <c r="J7" t="s">
        <v>715</v>
      </c>
      <c r="K7">
        <v>29</v>
      </c>
      <c r="L7">
        <v>4855</v>
      </c>
      <c r="N7" t="s">
        <v>147</v>
      </c>
      <c r="O7">
        <v>124</v>
      </c>
      <c r="P7" s="6">
        <f t="shared" si="0"/>
        <v>2.5540679711637489E-2</v>
      </c>
      <c r="Q7" s="6">
        <f t="shared" si="1"/>
        <v>-3.6674828151203882</v>
      </c>
      <c r="R7" s="6">
        <f t="shared" si="2"/>
        <v>-9.3670003928924439E-2</v>
      </c>
    </row>
    <row r="8" spans="1:18" x14ac:dyDescent="0.3">
      <c r="A8" s="1">
        <v>43192</v>
      </c>
      <c r="B8">
        <v>18</v>
      </c>
      <c r="C8" t="s">
        <v>1</v>
      </c>
      <c r="D8" t="s">
        <v>72</v>
      </c>
      <c r="E8" t="s">
        <v>41</v>
      </c>
      <c r="F8" t="s">
        <v>219</v>
      </c>
      <c r="N8" t="s">
        <v>85</v>
      </c>
      <c r="O8">
        <v>649</v>
      </c>
      <c r="P8" s="6">
        <f t="shared" si="0"/>
        <v>0.13367662203913491</v>
      </c>
      <c r="Q8" s="6">
        <f t="shared" si="1"/>
        <v>-2.0123316640213353</v>
      </c>
      <c r="R8" s="6">
        <f t="shared" si="2"/>
        <v>-0.26900169926876349</v>
      </c>
    </row>
    <row r="9" spans="1:18" x14ac:dyDescent="0.3">
      <c r="A9" s="1">
        <v>43238</v>
      </c>
      <c r="B9">
        <v>2</v>
      </c>
      <c r="C9" t="s">
        <v>1435</v>
      </c>
      <c r="D9" t="s">
        <v>1449</v>
      </c>
      <c r="E9" t="s">
        <v>1862</v>
      </c>
      <c r="F9" t="s">
        <v>1463</v>
      </c>
      <c r="J9" t="s">
        <v>716</v>
      </c>
      <c r="K9" t="s">
        <v>717</v>
      </c>
      <c r="N9" t="s">
        <v>218</v>
      </c>
      <c r="O9">
        <v>335</v>
      </c>
      <c r="P9" s="6">
        <f t="shared" si="0"/>
        <v>6.9001029866117405E-2</v>
      </c>
      <c r="Q9" s="6">
        <f t="shared" si="1"/>
        <v>-2.673633848900359</v>
      </c>
      <c r="R9" s="6">
        <f t="shared" si="2"/>
        <v>-0.18448348905903611</v>
      </c>
    </row>
    <row r="10" spans="1:18" x14ac:dyDescent="0.3">
      <c r="A10" s="1">
        <v>43192</v>
      </c>
      <c r="B10">
        <v>2130</v>
      </c>
      <c r="C10" t="s">
        <v>1</v>
      </c>
      <c r="D10" t="s">
        <v>72</v>
      </c>
      <c r="E10" t="s">
        <v>41</v>
      </c>
      <c r="F10" t="s">
        <v>86</v>
      </c>
      <c r="J10" t="s">
        <v>1100</v>
      </c>
      <c r="K10">
        <v>3</v>
      </c>
      <c r="N10" t="s">
        <v>208</v>
      </c>
      <c r="O10">
        <v>14</v>
      </c>
      <c r="P10" s="6">
        <f t="shared" si="0"/>
        <v>2.8836251287332648E-3</v>
      </c>
      <c r="Q10" s="6">
        <f t="shared" si="1"/>
        <v>-5.8487070511101669</v>
      </c>
      <c r="R10" s="6">
        <f t="shared" si="2"/>
        <v>-1.6865478623180708E-2</v>
      </c>
    </row>
    <row r="11" spans="1:18" x14ac:dyDescent="0.3">
      <c r="A11" s="1">
        <v>43192</v>
      </c>
      <c r="B11">
        <v>260</v>
      </c>
      <c r="C11" t="s">
        <v>1</v>
      </c>
      <c r="D11" t="s">
        <v>72</v>
      </c>
      <c r="E11" t="s">
        <v>41</v>
      </c>
      <c r="F11" t="s">
        <v>86</v>
      </c>
      <c r="J11" t="s">
        <v>1101</v>
      </c>
      <c r="K11">
        <v>121</v>
      </c>
      <c r="N11" t="s">
        <v>269</v>
      </c>
      <c r="O11">
        <v>3</v>
      </c>
      <c r="P11" s="6">
        <f t="shared" si="0"/>
        <v>6.1791967044284239E-4</v>
      </c>
      <c r="Q11" s="6">
        <f t="shared" si="1"/>
        <v>-7.3891520920573157</v>
      </c>
      <c r="R11" s="6">
        <f t="shared" si="2"/>
        <v>-4.5659024255760962E-3</v>
      </c>
    </row>
    <row r="12" spans="1:18" x14ac:dyDescent="0.3">
      <c r="A12" s="1">
        <v>43238</v>
      </c>
      <c r="B12">
        <v>4</v>
      </c>
      <c r="C12" t="s">
        <v>1435</v>
      </c>
      <c r="D12" t="s">
        <v>1449</v>
      </c>
      <c r="E12" t="s">
        <v>1862</v>
      </c>
      <c r="F12" t="s">
        <v>1462</v>
      </c>
      <c r="J12" t="s">
        <v>1102</v>
      </c>
      <c r="K12">
        <v>1031</v>
      </c>
      <c r="N12" t="s">
        <v>214</v>
      </c>
      <c r="O12">
        <v>10</v>
      </c>
      <c r="P12" s="6">
        <f t="shared" si="0"/>
        <v>2.0597322348094747E-3</v>
      </c>
      <c r="Q12" s="6">
        <f t="shared" si="1"/>
        <v>-6.1851792877313798</v>
      </c>
      <c r="R12" s="6">
        <f t="shared" si="2"/>
        <v>-1.2739813157016229E-2</v>
      </c>
    </row>
    <row r="13" spans="1:18" x14ac:dyDescent="0.3">
      <c r="A13" s="18">
        <v>43174</v>
      </c>
      <c r="B13" s="19">
        <v>4</v>
      </c>
      <c r="C13" s="19" t="s">
        <v>1</v>
      </c>
      <c r="D13" s="15" t="s">
        <v>72</v>
      </c>
      <c r="E13" s="15" t="s">
        <v>41</v>
      </c>
      <c r="F13" s="15" t="s">
        <v>1920</v>
      </c>
      <c r="J13" t="s">
        <v>1103</v>
      </c>
      <c r="K13">
        <v>2398</v>
      </c>
      <c r="N13" t="s">
        <v>341</v>
      </c>
      <c r="O13">
        <v>2</v>
      </c>
      <c r="P13" s="6">
        <f t="shared" si="0"/>
        <v>4.1194644696189496E-4</v>
      </c>
      <c r="Q13" s="6">
        <f t="shared" si="1"/>
        <v>-7.7946172001654803</v>
      </c>
      <c r="R13" s="6">
        <f t="shared" si="2"/>
        <v>-3.2109648610362434E-3</v>
      </c>
    </row>
    <row r="14" spans="1:18" x14ac:dyDescent="0.3">
      <c r="A14" s="1">
        <v>43192</v>
      </c>
      <c r="B14">
        <v>43</v>
      </c>
      <c r="C14" t="s">
        <v>1</v>
      </c>
      <c r="D14" t="s">
        <v>72</v>
      </c>
      <c r="E14" t="s">
        <v>41</v>
      </c>
      <c r="F14" t="s">
        <v>147</v>
      </c>
      <c r="J14" t="s">
        <v>1093</v>
      </c>
      <c r="K14">
        <v>124</v>
      </c>
      <c r="N14" t="s">
        <v>209</v>
      </c>
      <c r="O14">
        <v>2</v>
      </c>
      <c r="P14" s="6">
        <f t="shared" si="0"/>
        <v>4.1194644696189496E-4</v>
      </c>
      <c r="Q14" s="6">
        <f t="shared" si="1"/>
        <v>-7.7946172001654803</v>
      </c>
      <c r="R14" s="6">
        <f t="shared" si="2"/>
        <v>-3.2109648610362434E-3</v>
      </c>
    </row>
    <row r="15" spans="1:18" x14ac:dyDescent="0.3">
      <c r="A15" s="1">
        <v>43192</v>
      </c>
      <c r="B15">
        <v>81</v>
      </c>
      <c r="C15" t="s">
        <v>1</v>
      </c>
      <c r="D15" t="s">
        <v>72</v>
      </c>
      <c r="E15" t="s">
        <v>41</v>
      </c>
      <c r="F15" t="s">
        <v>147</v>
      </c>
      <c r="J15" t="s">
        <v>1080</v>
      </c>
      <c r="K15">
        <v>649</v>
      </c>
      <c r="N15" t="s">
        <v>261</v>
      </c>
      <c r="O15">
        <v>21</v>
      </c>
      <c r="P15" s="6">
        <f t="shared" si="0"/>
        <v>4.3254376930998966E-3</v>
      </c>
      <c r="Q15" s="6">
        <f t="shared" si="1"/>
        <v>-5.4432419430020023</v>
      </c>
      <c r="R15" s="6">
        <f t="shared" si="2"/>
        <v>-2.354440387292318E-2</v>
      </c>
    </row>
    <row r="16" spans="1:18" x14ac:dyDescent="0.3">
      <c r="A16" s="1">
        <v>43210</v>
      </c>
      <c r="B16">
        <v>593</v>
      </c>
      <c r="C16" t="s">
        <v>1</v>
      </c>
      <c r="D16" t="s">
        <v>72</v>
      </c>
      <c r="E16" t="s">
        <v>41</v>
      </c>
      <c r="F16" t="s">
        <v>85</v>
      </c>
      <c r="J16" t="s">
        <v>1104</v>
      </c>
      <c r="K16">
        <v>335</v>
      </c>
      <c r="N16" t="s">
        <v>5</v>
      </c>
      <c r="O16">
        <v>1</v>
      </c>
      <c r="P16" s="6">
        <f t="shared" si="0"/>
        <v>2.0597322348094748E-4</v>
      </c>
      <c r="Q16" s="6">
        <f t="shared" si="1"/>
        <v>-8.4877643807254248</v>
      </c>
      <c r="R16" s="6">
        <f t="shared" si="2"/>
        <v>-1.7482521896447837E-3</v>
      </c>
    </row>
    <row r="17" spans="1:18" x14ac:dyDescent="0.3">
      <c r="A17" s="1">
        <v>43210</v>
      </c>
      <c r="B17">
        <v>55</v>
      </c>
      <c r="C17" t="s">
        <v>1</v>
      </c>
      <c r="D17" t="s">
        <v>72</v>
      </c>
      <c r="E17" t="s">
        <v>41</v>
      </c>
      <c r="F17" t="s">
        <v>85</v>
      </c>
      <c r="J17" t="s">
        <v>1096</v>
      </c>
      <c r="K17">
        <v>14</v>
      </c>
      <c r="N17" t="s">
        <v>25</v>
      </c>
      <c r="O17">
        <v>1</v>
      </c>
      <c r="P17" s="6">
        <f t="shared" si="0"/>
        <v>2.0597322348094748E-4</v>
      </c>
      <c r="Q17" s="6">
        <f t="shared" si="1"/>
        <v>-8.4877643807254248</v>
      </c>
      <c r="R17" s="6">
        <f t="shared" si="2"/>
        <v>-1.7482521896447837E-3</v>
      </c>
    </row>
    <row r="18" spans="1:18" x14ac:dyDescent="0.3">
      <c r="A18" s="1">
        <v>43238</v>
      </c>
      <c r="B18">
        <v>1</v>
      </c>
      <c r="C18" t="s">
        <v>1435</v>
      </c>
      <c r="D18" t="s">
        <v>1449</v>
      </c>
      <c r="E18" t="s">
        <v>1862</v>
      </c>
      <c r="F18" t="s">
        <v>1465</v>
      </c>
      <c r="J18" t="s">
        <v>1097</v>
      </c>
      <c r="K18">
        <v>3</v>
      </c>
      <c r="N18" t="s">
        <v>1019</v>
      </c>
      <c r="O18">
        <v>1</v>
      </c>
      <c r="P18" s="6">
        <f t="shared" si="0"/>
        <v>2.0597322348094748E-4</v>
      </c>
      <c r="Q18" s="6">
        <f t="shared" si="1"/>
        <v>-8.4877643807254248</v>
      </c>
      <c r="R18" s="6">
        <f t="shared" si="2"/>
        <v>-1.7482521896447837E-3</v>
      </c>
    </row>
    <row r="19" spans="1:18" x14ac:dyDescent="0.3">
      <c r="A19" s="1">
        <v>43210</v>
      </c>
      <c r="B19">
        <v>130</v>
      </c>
      <c r="C19" t="s">
        <v>1</v>
      </c>
      <c r="D19" t="s">
        <v>72</v>
      </c>
      <c r="E19" t="s">
        <v>41</v>
      </c>
      <c r="F19" t="s">
        <v>218</v>
      </c>
      <c r="J19" t="s">
        <v>1105</v>
      </c>
      <c r="K19">
        <v>10</v>
      </c>
      <c r="N19" t="s">
        <v>59</v>
      </c>
      <c r="O19">
        <v>12</v>
      </c>
      <c r="P19" s="6">
        <f t="shared" si="0"/>
        <v>2.4716786817713696E-3</v>
      </c>
      <c r="Q19" s="6">
        <f t="shared" si="1"/>
        <v>-6.0028577309374249</v>
      </c>
      <c r="R19" s="6">
        <f t="shared" si="2"/>
        <v>-1.4837135483264489E-2</v>
      </c>
    </row>
    <row r="20" spans="1:18" x14ac:dyDescent="0.3">
      <c r="A20" s="1">
        <v>43210</v>
      </c>
      <c r="B20">
        <v>204</v>
      </c>
      <c r="C20" t="s">
        <v>1</v>
      </c>
      <c r="D20" t="s">
        <v>72</v>
      </c>
      <c r="E20" t="s">
        <v>41</v>
      </c>
      <c r="F20" t="s">
        <v>218</v>
      </c>
      <c r="J20" t="s">
        <v>1106</v>
      </c>
      <c r="K20">
        <v>2</v>
      </c>
      <c r="N20" t="s">
        <v>1184</v>
      </c>
      <c r="O20">
        <v>1</v>
      </c>
      <c r="P20" s="6">
        <f t="shared" si="0"/>
        <v>2.0597322348094748E-4</v>
      </c>
      <c r="Q20" s="6">
        <f t="shared" si="1"/>
        <v>-8.4877643807254248</v>
      </c>
      <c r="R20" s="6">
        <f t="shared" si="2"/>
        <v>-1.7482521896447837E-3</v>
      </c>
    </row>
    <row r="21" spans="1:18" x14ac:dyDescent="0.3">
      <c r="A21" s="1">
        <v>43238</v>
      </c>
      <c r="B21">
        <v>1</v>
      </c>
      <c r="C21" t="s">
        <v>1435</v>
      </c>
      <c r="D21" t="s">
        <v>1449</v>
      </c>
      <c r="E21" t="s">
        <v>1862</v>
      </c>
      <c r="F21" t="s">
        <v>1464</v>
      </c>
      <c r="J21" t="s">
        <v>1107</v>
      </c>
      <c r="K21">
        <v>2</v>
      </c>
      <c r="N21" t="s">
        <v>908</v>
      </c>
      <c r="O21">
        <v>1</v>
      </c>
      <c r="P21" s="6">
        <f t="shared" si="0"/>
        <v>2.0597322348094748E-4</v>
      </c>
      <c r="Q21" s="6">
        <f t="shared" si="1"/>
        <v>-8.4877643807254248</v>
      </c>
      <c r="R21" s="6">
        <f t="shared" si="2"/>
        <v>-1.7482521896447837E-3</v>
      </c>
    </row>
    <row r="22" spans="1:18" x14ac:dyDescent="0.3">
      <c r="A22" s="1">
        <v>43223</v>
      </c>
      <c r="B22">
        <v>1</v>
      </c>
      <c r="C22" t="s">
        <v>1131</v>
      </c>
      <c r="D22" t="s">
        <v>1164</v>
      </c>
      <c r="E22" t="s">
        <v>1153</v>
      </c>
      <c r="J22" t="s">
        <v>1108</v>
      </c>
      <c r="K22">
        <v>21</v>
      </c>
      <c r="N22" t="s">
        <v>911</v>
      </c>
      <c r="O22">
        <v>1</v>
      </c>
      <c r="P22" s="6">
        <f t="shared" si="0"/>
        <v>2.0597322348094748E-4</v>
      </c>
      <c r="Q22" s="6">
        <f t="shared" si="1"/>
        <v>-8.4877643807254248</v>
      </c>
      <c r="R22" s="6">
        <f t="shared" si="2"/>
        <v>-1.7482521896447837E-3</v>
      </c>
    </row>
    <row r="23" spans="1:18" x14ac:dyDescent="0.3">
      <c r="A23" s="1">
        <v>43223</v>
      </c>
      <c r="B23">
        <v>1</v>
      </c>
      <c r="C23" t="s">
        <v>1131</v>
      </c>
      <c r="D23" t="s">
        <v>1165</v>
      </c>
      <c r="E23" t="s">
        <v>2326</v>
      </c>
      <c r="F23" t="s">
        <v>1167</v>
      </c>
      <c r="J23" t="s">
        <v>1109</v>
      </c>
      <c r="K23">
        <v>1</v>
      </c>
      <c r="N23" t="s">
        <v>432</v>
      </c>
      <c r="O23">
        <v>1</v>
      </c>
      <c r="P23" s="6">
        <f t="shared" si="0"/>
        <v>2.0597322348094748E-4</v>
      </c>
      <c r="Q23" s="6">
        <f t="shared" si="1"/>
        <v>-8.4877643807254248</v>
      </c>
      <c r="R23" s="6">
        <f t="shared" si="2"/>
        <v>-1.7482521896447837E-3</v>
      </c>
    </row>
    <row r="24" spans="1:18" x14ac:dyDescent="0.3">
      <c r="A24" s="1">
        <v>43253</v>
      </c>
      <c r="B24">
        <v>3</v>
      </c>
      <c r="C24" t="s">
        <v>1435</v>
      </c>
      <c r="D24" t="s">
        <v>1477</v>
      </c>
      <c r="E24" t="s">
        <v>2326</v>
      </c>
      <c r="F24" t="s">
        <v>1877</v>
      </c>
      <c r="J24" t="s">
        <v>1110</v>
      </c>
      <c r="K24">
        <v>1</v>
      </c>
      <c r="N24" t="s">
        <v>139</v>
      </c>
      <c r="O24">
        <v>2</v>
      </c>
      <c r="P24" s="6">
        <f t="shared" si="0"/>
        <v>4.1194644696189496E-4</v>
      </c>
      <c r="Q24" s="6">
        <f t="shared" si="1"/>
        <v>-7.7946172001654803</v>
      </c>
      <c r="R24" s="6">
        <f t="shared" si="2"/>
        <v>-3.2109648610362434E-3</v>
      </c>
    </row>
    <row r="25" spans="1:18" x14ac:dyDescent="0.3">
      <c r="A25" s="1">
        <v>43267</v>
      </c>
      <c r="B25">
        <v>1</v>
      </c>
      <c r="C25" t="s">
        <v>1488</v>
      </c>
      <c r="D25" t="s">
        <v>1495</v>
      </c>
      <c r="E25" t="s">
        <v>2326</v>
      </c>
      <c r="F25" t="s">
        <v>1877</v>
      </c>
      <c r="J25" t="s">
        <v>1182</v>
      </c>
      <c r="K25">
        <v>1</v>
      </c>
      <c r="N25" t="s">
        <v>1177</v>
      </c>
      <c r="O25">
        <v>1</v>
      </c>
      <c r="P25" s="6">
        <f t="shared" si="0"/>
        <v>2.0597322348094748E-4</v>
      </c>
      <c r="Q25" s="6">
        <f t="shared" si="1"/>
        <v>-8.4877643807254248</v>
      </c>
      <c r="R25" s="6">
        <f t="shared" si="2"/>
        <v>-1.7482521896447837E-3</v>
      </c>
    </row>
    <row r="26" spans="1:18" x14ac:dyDescent="0.3">
      <c r="A26" s="1">
        <v>43281</v>
      </c>
      <c r="B26">
        <v>7</v>
      </c>
      <c r="C26" t="s">
        <v>1790</v>
      </c>
      <c r="D26" t="s">
        <v>1838</v>
      </c>
      <c r="E26" t="s">
        <v>2326</v>
      </c>
      <c r="F26" t="s">
        <v>1877</v>
      </c>
      <c r="J26" t="s">
        <v>1183</v>
      </c>
      <c r="K26">
        <v>12</v>
      </c>
      <c r="N26" t="s">
        <v>49</v>
      </c>
      <c r="O26">
        <v>96</v>
      </c>
      <c r="P26" s="6">
        <f t="shared" si="0"/>
        <v>1.9773429454170956E-2</v>
      </c>
      <c r="Q26" s="6">
        <f t="shared" si="1"/>
        <v>-3.9234161892575892</v>
      </c>
      <c r="R26" s="6">
        <f t="shared" si="2"/>
        <v>-7.7579393237637184E-2</v>
      </c>
    </row>
    <row r="27" spans="1:18" x14ac:dyDescent="0.3">
      <c r="A27" s="1">
        <v>43238</v>
      </c>
      <c r="B27">
        <v>1</v>
      </c>
      <c r="C27" t="s">
        <v>1437</v>
      </c>
      <c r="D27" t="s">
        <v>1461</v>
      </c>
      <c r="E27" t="s">
        <v>1863</v>
      </c>
      <c r="J27" t="s">
        <v>1184</v>
      </c>
      <c r="K27">
        <v>1</v>
      </c>
      <c r="N27" t="s">
        <v>627</v>
      </c>
      <c r="O27">
        <v>12</v>
      </c>
      <c r="P27" s="6">
        <f t="shared" si="0"/>
        <v>2.4716786817713696E-3</v>
      </c>
      <c r="Q27" s="6">
        <f t="shared" si="1"/>
        <v>-6.0028577309374249</v>
      </c>
      <c r="R27" s="6">
        <f t="shared" si="2"/>
        <v>-1.4837135483264489E-2</v>
      </c>
    </row>
    <row r="28" spans="1:18" x14ac:dyDescent="0.3">
      <c r="A28" s="1">
        <v>43210</v>
      </c>
      <c r="B28">
        <v>3</v>
      </c>
      <c r="C28" t="s">
        <v>1</v>
      </c>
      <c r="D28" t="s">
        <v>90</v>
      </c>
      <c r="E28" t="s">
        <v>39</v>
      </c>
      <c r="F28" t="s">
        <v>831</v>
      </c>
      <c r="J28" t="s">
        <v>2180</v>
      </c>
      <c r="K28">
        <v>1</v>
      </c>
      <c r="N28" t="s">
        <v>284</v>
      </c>
      <c r="O28">
        <v>8</v>
      </c>
      <c r="P28" s="6">
        <f t="shared" si="0"/>
        <v>1.6477857878475798E-3</v>
      </c>
      <c r="Q28" s="6">
        <f t="shared" si="1"/>
        <v>-6.4083228390455895</v>
      </c>
      <c r="R28" s="6">
        <f t="shared" si="2"/>
        <v>-1.0559543298118377E-2</v>
      </c>
    </row>
    <row r="29" spans="1:18" x14ac:dyDescent="0.3">
      <c r="A29" s="1">
        <v>43238</v>
      </c>
      <c r="B29">
        <v>4</v>
      </c>
      <c r="C29" t="s">
        <v>1435</v>
      </c>
      <c r="D29" t="s">
        <v>1447</v>
      </c>
      <c r="E29" t="s">
        <v>1863</v>
      </c>
      <c r="J29" t="s">
        <v>2181</v>
      </c>
      <c r="K29">
        <v>1</v>
      </c>
      <c r="N29" t="s">
        <v>402</v>
      </c>
      <c r="O29">
        <v>1</v>
      </c>
      <c r="P29" s="6">
        <f t="shared" si="0"/>
        <v>2.0597322348094748E-4</v>
      </c>
      <c r="Q29" s="6">
        <f t="shared" si="1"/>
        <v>-8.4877643807254248</v>
      </c>
      <c r="R29" s="6">
        <f t="shared" si="2"/>
        <v>-1.7482521896447837E-3</v>
      </c>
    </row>
    <row r="30" spans="1:18" x14ac:dyDescent="0.3">
      <c r="A30" s="1">
        <v>43253</v>
      </c>
      <c r="B30">
        <v>4</v>
      </c>
      <c r="C30" t="s">
        <v>1435</v>
      </c>
      <c r="D30" t="s">
        <v>1447</v>
      </c>
      <c r="E30" t="s">
        <v>1863</v>
      </c>
      <c r="J30" t="s">
        <v>432</v>
      </c>
      <c r="K30">
        <v>1</v>
      </c>
      <c r="N30" t="s">
        <v>990</v>
      </c>
      <c r="O30">
        <v>1</v>
      </c>
      <c r="P30" s="6">
        <f t="shared" si="0"/>
        <v>2.0597322348094748E-4</v>
      </c>
      <c r="Q30" s="6">
        <f t="shared" si="1"/>
        <v>-8.4877643807254248</v>
      </c>
      <c r="R30" s="6">
        <f t="shared" si="2"/>
        <v>-1.7482521896447837E-3</v>
      </c>
    </row>
    <row r="31" spans="1:18" x14ac:dyDescent="0.3">
      <c r="A31" s="1">
        <v>43267</v>
      </c>
      <c r="B31">
        <v>2</v>
      </c>
      <c r="C31" t="s">
        <v>1488</v>
      </c>
      <c r="D31" t="s">
        <v>1494</v>
      </c>
      <c r="E31" t="s">
        <v>1863</v>
      </c>
      <c r="J31" t="s">
        <v>2182</v>
      </c>
      <c r="K31">
        <v>2</v>
      </c>
      <c r="N31" t="s">
        <v>1941</v>
      </c>
      <c r="O31">
        <v>2</v>
      </c>
      <c r="P31" s="6">
        <f t="shared" si="0"/>
        <v>4.1194644696189496E-4</v>
      </c>
      <c r="Q31" s="6">
        <f t="shared" si="1"/>
        <v>-7.7946172001654803</v>
      </c>
      <c r="R31" s="6">
        <f t="shared" si="2"/>
        <v>-3.2109648610362434E-3</v>
      </c>
    </row>
    <row r="32" spans="1:18" x14ac:dyDescent="0.3">
      <c r="A32" s="1">
        <v>43281</v>
      </c>
      <c r="B32">
        <v>1</v>
      </c>
      <c r="C32" t="s">
        <v>1790</v>
      </c>
      <c r="D32" t="s">
        <v>1840</v>
      </c>
      <c r="E32" t="s">
        <v>1863</v>
      </c>
      <c r="J32" t="s">
        <v>2183</v>
      </c>
      <c r="K32">
        <v>1</v>
      </c>
    </row>
    <row r="33" spans="1:17" x14ac:dyDescent="0.3">
      <c r="A33" s="1">
        <v>43210</v>
      </c>
      <c r="B33">
        <v>3</v>
      </c>
      <c r="C33" t="s">
        <v>31</v>
      </c>
      <c r="D33" t="s">
        <v>37</v>
      </c>
      <c r="E33" t="s">
        <v>39</v>
      </c>
      <c r="F33" t="s">
        <v>269</v>
      </c>
      <c r="J33" t="s">
        <v>2184</v>
      </c>
      <c r="K33">
        <v>96</v>
      </c>
      <c r="N33" s="6" t="s">
        <v>805</v>
      </c>
      <c r="O33" s="6"/>
      <c r="P33" s="6">
        <f>SUM(R3:R31)</f>
        <v>-1.5270365427362826</v>
      </c>
    </row>
    <row r="34" spans="1:17" x14ac:dyDescent="0.3">
      <c r="A34" s="1">
        <v>43223</v>
      </c>
      <c r="B34">
        <v>1</v>
      </c>
      <c r="C34" t="s">
        <v>1135</v>
      </c>
      <c r="D34" t="s">
        <v>1166</v>
      </c>
      <c r="E34" t="s">
        <v>1154</v>
      </c>
      <c r="J34" t="s">
        <v>2185</v>
      </c>
      <c r="K34">
        <v>12</v>
      </c>
      <c r="N34" s="6" t="s">
        <v>806</v>
      </c>
      <c r="O34" s="6"/>
      <c r="P34" s="6">
        <f>P33*(-1)</f>
        <v>1.5270365427362826</v>
      </c>
    </row>
    <row r="35" spans="1:17" x14ac:dyDescent="0.3">
      <c r="A35" s="1">
        <v>43210</v>
      </c>
      <c r="B35">
        <v>1</v>
      </c>
      <c r="C35" t="s">
        <v>192</v>
      </c>
      <c r="D35" t="s">
        <v>341</v>
      </c>
      <c r="E35" t="s">
        <v>39</v>
      </c>
      <c r="J35" t="s">
        <v>2186</v>
      </c>
      <c r="K35">
        <v>8</v>
      </c>
      <c r="N35" t="s">
        <v>807</v>
      </c>
      <c r="O35">
        <f>P34/LOG(29)</f>
        <v>1.0442003783718206</v>
      </c>
    </row>
    <row r="36" spans="1:17" x14ac:dyDescent="0.3">
      <c r="A36" s="1">
        <v>43223</v>
      </c>
      <c r="B36">
        <v>1</v>
      </c>
      <c r="C36" t="s">
        <v>1162</v>
      </c>
      <c r="D36" t="s">
        <v>1106</v>
      </c>
      <c r="E36" t="s">
        <v>1154</v>
      </c>
      <c r="J36" t="s">
        <v>2187</v>
      </c>
      <c r="K36">
        <v>1</v>
      </c>
    </row>
    <row r="37" spans="1:17" x14ac:dyDescent="0.3">
      <c r="A37" s="1">
        <v>43281</v>
      </c>
      <c r="B37">
        <v>1</v>
      </c>
      <c r="C37" t="s">
        <v>1790</v>
      </c>
      <c r="D37" t="s">
        <v>1809</v>
      </c>
      <c r="E37" t="s">
        <v>1872</v>
      </c>
      <c r="F37" t="s">
        <v>432</v>
      </c>
      <c r="J37" t="s">
        <v>2188</v>
      </c>
      <c r="K37">
        <v>1</v>
      </c>
      <c r="N37" s="6" t="s">
        <v>808</v>
      </c>
      <c r="O37" s="6"/>
      <c r="P37" s="6"/>
      <c r="Q37" s="6"/>
    </row>
    <row r="38" spans="1:17" x14ac:dyDescent="0.3">
      <c r="A38" s="1">
        <v>43210</v>
      </c>
      <c r="B38">
        <v>1</v>
      </c>
      <c r="C38" t="s">
        <v>3</v>
      </c>
      <c r="D38" t="s">
        <v>22</v>
      </c>
      <c r="E38" t="s">
        <v>39</v>
      </c>
      <c r="F38" t="s">
        <v>214</v>
      </c>
      <c r="J38" t="s">
        <v>2189</v>
      </c>
      <c r="K38">
        <v>2</v>
      </c>
      <c r="N38" s="6" t="s">
        <v>800</v>
      </c>
      <c r="O38" s="6" t="s">
        <v>801</v>
      </c>
      <c r="P38" s="6" t="s">
        <v>802</v>
      </c>
      <c r="Q38" s="6" t="s">
        <v>809</v>
      </c>
    </row>
    <row r="39" spans="1:17" x14ac:dyDescent="0.3">
      <c r="A39" s="1">
        <v>43238</v>
      </c>
      <c r="B39">
        <v>2</v>
      </c>
      <c r="C39" t="s">
        <v>1457</v>
      </c>
      <c r="D39" t="s">
        <v>1460</v>
      </c>
      <c r="E39" t="s">
        <v>1863</v>
      </c>
      <c r="F39" t="s">
        <v>1884</v>
      </c>
      <c r="N39" t="s">
        <v>397</v>
      </c>
      <c r="O39">
        <v>3</v>
      </c>
      <c r="P39" s="9">
        <f>O39/4855</f>
        <v>6.1791967044284239E-4</v>
      </c>
      <c r="Q39" s="16">
        <f>P39*P39</f>
        <v>3.8182471912019094E-7</v>
      </c>
    </row>
    <row r="40" spans="1:17" x14ac:dyDescent="0.3">
      <c r="A40" s="1">
        <v>43253</v>
      </c>
      <c r="B40">
        <v>1</v>
      </c>
      <c r="C40" t="s">
        <v>1457</v>
      </c>
      <c r="D40" t="s">
        <v>1460</v>
      </c>
      <c r="E40" t="s">
        <v>1863</v>
      </c>
      <c r="F40" t="s">
        <v>1884</v>
      </c>
      <c r="N40" t="s">
        <v>788</v>
      </c>
      <c r="O40">
        <v>121</v>
      </c>
      <c r="P40" s="9">
        <f t="shared" ref="P40:P67" si="3">O40/4855</f>
        <v>2.4922760041194644E-2</v>
      </c>
      <c r="Q40" s="16">
        <f t="shared" ref="Q40:Q67" si="4">P40*P40</f>
        <v>6.2114396807096844E-4</v>
      </c>
    </row>
    <row r="41" spans="1:17" x14ac:dyDescent="0.3">
      <c r="A41" s="1">
        <v>43267</v>
      </c>
      <c r="B41">
        <v>2</v>
      </c>
      <c r="C41" t="s">
        <v>1491</v>
      </c>
      <c r="D41" t="s">
        <v>1508</v>
      </c>
      <c r="E41" t="s">
        <v>1863</v>
      </c>
      <c r="F41" t="s">
        <v>1888</v>
      </c>
      <c r="N41" t="s">
        <v>219</v>
      </c>
      <c r="O41">
        <v>1031</v>
      </c>
      <c r="P41" s="9">
        <f t="shared" si="3"/>
        <v>0.21235839340885684</v>
      </c>
      <c r="Q41" s="16">
        <f t="shared" si="4"/>
        <v>4.5096087251190811E-2</v>
      </c>
    </row>
    <row r="42" spans="1:17" x14ac:dyDescent="0.3">
      <c r="A42" s="1">
        <v>43281</v>
      </c>
      <c r="B42">
        <v>4</v>
      </c>
      <c r="C42" t="s">
        <v>1830</v>
      </c>
      <c r="D42" t="s">
        <v>1835</v>
      </c>
      <c r="E42" t="s">
        <v>1863</v>
      </c>
      <c r="F42" t="s">
        <v>1884</v>
      </c>
      <c r="N42" t="s">
        <v>86</v>
      </c>
      <c r="O42">
        <v>2398</v>
      </c>
      <c r="P42" s="9">
        <f t="shared" si="3"/>
        <v>0.49392378990731206</v>
      </c>
      <c r="Q42" s="16">
        <f t="shared" si="4"/>
        <v>0.24396071023640253</v>
      </c>
    </row>
    <row r="43" spans="1:17" x14ac:dyDescent="0.3">
      <c r="A43" s="1">
        <v>43238</v>
      </c>
      <c r="B43">
        <v>2</v>
      </c>
      <c r="C43" t="s">
        <v>1435</v>
      </c>
      <c r="D43" t="s">
        <v>1458</v>
      </c>
      <c r="E43" t="s">
        <v>1863</v>
      </c>
      <c r="N43" t="s">
        <v>147</v>
      </c>
      <c r="O43">
        <v>124</v>
      </c>
      <c r="P43" s="9">
        <f t="shared" si="3"/>
        <v>2.5540679711637489E-2</v>
      </c>
      <c r="Q43" s="16">
        <f t="shared" si="4"/>
        <v>6.5232632013245088E-4</v>
      </c>
    </row>
    <row r="44" spans="1:17" x14ac:dyDescent="0.3">
      <c r="A44" s="1">
        <v>43253</v>
      </c>
      <c r="B44">
        <v>1</v>
      </c>
      <c r="C44" t="s">
        <v>1391</v>
      </c>
      <c r="D44" t="s">
        <v>1484</v>
      </c>
      <c r="E44" t="s">
        <v>1870</v>
      </c>
      <c r="N44" t="s">
        <v>85</v>
      </c>
      <c r="O44">
        <v>649</v>
      </c>
      <c r="P44" s="9">
        <f t="shared" si="3"/>
        <v>0.13367662203913491</v>
      </c>
      <c r="Q44" s="16">
        <f t="shared" si="4"/>
        <v>1.7869439279793731E-2</v>
      </c>
    </row>
    <row r="45" spans="1:17" x14ac:dyDescent="0.3">
      <c r="A45" s="1">
        <v>43210</v>
      </c>
      <c r="B45">
        <v>1</v>
      </c>
      <c r="C45" t="s">
        <v>1</v>
      </c>
      <c r="D45" t="s">
        <v>5</v>
      </c>
      <c r="E45" t="s">
        <v>40</v>
      </c>
      <c r="N45" t="s">
        <v>218</v>
      </c>
      <c r="O45">
        <v>335</v>
      </c>
      <c r="P45" s="9">
        <f t="shared" si="3"/>
        <v>6.9001029866117405E-2</v>
      </c>
      <c r="Q45" s="16">
        <f t="shared" si="4"/>
        <v>4.7611421225848263E-3</v>
      </c>
    </row>
    <row r="46" spans="1:17" x14ac:dyDescent="0.3">
      <c r="A46" s="1">
        <v>43210</v>
      </c>
      <c r="B46">
        <v>2</v>
      </c>
      <c r="C46" t="s">
        <v>3</v>
      </c>
      <c r="D46" t="s">
        <v>167</v>
      </c>
      <c r="E46" t="s">
        <v>40</v>
      </c>
      <c r="F46" t="s">
        <v>209</v>
      </c>
      <c r="N46" t="s">
        <v>208</v>
      </c>
      <c r="O46">
        <v>14</v>
      </c>
      <c r="P46" s="9">
        <f t="shared" si="3"/>
        <v>2.8836251287332648E-3</v>
      </c>
      <c r="Q46" s="16">
        <f t="shared" si="4"/>
        <v>8.3152938830619382E-6</v>
      </c>
    </row>
    <row r="47" spans="1:17" x14ac:dyDescent="0.3">
      <c r="A47" s="1">
        <v>43238</v>
      </c>
      <c r="B47">
        <v>4</v>
      </c>
      <c r="C47" t="s">
        <v>1391</v>
      </c>
      <c r="D47" t="s">
        <v>1452</v>
      </c>
      <c r="E47" t="s">
        <v>1871</v>
      </c>
      <c r="F47" t="s">
        <v>1922</v>
      </c>
      <c r="N47" t="s">
        <v>269</v>
      </c>
      <c r="O47">
        <v>3</v>
      </c>
      <c r="P47" s="9">
        <f t="shared" si="3"/>
        <v>6.1791967044284239E-4</v>
      </c>
      <c r="Q47" s="16">
        <f t="shared" si="4"/>
        <v>3.8182471912019094E-7</v>
      </c>
    </row>
    <row r="48" spans="1:17" x14ac:dyDescent="0.3">
      <c r="A48" s="1">
        <v>43253</v>
      </c>
      <c r="B48">
        <v>1</v>
      </c>
      <c r="C48" t="s">
        <v>1391</v>
      </c>
      <c r="D48" t="s">
        <v>1452</v>
      </c>
      <c r="E48" t="s">
        <v>1867</v>
      </c>
      <c r="F48" t="s">
        <v>1874</v>
      </c>
      <c r="N48" t="s">
        <v>214</v>
      </c>
      <c r="O48">
        <v>10</v>
      </c>
      <c r="P48" s="9">
        <f t="shared" si="3"/>
        <v>2.0597322348094747E-3</v>
      </c>
      <c r="Q48" s="16">
        <f t="shared" si="4"/>
        <v>4.2424968791132329E-6</v>
      </c>
    </row>
    <row r="49" spans="1:17" x14ac:dyDescent="0.3">
      <c r="A49" s="1">
        <v>43267</v>
      </c>
      <c r="B49">
        <v>6</v>
      </c>
      <c r="C49" t="s">
        <v>1514</v>
      </c>
      <c r="D49" t="s">
        <v>1500</v>
      </c>
      <c r="E49" t="s">
        <v>1867</v>
      </c>
      <c r="F49" t="s">
        <v>1874</v>
      </c>
      <c r="N49" t="s">
        <v>341</v>
      </c>
      <c r="O49">
        <v>2</v>
      </c>
      <c r="P49" s="9">
        <f t="shared" si="3"/>
        <v>4.1194644696189496E-4</v>
      </c>
      <c r="Q49" s="16">
        <f t="shared" si="4"/>
        <v>1.6969987516452933E-7</v>
      </c>
    </row>
    <row r="50" spans="1:17" x14ac:dyDescent="0.3">
      <c r="A50" s="1">
        <v>43281</v>
      </c>
      <c r="B50">
        <v>85</v>
      </c>
      <c r="C50" t="s">
        <v>1789</v>
      </c>
      <c r="D50" t="s">
        <v>1500</v>
      </c>
      <c r="E50" t="s">
        <v>1867</v>
      </c>
      <c r="F50" t="s">
        <v>1874</v>
      </c>
      <c r="N50" t="s">
        <v>209</v>
      </c>
      <c r="O50">
        <v>2</v>
      </c>
      <c r="P50" s="9">
        <f t="shared" si="3"/>
        <v>4.1194644696189496E-4</v>
      </c>
      <c r="Q50" s="16">
        <f t="shared" si="4"/>
        <v>1.6969987516452933E-7</v>
      </c>
    </row>
    <row r="51" spans="1:17" x14ac:dyDescent="0.3">
      <c r="A51" s="1">
        <v>43210</v>
      </c>
      <c r="B51">
        <v>2</v>
      </c>
      <c r="C51" t="s">
        <v>0</v>
      </c>
      <c r="D51" t="s">
        <v>111</v>
      </c>
      <c r="E51" t="s">
        <v>40</v>
      </c>
      <c r="F51" t="s">
        <v>261</v>
      </c>
      <c r="N51" t="s">
        <v>261</v>
      </c>
      <c r="O51">
        <v>21</v>
      </c>
      <c r="P51" s="9">
        <f t="shared" si="3"/>
        <v>4.3254376930998966E-3</v>
      </c>
      <c r="Q51" s="16">
        <f t="shared" si="4"/>
        <v>1.8709411236889356E-5</v>
      </c>
    </row>
    <row r="52" spans="1:17" x14ac:dyDescent="0.3">
      <c r="A52" s="1">
        <v>43210</v>
      </c>
      <c r="B52">
        <v>7</v>
      </c>
      <c r="C52" t="s">
        <v>0</v>
      </c>
      <c r="D52" t="s">
        <v>111</v>
      </c>
      <c r="E52" t="s">
        <v>40</v>
      </c>
      <c r="F52" t="s">
        <v>261</v>
      </c>
      <c r="N52" t="s">
        <v>5</v>
      </c>
      <c r="O52">
        <v>1</v>
      </c>
      <c r="P52" s="9">
        <f t="shared" si="3"/>
        <v>2.0597322348094748E-4</v>
      </c>
      <c r="Q52" s="16">
        <f t="shared" si="4"/>
        <v>4.2424968791132334E-8</v>
      </c>
    </row>
    <row r="53" spans="1:17" x14ac:dyDescent="0.3">
      <c r="A53" s="1">
        <v>43223</v>
      </c>
      <c r="B53">
        <v>2</v>
      </c>
      <c r="C53" t="s">
        <v>1132</v>
      </c>
      <c r="D53" t="s">
        <v>1139</v>
      </c>
      <c r="E53" t="s">
        <v>1155</v>
      </c>
      <c r="F53" t="s">
        <v>1108</v>
      </c>
      <c r="N53" t="s">
        <v>25</v>
      </c>
      <c r="O53">
        <v>1</v>
      </c>
      <c r="P53" s="9">
        <f t="shared" si="3"/>
        <v>2.0597322348094748E-4</v>
      </c>
      <c r="Q53" s="16">
        <f t="shared" si="4"/>
        <v>4.2424968791132334E-8</v>
      </c>
    </row>
    <row r="54" spans="1:17" x14ac:dyDescent="0.3">
      <c r="A54" s="1">
        <v>43238</v>
      </c>
      <c r="B54">
        <v>7</v>
      </c>
      <c r="C54" t="s">
        <v>1391</v>
      </c>
      <c r="D54" t="s">
        <v>1441</v>
      </c>
      <c r="E54" t="s">
        <v>1871</v>
      </c>
      <c r="F54" t="s">
        <v>1881</v>
      </c>
      <c r="N54" t="s">
        <v>1019</v>
      </c>
      <c r="O54">
        <v>1</v>
      </c>
      <c r="P54" s="9">
        <f t="shared" si="3"/>
        <v>2.0597322348094748E-4</v>
      </c>
      <c r="Q54" s="16">
        <f t="shared" si="4"/>
        <v>4.2424968791132334E-8</v>
      </c>
    </row>
    <row r="55" spans="1:17" x14ac:dyDescent="0.3">
      <c r="A55" s="1">
        <v>43267</v>
      </c>
      <c r="B55">
        <v>3</v>
      </c>
      <c r="C55" t="s">
        <v>1514</v>
      </c>
      <c r="D55" t="s">
        <v>1498</v>
      </c>
      <c r="E55" t="s">
        <v>1867</v>
      </c>
      <c r="F55" t="s">
        <v>1881</v>
      </c>
      <c r="N55" t="s">
        <v>59</v>
      </c>
      <c r="O55">
        <v>12</v>
      </c>
      <c r="P55" s="9">
        <f t="shared" si="3"/>
        <v>2.4716786817713696E-3</v>
      </c>
      <c r="Q55" s="16">
        <f t="shared" si="4"/>
        <v>6.109195505923055E-6</v>
      </c>
    </row>
    <row r="56" spans="1:17" x14ac:dyDescent="0.3">
      <c r="A56" s="1">
        <v>43238</v>
      </c>
      <c r="B56">
        <v>3</v>
      </c>
      <c r="C56" t="s">
        <v>1391</v>
      </c>
      <c r="D56" t="s">
        <v>1441</v>
      </c>
      <c r="E56" t="s">
        <v>1871</v>
      </c>
      <c r="F56" t="s">
        <v>1885</v>
      </c>
      <c r="N56" t="s">
        <v>1184</v>
      </c>
      <c r="O56">
        <v>1</v>
      </c>
      <c r="P56" s="9">
        <f t="shared" si="3"/>
        <v>2.0597322348094748E-4</v>
      </c>
      <c r="Q56" s="16">
        <f t="shared" si="4"/>
        <v>4.2424968791132334E-8</v>
      </c>
    </row>
    <row r="57" spans="1:17" x14ac:dyDescent="0.3">
      <c r="A57" s="1">
        <v>43253</v>
      </c>
      <c r="B57">
        <v>2</v>
      </c>
      <c r="C57" t="s">
        <v>1391</v>
      </c>
      <c r="D57" t="s">
        <v>1441</v>
      </c>
      <c r="E57" t="s">
        <v>1867</v>
      </c>
      <c r="F57" t="s">
        <v>1885</v>
      </c>
      <c r="N57" t="s">
        <v>908</v>
      </c>
      <c r="O57">
        <v>1</v>
      </c>
      <c r="P57" s="9">
        <f t="shared" si="3"/>
        <v>2.0597322348094748E-4</v>
      </c>
      <c r="Q57" s="16">
        <f t="shared" si="4"/>
        <v>4.2424968791132334E-8</v>
      </c>
    </row>
    <row r="58" spans="1:17" x14ac:dyDescent="0.3">
      <c r="A58" s="1">
        <v>43267</v>
      </c>
      <c r="B58">
        <v>5</v>
      </c>
      <c r="C58" t="s">
        <v>1514</v>
      </c>
      <c r="D58" t="s">
        <v>1499</v>
      </c>
      <c r="E58" t="s">
        <v>1867</v>
      </c>
      <c r="F58" t="s">
        <v>1885</v>
      </c>
      <c r="N58" t="s">
        <v>911</v>
      </c>
      <c r="O58">
        <v>1</v>
      </c>
      <c r="P58" s="9">
        <f t="shared" si="3"/>
        <v>2.0597322348094748E-4</v>
      </c>
      <c r="Q58" s="16">
        <f t="shared" si="4"/>
        <v>4.2424968791132334E-8</v>
      </c>
    </row>
    <row r="59" spans="1:17" x14ac:dyDescent="0.3">
      <c r="A59" s="1">
        <v>43281</v>
      </c>
      <c r="B59">
        <v>2</v>
      </c>
      <c r="C59" t="s">
        <v>1789</v>
      </c>
      <c r="D59" t="s">
        <v>1832</v>
      </c>
      <c r="E59" t="s">
        <v>1867</v>
      </c>
      <c r="F59" t="s">
        <v>1885</v>
      </c>
      <c r="N59" t="s">
        <v>432</v>
      </c>
      <c r="O59">
        <v>1</v>
      </c>
      <c r="P59" s="9">
        <f t="shared" si="3"/>
        <v>2.0597322348094748E-4</v>
      </c>
      <c r="Q59" s="16">
        <f t="shared" si="4"/>
        <v>4.2424968791132334E-8</v>
      </c>
    </row>
    <row r="60" spans="1:17" x14ac:dyDescent="0.3">
      <c r="A60" s="1">
        <v>43253</v>
      </c>
      <c r="B60">
        <v>3</v>
      </c>
      <c r="C60" t="s">
        <v>1391</v>
      </c>
      <c r="D60" t="s">
        <v>1476</v>
      </c>
      <c r="E60" t="s">
        <v>1867</v>
      </c>
      <c r="F60" t="s">
        <v>1889</v>
      </c>
      <c r="N60" t="s">
        <v>139</v>
      </c>
      <c r="O60">
        <v>2</v>
      </c>
      <c r="P60" s="9">
        <f t="shared" si="3"/>
        <v>4.1194644696189496E-4</v>
      </c>
      <c r="Q60" s="16">
        <f t="shared" si="4"/>
        <v>1.6969987516452933E-7</v>
      </c>
    </row>
    <row r="61" spans="1:17" x14ac:dyDescent="0.3">
      <c r="A61" s="1">
        <v>43267</v>
      </c>
      <c r="B61">
        <v>5</v>
      </c>
      <c r="C61" t="s">
        <v>1514</v>
      </c>
      <c r="D61" t="s">
        <v>1501</v>
      </c>
      <c r="E61" t="s">
        <v>1867</v>
      </c>
      <c r="F61" t="s">
        <v>1916</v>
      </c>
      <c r="N61" t="s">
        <v>1177</v>
      </c>
      <c r="O61">
        <v>1</v>
      </c>
      <c r="P61" s="9">
        <f t="shared" si="3"/>
        <v>2.0597322348094748E-4</v>
      </c>
      <c r="Q61" s="16">
        <f t="shared" si="4"/>
        <v>4.2424968791132334E-8</v>
      </c>
    </row>
    <row r="62" spans="1:17" x14ac:dyDescent="0.3">
      <c r="A62" s="1">
        <v>43238</v>
      </c>
      <c r="B62">
        <v>1</v>
      </c>
      <c r="C62" t="s">
        <v>1456</v>
      </c>
      <c r="D62" t="s">
        <v>1459</v>
      </c>
      <c r="E62" t="s">
        <v>1871</v>
      </c>
      <c r="F62" t="s">
        <v>1921</v>
      </c>
      <c r="N62" t="s">
        <v>49</v>
      </c>
      <c r="O62">
        <v>96</v>
      </c>
      <c r="P62" s="9">
        <f t="shared" si="3"/>
        <v>1.9773429454170956E-2</v>
      </c>
      <c r="Q62" s="16">
        <f t="shared" si="4"/>
        <v>3.9098851237907552E-4</v>
      </c>
    </row>
    <row r="63" spans="1:17" x14ac:dyDescent="0.3">
      <c r="A63" s="1">
        <v>43210</v>
      </c>
      <c r="B63">
        <v>1</v>
      </c>
      <c r="C63" t="s">
        <v>2</v>
      </c>
      <c r="D63" t="s">
        <v>25</v>
      </c>
      <c r="E63" t="s">
        <v>43</v>
      </c>
      <c r="N63" t="s">
        <v>627</v>
      </c>
      <c r="O63">
        <v>12</v>
      </c>
      <c r="P63" s="9">
        <f t="shared" si="3"/>
        <v>2.4716786817713696E-3</v>
      </c>
      <c r="Q63" s="16">
        <f t="shared" si="4"/>
        <v>6.109195505923055E-6</v>
      </c>
    </row>
    <row r="64" spans="1:17" x14ac:dyDescent="0.3">
      <c r="A64" s="1">
        <v>43281</v>
      </c>
      <c r="B64">
        <v>1</v>
      </c>
      <c r="C64" t="s">
        <v>1790</v>
      </c>
      <c r="D64" t="s">
        <v>1810</v>
      </c>
      <c r="E64" t="s">
        <v>1873</v>
      </c>
      <c r="N64" t="s">
        <v>284</v>
      </c>
      <c r="O64">
        <v>8</v>
      </c>
      <c r="P64" s="9">
        <f t="shared" si="3"/>
        <v>1.6477857878475798E-3</v>
      </c>
      <c r="Q64" s="16">
        <f t="shared" si="4"/>
        <v>2.7151980026324694E-6</v>
      </c>
    </row>
    <row r="65" spans="1:17" x14ac:dyDescent="0.3">
      <c r="A65" s="1">
        <v>43267</v>
      </c>
      <c r="B65">
        <v>1</v>
      </c>
      <c r="C65" t="s">
        <v>1488</v>
      </c>
      <c r="D65" t="s">
        <v>1521</v>
      </c>
      <c r="E65" t="s">
        <v>1873</v>
      </c>
      <c r="N65" t="s">
        <v>402</v>
      </c>
      <c r="O65">
        <v>1</v>
      </c>
      <c r="P65" s="9">
        <f t="shared" si="3"/>
        <v>2.0597322348094748E-4</v>
      </c>
      <c r="Q65" s="16">
        <f t="shared" si="4"/>
        <v>4.2424968791132334E-8</v>
      </c>
    </row>
    <row r="66" spans="1:17" x14ac:dyDescent="0.3">
      <c r="A66" s="1">
        <v>43281</v>
      </c>
      <c r="B66">
        <v>1</v>
      </c>
      <c r="C66" t="s">
        <v>1790</v>
      </c>
      <c r="D66" t="s">
        <v>1693</v>
      </c>
      <c r="E66" t="s">
        <v>1873</v>
      </c>
      <c r="N66" t="s">
        <v>990</v>
      </c>
      <c r="O66">
        <v>1</v>
      </c>
      <c r="P66" s="9">
        <f t="shared" si="3"/>
        <v>2.0597322348094748E-4</v>
      </c>
      <c r="Q66" s="16">
        <f t="shared" si="4"/>
        <v>4.2424968791132334E-8</v>
      </c>
    </row>
    <row r="67" spans="1:17" x14ac:dyDescent="0.3">
      <c r="N67" t="s">
        <v>1941</v>
      </c>
      <c r="O67">
        <v>2</v>
      </c>
      <c r="P67" s="9">
        <f t="shared" si="3"/>
        <v>4.1194644696189496E-4</v>
      </c>
      <c r="Q67" s="16">
        <f t="shared" si="4"/>
        <v>1.6969987516452933E-7</v>
      </c>
    </row>
    <row r="69" spans="1:17" x14ac:dyDescent="0.3">
      <c r="N69" s="7">
        <f>SUM(Q39:Q67)</f>
        <v>0.313399905180195</v>
      </c>
      <c r="O69" s="6" t="s">
        <v>810</v>
      </c>
      <c r="P69" s="6"/>
    </row>
    <row r="70" spans="1:17" x14ac:dyDescent="0.3">
      <c r="N70" s="7">
        <f>1-N69</f>
        <v>0.686600094819805</v>
      </c>
      <c r="O70" s="6" t="s">
        <v>811</v>
      </c>
      <c r="P70" s="6"/>
    </row>
    <row r="83" spans="17:17" x14ac:dyDescent="0.3">
      <c r="Q83" s="6"/>
    </row>
    <row r="84" spans="17:17" x14ac:dyDescent="0.3">
      <c r="Q84" s="6"/>
    </row>
  </sheetData>
  <sortState ref="A1:F66">
    <sortCondition ref="E1:E66"/>
  </sortState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workbookViewId="0">
      <selection activeCell="K11" sqref="K11"/>
    </sheetView>
  </sheetViews>
  <sheetFormatPr defaultRowHeight="16.2" x14ac:dyDescent="0.3"/>
  <sheetData>
    <row r="1" spans="1:16" x14ac:dyDescent="0.3">
      <c r="A1" s="1">
        <v>43281</v>
      </c>
      <c r="B1">
        <v>1</v>
      </c>
      <c r="C1" t="s">
        <v>1</v>
      </c>
      <c r="D1" t="s">
        <v>596</v>
      </c>
      <c r="E1" t="s">
        <v>41</v>
      </c>
      <c r="I1" t="s">
        <v>716</v>
      </c>
      <c r="J1" t="s">
        <v>717</v>
      </c>
      <c r="L1" s="6" t="s">
        <v>827</v>
      </c>
      <c r="M1" s="6"/>
      <c r="N1" s="6"/>
      <c r="O1" s="6"/>
      <c r="P1" s="6"/>
    </row>
    <row r="2" spans="1:16" x14ac:dyDescent="0.3">
      <c r="A2" s="1">
        <v>43281</v>
      </c>
      <c r="B2">
        <v>1</v>
      </c>
      <c r="C2" t="s">
        <v>1</v>
      </c>
      <c r="D2" t="s">
        <v>177</v>
      </c>
      <c r="E2" t="s">
        <v>41</v>
      </c>
      <c r="H2" t="s">
        <v>710</v>
      </c>
      <c r="I2">
        <v>14</v>
      </c>
      <c r="J2">
        <v>722</v>
      </c>
      <c r="L2" s="6" t="s">
        <v>800</v>
      </c>
      <c r="M2" s="6" t="s">
        <v>801</v>
      </c>
      <c r="N2" s="6" t="s">
        <v>802</v>
      </c>
      <c r="O2" s="6" t="s">
        <v>803</v>
      </c>
      <c r="P2" s="6" t="s">
        <v>804</v>
      </c>
    </row>
    <row r="3" spans="1:16" x14ac:dyDescent="0.3">
      <c r="A3" s="1">
        <v>43267</v>
      </c>
      <c r="B3">
        <v>2</v>
      </c>
      <c r="C3" t="s">
        <v>110</v>
      </c>
      <c r="D3" t="s">
        <v>1406</v>
      </c>
      <c r="E3" t="s">
        <v>41</v>
      </c>
      <c r="H3" t="s">
        <v>711</v>
      </c>
      <c r="I3">
        <v>14</v>
      </c>
      <c r="J3">
        <v>34</v>
      </c>
      <c r="L3" t="s">
        <v>788</v>
      </c>
      <c r="M3">
        <v>45</v>
      </c>
      <c r="N3" s="6">
        <f>M3/965</f>
        <v>4.6632124352331605E-2</v>
      </c>
      <c r="O3" s="6">
        <f>LN(N3)</f>
        <v>-3.065465611568666</v>
      </c>
      <c r="P3" s="6">
        <f>N3*O3</f>
        <v>-0.14294917359646628</v>
      </c>
    </row>
    <row r="4" spans="1:16" x14ac:dyDescent="0.3">
      <c r="A4" s="1">
        <v>43223</v>
      </c>
      <c r="B4">
        <v>2</v>
      </c>
      <c r="C4" t="s">
        <v>1</v>
      </c>
      <c r="D4" t="s">
        <v>365</v>
      </c>
      <c r="E4" t="s">
        <v>41</v>
      </c>
      <c r="H4" t="s">
        <v>713</v>
      </c>
      <c r="I4">
        <v>1</v>
      </c>
      <c r="J4">
        <v>3</v>
      </c>
      <c r="L4" t="s">
        <v>261</v>
      </c>
      <c r="M4">
        <v>15</v>
      </c>
      <c r="N4" s="6">
        <f t="shared" ref="N4:N43" si="0">M4/965</f>
        <v>1.5544041450777202E-2</v>
      </c>
      <c r="O4" s="6">
        <f t="shared" ref="O4:O43" si="1">LN(N4)</f>
        <v>-4.1640779002367756</v>
      </c>
      <c r="P4" s="6">
        <f t="shared" ref="P4:P43" si="2">N4*O4</f>
        <v>-6.4726599485545738E-2</v>
      </c>
    </row>
    <row r="5" spans="1:16" x14ac:dyDescent="0.3">
      <c r="A5" s="1">
        <v>43192</v>
      </c>
      <c r="B5">
        <v>35</v>
      </c>
      <c r="C5" t="s">
        <v>1</v>
      </c>
      <c r="D5" t="s">
        <v>8</v>
      </c>
      <c r="E5" t="s">
        <v>41</v>
      </c>
      <c r="F5" t="s">
        <v>88</v>
      </c>
      <c r="H5" t="s">
        <v>712</v>
      </c>
      <c r="I5">
        <v>5</v>
      </c>
      <c r="J5">
        <v>189</v>
      </c>
      <c r="L5" t="s">
        <v>86</v>
      </c>
      <c r="M5">
        <v>599</v>
      </c>
      <c r="N5" s="6">
        <f t="shared" si="0"/>
        <v>0.62072538860103632</v>
      </c>
      <c r="O5" s="6">
        <f t="shared" si="1"/>
        <v>-0.47686650322353652</v>
      </c>
      <c r="P5" s="6">
        <f t="shared" si="2"/>
        <v>-0.29600314552424706</v>
      </c>
    </row>
    <row r="6" spans="1:16" x14ac:dyDescent="0.3">
      <c r="A6" s="1">
        <v>43210</v>
      </c>
      <c r="B6">
        <v>6</v>
      </c>
      <c r="C6" t="s">
        <v>1</v>
      </c>
      <c r="D6" t="s">
        <v>8</v>
      </c>
      <c r="E6" t="s">
        <v>41</v>
      </c>
      <c r="F6" t="s">
        <v>88</v>
      </c>
      <c r="H6" t="s">
        <v>714</v>
      </c>
      <c r="I6">
        <v>7</v>
      </c>
      <c r="J6">
        <v>17</v>
      </c>
      <c r="L6" t="s">
        <v>855</v>
      </c>
      <c r="M6">
        <v>2</v>
      </c>
      <c r="N6" s="6">
        <f t="shared" si="0"/>
        <v>2.0725388601036268E-3</v>
      </c>
      <c r="O6" s="6">
        <f t="shared" si="1"/>
        <v>-6.1789809207790407</v>
      </c>
      <c r="P6" s="6">
        <f t="shared" si="2"/>
        <v>-1.2806178074153452E-2</v>
      </c>
    </row>
    <row r="7" spans="1:16" x14ac:dyDescent="0.3">
      <c r="A7" s="1">
        <v>43238</v>
      </c>
      <c r="B7">
        <v>2</v>
      </c>
      <c r="C7" t="s">
        <v>1</v>
      </c>
      <c r="D7" t="s">
        <v>73</v>
      </c>
      <c r="E7" t="s">
        <v>41</v>
      </c>
      <c r="H7" t="s">
        <v>715</v>
      </c>
      <c r="I7">
        <v>41</v>
      </c>
      <c r="J7">
        <v>965</v>
      </c>
      <c r="L7" t="s">
        <v>385</v>
      </c>
      <c r="M7">
        <v>3</v>
      </c>
      <c r="N7" s="6">
        <f t="shared" si="0"/>
        <v>3.1088082901554403E-3</v>
      </c>
      <c r="O7" s="6">
        <f t="shared" si="1"/>
        <v>-5.7735158126708761</v>
      </c>
      <c r="P7" s="6">
        <f t="shared" si="2"/>
        <v>-1.7948753821774743E-2</v>
      </c>
    </row>
    <row r="8" spans="1:16" x14ac:dyDescent="0.3">
      <c r="A8" s="1">
        <v>43267</v>
      </c>
      <c r="B8">
        <v>1</v>
      </c>
      <c r="C8" t="s">
        <v>1</v>
      </c>
      <c r="D8" t="s">
        <v>73</v>
      </c>
      <c r="E8" t="s">
        <v>41</v>
      </c>
      <c r="L8" t="s">
        <v>85</v>
      </c>
      <c r="M8">
        <v>15</v>
      </c>
      <c r="N8" s="6">
        <f t="shared" si="0"/>
        <v>1.5544041450777202E-2</v>
      </c>
      <c r="O8" s="6">
        <f t="shared" si="1"/>
        <v>-4.1640779002367756</v>
      </c>
      <c r="P8" s="6">
        <f t="shared" si="2"/>
        <v>-6.4726599485545738E-2</v>
      </c>
    </row>
    <row r="9" spans="1:16" x14ac:dyDescent="0.3">
      <c r="A9" s="1">
        <v>43281</v>
      </c>
      <c r="B9">
        <v>1</v>
      </c>
      <c r="C9" t="s">
        <v>1</v>
      </c>
      <c r="D9" t="s">
        <v>73</v>
      </c>
      <c r="E9" t="s">
        <v>41</v>
      </c>
      <c r="L9" t="s">
        <v>218</v>
      </c>
      <c r="M9">
        <v>15</v>
      </c>
      <c r="N9" s="6">
        <f t="shared" si="0"/>
        <v>1.5544041450777202E-2</v>
      </c>
      <c r="O9" s="6">
        <f t="shared" si="1"/>
        <v>-4.1640779002367756</v>
      </c>
      <c r="P9" s="6">
        <f t="shared" si="2"/>
        <v>-6.4726599485545738E-2</v>
      </c>
    </row>
    <row r="10" spans="1:16" x14ac:dyDescent="0.3">
      <c r="A10" s="1">
        <v>43267</v>
      </c>
      <c r="B10">
        <v>1</v>
      </c>
      <c r="C10" t="s">
        <v>1</v>
      </c>
      <c r="D10" t="s">
        <v>246</v>
      </c>
      <c r="E10" t="s">
        <v>41</v>
      </c>
      <c r="H10" t="s">
        <v>913</v>
      </c>
      <c r="I10" t="s">
        <v>914</v>
      </c>
      <c r="L10" t="s">
        <v>907</v>
      </c>
      <c r="M10">
        <v>1</v>
      </c>
      <c r="N10" s="6">
        <f t="shared" si="0"/>
        <v>1.0362694300518134E-3</v>
      </c>
      <c r="O10" s="6">
        <f t="shared" si="1"/>
        <v>-6.8721281013389861</v>
      </c>
      <c r="P10" s="6">
        <f t="shared" si="2"/>
        <v>-7.1213762708176014E-3</v>
      </c>
    </row>
    <row r="11" spans="1:16" x14ac:dyDescent="0.3">
      <c r="A11" s="1">
        <v>43281</v>
      </c>
      <c r="B11">
        <v>5</v>
      </c>
      <c r="C11" t="s">
        <v>1</v>
      </c>
      <c r="D11" t="s">
        <v>246</v>
      </c>
      <c r="E11" t="s">
        <v>41</v>
      </c>
      <c r="H11" t="s">
        <v>915</v>
      </c>
      <c r="I11">
        <v>45</v>
      </c>
      <c r="L11" t="s">
        <v>923</v>
      </c>
      <c r="M11">
        <v>2</v>
      </c>
      <c r="N11" s="6">
        <f t="shared" si="0"/>
        <v>2.0725388601036268E-3</v>
      </c>
      <c r="O11" s="6">
        <f t="shared" si="1"/>
        <v>-6.1789809207790407</v>
      </c>
      <c r="P11" s="6">
        <f t="shared" si="2"/>
        <v>-1.2806178074153452E-2</v>
      </c>
    </row>
    <row r="12" spans="1:16" x14ac:dyDescent="0.3">
      <c r="A12" s="1">
        <v>43192</v>
      </c>
      <c r="B12">
        <v>1</v>
      </c>
      <c r="C12" t="s">
        <v>1</v>
      </c>
      <c r="D12" t="s">
        <v>72</v>
      </c>
      <c r="E12" t="s">
        <v>41</v>
      </c>
      <c r="F12" t="s">
        <v>86</v>
      </c>
      <c r="H12" t="s">
        <v>916</v>
      </c>
      <c r="I12">
        <v>15</v>
      </c>
      <c r="L12" t="s">
        <v>924</v>
      </c>
      <c r="M12">
        <v>1</v>
      </c>
      <c r="N12" s="6">
        <f t="shared" si="0"/>
        <v>1.0362694300518134E-3</v>
      </c>
      <c r="O12" s="6">
        <f t="shared" si="1"/>
        <v>-6.8721281013389861</v>
      </c>
      <c r="P12" s="6">
        <f t="shared" si="2"/>
        <v>-7.1213762708176014E-3</v>
      </c>
    </row>
    <row r="13" spans="1:16" x14ac:dyDescent="0.3">
      <c r="A13" s="1">
        <v>43210</v>
      </c>
      <c r="B13">
        <v>560</v>
      </c>
      <c r="C13" t="s">
        <v>1</v>
      </c>
      <c r="D13" t="s">
        <v>72</v>
      </c>
      <c r="E13" t="s">
        <v>41</v>
      </c>
      <c r="F13" t="s">
        <v>86</v>
      </c>
      <c r="H13" t="s">
        <v>917</v>
      </c>
      <c r="I13">
        <v>599</v>
      </c>
      <c r="L13" t="s">
        <v>282</v>
      </c>
      <c r="M13">
        <v>1</v>
      </c>
      <c r="N13" s="6">
        <f t="shared" si="0"/>
        <v>1.0362694300518134E-3</v>
      </c>
      <c r="O13" s="6">
        <f t="shared" si="1"/>
        <v>-6.8721281013389861</v>
      </c>
      <c r="P13" s="6">
        <f t="shared" si="2"/>
        <v>-7.1213762708176014E-3</v>
      </c>
    </row>
    <row r="14" spans="1:16" x14ac:dyDescent="0.3">
      <c r="A14" s="1">
        <v>43238</v>
      </c>
      <c r="B14">
        <v>35</v>
      </c>
      <c r="C14" t="s">
        <v>1</v>
      </c>
      <c r="D14" t="s">
        <v>72</v>
      </c>
      <c r="E14" t="s">
        <v>41</v>
      </c>
      <c r="F14" t="s">
        <v>86</v>
      </c>
      <c r="H14" t="s">
        <v>918</v>
      </c>
      <c r="I14">
        <v>2</v>
      </c>
      <c r="L14" t="s">
        <v>277</v>
      </c>
      <c r="M14">
        <v>3</v>
      </c>
      <c r="N14" s="6">
        <f t="shared" si="0"/>
        <v>3.1088082901554403E-3</v>
      </c>
      <c r="O14" s="6">
        <f t="shared" si="1"/>
        <v>-5.7735158126708761</v>
      </c>
      <c r="P14" s="6">
        <f t="shared" si="2"/>
        <v>-1.7948753821774743E-2</v>
      </c>
    </row>
    <row r="15" spans="1:16" x14ac:dyDescent="0.3">
      <c r="A15" s="1">
        <v>43281</v>
      </c>
      <c r="B15">
        <v>3</v>
      </c>
      <c r="C15" t="s">
        <v>1</v>
      </c>
      <c r="D15" t="s">
        <v>72</v>
      </c>
      <c r="E15" t="s">
        <v>41</v>
      </c>
      <c r="F15" t="s">
        <v>86</v>
      </c>
      <c r="H15" t="s">
        <v>919</v>
      </c>
      <c r="I15">
        <v>3</v>
      </c>
      <c r="L15" t="s">
        <v>1931</v>
      </c>
      <c r="M15">
        <v>1</v>
      </c>
      <c r="N15" s="6">
        <f t="shared" si="0"/>
        <v>1.0362694300518134E-3</v>
      </c>
      <c r="O15" s="6">
        <f t="shared" si="1"/>
        <v>-6.8721281013389861</v>
      </c>
      <c r="P15" s="6">
        <f t="shared" si="2"/>
        <v>-7.1213762708176014E-3</v>
      </c>
    </row>
    <row r="16" spans="1:16" x14ac:dyDescent="0.3">
      <c r="A16" s="1">
        <v>43238</v>
      </c>
      <c r="B16">
        <v>5</v>
      </c>
      <c r="C16" t="s">
        <v>1</v>
      </c>
      <c r="D16" t="s">
        <v>72</v>
      </c>
      <c r="E16" t="s">
        <v>41</v>
      </c>
      <c r="F16" t="s">
        <v>147</v>
      </c>
      <c r="H16" t="s">
        <v>920</v>
      </c>
      <c r="I16">
        <v>15</v>
      </c>
      <c r="L16" t="s">
        <v>906</v>
      </c>
      <c r="M16">
        <v>1</v>
      </c>
      <c r="N16" s="6">
        <f t="shared" si="0"/>
        <v>1.0362694300518134E-3</v>
      </c>
      <c r="O16" s="6">
        <f t="shared" si="1"/>
        <v>-6.8721281013389861</v>
      </c>
      <c r="P16" s="6">
        <f t="shared" si="2"/>
        <v>-7.1213762708176014E-3</v>
      </c>
    </row>
    <row r="17" spans="1:16" x14ac:dyDescent="0.3">
      <c r="A17" s="1">
        <v>43192</v>
      </c>
      <c r="B17">
        <v>1</v>
      </c>
      <c r="C17" t="s">
        <v>1</v>
      </c>
      <c r="D17" t="s">
        <v>72</v>
      </c>
      <c r="E17" t="s">
        <v>41</v>
      </c>
      <c r="F17" t="s">
        <v>85</v>
      </c>
      <c r="H17" t="s">
        <v>921</v>
      </c>
      <c r="I17">
        <v>15</v>
      </c>
      <c r="L17" t="s">
        <v>2192</v>
      </c>
      <c r="M17">
        <v>2</v>
      </c>
      <c r="N17" s="6">
        <f t="shared" si="0"/>
        <v>2.0725388601036268E-3</v>
      </c>
      <c r="O17" s="6">
        <f t="shared" si="1"/>
        <v>-6.1789809207790407</v>
      </c>
      <c r="P17" s="6">
        <f t="shared" si="2"/>
        <v>-1.2806178074153452E-2</v>
      </c>
    </row>
    <row r="18" spans="1:16" x14ac:dyDescent="0.3">
      <c r="A18" s="1">
        <v>43210</v>
      </c>
      <c r="B18">
        <v>12</v>
      </c>
      <c r="C18" t="s">
        <v>1</v>
      </c>
      <c r="D18" t="s">
        <v>72</v>
      </c>
      <c r="E18" t="s">
        <v>41</v>
      </c>
      <c r="F18" t="s">
        <v>85</v>
      </c>
      <c r="H18" t="s">
        <v>922</v>
      </c>
      <c r="I18">
        <v>1</v>
      </c>
      <c r="L18" t="s">
        <v>950</v>
      </c>
      <c r="M18">
        <v>6</v>
      </c>
      <c r="N18" s="6">
        <f t="shared" si="0"/>
        <v>6.2176165803108805E-3</v>
      </c>
      <c r="O18" s="6">
        <f t="shared" si="1"/>
        <v>-5.0803686321109307</v>
      </c>
      <c r="P18" s="6">
        <f t="shared" si="2"/>
        <v>-3.1587784241104228E-2</v>
      </c>
    </row>
    <row r="19" spans="1:16" x14ac:dyDescent="0.3">
      <c r="A19" s="1">
        <v>43281</v>
      </c>
      <c r="B19">
        <v>2</v>
      </c>
      <c r="C19" t="s">
        <v>1</v>
      </c>
      <c r="D19" t="s">
        <v>72</v>
      </c>
      <c r="E19" t="s">
        <v>41</v>
      </c>
      <c r="F19" t="s">
        <v>85</v>
      </c>
      <c r="H19" t="s">
        <v>923</v>
      </c>
      <c r="I19">
        <v>2</v>
      </c>
      <c r="L19" t="s">
        <v>147</v>
      </c>
      <c r="M19">
        <v>5</v>
      </c>
      <c r="N19" s="6">
        <f t="shared" si="0"/>
        <v>5.1813471502590676E-3</v>
      </c>
      <c r="O19" s="6">
        <f t="shared" si="1"/>
        <v>-5.2626901889048856</v>
      </c>
      <c r="P19" s="6">
        <f t="shared" si="2"/>
        <v>-2.7267824812978684E-2</v>
      </c>
    </row>
    <row r="20" spans="1:16" x14ac:dyDescent="0.3">
      <c r="A20" s="1">
        <v>43210</v>
      </c>
      <c r="B20">
        <v>15</v>
      </c>
      <c r="C20" t="s">
        <v>1</v>
      </c>
      <c r="D20" t="s">
        <v>72</v>
      </c>
      <c r="E20" t="s">
        <v>41</v>
      </c>
      <c r="F20" t="s">
        <v>218</v>
      </c>
      <c r="H20" t="s">
        <v>924</v>
      </c>
      <c r="I20">
        <v>1</v>
      </c>
      <c r="L20" t="s">
        <v>76</v>
      </c>
      <c r="M20">
        <v>1</v>
      </c>
      <c r="N20" s="6">
        <f t="shared" si="0"/>
        <v>1.0362694300518134E-3</v>
      </c>
      <c r="O20" s="6">
        <f t="shared" si="1"/>
        <v>-6.8721281013389861</v>
      </c>
      <c r="P20" s="6">
        <f t="shared" si="2"/>
        <v>-7.1213762708176014E-3</v>
      </c>
    </row>
    <row r="21" spans="1:16" x14ac:dyDescent="0.3">
      <c r="A21" s="1">
        <v>43192</v>
      </c>
      <c r="B21">
        <v>1</v>
      </c>
      <c r="C21" t="s">
        <v>1</v>
      </c>
      <c r="D21" t="s">
        <v>144</v>
      </c>
      <c r="E21" t="s">
        <v>41</v>
      </c>
      <c r="H21" t="s">
        <v>925</v>
      </c>
      <c r="I21">
        <v>1</v>
      </c>
      <c r="L21" t="s">
        <v>11</v>
      </c>
      <c r="M21">
        <v>26</v>
      </c>
      <c r="N21" s="6">
        <f t="shared" si="0"/>
        <v>2.6943005181347152E-2</v>
      </c>
      <c r="O21" s="6">
        <f t="shared" si="1"/>
        <v>-3.614031563317504</v>
      </c>
      <c r="P21" s="6">
        <f t="shared" si="2"/>
        <v>-9.7372871136015657E-2</v>
      </c>
    </row>
    <row r="22" spans="1:16" x14ac:dyDescent="0.3">
      <c r="A22" s="1">
        <v>43281</v>
      </c>
      <c r="B22">
        <v>1</v>
      </c>
      <c r="C22" t="s">
        <v>2</v>
      </c>
      <c r="D22" t="s">
        <v>76</v>
      </c>
      <c r="E22" t="s">
        <v>41</v>
      </c>
      <c r="H22" t="s">
        <v>926</v>
      </c>
      <c r="I22">
        <v>3</v>
      </c>
      <c r="L22" t="s">
        <v>59</v>
      </c>
      <c r="M22">
        <v>3</v>
      </c>
      <c r="N22" s="6">
        <f t="shared" si="0"/>
        <v>3.1088082901554403E-3</v>
      </c>
      <c r="O22" s="6">
        <f t="shared" si="1"/>
        <v>-5.7735158126708761</v>
      </c>
      <c r="P22" s="6">
        <f t="shared" si="2"/>
        <v>-1.7948753821774743E-2</v>
      </c>
    </row>
    <row r="23" spans="1:16" x14ac:dyDescent="0.3">
      <c r="A23" s="1">
        <v>43253</v>
      </c>
      <c r="B23">
        <v>20</v>
      </c>
      <c r="C23" t="s">
        <v>1</v>
      </c>
      <c r="D23" t="s">
        <v>81</v>
      </c>
      <c r="E23" t="s">
        <v>41</v>
      </c>
      <c r="H23" t="s">
        <v>2190</v>
      </c>
      <c r="I23">
        <v>1</v>
      </c>
      <c r="L23" t="s">
        <v>815</v>
      </c>
      <c r="M23">
        <v>1</v>
      </c>
      <c r="N23" s="6">
        <f t="shared" si="0"/>
        <v>1.0362694300518134E-3</v>
      </c>
      <c r="O23" s="6">
        <f t="shared" si="1"/>
        <v>-6.8721281013389861</v>
      </c>
      <c r="P23" s="6">
        <f t="shared" si="2"/>
        <v>-7.1213762708176014E-3</v>
      </c>
    </row>
    <row r="24" spans="1:16" x14ac:dyDescent="0.3">
      <c r="A24" s="1">
        <v>43267</v>
      </c>
      <c r="B24">
        <v>6</v>
      </c>
      <c r="C24" t="s">
        <v>1</v>
      </c>
      <c r="D24" t="s">
        <v>81</v>
      </c>
      <c r="E24" t="s">
        <v>41</v>
      </c>
      <c r="H24" t="s">
        <v>2191</v>
      </c>
      <c r="I24">
        <v>1</v>
      </c>
      <c r="L24" t="s">
        <v>48</v>
      </c>
      <c r="M24">
        <v>1</v>
      </c>
      <c r="N24" s="6">
        <f t="shared" si="0"/>
        <v>1.0362694300518134E-3</v>
      </c>
      <c r="O24" s="6">
        <f t="shared" si="1"/>
        <v>-6.8721281013389861</v>
      </c>
      <c r="P24" s="6">
        <f t="shared" si="2"/>
        <v>-7.1213762708176014E-3</v>
      </c>
    </row>
    <row r="25" spans="1:16" x14ac:dyDescent="0.3">
      <c r="A25" s="1">
        <v>43192</v>
      </c>
      <c r="B25">
        <v>1</v>
      </c>
      <c r="C25" t="s">
        <v>109</v>
      </c>
      <c r="D25" t="s">
        <v>143</v>
      </c>
      <c r="E25" t="s">
        <v>39</v>
      </c>
      <c r="H25" t="s">
        <v>2192</v>
      </c>
      <c r="I25">
        <v>2</v>
      </c>
      <c r="L25" t="s">
        <v>911</v>
      </c>
      <c r="M25">
        <v>8</v>
      </c>
      <c r="N25" s="6">
        <f t="shared" si="0"/>
        <v>8.2901554404145074E-3</v>
      </c>
      <c r="O25" s="6">
        <f t="shared" si="1"/>
        <v>-4.7926865596591499</v>
      </c>
      <c r="P25" s="6">
        <f t="shared" si="2"/>
        <v>-3.9732116556759789E-2</v>
      </c>
    </row>
    <row r="26" spans="1:16" x14ac:dyDescent="0.3">
      <c r="A26" s="1">
        <v>43267</v>
      </c>
      <c r="B26">
        <v>2</v>
      </c>
      <c r="C26" t="s">
        <v>1</v>
      </c>
      <c r="D26" t="s">
        <v>34</v>
      </c>
      <c r="E26" t="s">
        <v>2326</v>
      </c>
      <c r="F26" t="s">
        <v>391</v>
      </c>
      <c r="H26" t="s">
        <v>2193</v>
      </c>
      <c r="I26">
        <v>6</v>
      </c>
      <c r="L26" t="s">
        <v>1004</v>
      </c>
      <c r="M26">
        <v>3</v>
      </c>
      <c r="N26" s="6">
        <f t="shared" si="0"/>
        <v>3.1088082901554403E-3</v>
      </c>
      <c r="O26" s="6">
        <f t="shared" si="1"/>
        <v>-5.7735158126708761</v>
      </c>
      <c r="P26" s="6">
        <f t="shared" si="2"/>
        <v>-1.7948753821774743E-2</v>
      </c>
    </row>
    <row r="27" spans="1:16" x14ac:dyDescent="0.3">
      <c r="A27" s="1">
        <v>43281</v>
      </c>
      <c r="B27">
        <v>1</v>
      </c>
      <c r="C27" t="s">
        <v>1</v>
      </c>
      <c r="D27" t="s">
        <v>34</v>
      </c>
      <c r="E27" t="s">
        <v>2326</v>
      </c>
      <c r="F27" t="s">
        <v>391</v>
      </c>
      <c r="H27" t="s">
        <v>2194</v>
      </c>
      <c r="I27">
        <v>5</v>
      </c>
      <c r="L27" t="s">
        <v>816</v>
      </c>
      <c r="M27">
        <v>2</v>
      </c>
      <c r="N27" s="6">
        <f t="shared" si="0"/>
        <v>2.0725388601036268E-3</v>
      </c>
      <c r="O27" s="6">
        <f t="shared" si="1"/>
        <v>-6.1789809207790407</v>
      </c>
      <c r="P27" s="6">
        <f t="shared" si="2"/>
        <v>-1.2806178074153452E-2</v>
      </c>
    </row>
    <row r="28" spans="1:16" x14ac:dyDescent="0.3">
      <c r="A28" s="1">
        <v>43267</v>
      </c>
      <c r="B28">
        <v>1</v>
      </c>
      <c r="C28" t="s">
        <v>0</v>
      </c>
      <c r="D28" t="s">
        <v>241</v>
      </c>
      <c r="E28" t="s">
        <v>47</v>
      </c>
      <c r="H28" t="s">
        <v>2195</v>
      </c>
      <c r="I28">
        <v>1</v>
      </c>
      <c r="L28" t="s">
        <v>2098</v>
      </c>
      <c r="M28">
        <v>1</v>
      </c>
      <c r="N28" s="6">
        <f t="shared" si="0"/>
        <v>1.0362694300518134E-3</v>
      </c>
      <c r="O28" s="6">
        <f t="shared" si="1"/>
        <v>-6.8721281013389861</v>
      </c>
      <c r="P28" s="6">
        <f t="shared" si="2"/>
        <v>-7.1213762708176014E-3</v>
      </c>
    </row>
    <row r="29" spans="1:16" x14ac:dyDescent="0.3">
      <c r="A29" s="1">
        <v>43238</v>
      </c>
      <c r="B29">
        <v>1</v>
      </c>
      <c r="C29" t="s">
        <v>0</v>
      </c>
      <c r="D29" t="s">
        <v>299</v>
      </c>
      <c r="E29" t="s">
        <v>47</v>
      </c>
      <c r="F29" t="s">
        <v>48</v>
      </c>
      <c r="H29" t="s">
        <v>2196</v>
      </c>
      <c r="I29">
        <v>26</v>
      </c>
      <c r="L29" t="s">
        <v>432</v>
      </c>
      <c r="M29">
        <v>4</v>
      </c>
      <c r="N29" s="6">
        <f t="shared" si="0"/>
        <v>4.1450777202072537E-3</v>
      </c>
      <c r="O29" s="6">
        <f t="shared" si="1"/>
        <v>-5.4858337402190953</v>
      </c>
      <c r="P29" s="6">
        <f t="shared" si="2"/>
        <v>-2.2739207213343399E-2</v>
      </c>
    </row>
    <row r="30" spans="1:16" x14ac:dyDescent="0.3">
      <c r="A30" s="1">
        <v>43238</v>
      </c>
      <c r="B30">
        <v>2</v>
      </c>
      <c r="C30" t="s">
        <v>31</v>
      </c>
      <c r="D30" t="s">
        <v>199</v>
      </c>
      <c r="E30" t="s">
        <v>47</v>
      </c>
      <c r="H30" t="s">
        <v>2197</v>
      </c>
      <c r="I30">
        <v>3</v>
      </c>
      <c r="L30" t="s">
        <v>214</v>
      </c>
      <c r="M30">
        <v>5</v>
      </c>
      <c r="N30" s="6">
        <f t="shared" si="0"/>
        <v>5.1813471502590676E-3</v>
      </c>
      <c r="O30" s="6">
        <f t="shared" si="1"/>
        <v>-5.2626901889048856</v>
      </c>
      <c r="P30" s="6">
        <f t="shared" si="2"/>
        <v>-2.7267824812978684E-2</v>
      </c>
    </row>
    <row r="31" spans="1:16" x14ac:dyDescent="0.3">
      <c r="A31" s="1">
        <v>43281</v>
      </c>
      <c r="B31">
        <v>6</v>
      </c>
      <c r="C31" t="s">
        <v>31</v>
      </c>
      <c r="D31" t="s">
        <v>199</v>
      </c>
      <c r="E31" t="s">
        <v>47</v>
      </c>
      <c r="H31" t="s">
        <v>2198</v>
      </c>
      <c r="I31">
        <v>1</v>
      </c>
      <c r="L31" t="s">
        <v>910</v>
      </c>
      <c r="M31">
        <v>1</v>
      </c>
      <c r="N31" s="6">
        <f t="shared" si="0"/>
        <v>1.0362694300518134E-3</v>
      </c>
      <c r="O31" s="6">
        <f t="shared" si="1"/>
        <v>-6.8721281013389861</v>
      </c>
      <c r="P31" s="6">
        <f t="shared" si="2"/>
        <v>-7.1213762708176014E-3</v>
      </c>
    </row>
    <row r="32" spans="1:16" x14ac:dyDescent="0.3">
      <c r="A32" s="1">
        <v>43238</v>
      </c>
      <c r="B32">
        <v>1</v>
      </c>
      <c r="C32" t="s">
        <v>1</v>
      </c>
      <c r="D32" t="s">
        <v>90</v>
      </c>
      <c r="E32" t="s">
        <v>47</v>
      </c>
      <c r="H32" t="s">
        <v>2199</v>
      </c>
      <c r="I32">
        <v>1</v>
      </c>
      <c r="L32" t="s">
        <v>951</v>
      </c>
      <c r="M32">
        <v>1</v>
      </c>
      <c r="N32" s="6">
        <f t="shared" si="0"/>
        <v>1.0362694300518134E-3</v>
      </c>
      <c r="O32" s="6">
        <f t="shared" si="1"/>
        <v>-6.8721281013389861</v>
      </c>
      <c r="P32" s="6">
        <f t="shared" si="2"/>
        <v>-7.1213762708176014E-3</v>
      </c>
    </row>
    <row r="33" spans="1:16" x14ac:dyDescent="0.3">
      <c r="A33" s="1">
        <v>43253</v>
      </c>
      <c r="B33">
        <v>1</v>
      </c>
      <c r="C33" t="s">
        <v>1</v>
      </c>
      <c r="D33" t="s">
        <v>90</v>
      </c>
      <c r="E33" t="s">
        <v>47</v>
      </c>
      <c r="H33" t="s">
        <v>2200</v>
      </c>
      <c r="I33">
        <v>8</v>
      </c>
      <c r="L33" t="s">
        <v>49</v>
      </c>
      <c r="M33">
        <v>130</v>
      </c>
      <c r="N33" s="6">
        <f t="shared" si="0"/>
        <v>0.13471502590673576</v>
      </c>
      <c r="O33" s="6">
        <f t="shared" si="1"/>
        <v>-2.0045936508834035</v>
      </c>
      <c r="P33" s="6">
        <f t="shared" si="2"/>
        <v>-0.27004888561123569</v>
      </c>
    </row>
    <row r="34" spans="1:16" x14ac:dyDescent="0.3">
      <c r="A34" s="1">
        <v>43267</v>
      </c>
      <c r="B34">
        <v>1</v>
      </c>
      <c r="C34" t="s">
        <v>1</v>
      </c>
      <c r="D34" t="s">
        <v>90</v>
      </c>
      <c r="E34" t="s">
        <v>47</v>
      </c>
      <c r="H34" t="s">
        <v>2201</v>
      </c>
      <c r="I34">
        <v>3</v>
      </c>
      <c r="L34" t="s">
        <v>260</v>
      </c>
      <c r="M34">
        <v>3</v>
      </c>
      <c r="N34" s="6">
        <f t="shared" si="0"/>
        <v>3.1088082901554403E-3</v>
      </c>
      <c r="O34" s="6">
        <f t="shared" si="1"/>
        <v>-5.7735158126708761</v>
      </c>
      <c r="P34" s="6">
        <f t="shared" si="2"/>
        <v>-1.7948753821774743E-2</v>
      </c>
    </row>
    <row r="35" spans="1:16" x14ac:dyDescent="0.3">
      <c r="A35" s="1">
        <v>43238</v>
      </c>
      <c r="B35">
        <v>2</v>
      </c>
      <c r="C35" t="s">
        <v>31</v>
      </c>
      <c r="D35" t="s">
        <v>121</v>
      </c>
      <c r="E35" t="s">
        <v>47</v>
      </c>
      <c r="F35" t="s">
        <v>132</v>
      </c>
      <c r="H35" t="s">
        <v>2202</v>
      </c>
      <c r="I35">
        <v>2</v>
      </c>
      <c r="L35" t="s">
        <v>627</v>
      </c>
      <c r="M35">
        <v>40</v>
      </c>
      <c r="N35" s="6">
        <f t="shared" si="0"/>
        <v>4.145077720207254E-2</v>
      </c>
      <c r="O35" s="6">
        <f t="shared" si="1"/>
        <v>-3.1832486472250494</v>
      </c>
      <c r="P35" s="6">
        <f t="shared" si="2"/>
        <v>-0.13194813045492435</v>
      </c>
    </row>
    <row r="36" spans="1:16" x14ac:dyDescent="0.3">
      <c r="A36" s="1">
        <v>43210</v>
      </c>
      <c r="B36">
        <v>1</v>
      </c>
      <c r="C36" t="s">
        <v>31</v>
      </c>
      <c r="D36" t="s">
        <v>37</v>
      </c>
      <c r="E36" t="s">
        <v>39</v>
      </c>
      <c r="F36" t="s">
        <v>269</v>
      </c>
      <c r="H36" t="s">
        <v>2203</v>
      </c>
      <c r="I36">
        <v>1</v>
      </c>
      <c r="L36" t="s">
        <v>284</v>
      </c>
      <c r="M36">
        <v>1</v>
      </c>
      <c r="N36" s="6">
        <f t="shared" si="0"/>
        <v>1.0362694300518134E-3</v>
      </c>
      <c r="O36" s="6">
        <f t="shared" si="1"/>
        <v>-6.8721281013389861</v>
      </c>
      <c r="P36" s="6">
        <f t="shared" si="2"/>
        <v>-7.1213762708176014E-3</v>
      </c>
    </row>
    <row r="37" spans="1:16" x14ac:dyDescent="0.3">
      <c r="A37" s="1">
        <v>43238</v>
      </c>
      <c r="B37">
        <v>1</v>
      </c>
      <c r="C37" t="s">
        <v>31</v>
      </c>
      <c r="D37" t="s">
        <v>121</v>
      </c>
      <c r="E37" t="s">
        <v>47</v>
      </c>
      <c r="F37" t="s">
        <v>269</v>
      </c>
      <c r="H37" t="s">
        <v>432</v>
      </c>
      <c r="I37">
        <v>4</v>
      </c>
      <c r="L37" t="s">
        <v>1955</v>
      </c>
      <c r="M37">
        <v>6</v>
      </c>
      <c r="N37" s="6">
        <f t="shared" si="0"/>
        <v>6.2176165803108805E-3</v>
      </c>
      <c r="O37" s="6">
        <f t="shared" si="1"/>
        <v>-5.0803686321109307</v>
      </c>
      <c r="P37" s="6">
        <f t="shared" si="2"/>
        <v>-3.1587784241104228E-2</v>
      </c>
    </row>
    <row r="38" spans="1:16" x14ac:dyDescent="0.3">
      <c r="A38" s="1">
        <v>43223</v>
      </c>
      <c r="B38">
        <v>1</v>
      </c>
      <c r="C38" t="s">
        <v>1</v>
      </c>
      <c r="D38" t="s">
        <v>282</v>
      </c>
      <c r="E38" t="s">
        <v>39</v>
      </c>
      <c r="H38" t="s">
        <v>2204</v>
      </c>
      <c r="I38">
        <v>5</v>
      </c>
      <c r="L38" t="s">
        <v>1007</v>
      </c>
      <c r="M38">
        <v>1</v>
      </c>
      <c r="N38" s="6">
        <f t="shared" si="0"/>
        <v>1.0362694300518134E-3</v>
      </c>
      <c r="O38" s="6">
        <f t="shared" si="1"/>
        <v>-6.8721281013389861</v>
      </c>
      <c r="P38" s="6">
        <f t="shared" si="2"/>
        <v>-7.1213762708176014E-3</v>
      </c>
    </row>
    <row r="39" spans="1:16" x14ac:dyDescent="0.3">
      <c r="A39" s="1">
        <v>43253</v>
      </c>
      <c r="B39">
        <v>2</v>
      </c>
      <c r="C39" t="s">
        <v>1</v>
      </c>
      <c r="D39" t="s">
        <v>73</v>
      </c>
      <c r="E39" t="s">
        <v>47</v>
      </c>
      <c r="F39" t="s">
        <v>265</v>
      </c>
      <c r="H39" t="s">
        <v>2205</v>
      </c>
      <c r="I39">
        <v>1</v>
      </c>
      <c r="L39" t="s">
        <v>989</v>
      </c>
      <c r="M39">
        <v>2</v>
      </c>
      <c r="N39" s="6">
        <f t="shared" si="0"/>
        <v>2.0725388601036268E-3</v>
      </c>
      <c r="O39" s="6">
        <f t="shared" si="1"/>
        <v>-6.1789809207790407</v>
      </c>
      <c r="P39" s="6">
        <f t="shared" si="2"/>
        <v>-1.2806178074153452E-2</v>
      </c>
    </row>
    <row r="40" spans="1:16" x14ac:dyDescent="0.3">
      <c r="A40" s="1">
        <v>43223</v>
      </c>
      <c r="B40">
        <v>1</v>
      </c>
      <c r="C40" t="s">
        <v>1</v>
      </c>
      <c r="D40" t="s">
        <v>8</v>
      </c>
      <c r="E40" t="s">
        <v>39</v>
      </c>
      <c r="F40" t="s">
        <v>385</v>
      </c>
      <c r="H40" t="s">
        <v>2206</v>
      </c>
      <c r="I40">
        <v>1</v>
      </c>
      <c r="L40" t="s">
        <v>990</v>
      </c>
      <c r="M40">
        <v>1</v>
      </c>
      <c r="N40" s="6">
        <f t="shared" si="0"/>
        <v>1.0362694300518134E-3</v>
      </c>
      <c r="O40" s="6">
        <f t="shared" si="1"/>
        <v>-6.8721281013389861</v>
      </c>
      <c r="P40" s="6">
        <f t="shared" si="2"/>
        <v>-7.1213762708176014E-3</v>
      </c>
    </row>
    <row r="41" spans="1:16" x14ac:dyDescent="0.3">
      <c r="A41" s="1">
        <v>43238</v>
      </c>
      <c r="B41">
        <v>1</v>
      </c>
      <c r="C41" t="s">
        <v>31</v>
      </c>
      <c r="D41" t="s">
        <v>511</v>
      </c>
      <c r="E41" t="s">
        <v>47</v>
      </c>
      <c r="H41" t="s">
        <v>2207</v>
      </c>
      <c r="I41">
        <v>130</v>
      </c>
      <c r="L41" t="s">
        <v>2161</v>
      </c>
      <c r="M41">
        <v>1</v>
      </c>
      <c r="N41" s="6">
        <f t="shared" si="0"/>
        <v>1.0362694300518134E-3</v>
      </c>
      <c r="O41" s="6">
        <f t="shared" si="1"/>
        <v>-6.8721281013389861</v>
      </c>
      <c r="P41" s="6">
        <f t="shared" si="2"/>
        <v>-7.1213762708176014E-3</v>
      </c>
    </row>
    <row r="42" spans="1:16" x14ac:dyDescent="0.3">
      <c r="A42" s="1">
        <v>43238</v>
      </c>
      <c r="B42">
        <v>1</v>
      </c>
      <c r="C42" t="s">
        <v>1</v>
      </c>
      <c r="D42" t="s">
        <v>246</v>
      </c>
      <c r="E42" t="s">
        <v>47</v>
      </c>
      <c r="F42" t="s">
        <v>432</v>
      </c>
      <c r="H42" t="s">
        <v>2208</v>
      </c>
      <c r="I42">
        <v>3</v>
      </c>
      <c r="L42" t="s">
        <v>129</v>
      </c>
      <c r="M42">
        <v>4</v>
      </c>
      <c r="N42" s="6">
        <f t="shared" si="0"/>
        <v>4.1450777202072537E-3</v>
      </c>
      <c r="O42" s="6">
        <f t="shared" si="1"/>
        <v>-5.4858337402190953</v>
      </c>
      <c r="P42" s="6">
        <f t="shared" si="2"/>
        <v>-2.2739207213343399E-2</v>
      </c>
    </row>
    <row r="43" spans="1:16" x14ac:dyDescent="0.3">
      <c r="A43" s="1">
        <v>43281</v>
      </c>
      <c r="B43">
        <v>3</v>
      </c>
      <c r="C43" t="s">
        <v>1</v>
      </c>
      <c r="D43" t="s">
        <v>246</v>
      </c>
      <c r="E43" t="s">
        <v>47</v>
      </c>
      <c r="F43" t="s">
        <v>432</v>
      </c>
      <c r="H43" t="s">
        <v>2209</v>
      </c>
      <c r="I43">
        <v>40</v>
      </c>
      <c r="L43" t="s">
        <v>1941</v>
      </c>
      <c r="M43">
        <v>2</v>
      </c>
      <c r="N43" s="6">
        <f t="shared" si="0"/>
        <v>2.0725388601036268E-3</v>
      </c>
      <c r="O43" s="6">
        <f t="shared" si="1"/>
        <v>-6.1789809207790407</v>
      </c>
      <c r="P43" s="6">
        <f t="shared" si="2"/>
        <v>-1.2806178074153452E-2</v>
      </c>
    </row>
    <row r="44" spans="1:16" x14ac:dyDescent="0.3">
      <c r="A44" s="1">
        <v>43238</v>
      </c>
      <c r="B44">
        <v>1</v>
      </c>
      <c r="C44" t="s">
        <v>110</v>
      </c>
      <c r="D44" t="s">
        <v>188</v>
      </c>
      <c r="E44" t="s">
        <v>47</v>
      </c>
      <c r="F44" t="s">
        <v>214</v>
      </c>
      <c r="H44" t="s">
        <v>2210</v>
      </c>
      <c r="I44">
        <v>1</v>
      </c>
    </row>
    <row r="45" spans="1:16" x14ac:dyDescent="0.3">
      <c r="A45" s="1">
        <v>43253</v>
      </c>
      <c r="B45">
        <v>1</v>
      </c>
      <c r="C45" t="s">
        <v>110</v>
      </c>
      <c r="D45" t="s">
        <v>188</v>
      </c>
      <c r="E45" t="s">
        <v>47</v>
      </c>
      <c r="F45" t="s">
        <v>214</v>
      </c>
      <c r="H45" t="s">
        <v>2211</v>
      </c>
      <c r="I45">
        <v>6</v>
      </c>
      <c r="L45" s="6" t="s">
        <v>805</v>
      </c>
      <c r="M45" s="6"/>
      <c r="N45" s="6">
        <f>SUM(P3:P43)</f>
        <v>-1.6088252354871968</v>
      </c>
    </row>
    <row r="46" spans="1:16" x14ac:dyDescent="0.3">
      <c r="A46" s="1">
        <v>43281</v>
      </c>
      <c r="B46">
        <v>3</v>
      </c>
      <c r="C46" t="s">
        <v>110</v>
      </c>
      <c r="D46" t="s">
        <v>188</v>
      </c>
      <c r="E46" t="s">
        <v>47</v>
      </c>
      <c r="F46" t="s">
        <v>214</v>
      </c>
      <c r="H46" t="s">
        <v>2212</v>
      </c>
      <c r="I46">
        <v>1</v>
      </c>
      <c r="L46" s="6" t="s">
        <v>806</v>
      </c>
      <c r="M46" s="6"/>
      <c r="N46" s="6">
        <f>N45*(-1)</f>
        <v>1.6088252354871968</v>
      </c>
    </row>
    <row r="47" spans="1:16" x14ac:dyDescent="0.3">
      <c r="A47" s="1">
        <v>43281</v>
      </c>
      <c r="B47">
        <v>1</v>
      </c>
      <c r="C47" t="s">
        <v>31</v>
      </c>
      <c r="D47" t="s">
        <v>180</v>
      </c>
      <c r="E47" t="s">
        <v>47</v>
      </c>
      <c r="H47" t="s">
        <v>2213</v>
      </c>
      <c r="I47">
        <v>2</v>
      </c>
      <c r="L47" t="s">
        <v>927</v>
      </c>
      <c r="M47">
        <f>N46/LOG(41)</f>
        <v>0.99754547317915854</v>
      </c>
    </row>
    <row r="48" spans="1:16" x14ac:dyDescent="0.3">
      <c r="A48" s="1">
        <v>43281</v>
      </c>
      <c r="B48">
        <v>1</v>
      </c>
      <c r="C48" t="s">
        <v>110</v>
      </c>
      <c r="D48" t="s">
        <v>33</v>
      </c>
      <c r="E48" t="s">
        <v>47</v>
      </c>
      <c r="H48" t="s">
        <v>2214</v>
      </c>
      <c r="I48">
        <v>1</v>
      </c>
    </row>
    <row r="49" spans="1:15" x14ac:dyDescent="0.3">
      <c r="A49" s="1">
        <v>43192</v>
      </c>
      <c r="B49">
        <v>1</v>
      </c>
      <c r="C49" t="s">
        <v>3</v>
      </c>
      <c r="D49" t="s">
        <v>277</v>
      </c>
      <c r="E49" t="s">
        <v>38</v>
      </c>
      <c r="H49" t="s">
        <v>2215</v>
      </c>
      <c r="I49">
        <v>1</v>
      </c>
    </row>
    <row r="50" spans="1:15" x14ac:dyDescent="0.3">
      <c r="A50" s="1">
        <v>43238</v>
      </c>
      <c r="B50">
        <v>1</v>
      </c>
      <c r="C50" t="s">
        <v>110</v>
      </c>
      <c r="D50" t="s">
        <v>277</v>
      </c>
      <c r="E50" t="s">
        <v>153</v>
      </c>
      <c r="H50" t="s">
        <v>2216</v>
      </c>
      <c r="I50">
        <v>4</v>
      </c>
    </row>
    <row r="51" spans="1:15" x14ac:dyDescent="0.3">
      <c r="A51" s="1">
        <v>43253</v>
      </c>
      <c r="B51">
        <v>1</v>
      </c>
      <c r="C51" t="s">
        <v>110</v>
      </c>
      <c r="D51" t="s">
        <v>277</v>
      </c>
      <c r="E51" t="s">
        <v>153</v>
      </c>
      <c r="H51" t="s">
        <v>2176</v>
      </c>
      <c r="I51">
        <v>2</v>
      </c>
    </row>
    <row r="52" spans="1:15" x14ac:dyDescent="0.3">
      <c r="A52" s="1">
        <v>43238</v>
      </c>
      <c r="B52">
        <v>1</v>
      </c>
      <c r="C52" t="s">
        <v>0</v>
      </c>
      <c r="D52" t="s">
        <v>112</v>
      </c>
      <c r="E52" t="s">
        <v>40</v>
      </c>
      <c r="F52" t="s">
        <v>49</v>
      </c>
    </row>
    <row r="53" spans="1:15" x14ac:dyDescent="0.3">
      <c r="A53" s="1">
        <v>43253</v>
      </c>
      <c r="B53">
        <v>11</v>
      </c>
      <c r="C53" t="s">
        <v>0</v>
      </c>
      <c r="D53" t="s">
        <v>112</v>
      </c>
      <c r="E53" t="s">
        <v>40</v>
      </c>
      <c r="F53" t="s">
        <v>49</v>
      </c>
    </row>
    <row r="54" spans="1:15" x14ac:dyDescent="0.3">
      <c r="A54" s="1">
        <v>43267</v>
      </c>
      <c r="B54">
        <v>23</v>
      </c>
      <c r="C54" t="s">
        <v>0</v>
      </c>
      <c r="D54" t="s">
        <v>112</v>
      </c>
      <c r="E54" t="s">
        <v>40</v>
      </c>
      <c r="F54" t="s">
        <v>49</v>
      </c>
    </row>
    <row r="55" spans="1:15" x14ac:dyDescent="0.3">
      <c r="A55" s="1">
        <v>43281</v>
      </c>
      <c r="B55">
        <v>95</v>
      </c>
      <c r="C55" t="s">
        <v>0</v>
      </c>
      <c r="D55" t="s">
        <v>112</v>
      </c>
      <c r="E55" t="s">
        <v>40</v>
      </c>
      <c r="F55" t="s">
        <v>49</v>
      </c>
    </row>
    <row r="56" spans="1:15" x14ac:dyDescent="0.3">
      <c r="A56" s="1">
        <v>43267</v>
      </c>
      <c r="B56">
        <v>3</v>
      </c>
      <c r="C56" t="s">
        <v>0</v>
      </c>
      <c r="D56" t="s">
        <v>112</v>
      </c>
      <c r="E56" t="s">
        <v>40</v>
      </c>
      <c r="F56" t="s">
        <v>260</v>
      </c>
    </row>
    <row r="57" spans="1:15" x14ac:dyDescent="0.3">
      <c r="A57" s="1">
        <v>43210</v>
      </c>
      <c r="B57">
        <v>1</v>
      </c>
      <c r="C57" t="s">
        <v>0</v>
      </c>
      <c r="D57" t="s">
        <v>111</v>
      </c>
      <c r="E57" t="s">
        <v>40</v>
      </c>
      <c r="F57" t="s">
        <v>261</v>
      </c>
    </row>
    <row r="58" spans="1:15" x14ac:dyDescent="0.3">
      <c r="A58" s="1">
        <v>43238</v>
      </c>
      <c r="B58">
        <v>2</v>
      </c>
      <c r="C58" t="s">
        <v>0</v>
      </c>
      <c r="D58" t="s">
        <v>111</v>
      </c>
      <c r="E58" t="s">
        <v>40</v>
      </c>
      <c r="F58" t="s">
        <v>261</v>
      </c>
    </row>
    <row r="59" spans="1:15" x14ac:dyDescent="0.3">
      <c r="A59" s="1">
        <v>43253</v>
      </c>
      <c r="B59">
        <v>10</v>
      </c>
      <c r="C59" t="s">
        <v>0</v>
      </c>
      <c r="D59" t="s">
        <v>111</v>
      </c>
      <c r="E59" t="s">
        <v>40</v>
      </c>
      <c r="F59" t="s">
        <v>261</v>
      </c>
    </row>
    <row r="60" spans="1:15" x14ac:dyDescent="0.3">
      <c r="A60" s="1">
        <v>43267</v>
      </c>
      <c r="B60">
        <v>2</v>
      </c>
      <c r="C60" t="s">
        <v>0</v>
      </c>
      <c r="D60" t="s">
        <v>111</v>
      </c>
      <c r="E60" t="s">
        <v>40</v>
      </c>
      <c r="F60" t="s">
        <v>261</v>
      </c>
      <c r="L60" s="6" t="s">
        <v>808</v>
      </c>
      <c r="M60" s="6"/>
      <c r="N60" s="6"/>
      <c r="O60" s="6"/>
    </row>
    <row r="61" spans="1:15" x14ac:dyDescent="0.3">
      <c r="A61" s="1">
        <v>43238</v>
      </c>
      <c r="B61">
        <v>5</v>
      </c>
      <c r="C61" t="s">
        <v>0</v>
      </c>
      <c r="D61" t="s">
        <v>111</v>
      </c>
      <c r="E61" t="s">
        <v>40</v>
      </c>
      <c r="F61" t="s">
        <v>627</v>
      </c>
      <c r="L61" s="6" t="s">
        <v>800</v>
      </c>
      <c r="M61" s="6" t="s">
        <v>801</v>
      </c>
      <c r="N61" s="6" t="s">
        <v>802</v>
      </c>
      <c r="O61" s="6" t="s">
        <v>809</v>
      </c>
    </row>
    <row r="62" spans="1:15" x14ac:dyDescent="0.3">
      <c r="A62" s="1">
        <v>43267</v>
      </c>
      <c r="B62">
        <v>35</v>
      </c>
      <c r="C62" t="s">
        <v>0</v>
      </c>
      <c r="D62" t="s">
        <v>111</v>
      </c>
      <c r="E62" t="s">
        <v>40</v>
      </c>
      <c r="F62" t="s">
        <v>627</v>
      </c>
      <c r="L62" t="s">
        <v>788</v>
      </c>
      <c r="M62">
        <v>45</v>
      </c>
      <c r="N62" s="7">
        <f>M62/965</f>
        <v>4.6632124352331605E-2</v>
      </c>
      <c r="O62" s="8">
        <f>N62*N62</f>
        <v>2.1745550216113185E-3</v>
      </c>
    </row>
    <row r="63" spans="1:15" x14ac:dyDescent="0.3">
      <c r="A63" s="1">
        <v>43253</v>
      </c>
      <c r="B63">
        <v>1</v>
      </c>
      <c r="C63" t="s">
        <v>0</v>
      </c>
      <c r="D63" t="s">
        <v>273</v>
      </c>
      <c r="E63" t="s">
        <v>40</v>
      </c>
      <c r="F63" t="s">
        <v>284</v>
      </c>
      <c r="L63" t="s">
        <v>261</v>
      </c>
      <c r="M63">
        <v>15</v>
      </c>
      <c r="N63" s="7">
        <f t="shared" ref="N63:N102" si="3">M63/965</f>
        <v>1.5544041450777202E-2</v>
      </c>
      <c r="O63" s="8">
        <f t="shared" ref="O63:O102" si="4">N63*N63</f>
        <v>2.4161722462347982E-4</v>
      </c>
    </row>
    <row r="64" spans="1:15" x14ac:dyDescent="0.3">
      <c r="A64" s="1">
        <v>43281</v>
      </c>
      <c r="B64">
        <v>6</v>
      </c>
      <c r="C64" t="s">
        <v>2</v>
      </c>
      <c r="D64" t="s">
        <v>243</v>
      </c>
      <c r="E64" t="s">
        <v>46</v>
      </c>
      <c r="L64" t="s">
        <v>86</v>
      </c>
      <c r="M64">
        <v>599</v>
      </c>
      <c r="N64" s="7">
        <f t="shared" si="3"/>
        <v>0.62072538860103632</v>
      </c>
      <c r="O64" s="8">
        <f t="shared" si="4"/>
        <v>0.38530000805390757</v>
      </c>
    </row>
    <row r="65" spans="1:15" x14ac:dyDescent="0.3">
      <c r="A65" s="1">
        <v>43281</v>
      </c>
      <c r="B65">
        <v>1</v>
      </c>
      <c r="C65" t="s">
        <v>2</v>
      </c>
      <c r="D65" t="s">
        <v>171</v>
      </c>
      <c r="E65" t="s">
        <v>46</v>
      </c>
      <c r="L65" t="s">
        <v>855</v>
      </c>
      <c r="M65">
        <v>2</v>
      </c>
      <c r="N65" s="7">
        <f t="shared" si="3"/>
        <v>2.0725388601036268E-3</v>
      </c>
      <c r="O65" s="8">
        <f t="shared" si="4"/>
        <v>4.2954173266396411E-6</v>
      </c>
    </row>
    <row r="66" spans="1:15" x14ac:dyDescent="0.3">
      <c r="A66" s="1">
        <v>43238</v>
      </c>
      <c r="B66">
        <v>1</v>
      </c>
      <c r="C66" t="s">
        <v>2</v>
      </c>
      <c r="D66" t="s">
        <v>17</v>
      </c>
      <c r="E66" t="s">
        <v>46</v>
      </c>
      <c r="L66" t="s">
        <v>385</v>
      </c>
      <c r="M66">
        <v>3</v>
      </c>
      <c r="N66" s="7">
        <f t="shared" si="3"/>
        <v>3.1088082901554403E-3</v>
      </c>
      <c r="O66" s="8">
        <f t="shared" si="4"/>
        <v>9.6646889849391925E-6</v>
      </c>
    </row>
    <row r="67" spans="1:15" x14ac:dyDescent="0.3">
      <c r="A67" s="1">
        <v>43281</v>
      </c>
      <c r="B67">
        <v>1</v>
      </c>
      <c r="C67" t="s">
        <v>2</v>
      </c>
      <c r="D67" t="s">
        <v>17</v>
      </c>
      <c r="E67" t="s">
        <v>46</v>
      </c>
      <c r="L67" t="s">
        <v>85</v>
      </c>
      <c r="M67">
        <v>15</v>
      </c>
      <c r="N67" s="7">
        <f t="shared" si="3"/>
        <v>1.5544041450777202E-2</v>
      </c>
      <c r="O67" s="8">
        <f t="shared" si="4"/>
        <v>2.4161722462347982E-4</v>
      </c>
    </row>
    <row r="68" spans="1:15" x14ac:dyDescent="0.3">
      <c r="A68" s="1">
        <v>43238</v>
      </c>
      <c r="B68">
        <v>1</v>
      </c>
      <c r="C68" t="s">
        <v>1</v>
      </c>
      <c r="D68" t="s">
        <v>387</v>
      </c>
      <c r="E68" t="s">
        <v>46</v>
      </c>
      <c r="L68" t="s">
        <v>218</v>
      </c>
      <c r="M68">
        <v>15</v>
      </c>
      <c r="N68" s="7">
        <f t="shared" si="3"/>
        <v>1.5544041450777202E-2</v>
      </c>
      <c r="O68" s="8">
        <f t="shared" si="4"/>
        <v>2.4161722462347982E-4</v>
      </c>
    </row>
    <row r="69" spans="1:15" x14ac:dyDescent="0.3">
      <c r="A69" s="1">
        <v>43238</v>
      </c>
      <c r="B69">
        <v>1</v>
      </c>
      <c r="C69" t="s">
        <v>2</v>
      </c>
      <c r="D69" t="s">
        <v>525</v>
      </c>
      <c r="E69" t="s">
        <v>46</v>
      </c>
      <c r="L69" t="s">
        <v>907</v>
      </c>
      <c r="M69">
        <v>1</v>
      </c>
      <c r="N69" s="7">
        <f t="shared" si="3"/>
        <v>1.0362694300518134E-3</v>
      </c>
      <c r="O69" s="8">
        <f t="shared" si="4"/>
        <v>1.0738543316599103E-6</v>
      </c>
    </row>
    <row r="70" spans="1:15" x14ac:dyDescent="0.3">
      <c r="A70" s="1">
        <v>43281</v>
      </c>
      <c r="B70">
        <v>4</v>
      </c>
      <c r="C70" t="s">
        <v>2</v>
      </c>
      <c r="D70" t="s">
        <v>118</v>
      </c>
      <c r="E70" t="s">
        <v>46</v>
      </c>
      <c r="F70" t="s">
        <v>129</v>
      </c>
      <c r="L70" t="s">
        <v>923</v>
      </c>
      <c r="M70">
        <v>2</v>
      </c>
      <c r="N70" s="7">
        <f t="shared" si="3"/>
        <v>2.0725388601036268E-3</v>
      </c>
      <c r="O70" s="8">
        <f t="shared" si="4"/>
        <v>4.2954173266396411E-6</v>
      </c>
    </row>
    <row r="71" spans="1:15" x14ac:dyDescent="0.3">
      <c r="A71" s="1">
        <v>43281</v>
      </c>
      <c r="B71">
        <v>2</v>
      </c>
      <c r="C71" t="s">
        <v>1</v>
      </c>
      <c r="D71" t="s">
        <v>592</v>
      </c>
      <c r="E71" t="s">
        <v>46</v>
      </c>
      <c r="L71" t="s">
        <v>924</v>
      </c>
      <c r="M71">
        <v>1</v>
      </c>
      <c r="N71" s="7">
        <f t="shared" si="3"/>
        <v>1.0362694300518134E-3</v>
      </c>
      <c r="O71" s="8">
        <f t="shared" si="4"/>
        <v>1.0738543316599103E-6</v>
      </c>
    </row>
    <row r="72" spans="1:15" x14ac:dyDescent="0.3">
      <c r="L72" t="s">
        <v>282</v>
      </c>
      <c r="M72">
        <v>1</v>
      </c>
      <c r="N72" s="7">
        <f t="shared" si="3"/>
        <v>1.0362694300518134E-3</v>
      </c>
      <c r="O72" s="8">
        <f t="shared" si="4"/>
        <v>1.0738543316599103E-6</v>
      </c>
    </row>
    <row r="73" spans="1:15" x14ac:dyDescent="0.3">
      <c r="L73" t="s">
        <v>277</v>
      </c>
      <c r="M73">
        <v>3</v>
      </c>
      <c r="N73" s="7">
        <f t="shared" si="3"/>
        <v>3.1088082901554403E-3</v>
      </c>
      <c r="O73" s="8">
        <f t="shared" si="4"/>
        <v>9.6646889849391925E-6</v>
      </c>
    </row>
    <row r="74" spans="1:15" x14ac:dyDescent="0.3">
      <c r="L74" t="s">
        <v>1931</v>
      </c>
      <c r="M74">
        <v>1</v>
      </c>
      <c r="N74" s="7">
        <f t="shared" si="3"/>
        <v>1.0362694300518134E-3</v>
      </c>
      <c r="O74" s="8">
        <f t="shared" si="4"/>
        <v>1.0738543316599103E-6</v>
      </c>
    </row>
    <row r="75" spans="1:15" x14ac:dyDescent="0.3">
      <c r="L75" t="s">
        <v>906</v>
      </c>
      <c r="M75">
        <v>1</v>
      </c>
      <c r="N75" s="7">
        <f t="shared" si="3"/>
        <v>1.0362694300518134E-3</v>
      </c>
      <c r="O75" s="8">
        <f t="shared" si="4"/>
        <v>1.0738543316599103E-6</v>
      </c>
    </row>
    <row r="76" spans="1:15" x14ac:dyDescent="0.3">
      <c r="L76" t="s">
        <v>2192</v>
      </c>
      <c r="M76">
        <v>2</v>
      </c>
      <c r="N76" s="7">
        <f t="shared" si="3"/>
        <v>2.0725388601036268E-3</v>
      </c>
      <c r="O76" s="8">
        <f t="shared" si="4"/>
        <v>4.2954173266396411E-6</v>
      </c>
    </row>
    <row r="77" spans="1:15" x14ac:dyDescent="0.3">
      <c r="L77" t="s">
        <v>950</v>
      </c>
      <c r="M77">
        <v>6</v>
      </c>
      <c r="N77" s="7">
        <f t="shared" si="3"/>
        <v>6.2176165803108805E-3</v>
      </c>
      <c r="O77" s="8">
        <f t="shared" si="4"/>
        <v>3.865875593975677E-5</v>
      </c>
    </row>
    <row r="78" spans="1:15" x14ac:dyDescent="0.3">
      <c r="L78" t="s">
        <v>147</v>
      </c>
      <c r="M78">
        <v>5</v>
      </c>
      <c r="N78" s="7">
        <f t="shared" si="3"/>
        <v>5.1813471502590676E-3</v>
      </c>
      <c r="O78" s="8">
        <f t="shared" si="4"/>
        <v>2.6846358291497759E-5</v>
      </c>
    </row>
    <row r="79" spans="1:15" x14ac:dyDescent="0.3">
      <c r="L79" t="s">
        <v>76</v>
      </c>
      <c r="M79">
        <v>1</v>
      </c>
      <c r="N79" s="7">
        <f t="shared" si="3"/>
        <v>1.0362694300518134E-3</v>
      </c>
      <c r="O79" s="8">
        <f t="shared" si="4"/>
        <v>1.0738543316599103E-6</v>
      </c>
    </row>
    <row r="80" spans="1:15" x14ac:dyDescent="0.3">
      <c r="L80" t="s">
        <v>11</v>
      </c>
      <c r="M80">
        <v>26</v>
      </c>
      <c r="N80" s="7">
        <f t="shared" si="3"/>
        <v>2.6943005181347152E-2</v>
      </c>
      <c r="O80" s="8">
        <f t="shared" si="4"/>
        <v>7.2592552820209945E-4</v>
      </c>
    </row>
    <row r="81" spans="12:15" x14ac:dyDescent="0.3">
      <c r="L81" t="s">
        <v>59</v>
      </c>
      <c r="M81">
        <v>3</v>
      </c>
      <c r="N81" s="7">
        <f t="shared" si="3"/>
        <v>3.1088082901554403E-3</v>
      </c>
      <c r="O81" s="8">
        <f t="shared" si="4"/>
        <v>9.6646889849391925E-6</v>
      </c>
    </row>
    <row r="82" spans="12:15" x14ac:dyDescent="0.3">
      <c r="L82" t="s">
        <v>815</v>
      </c>
      <c r="M82">
        <v>1</v>
      </c>
      <c r="N82" s="7">
        <f t="shared" si="3"/>
        <v>1.0362694300518134E-3</v>
      </c>
      <c r="O82" s="8">
        <f t="shared" si="4"/>
        <v>1.0738543316599103E-6</v>
      </c>
    </row>
    <row r="83" spans="12:15" x14ac:dyDescent="0.3">
      <c r="L83" t="s">
        <v>48</v>
      </c>
      <c r="M83">
        <v>1</v>
      </c>
      <c r="N83" s="7">
        <f t="shared" si="3"/>
        <v>1.0362694300518134E-3</v>
      </c>
      <c r="O83" s="8">
        <f t="shared" si="4"/>
        <v>1.0738543316599103E-6</v>
      </c>
    </row>
    <row r="84" spans="12:15" x14ac:dyDescent="0.3">
      <c r="L84" t="s">
        <v>911</v>
      </c>
      <c r="M84">
        <v>8</v>
      </c>
      <c r="N84" s="7">
        <f t="shared" si="3"/>
        <v>8.2901554404145074E-3</v>
      </c>
      <c r="O84" s="8">
        <f t="shared" si="4"/>
        <v>6.8726677226234258E-5</v>
      </c>
    </row>
    <row r="85" spans="12:15" x14ac:dyDescent="0.3">
      <c r="L85" t="s">
        <v>1004</v>
      </c>
      <c r="M85">
        <v>3</v>
      </c>
      <c r="N85" s="7">
        <f t="shared" si="3"/>
        <v>3.1088082901554403E-3</v>
      </c>
      <c r="O85" s="8">
        <f t="shared" si="4"/>
        <v>9.6646889849391925E-6</v>
      </c>
    </row>
    <row r="86" spans="12:15" x14ac:dyDescent="0.3">
      <c r="L86" t="s">
        <v>816</v>
      </c>
      <c r="M86">
        <v>2</v>
      </c>
      <c r="N86" s="7">
        <f t="shared" si="3"/>
        <v>2.0725388601036268E-3</v>
      </c>
      <c r="O86" s="8">
        <f t="shared" si="4"/>
        <v>4.2954173266396411E-6</v>
      </c>
    </row>
    <row r="87" spans="12:15" x14ac:dyDescent="0.3">
      <c r="L87" t="s">
        <v>2098</v>
      </c>
      <c r="M87">
        <v>1</v>
      </c>
      <c r="N87" s="7">
        <f t="shared" si="3"/>
        <v>1.0362694300518134E-3</v>
      </c>
      <c r="O87" s="8">
        <f t="shared" si="4"/>
        <v>1.0738543316599103E-6</v>
      </c>
    </row>
    <row r="88" spans="12:15" x14ac:dyDescent="0.3">
      <c r="L88" t="s">
        <v>432</v>
      </c>
      <c r="M88">
        <v>4</v>
      </c>
      <c r="N88" s="7">
        <f t="shared" si="3"/>
        <v>4.1450777202072537E-3</v>
      </c>
      <c r="O88" s="8">
        <f t="shared" si="4"/>
        <v>1.7181669306558564E-5</v>
      </c>
    </row>
    <row r="89" spans="12:15" x14ac:dyDescent="0.3">
      <c r="L89" t="s">
        <v>214</v>
      </c>
      <c r="M89">
        <v>5</v>
      </c>
      <c r="N89" s="7">
        <f t="shared" si="3"/>
        <v>5.1813471502590676E-3</v>
      </c>
      <c r="O89" s="8">
        <f t="shared" si="4"/>
        <v>2.6846358291497759E-5</v>
      </c>
    </row>
    <row r="90" spans="12:15" x14ac:dyDescent="0.3">
      <c r="L90" t="s">
        <v>910</v>
      </c>
      <c r="M90">
        <v>1</v>
      </c>
      <c r="N90" s="7">
        <f t="shared" si="3"/>
        <v>1.0362694300518134E-3</v>
      </c>
      <c r="O90" s="8">
        <f t="shared" si="4"/>
        <v>1.0738543316599103E-6</v>
      </c>
    </row>
    <row r="91" spans="12:15" x14ac:dyDescent="0.3">
      <c r="L91" t="s">
        <v>951</v>
      </c>
      <c r="M91">
        <v>1</v>
      </c>
      <c r="N91" s="7">
        <f t="shared" si="3"/>
        <v>1.0362694300518134E-3</v>
      </c>
      <c r="O91" s="8">
        <f t="shared" si="4"/>
        <v>1.0738543316599103E-6</v>
      </c>
    </row>
    <row r="92" spans="12:15" x14ac:dyDescent="0.3">
      <c r="L92" t="s">
        <v>49</v>
      </c>
      <c r="M92">
        <v>130</v>
      </c>
      <c r="N92" s="7">
        <f t="shared" si="3"/>
        <v>0.13471502590673576</v>
      </c>
      <c r="O92" s="8">
        <f t="shared" si="4"/>
        <v>1.8148138205052487E-2</v>
      </c>
    </row>
    <row r="93" spans="12:15" x14ac:dyDescent="0.3">
      <c r="L93" t="s">
        <v>260</v>
      </c>
      <c r="M93">
        <v>3</v>
      </c>
      <c r="N93" s="7">
        <f t="shared" si="3"/>
        <v>3.1088082901554403E-3</v>
      </c>
      <c r="O93" s="8">
        <f t="shared" si="4"/>
        <v>9.6646889849391925E-6</v>
      </c>
    </row>
    <row r="94" spans="12:15" x14ac:dyDescent="0.3">
      <c r="L94" t="s">
        <v>627</v>
      </c>
      <c r="M94">
        <v>40</v>
      </c>
      <c r="N94" s="7">
        <f t="shared" si="3"/>
        <v>4.145077720207254E-2</v>
      </c>
      <c r="O94" s="8">
        <f t="shared" si="4"/>
        <v>1.7181669306558566E-3</v>
      </c>
    </row>
    <row r="95" spans="12:15" x14ac:dyDescent="0.3">
      <c r="L95" t="s">
        <v>284</v>
      </c>
      <c r="M95">
        <v>1</v>
      </c>
      <c r="N95" s="7">
        <f t="shared" si="3"/>
        <v>1.0362694300518134E-3</v>
      </c>
      <c r="O95" s="8">
        <f t="shared" si="4"/>
        <v>1.0738543316599103E-6</v>
      </c>
    </row>
    <row r="96" spans="12:15" x14ac:dyDescent="0.3">
      <c r="L96" t="s">
        <v>1955</v>
      </c>
      <c r="M96">
        <v>6</v>
      </c>
      <c r="N96" s="7">
        <f t="shared" si="3"/>
        <v>6.2176165803108805E-3</v>
      </c>
      <c r="O96" s="8">
        <f t="shared" si="4"/>
        <v>3.865875593975677E-5</v>
      </c>
    </row>
    <row r="97" spans="12:15" x14ac:dyDescent="0.3">
      <c r="L97" t="s">
        <v>1007</v>
      </c>
      <c r="M97">
        <v>1</v>
      </c>
      <c r="N97" s="7">
        <f t="shared" si="3"/>
        <v>1.0362694300518134E-3</v>
      </c>
      <c r="O97" s="8">
        <f t="shared" si="4"/>
        <v>1.0738543316599103E-6</v>
      </c>
    </row>
    <row r="98" spans="12:15" x14ac:dyDescent="0.3">
      <c r="L98" t="s">
        <v>989</v>
      </c>
      <c r="M98">
        <v>2</v>
      </c>
      <c r="N98" s="7">
        <f t="shared" si="3"/>
        <v>2.0725388601036268E-3</v>
      </c>
      <c r="O98" s="8">
        <f t="shared" si="4"/>
        <v>4.2954173266396411E-6</v>
      </c>
    </row>
    <row r="99" spans="12:15" x14ac:dyDescent="0.3">
      <c r="L99" t="s">
        <v>990</v>
      </c>
      <c r="M99">
        <v>1</v>
      </c>
      <c r="N99" s="7">
        <f t="shared" si="3"/>
        <v>1.0362694300518134E-3</v>
      </c>
      <c r="O99" s="8">
        <f t="shared" si="4"/>
        <v>1.0738543316599103E-6</v>
      </c>
    </row>
    <row r="100" spans="12:15" x14ac:dyDescent="0.3">
      <c r="L100" t="s">
        <v>2161</v>
      </c>
      <c r="M100">
        <v>1</v>
      </c>
      <c r="N100" s="7">
        <f t="shared" si="3"/>
        <v>1.0362694300518134E-3</v>
      </c>
      <c r="O100" s="8">
        <f t="shared" si="4"/>
        <v>1.0738543316599103E-6</v>
      </c>
    </row>
    <row r="101" spans="12:15" x14ac:dyDescent="0.3">
      <c r="L101" t="s">
        <v>129</v>
      </c>
      <c r="M101">
        <v>4</v>
      </c>
      <c r="N101" s="7">
        <f t="shared" si="3"/>
        <v>4.1450777202072537E-3</v>
      </c>
      <c r="O101" s="8">
        <f t="shared" si="4"/>
        <v>1.7181669306558564E-5</v>
      </c>
    </row>
    <row r="102" spans="12:15" x14ac:dyDescent="0.3">
      <c r="L102" t="s">
        <v>1941</v>
      </c>
      <c r="M102">
        <v>2</v>
      </c>
      <c r="N102" s="7">
        <f t="shared" si="3"/>
        <v>2.0725388601036268E-3</v>
      </c>
      <c r="O102" s="8">
        <f t="shared" si="4"/>
        <v>4.2954173266396411E-6</v>
      </c>
    </row>
    <row r="104" spans="12:15" x14ac:dyDescent="0.3">
      <c r="L104" s="7">
        <f>SUM(O62:O102)</f>
        <v>0.40911594942146146</v>
      </c>
      <c r="M104" s="6" t="s">
        <v>810</v>
      </c>
      <c r="N104" s="6"/>
      <c r="O104" s="6"/>
    </row>
    <row r="105" spans="12:15" x14ac:dyDescent="0.3">
      <c r="L105" s="7">
        <f>1-L104</f>
        <v>0.59088405057853854</v>
      </c>
      <c r="M105" s="6" t="s">
        <v>811</v>
      </c>
      <c r="N105" s="6"/>
      <c r="O105" s="6"/>
    </row>
  </sheetData>
  <sortState ref="A1:F71">
    <sortCondition ref="E1:E71"/>
  </sortState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opLeftCell="A25" workbookViewId="0">
      <selection activeCell="B33" sqref="B33:B34"/>
    </sheetView>
  </sheetViews>
  <sheetFormatPr defaultRowHeight="16.2" x14ac:dyDescent="0.3"/>
  <sheetData>
    <row r="1" spans="1:16" x14ac:dyDescent="0.3">
      <c r="A1" s="1">
        <v>43238</v>
      </c>
      <c r="B1">
        <v>1</v>
      </c>
      <c r="C1" t="s">
        <v>1</v>
      </c>
      <c r="D1" t="s">
        <v>177</v>
      </c>
      <c r="E1" t="s">
        <v>41</v>
      </c>
      <c r="I1" t="s">
        <v>716</v>
      </c>
      <c r="J1" t="s">
        <v>717</v>
      </c>
      <c r="L1" s="6" t="s">
        <v>829</v>
      </c>
      <c r="M1" s="6"/>
      <c r="N1" s="6"/>
      <c r="O1" s="6"/>
      <c r="P1" s="6"/>
    </row>
    <row r="2" spans="1:16" x14ac:dyDescent="0.3">
      <c r="A2" s="1">
        <v>43253</v>
      </c>
      <c r="B2">
        <v>7</v>
      </c>
      <c r="C2" t="s">
        <v>1</v>
      </c>
      <c r="D2" t="s">
        <v>177</v>
      </c>
      <c r="E2" t="s">
        <v>41</v>
      </c>
      <c r="H2" t="s">
        <v>41</v>
      </c>
      <c r="I2">
        <v>17</v>
      </c>
      <c r="J2">
        <v>1287</v>
      </c>
      <c r="L2" s="6" t="s">
        <v>800</v>
      </c>
      <c r="M2" s="6" t="s">
        <v>801</v>
      </c>
      <c r="N2" s="6" t="s">
        <v>802</v>
      </c>
      <c r="O2" s="6" t="s">
        <v>803</v>
      </c>
      <c r="P2" s="6" t="s">
        <v>804</v>
      </c>
    </row>
    <row r="3" spans="1:16" x14ac:dyDescent="0.3">
      <c r="A3" s="1">
        <v>43210</v>
      </c>
      <c r="B3">
        <v>1</v>
      </c>
      <c r="C3" t="s">
        <v>489</v>
      </c>
      <c r="D3" t="s">
        <v>495</v>
      </c>
      <c r="E3" t="s">
        <v>41</v>
      </c>
      <c r="H3" t="s">
        <v>39</v>
      </c>
      <c r="I3">
        <v>14</v>
      </c>
      <c r="J3">
        <v>47</v>
      </c>
      <c r="L3" t="s">
        <v>831</v>
      </c>
      <c r="M3">
        <v>10</v>
      </c>
      <c r="N3" s="6">
        <f>M3/1517</f>
        <v>6.5919578114700065E-3</v>
      </c>
      <c r="O3" s="6">
        <f>LN(N3)</f>
        <v>-5.0219048863544868</v>
      </c>
      <c r="P3" s="6">
        <f>N3*O3</f>
        <v>-3.3104185144063852E-2</v>
      </c>
    </row>
    <row r="4" spans="1:16" x14ac:dyDescent="0.3">
      <c r="A4" s="1">
        <v>43253</v>
      </c>
      <c r="B4">
        <v>8</v>
      </c>
      <c r="C4" t="s">
        <v>1</v>
      </c>
      <c r="D4" t="s">
        <v>670</v>
      </c>
      <c r="E4" t="s">
        <v>41</v>
      </c>
      <c r="H4" t="s">
        <v>38</v>
      </c>
      <c r="I4">
        <v>4</v>
      </c>
      <c r="J4">
        <v>4</v>
      </c>
      <c r="L4" t="s">
        <v>788</v>
      </c>
      <c r="M4">
        <v>107</v>
      </c>
      <c r="N4" s="6">
        <f t="shared" ref="N4:N56" si="0">M4/1517</f>
        <v>7.0533948582729072E-2</v>
      </c>
      <c r="O4" s="6">
        <f t="shared" ref="O4:O56" si="1">LN(N4)</f>
        <v>-2.6516611448866261</v>
      </c>
      <c r="P4" s="6">
        <f t="shared" ref="P4:P56" si="2">N4*O4</f>
        <v>-0.18703213085225379</v>
      </c>
    </row>
    <row r="5" spans="1:16" x14ac:dyDescent="0.3">
      <c r="A5" s="1">
        <v>43253</v>
      </c>
      <c r="B5">
        <v>1</v>
      </c>
      <c r="C5" t="s">
        <v>1</v>
      </c>
      <c r="D5" t="s">
        <v>365</v>
      </c>
      <c r="E5" t="s">
        <v>41</v>
      </c>
      <c r="H5" t="s">
        <v>40</v>
      </c>
      <c r="I5">
        <v>9</v>
      </c>
      <c r="J5">
        <v>154</v>
      </c>
      <c r="L5" t="s">
        <v>219</v>
      </c>
      <c r="M5">
        <v>8</v>
      </c>
      <c r="N5" s="6">
        <f t="shared" si="0"/>
        <v>5.2735662491760048E-3</v>
      </c>
      <c r="O5" s="6">
        <f t="shared" si="1"/>
        <v>-5.2450484376686966</v>
      </c>
      <c r="P5" s="6">
        <f t="shared" si="2"/>
        <v>-2.7660110416182972E-2</v>
      </c>
    </row>
    <row r="6" spans="1:16" x14ac:dyDescent="0.3">
      <c r="A6" s="1">
        <v>43253</v>
      </c>
      <c r="B6">
        <v>1</v>
      </c>
      <c r="C6" t="s">
        <v>1</v>
      </c>
      <c r="D6" t="s">
        <v>249</v>
      </c>
      <c r="E6" t="s">
        <v>41</v>
      </c>
      <c r="H6" t="s">
        <v>43</v>
      </c>
      <c r="I6">
        <v>10</v>
      </c>
      <c r="J6">
        <v>25</v>
      </c>
      <c r="L6" t="s">
        <v>48</v>
      </c>
      <c r="M6">
        <v>1</v>
      </c>
      <c r="N6" s="6">
        <f t="shared" si="0"/>
        <v>6.5919578114700061E-4</v>
      </c>
      <c r="O6" s="6">
        <f t="shared" si="1"/>
        <v>-7.3244899793485327</v>
      </c>
      <c r="P6" s="6">
        <f t="shared" si="2"/>
        <v>-4.8282728934400344E-3</v>
      </c>
    </row>
    <row r="7" spans="1:16" x14ac:dyDescent="0.3">
      <c r="A7" s="1">
        <v>43192</v>
      </c>
      <c r="B7">
        <v>12</v>
      </c>
      <c r="C7" t="s">
        <v>1</v>
      </c>
      <c r="D7" t="s">
        <v>8</v>
      </c>
      <c r="E7" t="s">
        <v>41</v>
      </c>
      <c r="F7" t="s">
        <v>88</v>
      </c>
      <c r="H7" t="s">
        <v>715</v>
      </c>
      <c r="I7">
        <v>54</v>
      </c>
      <c r="J7">
        <v>1517</v>
      </c>
      <c r="L7" t="s">
        <v>132</v>
      </c>
      <c r="M7">
        <v>2</v>
      </c>
      <c r="N7" s="6">
        <f t="shared" si="0"/>
        <v>1.3183915622940012E-3</v>
      </c>
      <c r="O7" s="6">
        <f t="shared" si="1"/>
        <v>-6.6313427987885873</v>
      </c>
      <c r="P7" s="6">
        <f t="shared" si="2"/>
        <v>-8.7427063926019608E-3</v>
      </c>
    </row>
    <row r="8" spans="1:16" x14ac:dyDescent="0.3">
      <c r="A8" s="1">
        <v>43210</v>
      </c>
      <c r="B8">
        <v>89</v>
      </c>
      <c r="C8" t="s">
        <v>1</v>
      </c>
      <c r="D8" t="s">
        <v>8</v>
      </c>
      <c r="E8" t="s">
        <v>41</v>
      </c>
      <c r="F8" t="s">
        <v>88</v>
      </c>
      <c r="L8" t="s">
        <v>991</v>
      </c>
      <c r="M8">
        <v>1</v>
      </c>
      <c r="N8" s="6">
        <f t="shared" si="0"/>
        <v>6.5919578114700061E-4</v>
      </c>
      <c r="O8" s="6">
        <f t="shared" si="1"/>
        <v>-7.3244899793485327</v>
      </c>
      <c r="P8" s="6">
        <f t="shared" si="2"/>
        <v>-4.8282728934400344E-3</v>
      </c>
    </row>
    <row r="9" spans="1:16" x14ac:dyDescent="0.3">
      <c r="A9" s="1">
        <v>43223</v>
      </c>
      <c r="B9">
        <v>6</v>
      </c>
      <c r="C9" t="s">
        <v>722</v>
      </c>
      <c r="D9" t="s">
        <v>760</v>
      </c>
      <c r="E9" t="s">
        <v>741</v>
      </c>
      <c r="F9" t="s">
        <v>88</v>
      </c>
      <c r="H9" t="s">
        <v>830</v>
      </c>
      <c r="I9" t="s">
        <v>786</v>
      </c>
      <c r="L9" t="s">
        <v>261</v>
      </c>
      <c r="M9">
        <v>104</v>
      </c>
      <c r="N9" s="6">
        <f t="shared" si="0"/>
        <v>6.8556361239288072E-2</v>
      </c>
      <c r="O9" s="6">
        <f t="shared" si="1"/>
        <v>-2.6800990802071594</v>
      </c>
      <c r="P9" s="6">
        <f t="shared" si="2"/>
        <v>-0.1837378406997657</v>
      </c>
    </row>
    <row r="10" spans="1:16" x14ac:dyDescent="0.3">
      <c r="A10" s="1">
        <v>43210</v>
      </c>
      <c r="B10">
        <v>2</v>
      </c>
      <c r="C10" t="s">
        <v>1</v>
      </c>
      <c r="D10" t="s">
        <v>246</v>
      </c>
      <c r="E10" t="s">
        <v>41</v>
      </c>
      <c r="H10" t="s">
        <v>1011</v>
      </c>
      <c r="I10">
        <v>10</v>
      </c>
      <c r="L10" t="s">
        <v>86</v>
      </c>
      <c r="M10">
        <v>654</v>
      </c>
      <c r="N10" s="6">
        <f t="shared" si="0"/>
        <v>0.43111404087013844</v>
      </c>
      <c r="O10" s="6">
        <f t="shared" si="1"/>
        <v>-0.84138262789133356</v>
      </c>
      <c r="P10" s="6">
        <f t="shared" si="2"/>
        <v>-0.36273186462816887</v>
      </c>
    </row>
    <row r="11" spans="1:16" x14ac:dyDescent="0.3">
      <c r="A11" s="1">
        <v>43210</v>
      </c>
      <c r="B11">
        <v>8</v>
      </c>
      <c r="C11" t="s">
        <v>1</v>
      </c>
      <c r="D11" t="s">
        <v>72</v>
      </c>
      <c r="E11" t="s">
        <v>41</v>
      </c>
      <c r="F11" t="s">
        <v>219</v>
      </c>
      <c r="H11" t="s">
        <v>935</v>
      </c>
      <c r="I11">
        <v>107</v>
      </c>
      <c r="L11" t="s">
        <v>147</v>
      </c>
      <c r="M11">
        <v>181</v>
      </c>
      <c r="N11" s="6">
        <f t="shared" si="0"/>
        <v>0.11931443638760712</v>
      </c>
      <c r="O11" s="6">
        <f t="shared" si="1"/>
        <v>-2.1259929480827067</v>
      </c>
      <c r="P11" s="6">
        <f t="shared" si="2"/>
        <v>-0.25366165036451543</v>
      </c>
    </row>
    <row r="12" spans="1:16" x14ac:dyDescent="0.3">
      <c r="A12" s="1">
        <v>43192</v>
      </c>
      <c r="B12">
        <v>11</v>
      </c>
      <c r="C12" t="s">
        <v>1</v>
      </c>
      <c r="D12" t="s">
        <v>72</v>
      </c>
      <c r="E12" t="s">
        <v>41</v>
      </c>
      <c r="F12" t="s">
        <v>86</v>
      </c>
      <c r="H12" t="s">
        <v>1012</v>
      </c>
      <c r="I12">
        <v>8</v>
      </c>
      <c r="L12" t="s">
        <v>911</v>
      </c>
      <c r="M12">
        <v>10</v>
      </c>
      <c r="N12" s="6">
        <f t="shared" si="0"/>
        <v>6.5919578114700065E-3</v>
      </c>
      <c r="O12" s="6">
        <f t="shared" si="1"/>
        <v>-5.0219048863544868</v>
      </c>
      <c r="P12" s="6">
        <f t="shared" si="2"/>
        <v>-3.3104185144063852E-2</v>
      </c>
    </row>
    <row r="13" spans="1:16" x14ac:dyDescent="0.3">
      <c r="A13" s="1">
        <v>43210</v>
      </c>
      <c r="B13">
        <v>626</v>
      </c>
      <c r="C13" t="s">
        <v>1</v>
      </c>
      <c r="D13" t="s">
        <v>72</v>
      </c>
      <c r="E13" t="s">
        <v>41</v>
      </c>
      <c r="F13" t="s">
        <v>86</v>
      </c>
      <c r="H13" t="s">
        <v>969</v>
      </c>
      <c r="I13">
        <v>1</v>
      </c>
      <c r="L13" t="s">
        <v>49</v>
      </c>
      <c r="M13">
        <v>35</v>
      </c>
      <c r="N13" s="6">
        <f t="shared" si="0"/>
        <v>2.3071852340145024E-2</v>
      </c>
      <c r="O13" s="6">
        <f t="shared" si="1"/>
        <v>-3.7691419178591183</v>
      </c>
      <c r="P13" s="6">
        <f t="shared" si="2"/>
        <v>-8.6961085777896602E-2</v>
      </c>
    </row>
    <row r="14" spans="1:16" x14ac:dyDescent="0.3">
      <c r="A14" s="1">
        <v>43223</v>
      </c>
      <c r="B14">
        <v>1</v>
      </c>
      <c r="C14" t="s">
        <v>722</v>
      </c>
      <c r="D14" t="s">
        <v>761</v>
      </c>
      <c r="E14" t="s">
        <v>741</v>
      </c>
      <c r="F14" t="s">
        <v>772</v>
      </c>
      <c r="H14" t="s">
        <v>1013</v>
      </c>
      <c r="I14">
        <v>2</v>
      </c>
      <c r="L14" t="s">
        <v>972</v>
      </c>
      <c r="M14">
        <v>6</v>
      </c>
      <c r="N14" s="6">
        <f t="shared" si="0"/>
        <v>3.9551746868820041E-3</v>
      </c>
      <c r="O14" s="6">
        <f t="shared" si="1"/>
        <v>-5.5327305101204773</v>
      </c>
      <c r="P14" s="6">
        <f t="shared" si="2"/>
        <v>-2.188291566296827E-2</v>
      </c>
    </row>
    <row r="15" spans="1:16" x14ac:dyDescent="0.3">
      <c r="A15" s="1">
        <v>43192</v>
      </c>
      <c r="B15">
        <v>6</v>
      </c>
      <c r="C15" t="s">
        <v>1</v>
      </c>
      <c r="D15" t="s">
        <v>72</v>
      </c>
      <c r="E15" t="s">
        <v>41</v>
      </c>
      <c r="F15" t="s">
        <v>833</v>
      </c>
      <c r="H15" t="s">
        <v>991</v>
      </c>
      <c r="I15">
        <v>1</v>
      </c>
      <c r="L15" t="s">
        <v>214</v>
      </c>
      <c r="M15">
        <v>5</v>
      </c>
      <c r="N15" s="6">
        <f t="shared" si="0"/>
        <v>3.2959789057350032E-3</v>
      </c>
      <c r="O15" s="6">
        <f t="shared" si="1"/>
        <v>-5.7150520669144322</v>
      </c>
      <c r="P15" s="6">
        <f t="shared" si="2"/>
        <v>-1.8836691057727201E-2</v>
      </c>
    </row>
    <row r="16" spans="1:16" x14ac:dyDescent="0.3">
      <c r="A16" s="1">
        <v>43210</v>
      </c>
      <c r="B16">
        <v>10</v>
      </c>
      <c r="C16" t="s">
        <v>1</v>
      </c>
      <c r="D16" t="s">
        <v>72</v>
      </c>
      <c r="E16" t="s">
        <v>41</v>
      </c>
      <c r="F16" t="s">
        <v>833</v>
      </c>
      <c r="H16" t="s">
        <v>977</v>
      </c>
      <c r="I16">
        <v>104</v>
      </c>
      <c r="L16" t="s">
        <v>910</v>
      </c>
      <c r="M16">
        <v>2</v>
      </c>
      <c r="N16" s="6">
        <f t="shared" si="0"/>
        <v>1.3183915622940012E-3</v>
      </c>
      <c r="O16" s="6">
        <f t="shared" si="1"/>
        <v>-6.6313427987885873</v>
      </c>
      <c r="P16" s="6">
        <f t="shared" si="2"/>
        <v>-8.7427063926019608E-3</v>
      </c>
    </row>
    <row r="17" spans="1:16" x14ac:dyDescent="0.3">
      <c r="A17" s="1">
        <v>43192</v>
      </c>
      <c r="B17">
        <v>45</v>
      </c>
      <c r="C17" t="s">
        <v>1</v>
      </c>
      <c r="D17" t="s">
        <v>72</v>
      </c>
      <c r="E17" t="s">
        <v>41</v>
      </c>
      <c r="F17" t="s">
        <v>147</v>
      </c>
      <c r="H17" t="s">
        <v>1014</v>
      </c>
      <c r="I17">
        <v>654</v>
      </c>
      <c r="L17" t="s">
        <v>85</v>
      </c>
      <c r="M17">
        <v>72</v>
      </c>
      <c r="N17" s="6">
        <f t="shared" si="0"/>
        <v>4.7462096242584045E-2</v>
      </c>
      <c r="O17" s="6">
        <f t="shared" si="1"/>
        <v>-3.047823860332477</v>
      </c>
      <c r="P17" s="6">
        <f t="shared" si="2"/>
        <v>-0.14465610938954407</v>
      </c>
    </row>
    <row r="18" spans="1:16" x14ac:dyDescent="0.3">
      <c r="A18" s="1">
        <v>43210</v>
      </c>
      <c r="B18">
        <v>115</v>
      </c>
      <c r="C18" t="s">
        <v>1</v>
      </c>
      <c r="D18" t="s">
        <v>72</v>
      </c>
      <c r="E18" t="s">
        <v>41</v>
      </c>
      <c r="F18" t="s">
        <v>147</v>
      </c>
      <c r="H18" t="s">
        <v>941</v>
      </c>
      <c r="I18">
        <v>181</v>
      </c>
      <c r="L18" t="s">
        <v>218</v>
      </c>
      <c r="M18">
        <v>188</v>
      </c>
      <c r="N18" s="6">
        <f t="shared" si="0"/>
        <v>0.12392880685563612</v>
      </c>
      <c r="O18" s="6">
        <f t="shared" si="1"/>
        <v>-2.0880480165185831</v>
      </c>
      <c r="P18" s="6">
        <f t="shared" si="2"/>
        <v>-0.25876929934442561</v>
      </c>
    </row>
    <row r="19" spans="1:16" x14ac:dyDescent="0.3">
      <c r="A19" s="1">
        <v>43223</v>
      </c>
      <c r="B19">
        <v>3</v>
      </c>
      <c r="C19" t="s">
        <v>722</v>
      </c>
      <c r="D19" t="s">
        <v>761</v>
      </c>
      <c r="E19" t="s">
        <v>741</v>
      </c>
      <c r="F19" t="s">
        <v>771</v>
      </c>
      <c r="H19" t="s">
        <v>1002</v>
      </c>
      <c r="I19">
        <v>10</v>
      </c>
      <c r="L19" t="s">
        <v>998</v>
      </c>
      <c r="M19">
        <v>1</v>
      </c>
      <c r="N19" s="6">
        <f t="shared" si="0"/>
        <v>6.5919578114700061E-4</v>
      </c>
      <c r="O19" s="6">
        <f t="shared" si="1"/>
        <v>-7.3244899793485327</v>
      </c>
      <c r="P19" s="6">
        <f t="shared" si="2"/>
        <v>-4.8282728934400344E-3</v>
      </c>
    </row>
    <row r="20" spans="1:16" x14ac:dyDescent="0.3">
      <c r="A20" s="1">
        <v>43238</v>
      </c>
      <c r="B20">
        <v>18</v>
      </c>
      <c r="C20" t="s">
        <v>1</v>
      </c>
      <c r="D20" t="s">
        <v>72</v>
      </c>
      <c r="E20" t="s">
        <v>41</v>
      </c>
      <c r="F20" t="s">
        <v>147</v>
      </c>
      <c r="H20" t="s">
        <v>943</v>
      </c>
      <c r="I20">
        <v>35</v>
      </c>
      <c r="L20" t="s">
        <v>1017</v>
      </c>
      <c r="M20">
        <v>1</v>
      </c>
      <c r="N20" s="6">
        <f t="shared" si="0"/>
        <v>6.5919578114700061E-4</v>
      </c>
      <c r="O20" s="6">
        <f t="shared" si="1"/>
        <v>-7.3244899793485327</v>
      </c>
      <c r="P20" s="6">
        <f t="shared" si="2"/>
        <v>-4.8282728934400344E-3</v>
      </c>
    </row>
    <row r="21" spans="1:16" x14ac:dyDescent="0.3">
      <c r="A21" s="1">
        <v>43192</v>
      </c>
      <c r="B21">
        <v>30</v>
      </c>
      <c r="C21" t="s">
        <v>1</v>
      </c>
      <c r="D21" t="s">
        <v>72</v>
      </c>
      <c r="E21" t="s">
        <v>41</v>
      </c>
      <c r="F21" t="s">
        <v>85</v>
      </c>
      <c r="H21" t="s">
        <v>972</v>
      </c>
      <c r="I21">
        <v>6</v>
      </c>
      <c r="L21" t="s">
        <v>950</v>
      </c>
      <c r="M21">
        <v>2</v>
      </c>
      <c r="N21" s="6">
        <f t="shared" si="0"/>
        <v>1.3183915622940012E-3</v>
      </c>
      <c r="O21" s="6">
        <f t="shared" si="1"/>
        <v>-6.6313427987885873</v>
      </c>
      <c r="P21" s="6">
        <f t="shared" si="2"/>
        <v>-8.7427063926019608E-3</v>
      </c>
    </row>
    <row r="22" spans="1:16" x14ac:dyDescent="0.3">
      <c r="A22" s="1">
        <v>43210</v>
      </c>
      <c r="B22">
        <v>23</v>
      </c>
      <c r="C22" t="s">
        <v>1</v>
      </c>
      <c r="D22" t="s">
        <v>72</v>
      </c>
      <c r="E22" t="s">
        <v>41</v>
      </c>
      <c r="F22" t="s">
        <v>85</v>
      </c>
      <c r="H22" t="s">
        <v>932</v>
      </c>
      <c r="I22">
        <v>5</v>
      </c>
      <c r="L22" t="s">
        <v>1018</v>
      </c>
      <c r="M22">
        <v>12</v>
      </c>
      <c r="N22" s="6">
        <f t="shared" si="0"/>
        <v>7.9103493737640081E-3</v>
      </c>
      <c r="O22" s="6">
        <f t="shared" si="1"/>
        <v>-4.8395833295605319</v>
      </c>
      <c r="P22" s="6">
        <f t="shared" si="2"/>
        <v>-3.8282794960267888E-2</v>
      </c>
    </row>
    <row r="23" spans="1:16" x14ac:dyDescent="0.3">
      <c r="A23" s="1">
        <v>43210</v>
      </c>
      <c r="B23">
        <v>19</v>
      </c>
      <c r="C23" t="s">
        <v>1</v>
      </c>
      <c r="D23" t="s">
        <v>72</v>
      </c>
      <c r="E23" t="s">
        <v>41</v>
      </c>
      <c r="F23" t="s">
        <v>796</v>
      </c>
      <c r="H23" t="s">
        <v>968</v>
      </c>
      <c r="I23">
        <v>2</v>
      </c>
      <c r="L23" t="s">
        <v>1019</v>
      </c>
      <c r="M23">
        <v>35</v>
      </c>
      <c r="N23" s="6">
        <f t="shared" si="0"/>
        <v>2.3071852340145024E-2</v>
      </c>
      <c r="O23" s="6">
        <f t="shared" si="1"/>
        <v>-3.7691419178591183</v>
      </c>
      <c r="P23" s="6">
        <f t="shared" si="2"/>
        <v>-8.6961085777896602E-2</v>
      </c>
    </row>
    <row r="24" spans="1:16" x14ac:dyDescent="0.3">
      <c r="A24" s="1">
        <v>43192</v>
      </c>
      <c r="B24">
        <v>63</v>
      </c>
      <c r="C24" t="s">
        <v>1</v>
      </c>
      <c r="D24" t="s">
        <v>72</v>
      </c>
      <c r="E24" t="s">
        <v>41</v>
      </c>
      <c r="F24" t="s">
        <v>218</v>
      </c>
      <c r="H24" t="s">
        <v>920</v>
      </c>
      <c r="I24">
        <v>72</v>
      </c>
      <c r="L24" t="s">
        <v>1003</v>
      </c>
      <c r="M24">
        <v>3</v>
      </c>
      <c r="N24" s="6">
        <f t="shared" si="0"/>
        <v>1.977587343441002E-3</v>
      </c>
      <c r="O24" s="6">
        <f t="shared" si="1"/>
        <v>-6.2258776906804227</v>
      </c>
      <c r="P24" s="6">
        <f t="shared" si="2"/>
        <v>-1.2312216922901298E-2</v>
      </c>
    </row>
    <row r="25" spans="1:16" x14ac:dyDescent="0.3">
      <c r="A25" s="1">
        <v>43210</v>
      </c>
      <c r="B25">
        <v>118</v>
      </c>
      <c r="C25" t="s">
        <v>1</v>
      </c>
      <c r="D25" t="s">
        <v>72</v>
      </c>
      <c r="E25" t="s">
        <v>41</v>
      </c>
      <c r="F25" t="s">
        <v>218</v>
      </c>
      <c r="H25" t="s">
        <v>1015</v>
      </c>
      <c r="I25">
        <v>188</v>
      </c>
      <c r="L25" t="s">
        <v>507</v>
      </c>
      <c r="M25">
        <v>1</v>
      </c>
      <c r="N25" s="6">
        <f t="shared" si="0"/>
        <v>6.5919578114700061E-4</v>
      </c>
      <c r="O25" s="6">
        <f t="shared" si="1"/>
        <v>-7.3244899793485327</v>
      </c>
      <c r="P25" s="6">
        <f t="shared" si="2"/>
        <v>-4.8282728934400344E-3</v>
      </c>
    </row>
    <row r="26" spans="1:16" x14ac:dyDescent="0.3">
      <c r="A26" s="1">
        <v>43238</v>
      </c>
      <c r="B26">
        <v>7</v>
      </c>
      <c r="C26" t="s">
        <v>1</v>
      </c>
      <c r="D26" t="s">
        <v>72</v>
      </c>
      <c r="E26" t="s">
        <v>41</v>
      </c>
      <c r="F26" t="s">
        <v>218</v>
      </c>
      <c r="H26" t="s">
        <v>1016</v>
      </c>
      <c r="I26">
        <v>1</v>
      </c>
      <c r="L26" t="s">
        <v>510</v>
      </c>
      <c r="M26">
        <v>1</v>
      </c>
      <c r="N26" s="6">
        <f t="shared" si="0"/>
        <v>6.5919578114700061E-4</v>
      </c>
      <c r="O26" s="6">
        <f t="shared" si="1"/>
        <v>-7.3244899793485327</v>
      </c>
      <c r="P26" s="6">
        <f t="shared" si="2"/>
        <v>-4.8282728934400344E-3</v>
      </c>
    </row>
    <row r="27" spans="1:16" x14ac:dyDescent="0.3">
      <c r="A27" s="1">
        <v>43253</v>
      </c>
      <c r="B27">
        <v>3</v>
      </c>
      <c r="C27" t="s">
        <v>1</v>
      </c>
      <c r="D27" t="s">
        <v>1421</v>
      </c>
      <c r="E27" t="s">
        <v>41</v>
      </c>
      <c r="H27" t="s">
        <v>1017</v>
      </c>
      <c r="I27">
        <v>1</v>
      </c>
      <c r="L27" t="s">
        <v>511</v>
      </c>
      <c r="M27">
        <v>2</v>
      </c>
      <c r="N27" s="6">
        <f t="shared" si="0"/>
        <v>1.3183915622940012E-3</v>
      </c>
      <c r="O27" s="6">
        <f t="shared" si="1"/>
        <v>-6.6313427987885873</v>
      </c>
      <c r="P27" s="6">
        <f t="shared" si="2"/>
        <v>-8.7427063926019608E-3</v>
      </c>
    </row>
    <row r="28" spans="1:16" x14ac:dyDescent="0.3">
      <c r="A28" s="1">
        <v>43210</v>
      </c>
      <c r="B28">
        <v>12</v>
      </c>
      <c r="C28" t="s">
        <v>1</v>
      </c>
      <c r="D28" t="s">
        <v>499</v>
      </c>
      <c r="E28" t="s">
        <v>41</v>
      </c>
      <c r="H28" t="s">
        <v>950</v>
      </c>
      <c r="I28">
        <v>2</v>
      </c>
      <c r="L28" t="s">
        <v>190</v>
      </c>
      <c r="M28">
        <v>1</v>
      </c>
      <c r="N28" s="6">
        <f t="shared" si="0"/>
        <v>6.5919578114700061E-4</v>
      </c>
      <c r="O28" s="6">
        <f t="shared" si="1"/>
        <v>-7.3244899793485327</v>
      </c>
      <c r="P28" s="6">
        <f t="shared" si="2"/>
        <v>-4.8282728934400344E-3</v>
      </c>
    </row>
    <row r="29" spans="1:16" x14ac:dyDescent="0.3">
      <c r="A29" s="1">
        <v>43210</v>
      </c>
      <c r="B29">
        <v>33</v>
      </c>
      <c r="C29" t="s">
        <v>1</v>
      </c>
      <c r="D29" t="s">
        <v>11</v>
      </c>
      <c r="E29" t="s">
        <v>41</v>
      </c>
      <c r="H29" t="s">
        <v>1018</v>
      </c>
      <c r="I29">
        <v>12</v>
      </c>
      <c r="L29" t="s">
        <v>523</v>
      </c>
      <c r="M29">
        <v>1</v>
      </c>
      <c r="N29" s="6">
        <f t="shared" si="0"/>
        <v>6.5919578114700061E-4</v>
      </c>
      <c r="O29" s="6">
        <f t="shared" si="1"/>
        <v>-7.3244899793485327</v>
      </c>
      <c r="P29" s="6">
        <f t="shared" si="2"/>
        <v>-4.8282728934400344E-3</v>
      </c>
    </row>
    <row r="30" spans="1:16" x14ac:dyDescent="0.3">
      <c r="A30" s="1">
        <v>43238</v>
      </c>
      <c r="B30">
        <v>2</v>
      </c>
      <c r="C30" t="s">
        <v>1</v>
      </c>
      <c r="D30" t="s">
        <v>81</v>
      </c>
      <c r="E30" t="s">
        <v>41</v>
      </c>
      <c r="H30" t="s">
        <v>1019</v>
      </c>
      <c r="I30">
        <v>35</v>
      </c>
      <c r="L30" t="s">
        <v>5</v>
      </c>
      <c r="M30">
        <v>1</v>
      </c>
      <c r="N30" s="6">
        <f t="shared" si="0"/>
        <v>6.5919578114700061E-4</v>
      </c>
      <c r="O30" s="6">
        <f t="shared" si="1"/>
        <v>-7.3244899793485327</v>
      </c>
      <c r="P30" s="6">
        <f t="shared" si="2"/>
        <v>-4.8282728934400344E-3</v>
      </c>
    </row>
    <row r="31" spans="1:16" x14ac:dyDescent="0.3">
      <c r="A31" s="1">
        <v>43210</v>
      </c>
      <c r="B31">
        <v>1</v>
      </c>
      <c r="C31" t="s">
        <v>489</v>
      </c>
      <c r="E31" t="s">
        <v>41</v>
      </c>
      <c r="H31" t="s">
        <v>1003</v>
      </c>
      <c r="I31">
        <v>3</v>
      </c>
      <c r="L31" t="s">
        <v>98</v>
      </c>
      <c r="M31">
        <v>1</v>
      </c>
      <c r="N31" s="6">
        <f t="shared" si="0"/>
        <v>6.5919578114700061E-4</v>
      </c>
      <c r="O31" s="6">
        <f t="shared" si="1"/>
        <v>-7.3244899793485327</v>
      </c>
      <c r="P31" s="6">
        <f t="shared" si="2"/>
        <v>-4.8282728934400344E-3</v>
      </c>
    </row>
    <row r="32" spans="1:16" x14ac:dyDescent="0.3">
      <c r="A32" s="1">
        <v>43210</v>
      </c>
      <c r="B32">
        <v>1</v>
      </c>
      <c r="C32" t="s">
        <v>3</v>
      </c>
      <c r="D32" t="s">
        <v>190</v>
      </c>
      <c r="E32" t="s">
        <v>39</v>
      </c>
      <c r="H32" t="s">
        <v>1020</v>
      </c>
      <c r="I32">
        <v>1</v>
      </c>
      <c r="L32" t="s">
        <v>25</v>
      </c>
      <c r="M32">
        <v>6</v>
      </c>
      <c r="N32" s="6">
        <f t="shared" si="0"/>
        <v>3.9551746868820041E-3</v>
      </c>
      <c r="O32" s="6">
        <f t="shared" si="1"/>
        <v>-5.5327305101204773</v>
      </c>
      <c r="P32" s="6">
        <f t="shared" si="2"/>
        <v>-2.188291566296827E-2</v>
      </c>
    </row>
    <row r="33" spans="1:16" x14ac:dyDescent="0.3">
      <c r="A33" s="1">
        <v>43238</v>
      </c>
      <c r="B33">
        <v>3</v>
      </c>
      <c r="C33" t="s">
        <v>1</v>
      </c>
      <c r="D33" t="s">
        <v>34</v>
      </c>
      <c r="E33" t="s">
        <v>2326</v>
      </c>
      <c r="F33" t="s">
        <v>391</v>
      </c>
      <c r="H33" t="s">
        <v>1021</v>
      </c>
      <c r="I33">
        <v>1</v>
      </c>
      <c r="L33" t="s">
        <v>521</v>
      </c>
      <c r="M33">
        <v>2</v>
      </c>
      <c r="N33" s="6">
        <f t="shared" si="0"/>
        <v>1.3183915622940012E-3</v>
      </c>
      <c r="O33" s="6">
        <f t="shared" si="1"/>
        <v>-6.6313427987885873</v>
      </c>
      <c r="P33" s="6">
        <f t="shared" si="2"/>
        <v>-8.7427063926019608E-3</v>
      </c>
    </row>
    <row r="34" spans="1:16" x14ac:dyDescent="0.3">
      <c r="A34" s="1">
        <v>43253</v>
      </c>
      <c r="B34">
        <v>2</v>
      </c>
      <c r="C34" t="s">
        <v>1</v>
      </c>
      <c r="D34" t="s">
        <v>34</v>
      </c>
      <c r="E34" t="s">
        <v>2326</v>
      </c>
      <c r="F34" t="s">
        <v>391</v>
      </c>
      <c r="H34" t="s">
        <v>986</v>
      </c>
      <c r="I34">
        <v>2</v>
      </c>
      <c r="L34" t="s">
        <v>24</v>
      </c>
      <c r="M34">
        <v>1</v>
      </c>
      <c r="N34" s="6">
        <f t="shared" si="0"/>
        <v>6.5919578114700061E-4</v>
      </c>
      <c r="O34" s="6">
        <f t="shared" si="1"/>
        <v>-7.3244899793485327</v>
      </c>
      <c r="P34" s="6">
        <f t="shared" si="2"/>
        <v>-4.8282728934400344E-3</v>
      </c>
    </row>
    <row r="35" spans="1:16" x14ac:dyDescent="0.3">
      <c r="A35" s="1">
        <v>43210</v>
      </c>
      <c r="B35">
        <v>1</v>
      </c>
      <c r="C35" t="s">
        <v>0</v>
      </c>
      <c r="D35" t="s">
        <v>6</v>
      </c>
      <c r="E35" t="s">
        <v>39</v>
      </c>
      <c r="F35" t="s">
        <v>930</v>
      </c>
      <c r="H35" t="s">
        <v>1022</v>
      </c>
      <c r="I35">
        <v>1</v>
      </c>
      <c r="L35" t="s">
        <v>524</v>
      </c>
      <c r="M35">
        <v>1</v>
      </c>
      <c r="N35" s="6">
        <f t="shared" si="0"/>
        <v>6.5919578114700061E-4</v>
      </c>
      <c r="O35" s="6">
        <f t="shared" si="1"/>
        <v>-7.3244899793485327</v>
      </c>
      <c r="P35" s="6">
        <f t="shared" si="2"/>
        <v>-4.8282728934400344E-3</v>
      </c>
    </row>
    <row r="36" spans="1:16" x14ac:dyDescent="0.3">
      <c r="A36" s="1">
        <v>43192</v>
      </c>
      <c r="B36">
        <v>1</v>
      </c>
      <c r="C36" t="s">
        <v>31</v>
      </c>
      <c r="D36" t="s">
        <v>35</v>
      </c>
      <c r="E36" t="s">
        <v>39</v>
      </c>
      <c r="F36" t="s">
        <v>1002</v>
      </c>
      <c r="H36" t="s">
        <v>1023</v>
      </c>
      <c r="I36">
        <v>1</v>
      </c>
      <c r="L36" t="s">
        <v>525</v>
      </c>
      <c r="M36">
        <v>1</v>
      </c>
      <c r="N36" s="6">
        <f t="shared" si="0"/>
        <v>6.5919578114700061E-4</v>
      </c>
      <c r="O36" s="6">
        <f t="shared" si="1"/>
        <v>-7.3244899793485327</v>
      </c>
      <c r="P36" s="6">
        <f t="shared" si="2"/>
        <v>-4.8282728934400344E-3</v>
      </c>
    </row>
    <row r="37" spans="1:16" x14ac:dyDescent="0.3">
      <c r="A37" s="1">
        <v>43210</v>
      </c>
      <c r="B37">
        <v>4</v>
      </c>
      <c r="C37" t="s">
        <v>31</v>
      </c>
      <c r="D37" t="s">
        <v>35</v>
      </c>
      <c r="E37" t="s">
        <v>39</v>
      </c>
      <c r="F37" t="s">
        <v>1002</v>
      </c>
      <c r="H37" t="s">
        <v>956</v>
      </c>
      <c r="I37">
        <v>1</v>
      </c>
      <c r="L37" t="s">
        <v>19</v>
      </c>
      <c r="M37">
        <v>1</v>
      </c>
      <c r="N37" s="6">
        <f t="shared" si="0"/>
        <v>6.5919578114700061E-4</v>
      </c>
      <c r="O37" s="6">
        <f t="shared" si="1"/>
        <v>-7.3244899793485327</v>
      </c>
      <c r="P37" s="6">
        <f t="shared" si="2"/>
        <v>-4.8282728934400344E-3</v>
      </c>
    </row>
    <row r="38" spans="1:16" x14ac:dyDescent="0.3">
      <c r="A38" s="1">
        <v>43238</v>
      </c>
      <c r="B38">
        <v>4</v>
      </c>
      <c r="C38" t="s">
        <v>31</v>
      </c>
      <c r="D38" t="s">
        <v>199</v>
      </c>
      <c r="E38" t="s">
        <v>47</v>
      </c>
      <c r="H38" t="s">
        <v>1024</v>
      </c>
      <c r="I38">
        <v>1</v>
      </c>
      <c r="L38" t="s">
        <v>906</v>
      </c>
      <c r="M38">
        <v>8</v>
      </c>
      <c r="N38" s="6">
        <f t="shared" si="0"/>
        <v>5.2735662491760048E-3</v>
      </c>
      <c r="O38" s="6">
        <f t="shared" si="1"/>
        <v>-5.2450484376686966</v>
      </c>
      <c r="P38" s="6">
        <f t="shared" si="2"/>
        <v>-2.7660110416182972E-2</v>
      </c>
    </row>
    <row r="39" spans="1:16" x14ac:dyDescent="0.3">
      <c r="A39" s="1">
        <v>43253</v>
      </c>
      <c r="B39">
        <v>1</v>
      </c>
      <c r="C39" t="s">
        <v>31</v>
      </c>
      <c r="D39" t="s">
        <v>199</v>
      </c>
      <c r="E39" t="s">
        <v>47</v>
      </c>
      <c r="H39" t="s">
        <v>1025</v>
      </c>
      <c r="I39">
        <v>6</v>
      </c>
      <c r="L39" t="s">
        <v>2067</v>
      </c>
      <c r="M39">
        <v>8</v>
      </c>
      <c r="N39" s="6">
        <f t="shared" si="0"/>
        <v>5.2735662491760048E-3</v>
      </c>
      <c r="O39" s="6">
        <f t="shared" si="1"/>
        <v>-5.2450484376686966</v>
      </c>
      <c r="P39" s="6">
        <f t="shared" si="2"/>
        <v>-2.7660110416182972E-2</v>
      </c>
    </row>
    <row r="40" spans="1:16" x14ac:dyDescent="0.3">
      <c r="A40" s="1">
        <v>43192</v>
      </c>
      <c r="B40">
        <v>1</v>
      </c>
      <c r="C40" t="s">
        <v>1</v>
      </c>
      <c r="D40" t="s">
        <v>90</v>
      </c>
      <c r="E40" t="s">
        <v>39</v>
      </c>
      <c r="F40" t="s">
        <v>208</v>
      </c>
      <c r="H40" t="s">
        <v>1026</v>
      </c>
      <c r="I40">
        <v>2</v>
      </c>
      <c r="L40" t="s">
        <v>923</v>
      </c>
      <c r="M40">
        <v>1</v>
      </c>
      <c r="N40" s="6">
        <f t="shared" si="0"/>
        <v>6.5919578114700061E-4</v>
      </c>
      <c r="O40" s="6">
        <f t="shared" si="1"/>
        <v>-7.3244899793485327</v>
      </c>
      <c r="P40" s="6">
        <f t="shared" si="2"/>
        <v>-4.8282728934400344E-3</v>
      </c>
    </row>
    <row r="41" spans="1:16" x14ac:dyDescent="0.3">
      <c r="A41" s="1">
        <v>43223</v>
      </c>
      <c r="B41">
        <v>1</v>
      </c>
      <c r="C41" t="s">
        <v>722</v>
      </c>
      <c r="D41" t="s">
        <v>769</v>
      </c>
      <c r="E41" t="s">
        <v>737</v>
      </c>
      <c r="F41" t="s">
        <v>208</v>
      </c>
      <c r="H41" t="s">
        <v>1027</v>
      </c>
      <c r="I41">
        <v>1</v>
      </c>
      <c r="L41" t="s">
        <v>908</v>
      </c>
      <c r="M41">
        <v>1</v>
      </c>
      <c r="N41" s="6">
        <f t="shared" si="0"/>
        <v>6.5919578114700061E-4</v>
      </c>
      <c r="O41" s="6">
        <f t="shared" si="1"/>
        <v>-7.3244899793485327</v>
      </c>
      <c r="P41" s="6">
        <f t="shared" si="2"/>
        <v>-4.8282728934400344E-3</v>
      </c>
    </row>
    <row r="42" spans="1:16" x14ac:dyDescent="0.3">
      <c r="A42" s="1">
        <v>43238</v>
      </c>
      <c r="B42">
        <v>1</v>
      </c>
      <c r="C42" t="s">
        <v>1</v>
      </c>
      <c r="D42" t="s">
        <v>90</v>
      </c>
      <c r="E42" t="s">
        <v>47</v>
      </c>
      <c r="H42" t="s">
        <v>1028</v>
      </c>
      <c r="I42">
        <v>1</v>
      </c>
      <c r="L42" t="s">
        <v>2287</v>
      </c>
      <c r="M42">
        <v>3</v>
      </c>
      <c r="N42" s="6">
        <f t="shared" si="0"/>
        <v>1.977587343441002E-3</v>
      </c>
      <c r="O42" s="6">
        <f t="shared" si="1"/>
        <v>-6.2258776906804227</v>
      </c>
      <c r="P42" s="6">
        <f t="shared" si="2"/>
        <v>-1.2312216922901298E-2</v>
      </c>
    </row>
    <row r="43" spans="1:16" x14ac:dyDescent="0.3">
      <c r="A43" s="1">
        <v>43253</v>
      </c>
      <c r="B43">
        <v>7</v>
      </c>
      <c r="C43" t="s">
        <v>1</v>
      </c>
      <c r="D43" t="s">
        <v>90</v>
      </c>
      <c r="E43" t="s">
        <v>47</v>
      </c>
      <c r="H43" t="s">
        <v>1029</v>
      </c>
      <c r="I43">
        <v>1</v>
      </c>
      <c r="L43" t="s">
        <v>59</v>
      </c>
      <c r="M43">
        <v>5</v>
      </c>
      <c r="N43" s="6">
        <f t="shared" si="0"/>
        <v>3.2959789057350032E-3</v>
      </c>
      <c r="O43" s="6">
        <f t="shared" si="1"/>
        <v>-5.7150520669144322</v>
      </c>
      <c r="P43" s="6">
        <f t="shared" si="2"/>
        <v>-1.8836691057727201E-2</v>
      </c>
    </row>
    <row r="44" spans="1:16" x14ac:dyDescent="0.3">
      <c r="A44" s="1">
        <v>43210</v>
      </c>
      <c r="B44">
        <v>2</v>
      </c>
      <c r="C44" t="s">
        <v>31</v>
      </c>
      <c r="D44" t="s">
        <v>37</v>
      </c>
      <c r="E44" t="s">
        <v>39</v>
      </c>
      <c r="F44" t="s">
        <v>783</v>
      </c>
      <c r="H44" t="s">
        <v>1030</v>
      </c>
      <c r="I44">
        <v>1</v>
      </c>
      <c r="L44" t="s">
        <v>855</v>
      </c>
      <c r="M44">
        <v>2</v>
      </c>
      <c r="N44" s="6">
        <f t="shared" si="0"/>
        <v>1.3183915622940012E-3</v>
      </c>
      <c r="O44" s="6">
        <f t="shared" si="1"/>
        <v>-6.6313427987885873</v>
      </c>
      <c r="P44" s="6">
        <f t="shared" si="2"/>
        <v>-8.7427063926019608E-3</v>
      </c>
    </row>
    <row r="45" spans="1:16" x14ac:dyDescent="0.3">
      <c r="A45" s="1">
        <v>43238</v>
      </c>
      <c r="B45">
        <v>1</v>
      </c>
      <c r="C45" t="s">
        <v>31</v>
      </c>
      <c r="D45" t="s">
        <v>121</v>
      </c>
      <c r="E45" t="s">
        <v>47</v>
      </c>
      <c r="F45" t="s">
        <v>269</v>
      </c>
      <c r="H45" t="s">
        <v>2309</v>
      </c>
      <c r="I45">
        <v>8</v>
      </c>
      <c r="L45" t="s">
        <v>507</v>
      </c>
      <c r="M45">
        <v>2</v>
      </c>
      <c r="N45" s="6">
        <f t="shared" si="0"/>
        <v>1.3183915622940012E-3</v>
      </c>
      <c r="O45" s="6">
        <f t="shared" si="1"/>
        <v>-6.6313427987885873</v>
      </c>
      <c r="P45" s="6">
        <f t="shared" si="2"/>
        <v>-8.7427063926019608E-3</v>
      </c>
    </row>
    <row r="46" spans="1:16" x14ac:dyDescent="0.3">
      <c r="A46" s="1">
        <v>43253</v>
      </c>
      <c r="B46">
        <v>1</v>
      </c>
      <c r="C46" t="s">
        <v>31</v>
      </c>
      <c r="D46" t="s">
        <v>121</v>
      </c>
      <c r="E46" t="s">
        <v>47</v>
      </c>
      <c r="F46" t="s">
        <v>269</v>
      </c>
      <c r="H46" t="s">
        <v>2310</v>
      </c>
      <c r="I46">
        <v>8</v>
      </c>
      <c r="L46" t="s">
        <v>509</v>
      </c>
      <c r="M46">
        <v>4</v>
      </c>
      <c r="N46" s="6">
        <f t="shared" si="0"/>
        <v>2.6367831245880024E-3</v>
      </c>
      <c r="O46" s="6">
        <f t="shared" si="1"/>
        <v>-5.9381956182286419</v>
      </c>
      <c r="P46" s="6">
        <f t="shared" si="2"/>
        <v>-1.5657733996647702E-2</v>
      </c>
    </row>
    <row r="47" spans="1:16" x14ac:dyDescent="0.3">
      <c r="A47" s="1">
        <v>43192</v>
      </c>
      <c r="B47">
        <v>2</v>
      </c>
      <c r="C47" t="s">
        <v>192</v>
      </c>
      <c r="D47" t="s">
        <v>215</v>
      </c>
      <c r="E47" t="s">
        <v>39</v>
      </c>
      <c r="H47" t="s">
        <v>2311</v>
      </c>
      <c r="I47">
        <v>1</v>
      </c>
      <c r="L47" t="s">
        <v>76</v>
      </c>
      <c r="M47">
        <v>2</v>
      </c>
      <c r="N47" s="6">
        <f t="shared" si="0"/>
        <v>1.3183915622940012E-3</v>
      </c>
      <c r="O47" s="6">
        <f t="shared" si="1"/>
        <v>-6.6313427987885873</v>
      </c>
      <c r="P47" s="6">
        <f t="shared" si="2"/>
        <v>-8.7427063926019608E-3</v>
      </c>
    </row>
    <row r="48" spans="1:16" x14ac:dyDescent="0.3">
      <c r="A48" s="1">
        <v>43210</v>
      </c>
      <c r="B48">
        <v>1</v>
      </c>
      <c r="C48" t="s">
        <v>192</v>
      </c>
      <c r="D48" t="s">
        <v>215</v>
      </c>
      <c r="E48" t="s">
        <v>39</v>
      </c>
      <c r="H48" t="s">
        <v>2232</v>
      </c>
      <c r="I48">
        <v>1</v>
      </c>
      <c r="L48" t="s">
        <v>579</v>
      </c>
      <c r="M48">
        <v>1</v>
      </c>
      <c r="N48" s="6">
        <f t="shared" si="0"/>
        <v>6.5919578114700061E-4</v>
      </c>
      <c r="O48" s="6">
        <f t="shared" si="1"/>
        <v>-7.3244899793485327</v>
      </c>
      <c r="P48" s="6">
        <f t="shared" si="2"/>
        <v>-4.8282728934400344E-3</v>
      </c>
    </row>
    <row r="49" spans="1:16" x14ac:dyDescent="0.3">
      <c r="A49" s="1">
        <v>43210</v>
      </c>
      <c r="B49">
        <v>1</v>
      </c>
      <c r="C49" t="s">
        <v>31</v>
      </c>
      <c r="D49" t="s">
        <v>507</v>
      </c>
      <c r="E49" t="s">
        <v>39</v>
      </c>
      <c r="H49" t="s">
        <v>2312</v>
      </c>
      <c r="I49">
        <v>3</v>
      </c>
      <c r="L49" t="s">
        <v>1367</v>
      </c>
      <c r="M49">
        <v>1</v>
      </c>
      <c r="N49" s="6">
        <f t="shared" si="0"/>
        <v>6.5919578114700061E-4</v>
      </c>
      <c r="O49" s="6">
        <f t="shared" si="1"/>
        <v>-7.3244899793485327</v>
      </c>
      <c r="P49" s="6">
        <f t="shared" si="2"/>
        <v>-4.8282728934400344E-3</v>
      </c>
    </row>
    <row r="50" spans="1:16" x14ac:dyDescent="0.3">
      <c r="A50" s="1">
        <v>43238</v>
      </c>
      <c r="B50">
        <v>1</v>
      </c>
      <c r="C50" t="s">
        <v>31</v>
      </c>
      <c r="D50" t="s">
        <v>507</v>
      </c>
      <c r="E50" t="s">
        <v>47</v>
      </c>
      <c r="H50" t="s">
        <v>2197</v>
      </c>
      <c r="I50">
        <v>5</v>
      </c>
      <c r="L50" t="s">
        <v>1088</v>
      </c>
      <c r="M50">
        <v>3</v>
      </c>
      <c r="N50" s="6">
        <f t="shared" si="0"/>
        <v>1.977587343441002E-3</v>
      </c>
      <c r="O50" s="6">
        <f t="shared" si="1"/>
        <v>-6.2258776906804227</v>
      </c>
      <c r="P50" s="6">
        <f t="shared" si="2"/>
        <v>-1.2312216922901298E-2</v>
      </c>
    </row>
    <row r="51" spans="1:16" x14ac:dyDescent="0.3">
      <c r="A51" s="1">
        <v>43210</v>
      </c>
      <c r="B51">
        <v>2</v>
      </c>
      <c r="C51" t="s">
        <v>31</v>
      </c>
      <c r="D51" t="s">
        <v>511</v>
      </c>
      <c r="E51" t="s">
        <v>39</v>
      </c>
      <c r="H51" t="s">
        <v>2313</v>
      </c>
      <c r="I51">
        <v>2</v>
      </c>
      <c r="L51" t="s">
        <v>601</v>
      </c>
      <c r="M51">
        <v>1</v>
      </c>
      <c r="N51" s="6">
        <f t="shared" si="0"/>
        <v>6.5919578114700061E-4</v>
      </c>
      <c r="O51" s="6">
        <f t="shared" si="1"/>
        <v>-7.3244899793485327</v>
      </c>
      <c r="P51" s="6">
        <f t="shared" si="2"/>
        <v>-4.8282728934400344E-3</v>
      </c>
    </row>
    <row r="52" spans="1:16" x14ac:dyDescent="0.3">
      <c r="A52" s="1">
        <v>43210</v>
      </c>
      <c r="B52">
        <v>1</v>
      </c>
      <c r="C52" t="s">
        <v>31</v>
      </c>
      <c r="D52" t="s">
        <v>510</v>
      </c>
      <c r="E52" t="s">
        <v>39</v>
      </c>
      <c r="H52" t="s">
        <v>507</v>
      </c>
      <c r="I52">
        <v>2</v>
      </c>
      <c r="L52" t="s">
        <v>2318</v>
      </c>
      <c r="M52">
        <v>2</v>
      </c>
      <c r="N52" s="6">
        <f t="shared" si="0"/>
        <v>1.3183915622940012E-3</v>
      </c>
      <c r="O52" s="6">
        <f t="shared" si="1"/>
        <v>-6.6313427987885873</v>
      </c>
      <c r="P52" s="6">
        <f t="shared" si="2"/>
        <v>-8.7427063926019608E-3</v>
      </c>
    </row>
    <row r="53" spans="1:16" x14ac:dyDescent="0.3">
      <c r="A53" s="1">
        <v>43210</v>
      </c>
      <c r="B53">
        <v>1</v>
      </c>
      <c r="C53" t="s">
        <v>3</v>
      </c>
      <c r="D53" t="s">
        <v>22</v>
      </c>
      <c r="E53" t="s">
        <v>39</v>
      </c>
      <c r="F53" t="s">
        <v>932</v>
      </c>
      <c r="H53" t="s">
        <v>2314</v>
      </c>
      <c r="I53">
        <v>4</v>
      </c>
      <c r="L53" t="s">
        <v>119</v>
      </c>
      <c r="M53">
        <v>1</v>
      </c>
      <c r="N53" s="6">
        <f t="shared" si="0"/>
        <v>6.5919578114700061E-4</v>
      </c>
      <c r="O53" s="6">
        <f t="shared" si="1"/>
        <v>-7.3244899793485327</v>
      </c>
      <c r="P53" s="6">
        <f t="shared" si="2"/>
        <v>-4.8282728934400344E-3</v>
      </c>
    </row>
    <row r="54" spans="1:16" x14ac:dyDescent="0.3">
      <c r="A54" s="1">
        <v>43223</v>
      </c>
      <c r="B54">
        <v>1</v>
      </c>
      <c r="C54" t="s">
        <v>765</v>
      </c>
      <c r="D54" t="s">
        <v>733</v>
      </c>
      <c r="E54" t="s">
        <v>737</v>
      </c>
      <c r="F54" t="s">
        <v>932</v>
      </c>
      <c r="H54" t="s">
        <v>2315</v>
      </c>
      <c r="I54">
        <v>2</v>
      </c>
      <c r="L54" t="s">
        <v>990</v>
      </c>
      <c r="M54">
        <v>2</v>
      </c>
      <c r="N54" s="6">
        <f t="shared" si="0"/>
        <v>1.3183915622940012E-3</v>
      </c>
      <c r="O54" s="6">
        <f t="shared" si="1"/>
        <v>-6.6313427987885873</v>
      </c>
      <c r="P54" s="6">
        <f t="shared" si="2"/>
        <v>-8.7427063926019608E-3</v>
      </c>
    </row>
    <row r="55" spans="1:16" x14ac:dyDescent="0.3">
      <c r="A55" s="1">
        <v>43253</v>
      </c>
      <c r="B55">
        <v>3</v>
      </c>
      <c r="C55" t="s">
        <v>110</v>
      </c>
      <c r="D55" t="s">
        <v>188</v>
      </c>
      <c r="E55" t="s">
        <v>47</v>
      </c>
      <c r="F55" t="s">
        <v>214</v>
      </c>
      <c r="H55" t="s">
        <v>2316</v>
      </c>
      <c r="I55">
        <v>1</v>
      </c>
      <c r="L55" t="s">
        <v>1941</v>
      </c>
      <c r="M55">
        <v>8</v>
      </c>
      <c r="N55" s="6">
        <f t="shared" si="0"/>
        <v>5.2735662491760048E-3</v>
      </c>
      <c r="O55" s="6">
        <f t="shared" si="1"/>
        <v>-5.2450484376686966</v>
      </c>
      <c r="P55" s="6">
        <f t="shared" si="2"/>
        <v>-2.7660110416182972E-2</v>
      </c>
    </row>
    <row r="56" spans="1:16" x14ac:dyDescent="0.3">
      <c r="A56" s="1">
        <v>43210</v>
      </c>
      <c r="B56">
        <v>2</v>
      </c>
      <c r="C56" t="s">
        <v>31</v>
      </c>
      <c r="D56" t="s">
        <v>180</v>
      </c>
      <c r="E56" t="s">
        <v>39</v>
      </c>
      <c r="F56" t="s">
        <v>968</v>
      </c>
      <c r="H56" t="s">
        <v>2317</v>
      </c>
      <c r="I56">
        <v>1</v>
      </c>
      <c r="L56" t="s">
        <v>2117</v>
      </c>
      <c r="M56">
        <v>2</v>
      </c>
      <c r="N56" s="6">
        <f t="shared" si="0"/>
        <v>1.3183915622940012E-3</v>
      </c>
      <c r="O56" s="6">
        <f t="shared" si="1"/>
        <v>-6.6313427987885873</v>
      </c>
      <c r="P56" s="6">
        <f t="shared" si="2"/>
        <v>-8.7427063926019608E-3</v>
      </c>
    </row>
    <row r="57" spans="1:16" x14ac:dyDescent="0.3">
      <c r="A57" s="1">
        <v>43210</v>
      </c>
      <c r="B57">
        <v>1</v>
      </c>
      <c r="C57" t="s">
        <v>31</v>
      </c>
      <c r="D57" t="s">
        <v>509</v>
      </c>
      <c r="E57" t="s">
        <v>39</v>
      </c>
      <c r="F57" t="s">
        <v>1010</v>
      </c>
      <c r="H57" t="s">
        <v>2244</v>
      </c>
      <c r="I57">
        <v>3</v>
      </c>
    </row>
    <row r="58" spans="1:16" x14ac:dyDescent="0.3">
      <c r="A58" s="1">
        <v>43223</v>
      </c>
      <c r="B58">
        <v>1</v>
      </c>
      <c r="C58" t="s">
        <v>742</v>
      </c>
      <c r="D58" t="s">
        <v>744</v>
      </c>
      <c r="E58" t="s">
        <v>737</v>
      </c>
      <c r="F58" t="s">
        <v>1010</v>
      </c>
      <c r="H58" t="s">
        <v>2263</v>
      </c>
      <c r="I58">
        <v>1</v>
      </c>
      <c r="L58" s="6" t="s">
        <v>805</v>
      </c>
      <c r="M58" s="6"/>
      <c r="N58" s="6">
        <f>SUM(P3:P56)</f>
        <v>-2.1064115001417605</v>
      </c>
    </row>
    <row r="59" spans="1:16" x14ac:dyDescent="0.3">
      <c r="A59" s="1">
        <v>43238</v>
      </c>
      <c r="B59">
        <v>1</v>
      </c>
      <c r="C59" t="s">
        <v>31</v>
      </c>
      <c r="D59" t="s">
        <v>509</v>
      </c>
      <c r="E59" t="s">
        <v>47</v>
      </c>
      <c r="H59" t="s">
        <v>2318</v>
      </c>
      <c r="I59">
        <v>2</v>
      </c>
      <c r="L59" s="6" t="s">
        <v>806</v>
      </c>
      <c r="M59" s="6"/>
      <c r="N59" s="6">
        <f>N58*(-1)</f>
        <v>2.1064115001417605</v>
      </c>
    </row>
    <row r="60" spans="1:16" x14ac:dyDescent="0.3">
      <c r="A60" s="1">
        <v>43253</v>
      </c>
      <c r="B60">
        <v>1</v>
      </c>
      <c r="C60" t="s">
        <v>31</v>
      </c>
      <c r="D60" t="s">
        <v>509</v>
      </c>
      <c r="E60" t="s">
        <v>47</v>
      </c>
      <c r="H60" t="s">
        <v>2319</v>
      </c>
      <c r="I60">
        <v>1</v>
      </c>
      <c r="L60" t="s">
        <v>927</v>
      </c>
      <c r="M60">
        <f>N59/LOG(54)</f>
        <v>1.215896494776691</v>
      </c>
    </row>
    <row r="61" spans="1:16" x14ac:dyDescent="0.3">
      <c r="A61" s="1">
        <v>43253</v>
      </c>
      <c r="B61">
        <v>2</v>
      </c>
      <c r="C61" t="s">
        <v>2</v>
      </c>
      <c r="D61" t="s">
        <v>76</v>
      </c>
      <c r="E61" t="s">
        <v>47</v>
      </c>
      <c r="H61" t="s">
        <v>2178</v>
      </c>
      <c r="I61">
        <v>2</v>
      </c>
    </row>
    <row r="62" spans="1:16" x14ac:dyDescent="0.3">
      <c r="A62" s="1">
        <v>43223</v>
      </c>
      <c r="B62">
        <v>1</v>
      </c>
      <c r="C62" t="s">
        <v>766</v>
      </c>
      <c r="D62" t="s">
        <v>728</v>
      </c>
      <c r="E62" t="s">
        <v>739</v>
      </c>
      <c r="F62" t="s">
        <v>991</v>
      </c>
      <c r="H62" t="s">
        <v>2252</v>
      </c>
      <c r="I62">
        <v>8</v>
      </c>
      <c r="L62" s="6" t="s">
        <v>808</v>
      </c>
      <c r="M62" s="6"/>
      <c r="N62" s="6"/>
      <c r="O62" s="6"/>
    </row>
    <row r="63" spans="1:16" x14ac:dyDescent="0.3">
      <c r="A63" s="1">
        <v>43253</v>
      </c>
      <c r="B63">
        <v>1</v>
      </c>
      <c r="C63" t="s">
        <v>0</v>
      </c>
      <c r="D63" t="s">
        <v>579</v>
      </c>
      <c r="E63" t="s">
        <v>153</v>
      </c>
      <c r="H63" t="s">
        <v>2177</v>
      </c>
      <c r="I63">
        <v>2</v>
      </c>
      <c r="L63" s="6" t="s">
        <v>800</v>
      </c>
      <c r="M63" s="6" t="s">
        <v>801</v>
      </c>
      <c r="N63" s="6" t="s">
        <v>802</v>
      </c>
      <c r="O63" s="6" t="s">
        <v>809</v>
      </c>
    </row>
    <row r="64" spans="1:16" x14ac:dyDescent="0.3">
      <c r="A64" s="1">
        <v>43253</v>
      </c>
      <c r="B64">
        <v>1</v>
      </c>
      <c r="C64" t="s">
        <v>0</v>
      </c>
      <c r="D64" t="s">
        <v>1367</v>
      </c>
      <c r="E64" t="s">
        <v>153</v>
      </c>
      <c r="L64" t="s">
        <v>831</v>
      </c>
      <c r="M64">
        <v>10</v>
      </c>
      <c r="N64" s="7">
        <f>M64/1517</f>
        <v>6.5919578114700065E-3</v>
      </c>
      <c r="O64" s="8">
        <f>N64*N64</f>
        <v>4.3453907788200437E-5</v>
      </c>
    </row>
    <row r="65" spans="1:15" x14ac:dyDescent="0.3">
      <c r="A65" s="1">
        <v>43210</v>
      </c>
      <c r="B65">
        <v>1</v>
      </c>
      <c r="C65" t="s">
        <v>2</v>
      </c>
      <c r="D65" t="s">
        <v>523</v>
      </c>
      <c r="E65" t="s">
        <v>38</v>
      </c>
      <c r="L65" t="s">
        <v>788</v>
      </c>
      <c r="M65">
        <v>107</v>
      </c>
      <c r="N65" s="7">
        <f t="shared" ref="N65:N117" si="3">M65/1517</f>
        <v>7.0533948582729072E-2</v>
      </c>
      <c r="O65" s="8">
        <f t="shared" ref="O65:O117" si="4">N65*N65</f>
        <v>4.9750379026710688E-3</v>
      </c>
    </row>
    <row r="66" spans="1:15" x14ac:dyDescent="0.3">
      <c r="A66" s="1">
        <v>43192</v>
      </c>
      <c r="B66">
        <v>1</v>
      </c>
      <c r="C66" t="s">
        <v>0</v>
      </c>
      <c r="D66" t="s">
        <v>5</v>
      </c>
      <c r="E66" t="s">
        <v>40</v>
      </c>
      <c r="L66" t="s">
        <v>219</v>
      </c>
      <c r="M66">
        <v>8</v>
      </c>
      <c r="N66" s="7">
        <f t="shared" si="3"/>
        <v>5.2735662491760048E-3</v>
      </c>
      <c r="O66" s="8">
        <f t="shared" si="4"/>
        <v>2.7810500984448275E-5</v>
      </c>
    </row>
    <row r="67" spans="1:15" x14ac:dyDescent="0.3">
      <c r="A67" s="1">
        <v>43253</v>
      </c>
      <c r="B67">
        <v>3</v>
      </c>
      <c r="C67" t="s">
        <v>0</v>
      </c>
      <c r="D67" t="s">
        <v>699</v>
      </c>
      <c r="E67" t="s">
        <v>40</v>
      </c>
      <c r="F67" t="s">
        <v>1151</v>
      </c>
      <c r="L67" t="s">
        <v>48</v>
      </c>
      <c r="M67">
        <v>1</v>
      </c>
      <c r="N67" s="7">
        <f t="shared" si="3"/>
        <v>6.5919578114700061E-4</v>
      </c>
      <c r="O67" s="8">
        <f t="shared" si="4"/>
        <v>4.345390778820043E-7</v>
      </c>
    </row>
    <row r="68" spans="1:15" x14ac:dyDescent="0.3">
      <c r="A68" s="1">
        <v>43253</v>
      </c>
      <c r="B68">
        <v>1</v>
      </c>
      <c r="C68" t="s">
        <v>0</v>
      </c>
      <c r="D68" t="s">
        <v>579</v>
      </c>
      <c r="E68" t="s">
        <v>40</v>
      </c>
      <c r="F68" t="s">
        <v>601</v>
      </c>
      <c r="L68" t="s">
        <v>132</v>
      </c>
      <c r="M68">
        <v>2</v>
      </c>
      <c r="N68" s="7">
        <f t="shared" si="3"/>
        <v>1.3183915622940012E-3</v>
      </c>
      <c r="O68" s="8">
        <f t="shared" si="4"/>
        <v>1.7381563115280172E-6</v>
      </c>
    </row>
    <row r="69" spans="1:15" x14ac:dyDescent="0.3">
      <c r="A69" s="1">
        <v>43223</v>
      </c>
      <c r="B69">
        <v>1</v>
      </c>
      <c r="C69" t="s">
        <v>766</v>
      </c>
      <c r="D69" t="s">
        <v>768</v>
      </c>
      <c r="E69" t="s">
        <v>738</v>
      </c>
      <c r="F69" t="s">
        <v>943</v>
      </c>
      <c r="L69" t="s">
        <v>991</v>
      </c>
      <c r="M69">
        <v>1</v>
      </c>
      <c r="N69" s="7">
        <f t="shared" si="3"/>
        <v>6.5919578114700061E-4</v>
      </c>
      <c r="O69" s="8">
        <f t="shared" si="4"/>
        <v>4.345390778820043E-7</v>
      </c>
    </row>
    <row r="70" spans="1:15" x14ac:dyDescent="0.3">
      <c r="A70" s="1">
        <v>43238</v>
      </c>
      <c r="B70">
        <v>3</v>
      </c>
      <c r="C70" t="s">
        <v>0</v>
      </c>
      <c r="D70" t="s">
        <v>112</v>
      </c>
      <c r="E70" t="s">
        <v>40</v>
      </c>
      <c r="F70" t="s">
        <v>49</v>
      </c>
      <c r="L70" t="s">
        <v>261</v>
      </c>
      <c r="M70">
        <v>104</v>
      </c>
      <c r="N70" s="7">
        <f t="shared" si="3"/>
        <v>6.8556361239288072E-2</v>
      </c>
      <c r="O70" s="8">
        <f t="shared" si="4"/>
        <v>4.6999746663717598E-3</v>
      </c>
    </row>
    <row r="71" spans="1:15" x14ac:dyDescent="0.3">
      <c r="A71" s="1">
        <v>43253</v>
      </c>
      <c r="B71">
        <v>31</v>
      </c>
      <c r="C71" t="s">
        <v>0</v>
      </c>
      <c r="D71" t="s">
        <v>112</v>
      </c>
      <c r="E71" t="s">
        <v>40</v>
      </c>
      <c r="F71" t="s">
        <v>49</v>
      </c>
      <c r="L71" t="s">
        <v>86</v>
      </c>
      <c r="M71">
        <v>654</v>
      </c>
      <c r="N71" s="7">
        <f t="shared" si="3"/>
        <v>0.43111404087013844</v>
      </c>
      <c r="O71" s="8">
        <f t="shared" si="4"/>
        <v>0.18585931623537941</v>
      </c>
    </row>
    <row r="72" spans="1:15" x14ac:dyDescent="0.3">
      <c r="A72" s="1">
        <v>43210</v>
      </c>
      <c r="B72">
        <v>1</v>
      </c>
      <c r="C72" t="s">
        <v>100</v>
      </c>
      <c r="D72" t="s">
        <v>98</v>
      </c>
      <c r="E72" t="s">
        <v>40</v>
      </c>
      <c r="L72" t="s">
        <v>147</v>
      </c>
      <c r="M72">
        <v>181</v>
      </c>
      <c r="N72" s="7">
        <f t="shared" si="3"/>
        <v>0.11931443638760712</v>
      </c>
      <c r="O72" s="8">
        <f t="shared" si="4"/>
        <v>1.4235934730492346E-2</v>
      </c>
    </row>
    <row r="73" spans="1:15" x14ac:dyDescent="0.3">
      <c r="A73" s="1">
        <v>43253</v>
      </c>
      <c r="B73">
        <v>2</v>
      </c>
      <c r="C73" t="s">
        <v>0</v>
      </c>
      <c r="D73" t="s">
        <v>1419</v>
      </c>
      <c r="E73" t="s">
        <v>40</v>
      </c>
      <c r="L73" t="s">
        <v>911</v>
      </c>
      <c r="M73">
        <v>10</v>
      </c>
      <c r="N73" s="7">
        <f t="shared" si="3"/>
        <v>6.5919578114700065E-3</v>
      </c>
      <c r="O73" s="8">
        <f t="shared" si="4"/>
        <v>4.3453907788200437E-5</v>
      </c>
    </row>
    <row r="74" spans="1:15" x14ac:dyDescent="0.3">
      <c r="A74" s="1">
        <v>43210</v>
      </c>
      <c r="B74">
        <v>4</v>
      </c>
      <c r="C74" t="s">
        <v>0</v>
      </c>
      <c r="D74" t="s">
        <v>111</v>
      </c>
      <c r="E74" t="s">
        <v>40</v>
      </c>
      <c r="F74" t="s">
        <v>971</v>
      </c>
      <c r="L74" t="s">
        <v>49</v>
      </c>
      <c r="M74">
        <v>35</v>
      </c>
      <c r="N74" s="7">
        <f t="shared" si="3"/>
        <v>2.3071852340145024E-2</v>
      </c>
      <c r="O74" s="8">
        <f t="shared" si="4"/>
        <v>5.3231037040545536E-4</v>
      </c>
    </row>
    <row r="75" spans="1:15" x14ac:dyDescent="0.3">
      <c r="A75" s="1">
        <v>43223</v>
      </c>
      <c r="B75">
        <v>4</v>
      </c>
      <c r="C75" t="s">
        <v>766</v>
      </c>
      <c r="D75" t="s">
        <v>725</v>
      </c>
      <c r="E75" t="s">
        <v>738</v>
      </c>
      <c r="F75" t="s">
        <v>1009</v>
      </c>
      <c r="L75" t="s">
        <v>972</v>
      </c>
      <c r="M75">
        <v>6</v>
      </c>
      <c r="N75" s="7">
        <f t="shared" si="3"/>
        <v>3.9551746868820041E-3</v>
      </c>
      <c r="O75" s="8">
        <f t="shared" si="4"/>
        <v>1.5643406803752159E-5</v>
      </c>
    </row>
    <row r="76" spans="1:15" x14ac:dyDescent="0.3">
      <c r="A76" s="1">
        <v>43238</v>
      </c>
      <c r="B76">
        <v>9</v>
      </c>
      <c r="C76" t="s">
        <v>0</v>
      </c>
      <c r="D76" t="s">
        <v>111</v>
      </c>
      <c r="E76" t="s">
        <v>40</v>
      </c>
      <c r="F76" t="s">
        <v>261</v>
      </c>
      <c r="L76" t="s">
        <v>214</v>
      </c>
      <c r="M76">
        <v>5</v>
      </c>
      <c r="N76" s="7">
        <f t="shared" si="3"/>
        <v>3.2959789057350032E-3</v>
      </c>
      <c r="O76" s="8">
        <f t="shared" si="4"/>
        <v>1.0863476947050109E-5</v>
      </c>
    </row>
    <row r="77" spans="1:15" x14ac:dyDescent="0.3">
      <c r="A77" s="1">
        <v>43253</v>
      </c>
      <c r="B77">
        <v>87</v>
      </c>
      <c r="C77" t="s">
        <v>0</v>
      </c>
      <c r="D77" t="s">
        <v>111</v>
      </c>
      <c r="E77" t="s">
        <v>40</v>
      </c>
      <c r="F77" t="s">
        <v>261</v>
      </c>
      <c r="L77" t="s">
        <v>910</v>
      </c>
      <c r="M77">
        <v>2</v>
      </c>
      <c r="N77" s="7">
        <f t="shared" si="3"/>
        <v>1.3183915622940012E-3</v>
      </c>
      <c r="O77" s="8">
        <f t="shared" si="4"/>
        <v>1.7381563115280172E-6</v>
      </c>
    </row>
    <row r="78" spans="1:15" x14ac:dyDescent="0.3">
      <c r="A78" s="1">
        <v>43253</v>
      </c>
      <c r="B78">
        <v>1</v>
      </c>
      <c r="C78" t="s">
        <v>108</v>
      </c>
      <c r="D78" t="s">
        <v>119</v>
      </c>
      <c r="E78" t="s">
        <v>40</v>
      </c>
      <c r="L78" t="s">
        <v>85</v>
      </c>
      <c r="M78">
        <v>72</v>
      </c>
      <c r="N78" s="7">
        <f t="shared" si="3"/>
        <v>4.7462096242584045E-2</v>
      </c>
      <c r="O78" s="8">
        <f t="shared" si="4"/>
        <v>2.2526505797403106E-3</v>
      </c>
    </row>
    <row r="79" spans="1:15" x14ac:dyDescent="0.3">
      <c r="A79" s="1">
        <v>43210</v>
      </c>
      <c r="B79">
        <v>2</v>
      </c>
      <c r="C79" t="s">
        <v>100</v>
      </c>
      <c r="D79" t="s">
        <v>479</v>
      </c>
      <c r="E79" t="s">
        <v>40</v>
      </c>
      <c r="F79" t="s">
        <v>972</v>
      </c>
      <c r="L79" t="s">
        <v>218</v>
      </c>
      <c r="M79">
        <v>188</v>
      </c>
      <c r="N79" s="7">
        <f t="shared" si="3"/>
        <v>0.12392880685563612</v>
      </c>
      <c r="O79" s="8">
        <f t="shared" si="4"/>
        <v>1.5358349168661562E-2</v>
      </c>
    </row>
    <row r="80" spans="1:15" x14ac:dyDescent="0.3">
      <c r="A80" s="1">
        <v>43223</v>
      </c>
      <c r="B80">
        <v>1</v>
      </c>
      <c r="C80" t="s">
        <v>730</v>
      </c>
      <c r="D80" t="s">
        <v>731</v>
      </c>
      <c r="E80" t="s">
        <v>738</v>
      </c>
      <c r="F80" t="s">
        <v>972</v>
      </c>
      <c r="L80" t="s">
        <v>998</v>
      </c>
      <c r="M80">
        <v>1</v>
      </c>
      <c r="N80" s="7">
        <f t="shared" si="3"/>
        <v>6.5919578114700061E-4</v>
      </c>
      <c r="O80" s="8">
        <f t="shared" si="4"/>
        <v>4.345390778820043E-7</v>
      </c>
    </row>
    <row r="81" spans="1:15" x14ac:dyDescent="0.3">
      <c r="A81" s="1">
        <v>43238</v>
      </c>
      <c r="B81">
        <v>3</v>
      </c>
      <c r="C81" t="s">
        <v>100</v>
      </c>
      <c r="D81" t="s">
        <v>479</v>
      </c>
      <c r="E81" t="s">
        <v>40</v>
      </c>
      <c r="F81" t="s">
        <v>972</v>
      </c>
      <c r="L81" t="s">
        <v>1017</v>
      </c>
      <c r="M81">
        <v>1</v>
      </c>
      <c r="N81" s="7">
        <f t="shared" si="3"/>
        <v>6.5919578114700061E-4</v>
      </c>
      <c r="O81" s="8">
        <f t="shared" si="4"/>
        <v>4.345390778820043E-7</v>
      </c>
    </row>
    <row r="82" spans="1:15" x14ac:dyDescent="0.3">
      <c r="A82" s="1">
        <v>43223</v>
      </c>
      <c r="B82">
        <v>1</v>
      </c>
      <c r="C82" t="s">
        <v>767</v>
      </c>
      <c r="D82" t="s">
        <v>770</v>
      </c>
      <c r="E82" t="s">
        <v>740</v>
      </c>
      <c r="L82" t="s">
        <v>950</v>
      </c>
      <c r="M82">
        <v>2</v>
      </c>
      <c r="N82" s="7">
        <f t="shared" si="3"/>
        <v>1.3183915622940012E-3</v>
      </c>
      <c r="O82" s="8">
        <f t="shared" si="4"/>
        <v>1.7381563115280172E-6</v>
      </c>
    </row>
    <row r="83" spans="1:15" x14ac:dyDescent="0.3">
      <c r="A83" s="1">
        <v>43210</v>
      </c>
      <c r="B83">
        <v>1</v>
      </c>
      <c r="C83" t="s">
        <v>2</v>
      </c>
      <c r="D83" t="s">
        <v>25</v>
      </c>
      <c r="E83" t="s">
        <v>43</v>
      </c>
      <c r="L83" t="s">
        <v>1018</v>
      </c>
      <c r="M83">
        <v>12</v>
      </c>
      <c r="N83" s="7">
        <f t="shared" si="3"/>
        <v>7.9103493737640081E-3</v>
      </c>
      <c r="O83" s="8">
        <f t="shared" si="4"/>
        <v>6.2573627215008635E-5</v>
      </c>
    </row>
    <row r="84" spans="1:15" x14ac:dyDescent="0.3">
      <c r="A84" s="1">
        <v>43238</v>
      </c>
      <c r="B84">
        <v>3</v>
      </c>
      <c r="C84" t="s">
        <v>2</v>
      </c>
      <c r="D84" t="s">
        <v>171</v>
      </c>
      <c r="E84" t="s">
        <v>46</v>
      </c>
      <c r="L84" t="s">
        <v>1019</v>
      </c>
      <c r="M84">
        <v>35</v>
      </c>
      <c r="N84" s="7">
        <f t="shared" si="3"/>
        <v>2.3071852340145024E-2</v>
      </c>
      <c r="O84" s="8">
        <f t="shared" si="4"/>
        <v>5.3231037040545536E-4</v>
      </c>
    </row>
    <row r="85" spans="1:15" x14ac:dyDescent="0.3">
      <c r="A85" s="1">
        <v>43253</v>
      </c>
      <c r="B85">
        <v>2</v>
      </c>
      <c r="C85" t="s">
        <v>2</v>
      </c>
      <c r="D85" t="s">
        <v>171</v>
      </c>
      <c r="E85" t="s">
        <v>46</v>
      </c>
      <c r="L85" t="s">
        <v>1003</v>
      </c>
      <c r="M85">
        <v>3</v>
      </c>
      <c r="N85" s="7">
        <f t="shared" si="3"/>
        <v>1.977587343441002E-3</v>
      </c>
      <c r="O85" s="8">
        <f t="shared" si="4"/>
        <v>3.9108517009380397E-6</v>
      </c>
    </row>
    <row r="86" spans="1:15" x14ac:dyDescent="0.3">
      <c r="A86" s="1">
        <v>43253</v>
      </c>
      <c r="B86">
        <v>1</v>
      </c>
      <c r="C86" t="s">
        <v>2</v>
      </c>
      <c r="D86" t="s">
        <v>17</v>
      </c>
      <c r="E86" t="s">
        <v>46</v>
      </c>
      <c r="L86" t="s">
        <v>507</v>
      </c>
      <c r="M86">
        <v>1</v>
      </c>
      <c r="N86" s="7">
        <f t="shared" si="3"/>
        <v>6.5919578114700061E-4</v>
      </c>
      <c r="O86" s="8">
        <f t="shared" si="4"/>
        <v>4.345390778820043E-7</v>
      </c>
    </row>
    <row r="87" spans="1:15" x14ac:dyDescent="0.3">
      <c r="A87" s="1">
        <v>43210</v>
      </c>
      <c r="B87">
        <v>1</v>
      </c>
      <c r="C87" t="s">
        <v>2</v>
      </c>
      <c r="D87" t="s">
        <v>24</v>
      </c>
      <c r="E87" t="s">
        <v>43</v>
      </c>
      <c r="L87" t="s">
        <v>510</v>
      </c>
      <c r="M87">
        <v>1</v>
      </c>
      <c r="N87" s="7">
        <f t="shared" si="3"/>
        <v>6.5919578114700061E-4</v>
      </c>
      <c r="O87" s="8">
        <f t="shared" si="4"/>
        <v>4.345390778820043E-7</v>
      </c>
    </row>
    <row r="88" spans="1:15" x14ac:dyDescent="0.3">
      <c r="A88" s="1">
        <v>43253</v>
      </c>
      <c r="B88">
        <v>2</v>
      </c>
      <c r="C88" t="s">
        <v>1</v>
      </c>
      <c r="D88" t="s">
        <v>387</v>
      </c>
      <c r="E88" t="s">
        <v>46</v>
      </c>
      <c r="L88" t="s">
        <v>511</v>
      </c>
      <c r="M88">
        <v>2</v>
      </c>
      <c r="N88" s="7">
        <f t="shared" si="3"/>
        <v>1.3183915622940012E-3</v>
      </c>
      <c r="O88" s="8">
        <f t="shared" si="4"/>
        <v>1.7381563115280172E-6</v>
      </c>
    </row>
    <row r="89" spans="1:15" x14ac:dyDescent="0.3">
      <c r="A89" s="1">
        <v>43210</v>
      </c>
      <c r="B89">
        <v>1</v>
      </c>
      <c r="C89" t="s">
        <v>2</v>
      </c>
      <c r="D89" t="s">
        <v>524</v>
      </c>
      <c r="E89" t="s">
        <v>43</v>
      </c>
      <c r="L89" t="s">
        <v>190</v>
      </c>
      <c r="M89">
        <v>1</v>
      </c>
      <c r="N89" s="7">
        <f t="shared" si="3"/>
        <v>6.5919578114700061E-4</v>
      </c>
      <c r="O89" s="8">
        <f t="shared" si="4"/>
        <v>4.345390778820043E-7</v>
      </c>
    </row>
    <row r="90" spans="1:15" x14ac:dyDescent="0.3">
      <c r="A90" s="1">
        <v>43210</v>
      </c>
      <c r="B90">
        <v>1</v>
      </c>
      <c r="C90" t="s">
        <v>2</v>
      </c>
      <c r="D90" t="s">
        <v>525</v>
      </c>
      <c r="E90" t="s">
        <v>43</v>
      </c>
      <c r="L90" t="s">
        <v>523</v>
      </c>
      <c r="M90">
        <v>1</v>
      </c>
      <c r="N90" s="7">
        <f t="shared" si="3"/>
        <v>6.5919578114700061E-4</v>
      </c>
      <c r="O90" s="8">
        <f t="shared" si="4"/>
        <v>4.345390778820043E-7</v>
      </c>
    </row>
    <row r="91" spans="1:15" x14ac:dyDescent="0.3">
      <c r="A91" s="1">
        <v>43210</v>
      </c>
      <c r="B91">
        <v>2</v>
      </c>
      <c r="C91" t="s">
        <v>2</v>
      </c>
      <c r="D91" t="s">
        <v>521</v>
      </c>
      <c r="E91" t="s">
        <v>43</v>
      </c>
      <c r="L91" t="s">
        <v>5</v>
      </c>
      <c r="M91">
        <v>1</v>
      </c>
      <c r="N91" s="7">
        <f t="shared" si="3"/>
        <v>6.5919578114700061E-4</v>
      </c>
      <c r="O91" s="8">
        <f t="shared" si="4"/>
        <v>4.345390778820043E-7</v>
      </c>
    </row>
    <row r="92" spans="1:15" x14ac:dyDescent="0.3">
      <c r="A92" s="1">
        <v>43238</v>
      </c>
      <c r="B92">
        <v>7</v>
      </c>
      <c r="C92" t="s">
        <v>1</v>
      </c>
      <c r="D92" t="s">
        <v>592</v>
      </c>
      <c r="E92" t="s">
        <v>46</v>
      </c>
      <c r="L92" t="s">
        <v>98</v>
      </c>
      <c r="M92">
        <v>1</v>
      </c>
      <c r="N92" s="7">
        <f t="shared" si="3"/>
        <v>6.5919578114700061E-4</v>
      </c>
      <c r="O92" s="8">
        <f t="shared" si="4"/>
        <v>4.345390778820043E-7</v>
      </c>
    </row>
    <row r="93" spans="1:15" x14ac:dyDescent="0.3">
      <c r="A93" s="1">
        <v>43253</v>
      </c>
      <c r="B93">
        <v>1</v>
      </c>
      <c r="C93" t="s">
        <v>1</v>
      </c>
      <c r="D93" t="s">
        <v>592</v>
      </c>
      <c r="E93" t="s">
        <v>46</v>
      </c>
      <c r="L93" t="s">
        <v>25</v>
      </c>
      <c r="M93">
        <v>6</v>
      </c>
      <c r="N93" s="7">
        <f t="shared" si="3"/>
        <v>3.9551746868820041E-3</v>
      </c>
      <c r="O93" s="8">
        <f t="shared" si="4"/>
        <v>1.5643406803752159E-5</v>
      </c>
    </row>
    <row r="94" spans="1:15" x14ac:dyDescent="0.3">
      <c r="A94" s="1">
        <v>43253</v>
      </c>
      <c r="B94">
        <v>2</v>
      </c>
      <c r="C94" t="s">
        <v>2</v>
      </c>
      <c r="D94" t="s">
        <v>1407</v>
      </c>
      <c r="E94" t="s">
        <v>46</v>
      </c>
      <c r="L94" t="s">
        <v>521</v>
      </c>
      <c r="M94">
        <v>2</v>
      </c>
      <c r="N94" s="7">
        <f t="shared" si="3"/>
        <v>1.3183915622940012E-3</v>
      </c>
      <c r="O94" s="8">
        <f t="shared" si="4"/>
        <v>1.7381563115280172E-6</v>
      </c>
    </row>
    <row r="95" spans="1:15" x14ac:dyDescent="0.3">
      <c r="L95" t="s">
        <v>24</v>
      </c>
      <c r="M95">
        <v>1</v>
      </c>
      <c r="N95" s="7">
        <f t="shared" si="3"/>
        <v>6.5919578114700061E-4</v>
      </c>
      <c r="O95" s="8">
        <f t="shared" si="4"/>
        <v>4.345390778820043E-7</v>
      </c>
    </row>
    <row r="96" spans="1:15" x14ac:dyDescent="0.3">
      <c r="L96" t="s">
        <v>524</v>
      </c>
      <c r="M96">
        <v>1</v>
      </c>
      <c r="N96" s="7">
        <f t="shared" si="3"/>
        <v>6.5919578114700061E-4</v>
      </c>
      <c r="O96" s="8">
        <f t="shared" si="4"/>
        <v>4.345390778820043E-7</v>
      </c>
    </row>
    <row r="97" spans="12:15" x14ac:dyDescent="0.3">
      <c r="L97" t="s">
        <v>525</v>
      </c>
      <c r="M97">
        <v>1</v>
      </c>
      <c r="N97" s="7">
        <f t="shared" si="3"/>
        <v>6.5919578114700061E-4</v>
      </c>
      <c r="O97" s="8">
        <f t="shared" si="4"/>
        <v>4.345390778820043E-7</v>
      </c>
    </row>
    <row r="98" spans="12:15" x14ac:dyDescent="0.3">
      <c r="L98" t="s">
        <v>19</v>
      </c>
      <c r="M98">
        <v>1</v>
      </c>
      <c r="N98" s="7">
        <f t="shared" si="3"/>
        <v>6.5919578114700061E-4</v>
      </c>
      <c r="O98" s="8">
        <f t="shared" si="4"/>
        <v>4.345390778820043E-7</v>
      </c>
    </row>
    <row r="99" spans="12:15" x14ac:dyDescent="0.3">
      <c r="L99" t="s">
        <v>906</v>
      </c>
      <c r="M99">
        <v>8</v>
      </c>
      <c r="N99" s="7">
        <f t="shared" si="3"/>
        <v>5.2735662491760048E-3</v>
      </c>
      <c r="O99" s="8">
        <f t="shared" si="4"/>
        <v>2.7810500984448275E-5</v>
      </c>
    </row>
    <row r="100" spans="12:15" x14ac:dyDescent="0.3">
      <c r="L100" t="s">
        <v>2067</v>
      </c>
      <c r="M100">
        <v>8</v>
      </c>
      <c r="N100" s="7">
        <f t="shared" si="3"/>
        <v>5.2735662491760048E-3</v>
      </c>
      <c r="O100" s="8">
        <f t="shared" si="4"/>
        <v>2.7810500984448275E-5</v>
      </c>
    </row>
    <row r="101" spans="12:15" x14ac:dyDescent="0.3">
      <c r="L101" t="s">
        <v>923</v>
      </c>
      <c r="M101">
        <v>1</v>
      </c>
      <c r="N101" s="7">
        <f t="shared" si="3"/>
        <v>6.5919578114700061E-4</v>
      </c>
      <c r="O101" s="8">
        <f t="shared" si="4"/>
        <v>4.345390778820043E-7</v>
      </c>
    </row>
    <row r="102" spans="12:15" x14ac:dyDescent="0.3">
      <c r="L102" t="s">
        <v>908</v>
      </c>
      <c r="M102">
        <v>1</v>
      </c>
      <c r="N102" s="7">
        <f t="shared" si="3"/>
        <v>6.5919578114700061E-4</v>
      </c>
      <c r="O102" s="8">
        <f t="shared" si="4"/>
        <v>4.345390778820043E-7</v>
      </c>
    </row>
    <row r="103" spans="12:15" x14ac:dyDescent="0.3">
      <c r="L103" t="s">
        <v>2287</v>
      </c>
      <c r="M103">
        <v>3</v>
      </c>
      <c r="N103" s="7">
        <f t="shared" si="3"/>
        <v>1.977587343441002E-3</v>
      </c>
      <c r="O103" s="8">
        <f t="shared" si="4"/>
        <v>3.9108517009380397E-6</v>
      </c>
    </row>
    <row r="104" spans="12:15" x14ac:dyDescent="0.3">
      <c r="L104" t="s">
        <v>59</v>
      </c>
      <c r="M104">
        <v>5</v>
      </c>
      <c r="N104" s="7">
        <f t="shared" si="3"/>
        <v>3.2959789057350032E-3</v>
      </c>
      <c r="O104" s="8">
        <f t="shared" si="4"/>
        <v>1.0863476947050109E-5</v>
      </c>
    </row>
    <row r="105" spans="12:15" x14ac:dyDescent="0.3">
      <c r="L105" t="s">
        <v>855</v>
      </c>
      <c r="M105">
        <v>2</v>
      </c>
      <c r="N105" s="7">
        <f t="shared" si="3"/>
        <v>1.3183915622940012E-3</v>
      </c>
      <c r="O105" s="8">
        <f t="shared" si="4"/>
        <v>1.7381563115280172E-6</v>
      </c>
    </row>
    <row r="106" spans="12:15" x14ac:dyDescent="0.3">
      <c r="L106" t="s">
        <v>507</v>
      </c>
      <c r="M106">
        <v>2</v>
      </c>
      <c r="N106" s="7">
        <f t="shared" si="3"/>
        <v>1.3183915622940012E-3</v>
      </c>
      <c r="O106" s="8">
        <f t="shared" si="4"/>
        <v>1.7381563115280172E-6</v>
      </c>
    </row>
    <row r="107" spans="12:15" x14ac:dyDescent="0.3">
      <c r="L107" t="s">
        <v>509</v>
      </c>
      <c r="M107">
        <v>4</v>
      </c>
      <c r="N107" s="7">
        <f t="shared" si="3"/>
        <v>2.6367831245880024E-3</v>
      </c>
      <c r="O107" s="8">
        <f t="shared" si="4"/>
        <v>6.9526252461120688E-6</v>
      </c>
    </row>
    <row r="108" spans="12:15" x14ac:dyDescent="0.3">
      <c r="L108" t="s">
        <v>76</v>
      </c>
      <c r="M108">
        <v>2</v>
      </c>
      <c r="N108" s="7">
        <f t="shared" si="3"/>
        <v>1.3183915622940012E-3</v>
      </c>
      <c r="O108" s="8">
        <f t="shared" si="4"/>
        <v>1.7381563115280172E-6</v>
      </c>
    </row>
    <row r="109" spans="12:15" x14ac:dyDescent="0.3">
      <c r="L109" t="s">
        <v>579</v>
      </c>
      <c r="M109">
        <v>1</v>
      </c>
      <c r="N109" s="7">
        <f t="shared" si="3"/>
        <v>6.5919578114700061E-4</v>
      </c>
      <c r="O109" s="8">
        <f t="shared" si="4"/>
        <v>4.345390778820043E-7</v>
      </c>
    </row>
    <row r="110" spans="12:15" x14ac:dyDescent="0.3">
      <c r="L110" t="s">
        <v>1367</v>
      </c>
      <c r="M110">
        <v>1</v>
      </c>
      <c r="N110" s="7">
        <f t="shared" si="3"/>
        <v>6.5919578114700061E-4</v>
      </c>
      <c r="O110" s="8">
        <f t="shared" si="4"/>
        <v>4.345390778820043E-7</v>
      </c>
    </row>
    <row r="111" spans="12:15" x14ac:dyDescent="0.3">
      <c r="L111" t="s">
        <v>1088</v>
      </c>
      <c r="M111">
        <v>3</v>
      </c>
      <c r="N111" s="7">
        <f t="shared" si="3"/>
        <v>1.977587343441002E-3</v>
      </c>
      <c r="O111" s="8">
        <f t="shared" si="4"/>
        <v>3.9108517009380397E-6</v>
      </c>
    </row>
    <row r="112" spans="12:15" x14ac:dyDescent="0.3">
      <c r="L112" t="s">
        <v>601</v>
      </c>
      <c r="M112">
        <v>1</v>
      </c>
      <c r="N112" s="7">
        <f t="shared" si="3"/>
        <v>6.5919578114700061E-4</v>
      </c>
      <c r="O112" s="8">
        <f t="shared" si="4"/>
        <v>4.345390778820043E-7</v>
      </c>
    </row>
    <row r="113" spans="12:15" x14ac:dyDescent="0.3">
      <c r="L113" t="s">
        <v>2318</v>
      </c>
      <c r="M113">
        <v>2</v>
      </c>
      <c r="N113" s="7">
        <f t="shared" si="3"/>
        <v>1.3183915622940012E-3</v>
      </c>
      <c r="O113" s="8">
        <f t="shared" si="4"/>
        <v>1.7381563115280172E-6</v>
      </c>
    </row>
    <row r="114" spans="12:15" x14ac:dyDescent="0.3">
      <c r="L114" t="s">
        <v>119</v>
      </c>
      <c r="M114">
        <v>1</v>
      </c>
      <c r="N114" s="7">
        <f t="shared" si="3"/>
        <v>6.5919578114700061E-4</v>
      </c>
      <c r="O114" s="8">
        <f t="shared" si="4"/>
        <v>4.345390778820043E-7</v>
      </c>
    </row>
    <row r="115" spans="12:15" x14ac:dyDescent="0.3">
      <c r="L115" t="s">
        <v>990</v>
      </c>
      <c r="M115">
        <v>2</v>
      </c>
      <c r="N115" s="7">
        <f t="shared" si="3"/>
        <v>1.3183915622940012E-3</v>
      </c>
      <c r="O115" s="8">
        <f t="shared" si="4"/>
        <v>1.7381563115280172E-6</v>
      </c>
    </row>
    <row r="116" spans="12:15" x14ac:dyDescent="0.3">
      <c r="L116" t="s">
        <v>1941</v>
      </c>
      <c r="M116">
        <v>8</v>
      </c>
      <c r="N116" s="7">
        <f t="shared" si="3"/>
        <v>5.2735662491760048E-3</v>
      </c>
      <c r="O116" s="8">
        <f t="shared" si="4"/>
        <v>2.7810500984448275E-5</v>
      </c>
    </row>
    <row r="117" spans="12:15" x14ac:dyDescent="0.3">
      <c r="L117" t="s">
        <v>2117</v>
      </c>
      <c r="M117">
        <v>2</v>
      </c>
      <c r="N117" s="7">
        <f t="shared" si="3"/>
        <v>1.3183915622940012E-3</v>
      </c>
      <c r="O117" s="8">
        <f t="shared" si="4"/>
        <v>1.7381563115280172E-6</v>
      </c>
    </row>
    <row r="119" spans="12:15" x14ac:dyDescent="0.3">
      <c r="L119" s="7">
        <f>SUM(O64:O117)</f>
        <v>0.22880611691969144</v>
      </c>
      <c r="M119" s="6" t="s">
        <v>810</v>
      </c>
      <c r="N119" s="6"/>
      <c r="O119" s="6"/>
    </row>
    <row r="120" spans="12:15" x14ac:dyDescent="0.3">
      <c r="L120" s="7">
        <f>1-L119</f>
        <v>0.77119388308030856</v>
      </c>
      <c r="M120" s="6" t="s">
        <v>811</v>
      </c>
      <c r="N120" s="6"/>
      <c r="O120" s="6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selection activeCell="G28" sqref="G28"/>
    </sheetView>
  </sheetViews>
  <sheetFormatPr defaultRowHeight="16.2" x14ac:dyDescent="0.3"/>
  <sheetData>
    <row r="1" spans="1:17" x14ac:dyDescent="0.3">
      <c r="A1" s="1">
        <v>43281</v>
      </c>
      <c r="B1">
        <v>1</v>
      </c>
      <c r="C1" t="s">
        <v>1</v>
      </c>
      <c r="D1" t="s">
        <v>1851</v>
      </c>
      <c r="E1" t="s">
        <v>41</v>
      </c>
      <c r="J1" t="s">
        <v>716</v>
      </c>
      <c r="K1" t="s">
        <v>717</v>
      </c>
      <c r="M1" s="6" t="s">
        <v>827</v>
      </c>
      <c r="N1" s="6"/>
      <c r="O1" s="6"/>
      <c r="P1" s="6"/>
      <c r="Q1" s="6"/>
    </row>
    <row r="2" spans="1:17" x14ac:dyDescent="0.3">
      <c r="A2" s="1">
        <v>43223</v>
      </c>
      <c r="B2">
        <v>1</v>
      </c>
      <c r="C2" t="s">
        <v>1131</v>
      </c>
      <c r="D2" t="s">
        <v>1172</v>
      </c>
      <c r="E2" t="s">
        <v>1153</v>
      </c>
      <c r="I2" t="s">
        <v>41</v>
      </c>
      <c r="J2">
        <v>17</v>
      </c>
      <c r="K2">
        <v>673</v>
      </c>
      <c r="M2" s="6" t="s">
        <v>800</v>
      </c>
      <c r="N2" s="6" t="s">
        <v>801</v>
      </c>
      <c r="O2" s="6" t="s">
        <v>802</v>
      </c>
      <c r="P2" s="6" t="s">
        <v>803</v>
      </c>
      <c r="Q2" s="6" t="s">
        <v>804</v>
      </c>
    </row>
    <row r="3" spans="1:17" x14ac:dyDescent="0.3">
      <c r="A3" s="1">
        <v>43210</v>
      </c>
      <c r="B3">
        <v>1</v>
      </c>
      <c r="C3" t="s">
        <v>489</v>
      </c>
      <c r="D3" t="s">
        <v>495</v>
      </c>
      <c r="E3" t="s">
        <v>41</v>
      </c>
      <c r="I3" t="s">
        <v>39</v>
      </c>
      <c r="J3">
        <v>9</v>
      </c>
      <c r="K3">
        <v>41</v>
      </c>
      <c r="M3" t="s">
        <v>397</v>
      </c>
      <c r="N3">
        <v>8</v>
      </c>
      <c r="O3" s="6">
        <f>N3/1131</f>
        <v>7.073386383731211E-3</v>
      </c>
      <c r="P3" s="6">
        <f>LN(O3)</f>
        <v>-4.9514159344362847</v>
      </c>
      <c r="Q3" s="6">
        <f>O3*P3</f>
        <v>-3.5023278050831365E-2</v>
      </c>
    </row>
    <row r="4" spans="1:17" x14ac:dyDescent="0.3">
      <c r="A4" s="1">
        <v>43223</v>
      </c>
      <c r="B4">
        <v>2</v>
      </c>
      <c r="C4" t="s">
        <v>1131</v>
      </c>
      <c r="D4" t="s">
        <v>1171</v>
      </c>
      <c r="E4" t="s">
        <v>1153</v>
      </c>
      <c r="I4" t="s">
        <v>38</v>
      </c>
      <c r="J4">
        <v>3</v>
      </c>
      <c r="K4">
        <v>5</v>
      </c>
      <c r="M4" t="s">
        <v>788</v>
      </c>
      <c r="N4">
        <v>16</v>
      </c>
      <c r="O4" s="6">
        <f t="shared" ref="O4:O44" si="0">N4/1131</f>
        <v>1.4146772767462422E-2</v>
      </c>
      <c r="P4" s="6">
        <f t="shared" ref="P4:P44" si="1">LN(O4)</f>
        <v>-4.2582687538763393</v>
      </c>
      <c r="Q4" s="6">
        <f t="shared" ref="Q4:Q44" si="2">O4*P4</f>
        <v>-6.0240760443873942E-2</v>
      </c>
    </row>
    <row r="5" spans="1:17" x14ac:dyDescent="0.3">
      <c r="A5" s="1">
        <v>43238</v>
      </c>
      <c r="B5">
        <v>1</v>
      </c>
      <c r="C5" t="s">
        <v>1</v>
      </c>
      <c r="D5" t="s">
        <v>249</v>
      </c>
      <c r="E5" t="s">
        <v>41</v>
      </c>
      <c r="I5" t="s">
        <v>40</v>
      </c>
      <c r="J5">
        <v>7</v>
      </c>
      <c r="K5">
        <v>399</v>
      </c>
      <c r="M5" t="s">
        <v>219</v>
      </c>
      <c r="N5">
        <v>43</v>
      </c>
      <c r="O5" s="6">
        <f t="shared" si="0"/>
        <v>3.8019451812555262E-2</v>
      </c>
      <c r="P5" s="6">
        <f t="shared" si="1"/>
        <v>-3.2696573604225581</v>
      </c>
      <c r="Q5" s="6">
        <f t="shared" si="2"/>
        <v>-0.12431058045815208</v>
      </c>
    </row>
    <row r="6" spans="1:17" x14ac:dyDescent="0.3">
      <c r="A6" s="1">
        <v>43223</v>
      </c>
      <c r="B6">
        <v>1</v>
      </c>
      <c r="C6" t="s">
        <v>1131</v>
      </c>
      <c r="D6" t="s">
        <v>1169</v>
      </c>
      <c r="E6" t="s">
        <v>1153</v>
      </c>
      <c r="I6" t="s">
        <v>43</v>
      </c>
      <c r="J6">
        <v>6</v>
      </c>
      <c r="K6">
        <v>13</v>
      </c>
      <c r="M6" t="s">
        <v>86</v>
      </c>
      <c r="N6">
        <v>224</v>
      </c>
      <c r="O6" s="6">
        <f t="shared" si="0"/>
        <v>0.19805481874447392</v>
      </c>
      <c r="P6" s="6">
        <f t="shared" si="1"/>
        <v>-1.6192114242610807</v>
      </c>
      <c r="Q6" s="6">
        <f t="shared" si="2"/>
        <v>-0.32069262514100977</v>
      </c>
    </row>
    <row r="7" spans="1:17" x14ac:dyDescent="0.3">
      <c r="A7" s="1">
        <v>43210</v>
      </c>
      <c r="B7">
        <v>10</v>
      </c>
      <c r="C7" t="s">
        <v>1</v>
      </c>
      <c r="D7" t="s">
        <v>8</v>
      </c>
      <c r="E7" t="s">
        <v>41</v>
      </c>
      <c r="F7" t="s">
        <v>788</v>
      </c>
      <c r="I7" t="s">
        <v>715</v>
      </c>
      <c r="J7">
        <v>42</v>
      </c>
      <c r="K7">
        <v>1131</v>
      </c>
      <c r="M7" t="s">
        <v>147</v>
      </c>
      <c r="N7">
        <v>78</v>
      </c>
      <c r="O7" s="6">
        <f t="shared" si="0"/>
        <v>6.8965517241379309E-2</v>
      </c>
      <c r="P7" s="6">
        <f t="shared" si="1"/>
        <v>-2.6741486494265287</v>
      </c>
      <c r="Q7" s="6">
        <f t="shared" si="2"/>
        <v>-0.18442404478803645</v>
      </c>
    </row>
    <row r="8" spans="1:17" x14ac:dyDescent="0.3">
      <c r="A8" s="1">
        <v>43238</v>
      </c>
      <c r="B8">
        <v>4</v>
      </c>
      <c r="C8" t="s">
        <v>1</v>
      </c>
      <c r="D8" t="s">
        <v>73</v>
      </c>
      <c r="E8" t="s">
        <v>41</v>
      </c>
      <c r="M8" t="s">
        <v>85</v>
      </c>
      <c r="N8">
        <v>95</v>
      </c>
      <c r="O8" s="6">
        <f t="shared" si="0"/>
        <v>8.3996463306808128E-2</v>
      </c>
      <c r="P8" s="6">
        <f t="shared" si="1"/>
        <v>-2.4769805845155797</v>
      </c>
      <c r="Q8" s="6">
        <f t="shared" si="2"/>
        <v>-0.20805760877893903</v>
      </c>
    </row>
    <row r="9" spans="1:17" x14ac:dyDescent="0.3">
      <c r="A9" s="1">
        <v>43267</v>
      </c>
      <c r="B9">
        <v>1</v>
      </c>
      <c r="C9" t="s">
        <v>1</v>
      </c>
      <c r="D9" t="s">
        <v>73</v>
      </c>
      <c r="E9" t="s">
        <v>41</v>
      </c>
      <c r="M9" t="s">
        <v>218</v>
      </c>
      <c r="N9">
        <v>192</v>
      </c>
      <c r="O9" s="6">
        <f t="shared" si="0"/>
        <v>0.16976127320954906</v>
      </c>
      <c r="P9" s="6">
        <f t="shared" si="1"/>
        <v>-1.7733621040883389</v>
      </c>
      <c r="Q9" s="6">
        <f t="shared" si="2"/>
        <v>-0.30104820865160131</v>
      </c>
    </row>
    <row r="10" spans="1:17" x14ac:dyDescent="0.3">
      <c r="A10" s="1">
        <v>43281</v>
      </c>
      <c r="B10">
        <v>1</v>
      </c>
      <c r="C10" t="s">
        <v>1</v>
      </c>
      <c r="D10" t="s">
        <v>73</v>
      </c>
      <c r="E10" t="s">
        <v>41</v>
      </c>
      <c r="I10" t="s">
        <v>716</v>
      </c>
      <c r="J10" t="s">
        <v>717</v>
      </c>
      <c r="M10" t="s">
        <v>998</v>
      </c>
      <c r="N10">
        <v>1</v>
      </c>
      <c r="O10" s="6">
        <f t="shared" si="0"/>
        <v>8.8417329796640137E-4</v>
      </c>
      <c r="P10" s="6">
        <f t="shared" si="1"/>
        <v>-7.0308574761161209</v>
      </c>
      <c r="Q10" s="6">
        <f t="shared" si="2"/>
        <v>-6.2164964421893201E-3</v>
      </c>
    </row>
    <row r="11" spans="1:17" x14ac:dyDescent="0.3">
      <c r="A11" s="1">
        <v>43223</v>
      </c>
      <c r="B11">
        <v>3</v>
      </c>
      <c r="C11" t="s">
        <v>1131</v>
      </c>
      <c r="D11" t="s">
        <v>1170</v>
      </c>
      <c r="E11" t="s">
        <v>1153</v>
      </c>
      <c r="I11" t="s">
        <v>1111</v>
      </c>
      <c r="J11">
        <v>8</v>
      </c>
      <c r="M11" t="s">
        <v>269</v>
      </c>
      <c r="N11">
        <v>6</v>
      </c>
      <c r="O11" s="6">
        <f t="shared" si="0"/>
        <v>5.3050397877984082E-3</v>
      </c>
      <c r="P11" s="6">
        <f t="shared" si="1"/>
        <v>-5.2390980068880655</v>
      </c>
      <c r="Q11" s="6">
        <f t="shared" si="2"/>
        <v>-2.7793623378716527E-2</v>
      </c>
    </row>
    <row r="12" spans="1:17" x14ac:dyDescent="0.3">
      <c r="A12" s="1">
        <v>43192</v>
      </c>
      <c r="B12">
        <v>1</v>
      </c>
      <c r="C12" t="s">
        <v>1</v>
      </c>
      <c r="D12" t="s">
        <v>246</v>
      </c>
      <c r="E12" t="s">
        <v>41</v>
      </c>
      <c r="F12" t="s">
        <v>397</v>
      </c>
      <c r="I12" t="s">
        <v>1112</v>
      </c>
      <c r="J12">
        <v>16</v>
      </c>
      <c r="M12" t="s">
        <v>214</v>
      </c>
      <c r="N12">
        <v>17</v>
      </c>
      <c r="O12" s="6">
        <f t="shared" si="0"/>
        <v>1.5030946065428824E-2</v>
      </c>
      <c r="P12" s="6">
        <f t="shared" si="1"/>
        <v>-4.1976441320599047</v>
      </c>
      <c r="Q12" s="6">
        <f t="shared" si="2"/>
        <v>-6.3094562550856215E-2</v>
      </c>
    </row>
    <row r="13" spans="1:17" x14ac:dyDescent="0.3">
      <c r="A13" s="1">
        <v>43281</v>
      </c>
      <c r="B13">
        <v>7</v>
      </c>
      <c r="C13" t="s">
        <v>1</v>
      </c>
      <c r="D13" t="s">
        <v>246</v>
      </c>
      <c r="E13" t="s">
        <v>41</v>
      </c>
      <c r="I13" t="s">
        <v>1113</v>
      </c>
      <c r="J13">
        <v>43</v>
      </c>
      <c r="M13" t="s">
        <v>1121</v>
      </c>
      <c r="N13">
        <v>2</v>
      </c>
      <c r="O13" s="6">
        <f t="shared" si="0"/>
        <v>1.7683465959328027E-3</v>
      </c>
      <c r="P13" s="6">
        <f t="shared" si="1"/>
        <v>-6.3377102955561755</v>
      </c>
      <c r="Q13" s="6">
        <f t="shared" si="2"/>
        <v>-1.120726842715504E-2</v>
      </c>
    </row>
    <row r="14" spans="1:17" x14ac:dyDescent="0.3">
      <c r="A14" s="1">
        <v>43210</v>
      </c>
      <c r="B14">
        <v>43</v>
      </c>
      <c r="C14" t="s">
        <v>1</v>
      </c>
      <c r="D14" t="s">
        <v>72</v>
      </c>
      <c r="E14" t="s">
        <v>41</v>
      </c>
      <c r="F14" t="s">
        <v>219</v>
      </c>
      <c r="I14" t="s">
        <v>1114</v>
      </c>
      <c r="J14">
        <v>224</v>
      </c>
      <c r="M14" t="s">
        <v>1122</v>
      </c>
      <c r="N14">
        <v>2</v>
      </c>
      <c r="O14" s="6">
        <f t="shared" si="0"/>
        <v>1.7683465959328027E-3</v>
      </c>
      <c r="P14" s="6">
        <f t="shared" si="1"/>
        <v>-6.3377102955561755</v>
      </c>
      <c r="Q14" s="6">
        <f t="shared" si="2"/>
        <v>-1.120726842715504E-2</v>
      </c>
    </row>
    <row r="15" spans="1:17" x14ac:dyDescent="0.3">
      <c r="A15" s="1">
        <v>43210</v>
      </c>
      <c r="B15">
        <v>220</v>
      </c>
      <c r="C15" t="s">
        <v>1</v>
      </c>
      <c r="D15" t="s">
        <v>72</v>
      </c>
      <c r="E15" t="s">
        <v>41</v>
      </c>
      <c r="F15" t="s">
        <v>86</v>
      </c>
      <c r="I15" t="s">
        <v>1115</v>
      </c>
      <c r="J15">
        <v>78</v>
      </c>
      <c r="M15" t="s">
        <v>1123</v>
      </c>
      <c r="N15">
        <v>1</v>
      </c>
      <c r="O15" s="6">
        <f t="shared" si="0"/>
        <v>8.8417329796640137E-4</v>
      </c>
      <c r="P15" s="6">
        <f t="shared" si="1"/>
        <v>-7.0308574761161209</v>
      </c>
      <c r="Q15" s="6">
        <f t="shared" si="2"/>
        <v>-6.2164964421893201E-3</v>
      </c>
    </row>
    <row r="16" spans="1:17" x14ac:dyDescent="0.3">
      <c r="A16" s="1">
        <v>43210</v>
      </c>
      <c r="B16">
        <v>78</v>
      </c>
      <c r="C16" t="s">
        <v>1</v>
      </c>
      <c r="D16" t="s">
        <v>72</v>
      </c>
      <c r="E16" t="s">
        <v>41</v>
      </c>
      <c r="F16" t="s">
        <v>147</v>
      </c>
      <c r="I16" t="s">
        <v>1116</v>
      </c>
      <c r="J16">
        <v>95</v>
      </c>
      <c r="M16" t="s">
        <v>261</v>
      </c>
      <c r="N16">
        <v>95</v>
      </c>
      <c r="O16" s="6">
        <f t="shared" si="0"/>
        <v>8.3996463306808128E-2</v>
      </c>
      <c r="P16" s="6">
        <f t="shared" si="1"/>
        <v>-2.4769805845155797</v>
      </c>
      <c r="Q16" s="6">
        <f t="shared" si="2"/>
        <v>-0.20805760877893903</v>
      </c>
    </row>
    <row r="17" spans="1:17" x14ac:dyDescent="0.3">
      <c r="A17" s="1">
        <v>43192</v>
      </c>
      <c r="B17">
        <v>8</v>
      </c>
      <c r="C17" t="s">
        <v>1</v>
      </c>
      <c r="D17" t="s">
        <v>72</v>
      </c>
      <c r="E17" t="s">
        <v>41</v>
      </c>
      <c r="F17" t="s">
        <v>85</v>
      </c>
      <c r="I17" t="s">
        <v>1117</v>
      </c>
      <c r="J17">
        <v>192</v>
      </c>
      <c r="M17" t="s">
        <v>49</v>
      </c>
      <c r="N17">
        <v>290</v>
      </c>
      <c r="O17" s="6">
        <f t="shared" si="0"/>
        <v>0.25641025641025639</v>
      </c>
      <c r="P17" s="6">
        <f t="shared" si="1"/>
        <v>-1.3609765531356008</v>
      </c>
      <c r="Q17" s="6">
        <f t="shared" si="2"/>
        <v>-0.34896834695784634</v>
      </c>
    </row>
    <row r="18" spans="1:17" x14ac:dyDescent="0.3">
      <c r="A18" s="1">
        <v>43210</v>
      </c>
      <c r="B18">
        <v>87</v>
      </c>
      <c r="C18" t="s">
        <v>1</v>
      </c>
      <c r="D18" t="s">
        <v>72</v>
      </c>
      <c r="E18" t="s">
        <v>41</v>
      </c>
      <c r="F18" t="s">
        <v>85</v>
      </c>
      <c r="I18" t="s">
        <v>1118</v>
      </c>
      <c r="J18">
        <v>1</v>
      </c>
      <c r="M18" t="s">
        <v>5</v>
      </c>
      <c r="N18">
        <v>1</v>
      </c>
      <c r="O18" s="6">
        <f t="shared" si="0"/>
        <v>8.8417329796640137E-4</v>
      </c>
      <c r="P18" s="6">
        <f t="shared" si="1"/>
        <v>-7.0308574761161209</v>
      </c>
      <c r="Q18" s="6">
        <f t="shared" si="2"/>
        <v>-6.2164964421893201E-3</v>
      </c>
    </row>
    <row r="19" spans="1:17" x14ac:dyDescent="0.3">
      <c r="A19" s="1">
        <v>43210</v>
      </c>
      <c r="B19">
        <v>192</v>
      </c>
      <c r="C19" t="s">
        <v>1</v>
      </c>
      <c r="D19" t="s">
        <v>72</v>
      </c>
      <c r="E19" t="s">
        <v>41</v>
      </c>
      <c r="F19" t="s">
        <v>218</v>
      </c>
      <c r="I19" t="s">
        <v>1119</v>
      </c>
      <c r="J19">
        <v>6</v>
      </c>
      <c r="M19" t="s">
        <v>1088</v>
      </c>
      <c r="N19">
        <v>1</v>
      </c>
      <c r="O19" s="6">
        <f t="shared" si="0"/>
        <v>8.8417329796640137E-4</v>
      </c>
      <c r="P19" s="6">
        <f t="shared" si="1"/>
        <v>-7.0308574761161209</v>
      </c>
      <c r="Q19" s="6">
        <f t="shared" si="2"/>
        <v>-6.2164964421893201E-3</v>
      </c>
    </row>
    <row r="20" spans="1:17" x14ac:dyDescent="0.3">
      <c r="A20" s="18">
        <v>43174</v>
      </c>
      <c r="B20" s="19">
        <v>2</v>
      </c>
      <c r="C20" s="19" t="s">
        <v>1</v>
      </c>
      <c r="D20" s="15" t="s">
        <v>72</v>
      </c>
      <c r="E20" s="15" t="s">
        <v>41</v>
      </c>
      <c r="F20" s="5"/>
      <c r="I20" t="s">
        <v>1120</v>
      </c>
      <c r="J20">
        <v>17</v>
      </c>
      <c r="M20" t="s">
        <v>1006</v>
      </c>
      <c r="N20">
        <v>2</v>
      </c>
      <c r="O20" s="6">
        <f t="shared" si="0"/>
        <v>1.7683465959328027E-3</v>
      </c>
      <c r="P20" s="6">
        <f t="shared" si="1"/>
        <v>-6.3377102955561755</v>
      </c>
      <c r="Q20" s="6">
        <f t="shared" si="2"/>
        <v>-1.120726842715504E-2</v>
      </c>
    </row>
    <row r="21" spans="1:17" x14ac:dyDescent="0.3">
      <c r="A21" s="1">
        <v>43238</v>
      </c>
      <c r="B21">
        <v>2</v>
      </c>
      <c r="C21" t="s">
        <v>1</v>
      </c>
      <c r="D21" t="s">
        <v>72</v>
      </c>
      <c r="E21" t="s">
        <v>41</v>
      </c>
      <c r="I21" t="s">
        <v>1121</v>
      </c>
      <c r="J21">
        <v>2</v>
      </c>
      <c r="M21" t="s">
        <v>988</v>
      </c>
      <c r="N21">
        <v>1</v>
      </c>
      <c r="O21" s="6">
        <f t="shared" si="0"/>
        <v>8.8417329796640137E-4</v>
      </c>
      <c r="P21" s="6">
        <f t="shared" si="1"/>
        <v>-7.0308574761161209</v>
      </c>
      <c r="Q21" s="6">
        <f t="shared" si="2"/>
        <v>-6.2164964421893201E-3</v>
      </c>
    </row>
    <row r="22" spans="1:17" x14ac:dyDescent="0.3">
      <c r="A22" s="1">
        <v>43253</v>
      </c>
      <c r="B22">
        <v>1</v>
      </c>
      <c r="C22" t="s">
        <v>489</v>
      </c>
      <c r="D22" t="s">
        <v>1487</v>
      </c>
      <c r="E22" t="s">
        <v>41</v>
      </c>
      <c r="I22" t="s">
        <v>1122</v>
      </c>
      <c r="J22">
        <v>2</v>
      </c>
      <c r="M22" t="s">
        <v>1130</v>
      </c>
      <c r="N22">
        <v>2</v>
      </c>
      <c r="O22" s="6">
        <f t="shared" si="0"/>
        <v>1.7683465959328027E-3</v>
      </c>
      <c r="P22" s="6">
        <f t="shared" si="1"/>
        <v>-6.3377102955561755</v>
      </c>
      <c r="Q22" s="6">
        <f t="shared" si="2"/>
        <v>-1.120726842715504E-2</v>
      </c>
    </row>
    <row r="23" spans="1:17" x14ac:dyDescent="0.3">
      <c r="A23" s="1">
        <v>43223</v>
      </c>
      <c r="B23">
        <v>2</v>
      </c>
      <c r="C23" t="s">
        <v>1131</v>
      </c>
      <c r="D23" t="s">
        <v>1168</v>
      </c>
      <c r="E23" t="s">
        <v>1153</v>
      </c>
      <c r="F23" t="s">
        <v>1174</v>
      </c>
      <c r="I23" t="s">
        <v>1123</v>
      </c>
      <c r="J23">
        <v>1</v>
      </c>
      <c r="M23" t="s">
        <v>1174</v>
      </c>
      <c r="N23">
        <v>2</v>
      </c>
      <c r="O23" s="6">
        <f t="shared" si="0"/>
        <v>1.7683465959328027E-3</v>
      </c>
      <c r="P23" s="6">
        <f t="shared" si="1"/>
        <v>-6.3377102955561755</v>
      </c>
      <c r="Q23" s="6">
        <f t="shared" si="2"/>
        <v>-1.120726842715504E-2</v>
      </c>
    </row>
    <row r="24" spans="1:17" x14ac:dyDescent="0.3">
      <c r="A24" s="1">
        <v>43281</v>
      </c>
      <c r="B24">
        <v>1</v>
      </c>
      <c r="C24" t="s">
        <v>0</v>
      </c>
      <c r="D24" t="s">
        <v>1801</v>
      </c>
      <c r="E24" t="s">
        <v>47</v>
      </c>
      <c r="I24" t="s">
        <v>1124</v>
      </c>
      <c r="J24">
        <v>95</v>
      </c>
      <c r="M24" t="s">
        <v>117</v>
      </c>
      <c r="N24">
        <v>1</v>
      </c>
      <c r="O24" s="6">
        <f t="shared" si="0"/>
        <v>8.8417329796640137E-4</v>
      </c>
      <c r="P24" s="6">
        <f t="shared" si="1"/>
        <v>-7.0308574761161209</v>
      </c>
      <c r="Q24" s="6">
        <f t="shared" si="2"/>
        <v>-6.2164964421893201E-3</v>
      </c>
    </row>
    <row r="25" spans="1:17" x14ac:dyDescent="0.3">
      <c r="A25" s="1">
        <v>43223</v>
      </c>
      <c r="B25">
        <v>2</v>
      </c>
      <c r="C25" t="s">
        <v>1131</v>
      </c>
      <c r="D25" t="s">
        <v>1165</v>
      </c>
      <c r="E25" t="s">
        <v>2326</v>
      </c>
      <c r="F25" t="s">
        <v>1173</v>
      </c>
      <c r="I25" t="s">
        <v>1125</v>
      </c>
      <c r="J25">
        <v>290</v>
      </c>
      <c r="M25" t="s">
        <v>1187</v>
      </c>
      <c r="N25">
        <v>3</v>
      </c>
      <c r="O25" s="6">
        <f t="shared" si="0"/>
        <v>2.6525198938992041E-3</v>
      </c>
      <c r="P25" s="6">
        <f t="shared" si="1"/>
        <v>-5.9322451874480109</v>
      </c>
      <c r="Q25" s="6">
        <f t="shared" si="2"/>
        <v>-1.5735398375193662E-2</v>
      </c>
    </row>
    <row r="26" spans="1:17" x14ac:dyDescent="0.3">
      <c r="A26" s="1">
        <v>43281</v>
      </c>
      <c r="B26">
        <v>2</v>
      </c>
      <c r="C26" t="s">
        <v>1</v>
      </c>
      <c r="D26" t="s">
        <v>34</v>
      </c>
      <c r="E26" t="s">
        <v>2326</v>
      </c>
      <c r="I26" t="s">
        <v>1126</v>
      </c>
      <c r="J26">
        <v>1</v>
      </c>
      <c r="M26" t="s">
        <v>923</v>
      </c>
      <c r="N26">
        <v>2</v>
      </c>
      <c r="O26" s="6">
        <f t="shared" si="0"/>
        <v>1.7683465959328027E-3</v>
      </c>
      <c r="P26" s="6">
        <f t="shared" si="1"/>
        <v>-6.3377102955561755</v>
      </c>
      <c r="Q26" s="6">
        <f t="shared" si="2"/>
        <v>-1.120726842715504E-2</v>
      </c>
    </row>
    <row r="27" spans="1:17" x14ac:dyDescent="0.3">
      <c r="A27" s="1">
        <v>43281</v>
      </c>
      <c r="B27">
        <v>1</v>
      </c>
      <c r="C27" t="s">
        <v>0</v>
      </c>
      <c r="D27" t="s">
        <v>299</v>
      </c>
      <c r="E27" t="s">
        <v>47</v>
      </c>
      <c r="I27" t="s">
        <v>1127</v>
      </c>
      <c r="J27">
        <v>1</v>
      </c>
      <c r="M27" t="s">
        <v>906</v>
      </c>
      <c r="N27">
        <v>1</v>
      </c>
      <c r="O27" s="6">
        <f t="shared" si="0"/>
        <v>8.8417329796640137E-4</v>
      </c>
      <c r="P27" s="6">
        <f t="shared" si="1"/>
        <v>-7.0308574761161209</v>
      </c>
      <c r="Q27" s="6">
        <f t="shared" si="2"/>
        <v>-6.2164964421893201E-3</v>
      </c>
    </row>
    <row r="28" spans="1:17" x14ac:dyDescent="0.3">
      <c r="A28" s="1">
        <v>43238</v>
      </c>
      <c r="B28">
        <v>3</v>
      </c>
      <c r="C28" t="s">
        <v>1</v>
      </c>
      <c r="D28" t="s">
        <v>90</v>
      </c>
      <c r="E28" t="s">
        <v>47</v>
      </c>
      <c r="I28" t="s">
        <v>1128</v>
      </c>
      <c r="J28">
        <v>2</v>
      </c>
      <c r="M28" t="s">
        <v>59</v>
      </c>
      <c r="N28">
        <v>4</v>
      </c>
      <c r="O28" s="6">
        <f t="shared" si="0"/>
        <v>3.5366931918656055E-3</v>
      </c>
      <c r="P28" s="6">
        <f t="shared" si="1"/>
        <v>-5.6445631149962301</v>
      </c>
      <c r="Q28" s="6">
        <f t="shared" si="2"/>
        <v>-1.9963087939862883E-2</v>
      </c>
    </row>
    <row r="29" spans="1:17" x14ac:dyDescent="0.3">
      <c r="A29" s="1">
        <v>43267</v>
      </c>
      <c r="B29">
        <v>8</v>
      </c>
      <c r="C29" t="s">
        <v>1</v>
      </c>
      <c r="D29" t="s">
        <v>90</v>
      </c>
      <c r="E29" t="s">
        <v>47</v>
      </c>
      <c r="I29" t="s">
        <v>1129</v>
      </c>
      <c r="J29">
        <v>1</v>
      </c>
      <c r="M29" t="s">
        <v>1931</v>
      </c>
      <c r="N29">
        <v>1</v>
      </c>
      <c r="O29" s="6">
        <f t="shared" si="0"/>
        <v>8.8417329796640137E-4</v>
      </c>
      <c r="P29" s="6">
        <f t="shared" si="1"/>
        <v>-7.0308574761161209</v>
      </c>
      <c r="Q29" s="6">
        <f t="shared" si="2"/>
        <v>-6.2164964421893201E-3</v>
      </c>
    </row>
    <row r="30" spans="1:17" x14ac:dyDescent="0.3">
      <c r="A30" s="1">
        <v>43210</v>
      </c>
      <c r="B30">
        <v>4</v>
      </c>
      <c r="C30" t="s">
        <v>31</v>
      </c>
      <c r="D30" t="s">
        <v>37</v>
      </c>
      <c r="E30" t="s">
        <v>39</v>
      </c>
      <c r="F30" t="s">
        <v>269</v>
      </c>
      <c r="I30" t="s">
        <v>1130</v>
      </c>
      <c r="J30">
        <v>2</v>
      </c>
      <c r="M30" t="s">
        <v>908</v>
      </c>
      <c r="N30">
        <v>1</v>
      </c>
      <c r="O30" s="6">
        <f t="shared" si="0"/>
        <v>8.8417329796640137E-4</v>
      </c>
      <c r="P30" s="6">
        <f t="shared" si="1"/>
        <v>-7.0308574761161209</v>
      </c>
      <c r="Q30" s="6">
        <f t="shared" si="2"/>
        <v>-6.2164964421893201E-3</v>
      </c>
    </row>
    <row r="31" spans="1:17" x14ac:dyDescent="0.3">
      <c r="A31" s="1">
        <v>43238</v>
      </c>
      <c r="B31">
        <v>2</v>
      </c>
      <c r="C31" t="s">
        <v>31</v>
      </c>
      <c r="D31" t="s">
        <v>121</v>
      </c>
      <c r="E31" t="s">
        <v>47</v>
      </c>
      <c r="I31" t="s">
        <v>1185</v>
      </c>
      <c r="J31">
        <v>2</v>
      </c>
      <c r="M31" t="s">
        <v>1017</v>
      </c>
      <c r="N31">
        <v>1</v>
      </c>
      <c r="O31" s="6">
        <f t="shared" si="0"/>
        <v>8.8417329796640137E-4</v>
      </c>
      <c r="P31" s="6">
        <f t="shared" si="1"/>
        <v>-7.0308574761161209</v>
      </c>
      <c r="Q31" s="6">
        <f t="shared" si="2"/>
        <v>-6.2164964421893201E-3</v>
      </c>
    </row>
    <row r="32" spans="1:17" x14ac:dyDescent="0.3">
      <c r="A32" s="1">
        <v>43238</v>
      </c>
      <c r="B32">
        <v>1</v>
      </c>
      <c r="C32" t="s">
        <v>31</v>
      </c>
      <c r="D32" t="s">
        <v>668</v>
      </c>
      <c r="E32" t="s">
        <v>47</v>
      </c>
      <c r="I32" t="s">
        <v>1186</v>
      </c>
      <c r="J32">
        <v>1</v>
      </c>
      <c r="M32" t="s">
        <v>2090</v>
      </c>
      <c r="N32">
        <v>1</v>
      </c>
      <c r="O32" s="6">
        <f t="shared" si="0"/>
        <v>8.8417329796640137E-4</v>
      </c>
      <c r="P32" s="6">
        <f t="shared" si="1"/>
        <v>-7.0308574761161209</v>
      </c>
      <c r="Q32" s="6">
        <f t="shared" si="2"/>
        <v>-6.2164964421893201E-3</v>
      </c>
    </row>
    <row r="33" spans="1:17" x14ac:dyDescent="0.3">
      <c r="A33" s="1">
        <v>43192</v>
      </c>
      <c r="B33">
        <v>1</v>
      </c>
      <c r="C33" t="s">
        <v>192</v>
      </c>
      <c r="D33" t="s">
        <v>341</v>
      </c>
      <c r="E33" t="s">
        <v>39</v>
      </c>
      <c r="I33" t="s">
        <v>1187</v>
      </c>
      <c r="J33">
        <v>3</v>
      </c>
      <c r="M33" t="s">
        <v>48</v>
      </c>
      <c r="N33">
        <v>1</v>
      </c>
      <c r="O33" s="6">
        <f t="shared" si="0"/>
        <v>8.8417329796640137E-4</v>
      </c>
      <c r="P33" s="6">
        <f t="shared" si="1"/>
        <v>-7.0308574761161209</v>
      </c>
      <c r="Q33" s="6">
        <f t="shared" si="2"/>
        <v>-6.2164964421893201E-3</v>
      </c>
    </row>
    <row r="34" spans="1:17" x14ac:dyDescent="0.3">
      <c r="A34" s="1">
        <v>43238</v>
      </c>
      <c r="B34">
        <v>1</v>
      </c>
      <c r="C34" t="s">
        <v>192</v>
      </c>
      <c r="D34" t="s">
        <v>341</v>
      </c>
      <c r="E34" t="s">
        <v>47</v>
      </c>
      <c r="I34" t="s">
        <v>1188</v>
      </c>
      <c r="J34">
        <v>2</v>
      </c>
      <c r="M34" t="s">
        <v>1004</v>
      </c>
      <c r="N34">
        <v>11</v>
      </c>
      <c r="O34" s="6">
        <f t="shared" si="0"/>
        <v>9.7259062776304164E-3</v>
      </c>
      <c r="P34" s="6">
        <f t="shared" si="1"/>
        <v>-4.6329622033177502</v>
      </c>
      <c r="Q34" s="6">
        <f t="shared" si="2"/>
        <v>-4.505975617727255E-2</v>
      </c>
    </row>
    <row r="35" spans="1:17" x14ac:dyDescent="0.3">
      <c r="A35" s="1">
        <v>43210</v>
      </c>
      <c r="B35">
        <v>1</v>
      </c>
      <c r="C35" t="s">
        <v>3</v>
      </c>
      <c r="D35" t="s">
        <v>22</v>
      </c>
      <c r="E35" t="s">
        <v>39</v>
      </c>
      <c r="F35" t="s">
        <v>214</v>
      </c>
      <c r="I35" t="s">
        <v>1189</v>
      </c>
      <c r="J35">
        <v>1</v>
      </c>
      <c r="M35" t="s">
        <v>1184</v>
      </c>
      <c r="N35">
        <v>1</v>
      </c>
      <c r="O35" s="6">
        <f t="shared" si="0"/>
        <v>8.8417329796640137E-4</v>
      </c>
      <c r="P35" s="6">
        <f t="shared" si="1"/>
        <v>-7.0308574761161209</v>
      </c>
      <c r="Q35" s="6">
        <f t="shared" si="2"/>
        <v>-6.2164964421893201E-3</v>
      </c>
    </row>
    <row r="36" spans="1:17" x14ac:dyDescent="0.3">
      <c r="A36" s="1">
        <v>43238</v>
      </c>
      <c r="B36">
        <v>3</v>
      </c>
      <c r="C36" t="s">
        <v>110</v>
      </c>
      <c r="D36" t="s">
        <v>188</v>
      </c>
      <c r="E36" t="s">
        <v>47</v>
      </c>
      <c r="I36" t="s">
        <v>1190</v>
      </c>
      <c r="J36">
        <v>4</v>
      </c>
      <c r="M36" t="s">
        <v>509</v>
      </c>
      <c r="N36">
        <v>1</v>
      </c>
      <c r="O36" s="6">
        <f t="shared" si="0"/>
        <v>8.8417329796640137E-4</v>
      </c>
      <c r="P36" s="6">
        <f t="shared" si="1"/>
        <v>-7.0308574761161209</v>
      </c>
      <c r="Q36" s="6">
        <f t="shared" si="2"/>
        <v>-6.2164964421893201E-3</v>
      </c>
    </row>
    <row r="37" spans="1:17" x14ac:dyDescent="0.3">
      <c r="A37" s="1">
        <v>43253</v>
      </c>
      <c r="B37">
        <v>2</v>
      </c>
      <c r="C37" t="s">
        <v>110</v>
      </c>
      <c r="D37" t="s">
        <v>188</v>
      </c>
      <c r="E37" t="s">
        <v>47</v>
      </c>
      <c r="I37" t="s">
        <v>2217</v>
      </c>
      <c r="J37">
        <v>1</v>
      </c>
      <c r="M37" t="s">
        <v>253</v>
      </c>
      <c r="N37">
        <v>1</v>
      </c>
      <c r="O37" s="6">
        <f t="shared" si="0"/>
        <v>8.8417329796640137E-4</v>
      </c>
      <c r="P37" s="6">
        <f t="shared" si="1"/>
        <v>-7.0308574761161209</v>
      </c>
      <c r="Q37" s="6">
        <f t="shared" si="2"/>
        <v>-6.2164964421893201E-3</v>
      </c>
    </row>
    <row r="38" spans="1:17" x14ac:dyDescent="0.3">
      <c r="A38" s="1">
        <v>43267</v>
      </c>
      <c r="B38">
        <v>10</v>
      </c>
      <c r="C38" t="s">
        <v>110</v>
      </c>
      <c r="D38" t="s">
        <v>188</v>
      </c>
      <c r="E38" t="s">
        <v>47</v>
      </c>
      <c r="I38" t="s">
        <v>2218</v>
      </c>
      <c r="J38">
        <v>1</v>
      </c>
      <c r="M38" t="s">
        <v>598</v>
      </c>
      <c r="N38">
        <v>2</v>
      </c>
      <c r="O38" s="6">
        <f t="shared" si="0"/>
        <v>1.7683465959328027E-3</v>
      </c>
      <c r="P38" s="6">
        <f t="shared" si="1"/>
        <v>-6.3377102955561755</v>
      </c>
      <c r="Q38" s="6">
        <f t="shared" si="2"/>
        <v>-1.120726842715504E-2</v>
      </c>
    </row>
    <row r="39" spans="1:17" x14ac:dyDescent="0.3">
      <c r="A39" s="1">
        <v>43281</v>
      </c>
      <c r="B39">
        <v>1</v>
      </c>
      <c r="C39" t="s">
        <v>110</v>
      </c>
      <c r="D39" t="s">
        <v>188</v>
      </c>
      <c r="E39" t="s">
        <v>47</v>
      </c>
      <c r="I39" t="s">
        <v>2219</v>
      </c>
      <c r="J39">
        <v>1</v>
      </c>
      <c r="M39" t="s">
        <v>284</v>
      </c>
      <c r="N39">
        <v>9</v>
      </c>
      <c r="O39" s="6">
        <f t="shared" si="0"/>
        <v>7.9575596816976128E-3</v>
      </c>
      <c r="P39" s="6">
        <f t="shared" si="1"/>
        <v>-4.8336328987799009</v>
      </c>
      <c r="Q39" s="6">
        <f t="shared" si="2"/>
        <v>-3.8463922271458097E-2</v>
      </c>
    </row>
    <row r="40" spans="1:17" x14ac:dyDescent="0.3">
      <c r="A40" s="1">
        <v>43267</v>
      </c>
      <c r="B40">
        <v>1</v>
      </c>
      <c r="C40" t="s">
        <v>31</v>
      </c>
      <c r="D40" t="s">
        <v>509</v>
      </c>
      <c r="E40" t="s">
        <v>47</v>
      </c>
      <c r="I40" t="s">
        <v>2220</v>
      </c>
      <c r="J40">
        <v>1</v>
      </c>
      <c r="M40" t="s">
        <v>206</v>
      </c>
      <c r="N40">
        <v>1</v>
      </c>
      <c r="O40" s="6">
        <f t="shared" si="0"/>
        <v>8.8417329796640137E-4</v>
      </c>
      <c r="P40" s="6">
        <f t="shared" si="1"/>
        <v>-7.0308574761161209</v>
      </c>
      <c r="Q40" s="6">
        <f t="shared" si="2"/>
        <v>-6.2164964421893201E-3</v>
      </c>
    </row>
    <row r="41" spans="1:17" x14ac:dyDescent="0.3">
      <c r="A41" s="1">
        <v>43238</v>
      </c>
      <c r="B41">
        <v>1</v>
      </c>
      <c r="C41" t="s">
        <v>31</v>
      </c>
      <c r="D41" t="s">
        <v>253</v>
      </c>
      <c r="E41" t="s">
        <v>47</v>
      </c>
      <c r="I41" t="s">
        <v>2221</v>
      </c>
      <c r="J41">
        <v>1</v>
      </c>
      <c r="M41" t="s">
        <v>989</v>
      </c>
      <c r="N41">
        <v>2</v>
      </c>
      <c r="O41" s="6">
        <f t="shared" si="0"/>
        <v>1.7683465959328027E-3</v>
      </c>
      <c r="P41" s="6">
        <f t="shared" si="1"/>
        <v>-6.3377102955561755</v>
      </c>
      <c r="Q41" s="6">
        <f t="shared" si="2"/>
        <v>-1.120726842715504E-2</v>
      </c>
    </row>
    <row r="42" spans="1:17" x14ac:dyDescent="0.3">
      <c r="A42" s="1">
        <v>43192</v>
      </c>
      <c r="B42">
        <v>2</v>
      </c>
      <c r="C42" t="s">
        <v>3</v>
      </c>
      <c r="D42" t="s">
        <v>277</v>
      </c>
      <c r="E42" t="s">
        <v>38</v>
      </c>
      <c r="I42" t="s">
        <v>2222</v>
      </c>
      <c r="J42">
        <v>11</v>
      </c>
      <c r="M42" t="s">
        <v>2229</v>
      </c>
      <c r="N42">
        <v>1</v>
      </c>
      <c r="O42" s="6">
        <f t="shared" si="0"/>
        <v>8.8417329796640137E-4</v>
      </c>
      <c r="P42" s="6">
        <f t="shared" si="1"/>
        <v>-7.0308574761161209</v>
      </c>
      <c r="Q42" s="6">
        <f t="shared" si="2"/>
        <v>-6.2164964421893201E-3</v>
      </c>
    </row>
    <row r="43" spans="1:17" x14ac:dyDescent="0.3">
      <c r="A43" s="1">
        <v>43210</v>
      </c>
      <c r="B43">
        <v>1</v>
      </c>
      <c r="C43" t="s">
        <v>3</v>
      </c>
      <c r="D43" t="s">
        <v>567</v>
      </c>
      <c r="E43" t="s">
        <v>38</v>
      </c>
      <c r="I43" t="s">
        <v>2169</v>
      </c>
      <c r="J43">
        <v>1</v>
      </c>
      <c r="M43" t="s">
        <v>129</v>
      </c>
      <c r="N43">
        <v>3</v>
      </c>
      <c r="O43" s="6">
        <f t="shared" si="0"/>
        <v>2.6525198938992041E-3</v>
      </c>
      <c r="P43" s="6">
        <f t="shared" si="1"/>
        <v>-5.9322451874480109</v>
      </c>
      <c r="Q43" s="6">
        <f t="shared" si="2"/>
        <v>-1.5735398375193662E-2</v>
      </c>
    </row>
    <row r="44" spans="1:17" x14ac:dyDescent="0.3">
      <c r="A44" s="1">
        <v>43281</v>
      </c>
      <c r="B44">
        <v>2</v>
      </c>
      <c r="C44" t="s">
        <v>108</v>
      </c>
      <c r="D44" t="s">
        <v>598</v>
      </c>
      <c r="E44" t="s">
        <v>153</v>
      </c>
      <c r="I44" t="s">
        <v>2223</v>
      </c>
      <c r="J44">
        <v>1</v>
      </c>
      <c r="M44" t="s">
        <v>1941</v>
      </c>
      <c r="N44">
        <v>4</v>
      </c>
      <c r="O44" s="6">
        <f t="shared" si="0"/>
        <v>3.5366931918656055E-3</v>
      </c>
      <c r="P44" s="6">
        <f t="shared" si="1"/>
        <v>-5.6445631149962301</v>
      </c>
      <c r="Q44" s="6">
        <f t="shared" si="2"/>
        <v>-1.9963087939862883E-2</v>
      </c>
    </row>
    <row r="45" spans="1:17" x14ac:dyDescent="0.3">
      <c r="A45" s="1">
        <v>43192</v>
      </c>
      <c r="B45">
        <v>1</v>
      </c>
      <c r="C45" t="s">
        <v>0</v>
      </c>
      <c r="D45" t="s">
        <v>5</v>
      </c>
      <c r="E45" t="s">
        <v>40</v>
      </c>
      <c r="I45" t="s">
        <v>2224</v>
      </c>
      <c r="J45">
        <v>1</v>
      </c>
    </row>
    <row r="46" spans="1:17" x14ac:dyDescent="0.3">
      <c r="A46" s="1">
        <v>43210</v>
      </c>
      <c r="B46">
        <v>1</v>
      </c>
      <c r="C46" t="s">
        <v>0</v>
      </c>
      <c r="D46" t="s">
        <v>699</v>
      </c>
      <c r="E46" t="s">
        <v>40</v>
      </c>
      <c r="I46" t="s">
        <v>2225</v>
      </c>
      <c r="J46">
        <v>2</v>
      </c>
      <c r="M46" s="6" t="s">
        <v>805</v>
      </c>
      <c r="N46" s="6"/>
      <c r="O46" s="6">
        <f>SUM(Q3:Q44)</f>
        <v>-2.2319704859921048</v>
      </c>
    </row>
    <row r="47" spans="1:17" x14ac:dyDescent="0.3">
      <c r="A47" s="1">
        <v>43210</v>
      </c>
      <c r="B47">
        <v>6</v>
      </c>
      <c r="C47" t="s">
        <v>0</v>
      </c>
      <c r="D47" t="s">
        <v>7</v>
      </c>
      <c r="E47" t="s">
        <v>40</v>
      </c>
      <c r="F47" t="s">
        <v>49</v>
      </c>
      <c r="I47" t="s">
        <v>2226</v>
      </c>
      <c r="J47">
        <v>9</v>
      </c>
      <c r="M47" s="6" t="s">
        <v>806</v>
      </c>
      <c r="N47" s="6"/>
      <c r="O47" s="6">
        <f>O46*(-1)</f>
        <v>2.2319704859921048</v>
      </c>
    </row>
    <row r="48" spans="1:17" x14ac:dyDescent="0.3">
      <c r="A48" s="1">
        <v>43253</v>
      </c>
      <c r="B48">
        <v>4</v>
      </c>
      <c r="C48" t="s">
        <v>0</v>
      </c>
      <c r="D48" t="s">
        <v>112</v>
      </c>
      <c r="E48" t="s">
        <v>40</v>
      </c>
      <c r="I48" t="s">
        <v>2227</v>
      </c>
      <c r="J48">
        <v>1</v>
      </c>
      <c r="M48" t="s">
        <v>807</v>
      </c>
      <c r="N48">
        <f>O47/LOG(42)</f>
        <v>1.3750016705351467</v>
      </c>
    </row>
    <row r="49" spans="1:16" x14ac:dyDescent="0.3">
      <c r="A49" s="1">
        <v>43253</v>
      </c>
      <c r="B49">
        <v>3</v>
      </c>
      <c r="C49" t="s">
        <v>0</v>
      </c>
      <c r="D49" t="s">
        <v>112</v>
      </c>
      <c r="E49" t="s">
        <v>40</v>
      </c>
      <c r="I49" t="s">
        <v>2228</v>
      </c>
      <c r="J49">
        <v>2</v>
      </c>
    </row>
    <row r="50" spans="1:16" x14ac:dyDescent="0.3">
      <c r="A50" s="1">
        <v>43267</v>
      </c>
      <c r="B50">
        <v>38</v>
      </c>
      <c r="C50" t="s">
        <v>0</v>
      </c>
      <c r="D50" t="s">
        <v>112</v>
      </c>
      <c r="E50" t="s">
        <v>40</v>
      </c>
      <c r="I50" t="s">
        <v>2229</v>
      </c>
      <c r="J50">
        <v>1</v>
      </c>
      <c r="M50" s="6" t="s">
        <v>808</v>
      </c>
      <c r="N50" s="6"/>
      <c r="O50" s="6"/>
      <c r="P50" s="6"/>
    </row>
    <row r="51" spans="1:16" x14ac:dyDescent="0.3">
      <c r="A51" s="1">
        <v>43281</v>
      </c>
      <c r="B51">
        <v>7</v>
      </c>
      <c r="C51" t="s">
        <v>0</v>
      </c>
      <c r="D51" t="s">
        <v>112</v>
      </c>
      <c r="E51" t="s">
        <v>40</v>
      </c>
      <c r="I51" t="s">
        <v>2230</v>
      </c>
      <c r="J51">
        <v>3</v>
      </c>
      <c r="M51" s="6" t="s">
        <v>800</v>
      </c>
      <c r="N51" s="6" t="s">
        <v>801</v>
      </c>
      <c r="O51" s="6" t="s">
        <v>802</v>
      </c>
      <c r="P51" s="6" t="s">
        <v>809</v>
      </c>
    </row>
    <row r="52" spans="1:16" x14ac:dyDescent="0.3">
      <c r="A52" s="1">
        <v>43281</v>
      </c>
      <c r="B52">
        <v>232</v>
      </c>
      <c r="C52" t="s">
        <v>0</v>
      </c>
      <c r="D52" t="s">
        <v>112</v>
      </c>
      <c r="E52" t="s">
        <v>40</v>
      </c>
      <c r="I52" t="s">
        <v>2176</v>
      </c>
      <c r="J52">
        <v>4</v>
      </c>
      <c r="M52" t="s">
        <v>397</v>
      </c>
      <c r="N52">
        <v>8</v>
      </c>
      <c r="O52" s="7">
        <f>N52/1131</f>
        <v>7.073386383731211E-3</v>
      </c>
      <c r="P52" s="8">
        <f>O52*O52</f>
        <v>5.00327949335541E-5</v>
      </c>
    </row>
    <row r="53" spans="1:16" x14ac:dyDescent="0.3">
      <c r="A53" s="1">
        <v>43210</v>
      </c>
      <c r="B53">
        <v>2</v>
      </c>
      <c r="C53" t="s">
        <v>100</v>
      </c>
      <c r="D53" t="s">
        <v>98</v>
      </c>
      <c r="E53" t="s">
        <v>40</v>
      </c>
      <c r="M53" t="s">
        <v>788</v>
      </c>
      <c r="N53">
        <v>16</v>
      </c>
      <c r="O53" s="7">
        <f t="shared" ref="O53:O93" si="3">N53/1131</f>
        <v>1.4146772767462422E-2</v>
      </c>
      <c r="P53" s="8">
        <f t="shared" ref="P53:P93" si="4">O53*O53</f>
        <v>2.001311797342164E-4</v>
      </c>
    </row>
    <row r="54" spans="1:16" x14ac:dyDescent="0.3">
      <c r="A54" s="1">
        <v>43192</v>
      </c>
      <c r="B54">
        <v>1</v>
      </c>
      <c r="C54" t="s">
        <v>0</v>
      </c>
      <c r="D54" t="s">
        <v>111</v>
      </c>
      <c r="E54" t="s">
        <v>40</v>
      </c>
      <c r="F54" t="s">
        <v>261</v>
      </c>
      <c r="M54" t="s">
        <v>219</v>
      </c>
      <c r="N54">
        <v>43</v>
      </c>
      <c r="O54" s="7">
        <f t="shared" si="3"/>
        <v>3.8019451812555262E-2</v>
      </c>
      <c r="P54" s="8">
        <f t="shared" si="4"/>
        <v>1.4454787161272116E-3</v>
      </c>
    </row>
    <row r="55" spans="1:16" x14ac:dyDescent="0.3">
      <c r="A55" s="1">
        <v>43210</v>
      </c>
      <c r="B55">
        <v>6</v>
      </c>
      <c r="C55" t="s">
        <v>0</v>
      </c>
      <c r="D55" t="s">
        <v>111</v>
      </c>
      <c r="E55" t="s">
        <v>40</v>
      </c>
      <c r="F55" t="s">
        <v>261</v>
      </c>
      <c r="M55" t="s">
        <v>86</v>
      </c>
      <c r="N55">
        <v>224</v>
      </c>
      <c r="O55" s="7">
        <f t="shared" si="3"/>
        <v>0.19805481874447392</v>
      </c>
      <c r="P55" s="8">
        <f t="shared" si="4"/>
        <v>3.9225711227906419E-2</v>
      </c>
    </row>
    <row r="56" spans="1:16" x14ac:dyDescent="0.3">
      <c r="A56" s="1">
        <v>43223</v>
      </c>
      <c r="B56">
        <v>1</v>
      </c>
      <c r="C56" t="s">
        <v>1132</v>
      </c>
      <c r="D56" t="s">
        <v>1139</v>
      </c>
      <c r="E56" t="s">
        <v>1155</v>
      </c>
      <c r="F56" t="s">
        <v>1098</v>
      </c>
      <c r="M56" t="s">
        <v>147</v>
      </c>
      <c r="N56">
        <v>78</v>
      </c>
      <c r="O56" s="7">
        <f t="shared" si="3"/>
        <v>6.8965517241379309E-2</v>
      </c>
      <c r="P56" s="8">
        <f t="shared" si="4"/>
        <v>4.7562425683709865E-3</v>
      </c>
    </row>
    <row r="57" spans="1:16" x14ac:dyDescent="0.3">
      <c r="A57" s="1">
        <v>43238</v>
      </c>
      <c r="B57">
        <v>5</v>
      </c>
      <c r="C57" t="s">
        <v>0</v>
      </c>
      <c r="D57" t="s">
        <v>111</v>
      </c>
      <c r="E57" t="s">
        <v>40</v>
      </c>
      <c r="M57" t="s">
        <v>85</v>
      </c>
      <c r="N57">
        <v>95</v>
      </c>
      <c r="O57" s="7">
        <f t="shared" si="3"/>
        <v>8.3996463306808128E-2</v>
      </c>
      <c r="P57" s="8">
        <f t="shared" si="4"/>
        <v>7.0554058480519644E-3</v>
      </c>
    </row>
    <row r="58" spans="1:16" x14ac:dyDescent="0.3">
      <c r="A58" s="1">
        <v>43238</v>
      </c>
      <c r="B58">
        <v>7</v>
      </c>
      <c r="C58" t="s">
        <v>0</v>
      </c>
      <c r="D58" t="s">
        <v>111</v>
      </c>
      <c r="E58" t="s">
        <v>40</v>
      </c>
      <c r="M58" t="s">
        <v>218</v>
      </c>
      <c r="N58">
        <v>192</v>
      </c>
      <c r="O58" s="7">
        <f t="shared" si="3"/>
        <v>0.16976127320954906</v>
      </c>
      <c r="P58" s="8">
        <f t="shared" si="4"/>
        <v>2.881888988172716E-2</v>
      </c>
    </row>
    <row r="59" spans="1:16" x14ac:dyDescent="0.3">
      <c r="A59" s="1">
        <v>43253</v>
      </c>
      <c r="B59">
        <v>5</v>
      </c>
      <c r="C59" t="s">
        <v>0</v>
      </c>
      <c r="D59" t="s">
        <v>111</v>
      </c>
      <c r="E59" t="s">
        <v>40</v>
      </c>
      <c r="M59" t="s">
        <v>998</v>
      </c>
      <c r="N59">
        <v>1</v>
      </c>
      <c r="O59" s="7">
        <f t="shared" si="3"/>
        <v>8.8417329796640137E-4</v>
      </c>
      <c r="P59" s="8">
        <f t="shared" si="4"/>
        <v>7.8176242083678281E-7</v>
      </c>
    </row>
    <row r="60" spans="1:16" x14ac:dyDescent="0.3">
      <c r="A60" s="1">
        <v>43253</v>
      </c>
      <c r="B60">
        <v>1</v>
      </c>
      <c r="C60" t="s">
        <v>0</v>
      </c>
      <c r="D60" t="s">
        <v>111</v>
      </c>
      <c r="E60" t="s">
        <v>40</v>
      </c>
      <c r="M60" t="s">
        <v>269</v>
      </c>
      <c r="N60">
        <v>6</v>
      </c>
      <c r="O60" s="7">
        <f t="shared" si="3"/>
        <v>5.3050397877984082E-3</v>
      </c>
      <c r="P60" s="8">
        <f t="shared" si="4"/>
        <v>2.814344715012418E-5</v>
      </c>
    </row>
    <row r="61" spans="1:16" x14ac:dyDescent="0.3">
      <c r="A61" s="1">
        <v>43267</v>
      </c>
      <c r="B61">
        <v>8</v>
      </c>
      <c r="C61" t="s">
        <v>0</v>
      </c>
      <c r="D61" t="s">
        <v>111</v>
      </c>
      <c r="E61" t="s">
        <v>40</v>
      </c>
      <c r="M61" t="s">
        <v>214</v>
      </c>
      <c r="N61">
        <v>17</v>
      </c>
      <c r="O61" s="7">
        <f t="shared" si="3"/>
        <v>1.5030946065428824E-2</v>
      </c>
      <c r="P61" s="8">
        <f t="shared" si="4"/>
        <v>2.2592933962183024E-4</v>
      </c>
    </row>
    <row r="62" spans="1:16" x14ac:dyDescent="0.3">
      <c r="A62" s="1">
        <v>43267</v>
      </c>
      <c r="B62">
        <v>57</v>
      </c>
      <c r="C62" t="s">
        <v>0</v>
      </c>
      <c r="D62" t="s">
        <v>111</v>
      </c>
      <c r="E62" t="s">
        <v>40</v>
      </c>
      <c r="M62" t="s">
        <v>1121</v>
      </c>
      <c r="N62">
        <v>2</v>
      </c>
      <c r="O62" s="7">
        <f t="shared" si="3"/>
        <v>1.7683465959328027E-3</v>
      </c>
      <c r="P62" s="8">
        <f t="shared" si="4"/>
        <v>3.1270496833471313E-6</v>
      </c>
    </row>
    <row r="63" spans="1:16" x14ac:dyDescent="0.3">
      <c r="A63" s="1">
        <v>43281</v>
      </c>
      <c r="B63">
        <v>4</v>
      </c>
      <c r="C63" t="s">
        <v>0</v>
      </c>
      <c r="D63" t="s">
        <v>111</v>
      </c>
      <c r="E63" t="s">
        <v>40</v>
      </c>
      <c r="M63" t="s">
        <v>1122</v>
      </c>
      <c r="N63">
        <v>2</v>
      </c>
      <c r="O63" s="7">
        <f t="shared" si="3"/>
        <v>1.7683465959328027E-3</v>
      </c>
      <c r="P63" s="8">
        <f t="shared" si="4"/>
        <v>3.1270496833471313E-6</v>
      </c>
    </row>
    <row r="64" spans="1:16" x14ac:dyDescent="0.3">
      <c r="A64" s="1">
        <v>43253</v>
      </c>
      <c r="B64">
        <v>1</v>
      </c>
      <c r="C64" t="s">
        <v>0</v>
      </c>
      <c r="D64" t="s">
        <v>273</v>
      </c>
      <c r="E64" t="s">
        <v>40</v>
      </c>
      <c r="M64" t="s">
        <v>1123</v>
      </c>
      <c r="N64">
        <v>1</v>
      </c>
      <c r="O64" s="7">
        <f t="shared" si="3"/>
        <v>8.8417329796640137E-4</v>
      </c>
      <c r="P64" s="8">
        <f t="shared" si="4"/>
        <v>7.8176242083678281E-7</v>
      </c>
    </row>
    <row r="65" spans="1:16" x14ac:dyDescent="0.3">
      <c r="A65" s="1">
        <v>43281</v>
      </c>
      <c r="B65">
        <v>8</v>
      </c>
      <c r="C65" t="s">
        <v>0</v>
      </c>
      <c r="D65" t="s">
        <v>273</v>
      </c>
      <c r="E65" t="s">
        <v>40</v>
      </c>
      <c r="M65" t="s">
        <v>261</v>
      </c>
      <c r="N65">
        <v>95</v>
      </c>
      <c r="O65" s="7">
        <f t="shared" si="3"/>
        <v>8.3996463306808128E-2</v>
      </c>
      <c r="P65" s="8">
        <f t="shared" si="4"/>
        <v>7.0554058480519644E-3</v>
      </c>
    </row>
    <row r="66" spans="1:16" x14ac:dyDescent="0.3">
      <c r="A66" s="1">
        <v>43281</v>
      </c>
      <c r="B66">
        <v>1</v>
      </c>
      <c r="C66" t="s">
        <v>4</v>
      </c>
      <c r="D66" t="s">
        <v>23</v>
      </c>
      <c r="E66" t="s">
        <v>40</v>
      </c>
      <c r="M66" t="s">
        <v>49</v>
      </c>
      <c r="N66">
        <v>290</v>
      </c>
      <c r="O66" s="7">
        <f t="shared" si="3"/>
        <v>0.25641025641025639</v>
      </c>
      <c r="P66" s="8">
        <f t="shared" si="4"/>
        <v>6.5746219592373423E-2</v>
      </c>
    </row>
    <row r="67" spans="1:16" x14ac:dyDescent="0.3">
      <c r="A67" s="1">
        <v>43223</v>
      </c>
      <c r="B67">
        <v>1</v>
      </c>
      <c r="C67" t="s">
        <v>1133</v>
      </c>
      <c r="D67" t="s">
        <v>1144</v>
      </c>
      <c r="E67" t="s">
        <v>1157</v>
      </c>
      <c r="F67" t="s">
        <v>610</v>
      </c>
      <c r="M67" t="s">
        <v>5</v>
      </c>
      <c r="N67">
        <v>1</v>
      </c>
      <c r="O67" s="7">
        <f t="shared" si="3"/>
        <v>8.8417329796640137E-4</v>
      </c>
      <c r="P67" s="8">
        <f t="shared" si="4"/>
        <v>7.8176242083678281E-7</v>
      </c>
    </row>
    <row r="68" spans="1:16" x14ac:dyDescent="0.3">
      <c r="A68" s="1">
        <v>43210</v>
      </c>
      <c r="B68">
        <v>1</v>
      </c>
      <c r="C68" t="s">
        <v>2</v>
      </c>
      <c r="D68" t="s">
        <v>25</v>
      </c>
      <c r="E68" t="s">
        <v>43</v>
      </c>
      <c r="M68" t="s">
        <v>1088</v>
      </c>
      <c r="N68">
        <v>1</v>
      </c>
      <c r="O68" s="7">
        <f t="shared" si="3"/>
        <v>8.8417329796640137E-4</v>
      </c>
      <c r="P68" s="8">
        <f t="shared" si="4"/>
        <v>7.8176242083678281E-7</v>
      </c>
    </row>
    <row r="69" spans="1:16" x14ac:dyDescent="0.3">
      <c r="A69" s="1">
        <v>43267</v>
      </c>
      <c r="B69">
        <v>1</v>
      </c>
      <c r="C69" t="s">
        <v>2</v>
      </c>
      <c r="D69" t="s">
        <v>17</v>
      </c>
      <c r="E69" t="s">
        <v>46</v>
      </c>
      <c r="M69" t="s">
        <v>1006</v>
      </c>
      <c r="N69">
        <v>2</v>
      </c>
      <c r="O69" s="7">
        <f t="shared" si="3"/>
        <v>1.7683465959328027E-3</v>
      </c>
      <c r="P69" s="8">
        <f t="shared" si="4"/>
        <v>3.1270496833471313E-6</v>
      </c>
    </row>
    <row r="70" spans="1:16" x14ac:dyDescent="0.3">
      <c r="A70" s="1">
        <v>43281</v>
      </c>
      <c r="B70">
        <v>1</v>
      </c>
      <c r="C70" t="s">
        <v>2</v>
      </c>
      <c r="D70" t="s">
        <v>17</v>
      </c>
      <c r="E70" t="s">
        <v>46</v>
      </c>
      <c r="M70" t="s">
        <v>988</v>
      </c>
      <c r="N70">
        <v>1</v>
      </c>
      <c r="O70" s="7">
        <f t="shared" si="3"/>
        <v>8.8417329796640137E-4</v>
      </c>
      <c r="P70" s="8">
        <f t="shared" si="4"/>
        <v>7.8176242083678281E-7</v>
      </c>
    </row>
    <row r="71" spans="1:16" x14ac:dyDescent="0.3">
      <c r="A71" s="1">
        <v>43281</v>
      </c>
      <c r="B71">
        <v>1</v>
      </c>
      <c r="C71" t="s">
        <v>2</v>
      </c>
      <c r="D71" t="s">
        <v>17</v>
      </c>
      <c r="E71" t="s">
        <v>46</v>
      </c>
      <c r="M71" t="s">
        <v>1130</v>
      </c>
      <c r="N71">
        <v>2</v>
      </c>
      <c r="O71" s="7">
        <f t="shared" si="3"/>
        <v>1.7683465959328027E-3</v>
      </c>
      <c r="P71" s="8">
        <f t="shared" si="4"/>
        <v>3.1270496833471313E-6</v>
      </c>
    </row>
    <row r="72" spans="1:16" x14ac:dyDescent="0.3">
      <c r="A72" s="1">
        <v>43210</v>
      </c>
      <c r="B72">
        <v>1</v>
      </c>
      <c r="C72" t="s">
        <v>2</v>
      </c>
      <c r="D72" t="s">
        <v>20</v>
      </c>
      <c r="E72" t="s">
        <v>43</v>
      </c>
      <c r="M72" t="s">
        <v>1174</v>
      </c>
      <c r="N72">
        <v>2</v>
      </c>
      <c r="O72" s="7">
        <f t="shared" si="3"/>
        <v>1.7683465959328027E-3</v>
      </c>
      <c r="P72" s="8">
        <f t="shared" si="4"/>
        <v>3.1270496833471313E-6</v>
      </c>
    </row>
    <row r="73" spans="1:16" x14ac:dyDescent="0.3">
      <c r="A73" s="1">
        <v>43238</v>
      </c>
      <c r="B73">
        <v>1</v>
      </c>
      <c r="C73" t="s">
        <v>2</v>
      </c>
      <c r="D73" t="s">
        <v>118</v>
      </c>
      <c r="E73" t="s">
        <v>46</v>
      </c>
      <c r="M73" t="s">
        <v>117</v>
      </c>
      <c r="N73">
        <v>1</v>
      </c>
      <c r="O73" s="7">
        <f t="shared" si="3"/>
        <v>8.8417329796640137E-4</v>
      </c>
      <c r="P73" s="8">
        <f t="shared" si="4"/>
        <v>7.8176242083678281E-7</v>
      </c>
    </row>
    <row r="74" spans="1:16" x14ac:dyDescent="0.3">
      <c r="A74" s="1">
        <v>43281</v>
      </c>
      <c r="B74">
        <v>2</v>
      </c>
      <c r="C74" t="s">
        <v>2</v>
      </c>
      <c r="D74" t="s">
        <v>118</v>
      </c>
      <c r="E74" t="s">
        <v>46</v>
      </c>
      <c r="M74" t="s">
        <v>1187</v>
      </c>
      <c r="N74">
        <v>3</v>
      </c>
      <c r="O74" s="7">
        <f t="shared" si="3"/>
        <v>2.6525198938992041E-3</v>
      </c>
      <c r="P74" s="8">
        <f t="shared" si="4"/>
        <v>7.035861787531045E-6</v>
      </c>
    </row>
    <row r="75" spans="1:16" x14ac:dyDescent="0.3">
      <c r="A75" s="1">
        <v>43281</v>
      </c>
      <c r="B75">
        <v>4</v>
      </c>
      <c r="C75" t="s">
        <v>1</v>
      </c>
      <c r="D75" t="s">
        <v>592</v>
      </c>
      <c r="E75" t="s">
        <v>46</v>
      </c>
      <c r="M75" t="s">
        <v>923</v>
      </c>
      <c r="N75">
        <v>2</v>
      </c>
      <c r="O75" s="7">
        <f t="shared" si="3"/>
        <v>1.7683465959328027E-3</v>
      </c>
      <c r="P75" s="8">
        <f t="shared" si="4"/>
        <v>3.1270496833471313E-6</v>
      </c>
    </row>
    <row r="76" spans="1:16" x14ac:dyDescent="0.3">
      <c r="M76" t="s">
        <v>906</v>
      </c>
      <c r="N76">
        <v>1</v>
      </c>
      <c r="O76" s="7">
        <f t="shared" si="3"/>
        <v>8.8417329796640137E-4</v>
      </c>
      <c r="P76" s="8">
        <f t="shared" si="4"/>
        <v>7.8176242083678281E-7</v>
      </c>
    </row>
    <row r="77" spans="1:16" x14ac:dyDescent="0.3">
      <c r="M77" t="s">
        <v>59</v>
      </c>
      <c r="N77">
        <v>4</v>
      </c>
      <c r="O77" s="7">
        <f t="shared" si="3"/>
        <v>3.5366931918656055E-3</v>
      </c>
      <c r="P77" s="8">
        <f t="shared" si="4"/>
        <v>1.2508198733388525E-5</v>
      </c>
    </row>
    <row r="78" spans="1:16" x14ac:dyDescent="0.3">
      <c r="M78" t="s">
        <v>1931</v>
      </c>
      <c r="N78">
        <v>1</v>
      </c>
      <c r="O78" s="7">
        <f t="shared" si="3"/>
        <v>8.8417329796640137E-4</v>
      </c>
      <c r="P78" s="8">
        <f t="shared" si="4"/>
        <v>7.8176242083678281E-7</v>
      </c>
    </row>
    <row r="79" spans="1:16" x14ac:dyDescent="0.3">
      <c r="M79" t="s">
        <v>908</v>
      </c>
      <c r="N79">
        <v>1</v>
      </c>
      <c r="O79" s="7">
        <f t="shared" si="3"/>
        <v>8.8417329796640137E-4</v>
      </c>
      <c r="P79" s="8">
        <f t="shared" si="4"/>
        <v>7.8176242083678281E-7</v>
      </c>
    </row>
    <row r="80" spans="1:16" x14ac:dyDescent="0.3">
      <c r="M80" t="s">
        <v>1017</v>
      </c>
      <c r="N80">
        <v>1</v>
      </c>
      <c r="O80" s="7">
        <f t="shared" si="3"/>
        <v>8.8417329796640137E-4</v>
      </c>
      <c r="P80" s="8">
        <f t="shared" si="4"/>
        <v>7.8176242083678281E-7</v>
      </c>
    </row>
    <row r="81" spans="13:16" x14ac:dyDescent="0.3">
      <c r="M81" t="s">
        <v>2090</v>
      </c>
      <c r="N81">
        <v>1</v>
      </c>
      <c r="O81" s="7">
        <f t="shared" si="3"/>
        <v>8.8417329796640137E-4</v>
      </c>
      <c r="P81" s="8">
        <f t="shared" si="4"/>
        <v>7.8176242083678281E-7</v>
      </c>
    </row>
    <row r="82" spans="13:16" x14ac:dyDescent="0.3">
      <c r="M82" t="s">
        <v>48</v>
      </c>
      <c r="N82">
        <v>1</v>
      </c>
      <c r="O82" s="7">
        <f t="shared" si="3"/>
        <v>8.8417329796640137E-4</v>
      </c>
      <c r="P82" s="8">
        <f t="shared" si="4"/>
        <v>7.8176242083678281E-7</v>
      </c>
    </row>
    <row r="83" spans="13:16" x14ac:dyDescent="0.3">
      <c r="M83" t="s">
        <v>1004</v>
      </c>
      <c r="N83">
        <v>11</v>
      </c>
      <c r="O83" s="7">
        <f t="shared" si="3"/>
        <v>9.7259062776304164E-3</v>
      </c>
      <c r="P83" s="8">
        <f t="shared" si="4"/>
        <v>9.4593252921250736E-5</v>
      </c>
    </row>
    <row r="84" spans="13:16" x14ac:dyDescent="0.3">
      <c r="M84" t="s">
        <v>1184</v>
      </c>
      <c r="N84">
        <v>1</v>
      </c>
      <c r="O84" s="7">
        <f t="shared" si="3"/>
        <v>8.8417329796640137E-4</v>
      </c>
      <c r="P84" s="8">
        <f t="shared" si="4"/>
        <v>7.8176242083678281E-7</v>
      </c>
    </row>
    <row r="85" spans="13:16" x14ac:dyDescent="0.3">
      <c r="M85" t="s">
        <v>509</v>
      </c>
      <c r="N85">
        <v>1</v>
      </c>
      <c r="O85" s="7">
        <f t="shared" si="3"/>
        <v>8.8417329796640137E-4</v>
      </c>
      <c r="P85" s="8">
        <f t="shared" si="4"/>
        <v>7.8176242083678281E-7</v>
      </c>
    </row>
    <row r="86" spans="13:16" x14ac:dyDescent="0.3">
      <c r="M86" t="s">
        <v>253</v>
      </c>
      <c r="N86">
        <v>1</v>
      </c>
      <c r="O86" s="7">
        <f t="shared" si="3"/>
        <v>8.8417329796640137E-4</v>
      </c>
      <c r="P86" s="8">
        <f t="shared" si="4"/>
        <v>7.8176242083678281E-7</v>
      </c>
    </row>
    <row r="87" spans="13:16" x14ac:dyDescent="0.3">
      <c r="M87" t="s">
        <v>598</v>
      </c>
      <c r="N87">
        <v>2</v>
      </c>
      <c r="O87" s="7">
        <f t="shared" si="3"/>
        <v>1.7683465959328027E-3</v>
      </c>
      <c r="P87" s="8">
        <f t="shared" si="4"/>
        <v>3.1270496833471313E-6</v>
      </c>
    </row>
    <row r="88" spans="13:16" x14ac:dyDescent="0.3">
      <c r="M88" t="s">
        <v>284</v>
      </c>
      <c r="N88">
        <v>9</v>
      </c>
      <c r="O88" s="7">
        <f t="shared" si="3"/>
        <v>7.9575596816976128E-3</v>
      </c>
      <c r="P88" s="8">
        <f t="shared" si="4"/>
        <v>6.3322756087779409E-5</v>
      </c>
    </row>
    <row r="89" spans="13:16" x14ac:dyDescent="0.3">
      <c r="M89" t="s">
        <v>206</v>
      </c>
      <c r="N89">
        <v>1</v>
      </c>
      <c r="O89" s="7">
        <f t="shared" si="3"/>
        <v>8.8417329796640137E-4</v>
      </c>
      <c r="P89" s="8">
        <f t="shared" si="4"/>
        <v>7.8176242083678281E-7</v>
      </c>
    </row>
    <row r="90" spans="13:16" x14ac:dyDescent="0.3">
      <c r="M90" t="s">
        <v>989</v>
      </c>
      <c r="N90">
        <v>2</v>
      </c>
      <c r="O90" s="7">
        <f t="shared" si="3"/>
        <v>1.7683465959328027E-3</v>
      </c>
      <c r="P90" s="8">
        <f t="shared" si="4"/>
        <v>3.1270496833471313E-6</v>
      </c>
    </row>
    <row r="91" spans="13:16" x14ac:dyDescent="0.3">
      <c r="M91" t="s">
        <v>2229</v>
      </c>
      <c r="N91">
        <v>1</v>
      </c>
      <c r="O91" s="7">
        <f t="shared" si="3"/>
        <v>8.8417329796640137E-4</v>
      </c>
      <c r="P91" s="8">
        <f t="shared" si="4"/>
        <v>7.8176242083678281E-7</v>
      </c>
    </row>
    <row r="92" spans="13:16" x14ac:dyDescent="0.3">
      <c r="M92" t="s">
        <v>129</v>
      </c>
      <c r="N92">
        <v>3</v>
      </c>
      <c r="O92" s="7">
        <f t="shared" si="3"/>
        <v>2.6525198938992041E-3</v>
      </c>
      <c r="P92" s="8">
        <f t="shared" si="4"/>
        <v>7.035861787531045E-6</v>
      </c>
    </row>
    <row r="93" spans="13:16" x14ac:dyDescent="0.3">
      <c r="M93" t="s">
        <v>1941</v>
      </c>
      <c r="N93">
        <v>4</v>
      </c>
      <c r="O93" s="7">
        <f t="shared" si="3"/>
        <v>3.5366931918656055E-3</v>
      </c>
      <c r="P93" s="8">
        <f t="shared" si="4"/>
        <v>1.2508198733388525E-5</v>
      </c>
    </row>
    <row r="95" spans="13:16" x14ac:dyDescent="0.3">
      <c r="M95" s="7">
        <f>SUM(P52:P93)</f>
        <v>0.15484290093272063</v>
      </c>
      <c r="N95" s="6" t="s">
        <v>810</v>
      </c>
      <c r="O95" s="6"/>
      <c r="P95" s="6"/>
    </row>
    <row r="96" spans="13:16" x14ac:dyDescent="0.3">
      <c r="M96" s="7">
        <f>1-M95</f>
        <v>0.84515709906727943</v>
      </c>
      <c r="N96" s="6" t="s">
        <v>811</v>
      </c>
      <c r="O96" s="6"/>
      <c r="P96" s="6"/>
    </row>
  </sheetData>
  <sortState ref="A1:F75">
    <sortCondition ref="E1:E75"/>
  </sortState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K9" sqref="K9"/>
    </sheetView>
  </sheetViews>
  <sheetFormatPr defaultRowHeight="16.2" x14ac:dyDescent="0.3"/>
  <cols>
    <col min="18" max="18" width="13.88671875" bestFit="1" customWidth="1"/>
  </cols>
  <sheetData>
    <row r="1" spans="1:19" x14ac:dyDescent="0.3">
      <c r="A1" s="1">
        <v>43238</v>
      </c>
      <c r="B1">
        <v>3</v>
      </c>
      <c r="C1" t="s">
        <v>1</v>
      </c>
      <c r="D1" t="s">
        <v>670</v>
      </c>
      <c r="E1" t="s">
        <v>41</v>
      </c>
      <c r="I1" t="s">
        <v>716</v>
      </c>
      <c r="J1" t="s">
        <v>717</v>
      </c>
      <c r="L1" t="s">
        <v>785</v>
      </c>
      <c r="M1" t="s">
        <v>786</v>
      </c>
      <c r="O1" s="6" t="s">
        <v>799</v>
      </c>
      <c r="P1" s="6"/>
      <c r="Q1" s="6"/>
      <c r="R1" s="6"/>
      <c r="S1" s="6"/>
    </row>
    <row r="2" spans="1:19" x14ac:dyDescent="0.3">
      <c r="A2" s="1">
        <v>43223</v>
      </c>
      <c r="B2">
        <v>2</v>
      </c>
      <c r="C2" t="s">
        <v>1</v>
      </c>
      <c r="D2" t="s">
        <v>365</v>
      </c>
      <c r="E2" t="s">
        <v>41</v>
      </c>
      <c r="H2" t="s">
        <v>710</v>
      </c>
      <c r="I2">
        <v>10</v>
      </c>
      <c r="J2">
        <v>4558</v>
      </c>
      <c r="L2" t="s">
        <v>787</v>
      </c>
      <c r="M2">
        <v>3</v>
      </c>
      <c r="O2" s="6" t="s">
        <v>800</v>
      </c>
      <c r="P2" s="6" t="s">
        <v>801</v>
      </c>
      <c r="Q2" s="6" t="s">
        <v>802</v>
      </c>
      <c r="R2" s="6" t="s">
        <v>803</v>
      </c>
      <c r="S2" s="6" t="s">
        <v>804</v>
      </c>
    </row>
    <row r="3" spans="1:19" x14ac:dyDescent="0.3">
      <c r="A3" s="1">
        <v>43238</v>
      </c>
      <c r="B3">
        <v>1</v>
      </c>
      <c r="C3" t="s">
        <v>1</v>
      </c>
      <c r="D3" t="s">
        <v>249</v>
      </c>
      <c r="E3" t="s">
        <v>41</v>
      </c>
      <c r="H3" t="s">
        <v>711</v>
      </c>
      <c r="I3">
        <v>13</v>
      </c>
      <c r="J3">
        <v>41</v>
      </c>
      <c r="L3" t="s">
        <v>788</v>
      </c>
      <c r="M3">
        <v>3802</v>
      </c>
      <c r="O3" t="s">
        <v>208</v>
      </c>
      <c r="P3">
        <v>3</v>
      </c>
      <c r="Q3" s="6">
        <f>P3/4657</f>
        <v>6.4419153961777973E-4</v>
      </c>
      <c r="R3" s="6">
        <f t="shared" ref="R3:R34" si="0">LN(Q3)</f>
        <v>-7.3475144543142674</v>
      </c>
      <c r="S3" s="6">
        <f t="shared" ref="S3:S34" si="1">Q3*R3</f>
        <v>-4.7332066486885987E-3</v>
      </c>
    </row>
    <row r="4" spans="1:19" x14ac:dyDescent="0.3">
      <c r="A4" s="1">
        <v>43210</v>
      </c>
      <c r="B4">
        <v>3793</v>
      </c>
      <c r="C4" t="s">
        <v>1</v>
      </c>
      <c r="D4" t="s">
        <v>8</v>
      </c>
      <c r="E4" t="s">
        <v>41</v>
      </c>
      <c r="F4" t="s">
        <v>88</v>
      </c>
      <c r="H4" t="s">
        <v>713</v>
      </c>
      <c r="I4">
        <v>0</v>
      </c>
      <c r="J4">
        <v>0</v>
      </c>
      <c r="L4" t="s">
        <v>789</v>
      </c>
      <c r="M4">
        <v>1</v>
      </c>
      <c r="O4" t="s">
        <v>788</v>
      </c>
      <c r="P4">
        <v>3802</v>
      </c>
      <c r="Q4" s="6">
        <f t="shared" ref="Q4:Q34" si="2">P4/4657</f>
        <v>0.81640541120893284</v>
      </c>
      <c r="R4" s="6">
        <f t="shared" si="0"/>
        <v>-0.20284421993400267</v>
      </c>
      <c r="S4" s="6">
        <f t="shared" si="1"/>
        <v>-0.16560311878657466</v>
      </c>
    </row>
    <row r="5" spans="1:19" x14ac:dyDescent="0.3">
      <c r="A5" s="1">
        <v>43223</v>
      </c>
      <c r="B5">
        <v>2</v>
      </c>
      <c r="C5" t="s">
        <v>1</v>
      </c>
      <c r="D5" t="s">
        <v>8</v>
      </c>
      <c r="E5" t="s">
        <v>41</v>
      </c>
      <c r="F5" t="s">
        <v>88</v>
      </c>
      <c r="H5" t="s">
        <v>712</v>
      </c>
      <c r="I5">
        <v>6</v>
      </c>
      <c r="J5">
        <v>54</v>
      </c>
      <c r="L5" t="s">
        <v>790</v>
      </c>
      <c r="M5">
        <v>2</v>
      </c>
      <c r="O5" t="s">
        <v>436</v>
      </c>
      <c r="P5">
        <v>1</v>
      </c>
      <c r="Q5" s="6">
        <f t="shared" si="2"/>
        <v>2.1473051320592657E-4</v>
      </c>
      <c r="R5" s="6">
        <f t="shared" si="0"/>
        <v>-8.4461267429823774</v>
      </c>
      <c r="S5" s="6">
        <f t="shared" si="1"/>
        <v>-1.813641130122907E-3</v>
      </c>
    </row>
    <row r="6" spans="1:19" x14ac:dyDescent="0.3">
      <c r="A6" s="1">
        <v>43238</v>
      </c>
      <c r="B6">
        <v>2</v>
      </c>
      <c r="C6" t="s">
        <v>1</v>
      </c>
      <c r="D6" t="s">
        <v>73</v>
      </c>
      <c r="E6" t="s">
        <v>41</v>
      </c>
      <c r="H6" t="s">
        <v>714</v>
      </c>
      <c r="I6">
        <v>3</v>
      </c>
      <c r="J6">
        <v>4</v>
      </c>
      <c r="L6" t="s">
        <v>791</v>
      </c>
      <c r="M6">
        <v>10</v>
      </c>
      <c r="O6" t="s">
        <v>790</v>
      </c>
      <c r="P6">
        <v>2</v>
      </c>
      <c r="Q6" s="6">
        <f t="shared" si="2"/>
        <v>4.2946102641185313E-4</v>
      </c>
      <c r="R6" s="6">
        <f t="shared" si="0"/>
        <v>-7.752979562422432</v>
      </c>
      <c r="S6" s="6">
        <f t="shared" si="1"/>
        <v>-3.3296025606280575E-3</v>
      </c>
    </row>
    <row r="7" spans="1:19" x14ac:dyDescent="0.3">
      <c r="A7" s="1">
        <v>43238</v>
      </c>
      <c r="B7">
        <v>3</v>
      </c>
      <c r="C7" t="s">
        <v>1</v>
      </c>
      <c r="D7" t="s">
        <v>73</v>
      </c>
      <c r="E7" t="s">
        <v>41</v>
      </c>
      <c r="H7" t="s">
        <v>715</v>
      </c>
      <c r="I7">
        <v>32</v>
      </c>
      <c r="J7">
        <v>4657</v>
      </c>
      <c r="L7" t="s">
        <v>792</v>
      </c>
      <c r="M7">
        <v>13</v>
      </c>
      <c r="O7" t="s">
        <v>139</v>
      </c>
      <c r="P7">
        <v>10</v>
      </c>
      <c r="Q7" s="6">
        <f t="shared" si="2"/>
        <v>2.1473051320592658E-3</v>
      </c>
      <c r="R7" s="6">
        <f t="shared" si="0"/>
        <v>-6.1435416499883315</v>
      </c>
      <c r="S7" s="6">
        <f t="shared" si="1"/>
        <v>-1.3192058514039795E-2</v>
      </c>
    </row>
    <row r="8" spans="1:19" x14ac:dyDescent="0.3">
      <c r="A8" s="1">
        <v>43267</v>
      </c>
      <c r="B8">
        <v>1</v>
      </c>
      <c r="C8" t="s">
        <v>1</v>
      </c>
      <c r="D8" t="s">
        <v>73</v>
      </c>
      <c r="E8" t="s">
        <v>41</v>
      </c>
      <c r="L8" t="s">
        <v>793</v>
      </c>
      <c r="M8">
        <v>15</v>
      </c>
      <c r="O8" t="s">
        <v>261</v>
      </c>
      <c r="P8">
        <v>13</v>
      </c>
      <c r="Q8" s="6">
        <f t="shared" si="2"/>
        <v>2.7914966716770452E-3</v>
      </c>
      <c r="R8" s="6">
        <f t="shared" si="0"/>
        <v>-5.8811773855208402</v>
      </c>
      <c r="S8" s="6">
        <f t="shared" si="1"/>
        <v>-1.6417287097223732E-2</v>
      </c>
    </row>
    <row r="9" spans="1:19" x14ac:dyDescent="0.3">
      <c r="A9" s="1">
        <v>43281</v>
      </c>
      <c r="B9">
        <v>1</v>
      </c>
      <c r="C9" t="s">
        <v>1</v>
      </c>
      <c r="D9" t="s">
        <v>73</v>
      </c>
      <c r="E9" t="s">
        <v>41</v>
      </c>
      <c r="L9" t="s">
        <v>794</v>
      </c>
      <c r="M9">
        <v>15</v>
      </c>
      <c r="O9" t="s">
        <v>86</v>
      </c>
      <c r="P9">
        <v>15</v>
      </c>
      <c r="Q9" s="6">
        <f t="shared" si="2"/>
        <v>3.2209576980888983E-3</v>
      </c>
      <c r="R9" s="6">
        <f t="shared" si="0"/>
        <v>-5.7380765418801669</v>
      </c>
      <c r="S9" s="6">
        <f t="shared" si="1"/>
        <v>-1.8482101809792248E-2</v>
      </c>
    </row>
    <row r="10" spans="1:19" x14ac:dyDescent="0.3">
      <c r="A10" s="1">
        <v>43267</v>
      </c>
      <c r="B10">
        <v>1</v>
      </c>
      <c r="C10" t="s">
        <v>1</v>
      </c>
      <c r="D10" t="s">
        <v>246</v>
      </c>
      <c r="E10" t="s">
        <v>41</v>
      </c>
      <c r="L10" t="s">
        <v>795</v>
      </c>
      <c r="M10">
        <v>1</v>
      </c>
      <c r="O10" t="s">
        <v>147</v>
      </c>
      <c r="P10">
        <v>15</v>
      </c>
      <c r="Q10" s="6">
        <f t="shared" si="2"/>
        <v>3.2209576980888983E-3</v>
      </c>
      <c r="R10" s="6">
        <f t="shared" si="0"/>
        <v>-5.7380765418801669</v>
      </c>
      <c r="S10" s="6">
        <f t="shared" si="1"/>
        <v>-1.8482101809792248E-2</v>
      </c>
    </row>
    <row r="11" spans="1:19" x14ac:dyDescent="0.3">
      <c r="A11" s="1">
        <v>43281</v>
      </c>
      <c r="B11">
        <v>4</v>
      </c>
      <c r="C11" t="s">
        <v>1</v>
      </c>
      <c r="D11" t="s">
        <v>246</v>
      </c>
      <c r="E11" t="s">
        <v>41</v>
      </c>
      <c r="L11" t="s">
        <v>796</v>
      </c>
      <c r="M11">
        <v>694</v>
      </c>
      <c r="O11" t="s">
        <v>385</v>
      </c>
      <c r="P11">
        <v>1</v>
      </c>
      <c r="Q11" s="6">
        <f t="shared" si="2"/>
        <v>2.1473051320592657E-4</v>
      </c>
      <c r="R11" s="6">
        <f t="shared" si="0"/>
        <v>-8.4461267429823774</v>
      </c>
      <c r="S11" s="6">
        <f t="shared" si="1"/>
        <v>-1.813641130122907E-3</v>
      </c>
    </row>
    <row r="12" spans="1:19" x14ac:dyDescent="0.3">
      <c r="A12" s="1">
        <v>43210</v>
      </c>
      <c r="B12">
        <v>12</v>
      </c>
      <c r="C12" t="s">
        <v>1</v>
      </c>
      <c r="D12" t="s">
        <v>72</v>
      </c>
      <c r="E12" t="s">
        <v>41</v>
      </c>
      <c r="F12" t="s">
        <v>86</v>
      </c>
      <c r="L12" t="s">
        <v>797</v>
      </c>
      <c r="M12">
        <v>2</v>
      </c>
      <c r="O12" t="s">
        <v>85</v>
      </c>
      <c r="P12">
        <v>694</v>
      </c>
      <c r="Q12" s="6">
        <f t="shared" si="2"/>
        <v>0.14902297616491303</v>
      </c>
      <c r="R12" s="6">
        <f t="shared" si="0"/>
        <v>-1.9036547824755727</v>
      </c>
      <c r="S12" s="6">
        <f t="shared" si="1"/>
        <v>-0.28368830127507999</v>
      </c>
    </row>
    <row r="13" spans="1:19" x14ac:dyDescent="0.3">
      <c r="A13" s="1">
        <v>43253</v>
      </c>
      <c r="B13">
        <v>1</v>
      </c>
      <c r="C13" t="s">
        <v>1</v>
      </c>
      <c r="D13" t="s">
        <v>72</v>
      </c>
      <c r="E13" t="s">
        <v>41</v>
      </c>
      <c r="F13" t="s">
        <v>86</v>
      </c>
      <c r="L13" t="s">
        <v>798</v>
      </c>
      <c r="M13">
        <v>2</v>
      </c>
      <c r="O13" t="s">
        <v>365</v>
      </c>
      <c r="P13">
        <v>2</v>
      </c>
      <c r="Q13" s="6">
        <f t="shared" si="2"/>
        <v>4.2946102641185313E-4</v>
      </c>
      <c r="R13" s="6">
        <f t="shared" si="0"/>
        <v>-7.752979562422432</v>
      </c>
      <c r="S13" s="6">
        <f t="shared" si="1"/>
        <v>-3.3296025606280575E-3</v>
      </c>
    </row>
    <row r="14" spans="1:19" x14ac:dyDescent="0.3">
      <c r="A14" s="1">
        <v>43267</v>
      </c>
      <c r="B14">
        <v>2</v>
      </c>
      <c r="C14" t="s">
        <v>1</v>
      </c>
      <c r="D14" t="s">
        <v>72</v>
      </c>
      <c r="E14" t="s">
        <v>41</v>
      </c>
      <c r="F14" t="s">
        <v>86</v>
      </c>
      <c r="L14" t="s">
        <v>2164</v>
      </c>
      <c r="M14">
        <v>3</v>
      </c>
      <c r="O14" t="s">
        <v>387</v>
      </c>
      <c r="P14">
        <v>2</v>
      </c>
      <c r="Q14" s="6">
        <f t="shared" si="2"/>
        <v>4.2946102641185313E-4</v>
      </c>
      <c r="R14" s="6">
        <f t="shared" si="0"/>
        <v>-7.752979562422432</v>
      </c>
      <c r="S14" s="6">
        <f t="shared" si="1"/>
        <v>-3.3296025606280575E-3</v>
      </c>
    </row>
    <row r="15" spans="1:19" x14ac:dyDescent="0.3">
      <c r="A15" s="1">
        <v>43210</v>
      </c>
      <c r="B15">
        <v>7</v>
      </c>
      <c r="C15" t="s">
        <v>1</v>
      </c>
      <c r="D15" t="s">
        <v>72</v>
      </c>
      <c r="E15" t="s">
        <v>41</v>
      </c>
      <c r="F15" t="s">
        <v>147</v>
      </c>
      <c r="L15" t="s">
        <v>2255</v>
      </c>
      <c r="M15">
        <v>1</v>
      </c>
      <c r="O15" t="s">
        <v>670</v>
      </c>
      <c r="P15">
        <v>3</v>
      </c>
      <c r="Q15" s="6">
        <f t="shared" si="2"/>
        <v>6.4419153961777973E-4</v>
      </c>
      <c r="R15" s="6">
        <f t="shared" si="0"/>
        <v>-7.3475144543142674</v>
      </c>
      <c r="S15" s="6">
        <f t="shared" si="1"/>
        <v>-4.7332066486885987E-3</v>
      </c>
    </row>
    <row r="16" spans="1:19" x14ac:dyDescent="0.3">
      <c r="A16" s="1">
        <v>43238</v>
      </c>
      <c r="B16">
        <v>4</v>
      </c>
      <c r="C16" t="s">
        <v>1</v>
      </c>
      <c r="D16" t="s">
        <v>72</v>
      </c>
      <c r="E16" t="s">
        <v>41</v>
      </c>
      <c r="F16" t="s">
        <v>147</v>
      </c>
      <c r="L16" t="s">
        <v>2256</v>
      </c>
      <c r="M16">
        <v>5</v>
      </c>
      <c r="O16" t="s">
        <v>14</v>
      </c>
      <c r="P16">
        <v>1</v>
      </c>
      <c r="Q16" s="6">
        <f t="shared" si="2"/>
        <v>2.1473051320592657E-4</v>
      </c>
      <c r="R16" s="6">
        <f t="shared" si="0"/>
        <v>-8.4461267429823774</v>
      </c>
      <c r="S16" s="6">
        <f t="shared" si="1"/>
        <v>-1.813641130122907E-3</v>
      </c>
    </row>
    <row r="17" spans="1:19" x14ac:dyDescent="0.3">
      <c r="A17" s="1">
        <v>43253</v>
      </c>
      <c r="B17">
        <v>1</v>
      </c>
      <c r="C17" t="s">
        <v>1</v>
      </c>
      <c r="D17" t="s">
        <v>72</v>
      </c>
      <c r="E17" t="s">
        <v>41</v>
      </c>
      <c r="F17" t="s">
        <v>147</v>
      </c>
      <c r="L17" t="s">
        <v>2257</v>
      </c>
      <c r="M17">
        <v>12</v>
      </c>
      <c r="O17" t="s">
        <v>246</v>
      </c>
      <c r="P17">
        <v>5</v>
      </c>
      <c r="Q17" s="6">
        <f t="shared" si="2"/>
        <v>1.0736525660296329E-3</v>
      </c>
      <c r="R17" s="6">
        <f t="shared" si="0"/>
        <v>-6.8366888305482769</v>
      </c>
      <c r="S17" s="6">
        <f t="shared" si="1"/>
        <v>-7.3402285060642876E-3</v>
      </c>
    </row>
    <row r="18" spans="1:19" x14ac:dyDescent="0.3">
      <c r="A18" s="1">
        <v>43281</v>
      </c>
      <c r="B18">
        <v>3</v>
      </c>
      <c r="C18" t="s">
        <v>1</v>
      </c>
      <c r="D18" t="s">
        <v>72</v>
      </c>
      <c r="E18" t="s">
        <v>41</v>
      </c>
      <c r="F18" t="s">
        <v>147</v>
      </c>
      <c r="L18" t="s">
        <v>2258</v>
      </c>
      <c r="M18">
        <v>11</v>
      </c>
      <c r="O18" t="s">
        <v>218</v>
      </c>
      <c r="P18">
        <v>12</v>
      </c>
      <c r="Q18" s="6">
        <f t="shared" si="2"/>
        <v>2.5767661584711189E-3</v>
      </c>
      <c r="R18" s="6">
        <f t="shared" si="0"/>
        <v>-5.9612200931943766</v>
      </c>
      <c r="S18" s="6">
        <f t="shared" si="1"/>
        <v>-1.5360670199341319E-2</v>
      </c>
    </row>
    <row r="19" spans="1:19" x14ac:dyDescent="0.3">
      <c r="A19" s="1">
        <v>43192</v>
      </c>
      <c r="B19">
        <v>4</v>
      </c>
      <c r="C19" t="s">
        <v>1</v>
      </c>
      <c r="D19" t="s">
        <v>72</v>
      </c>
      <c r="E19" t="s">
        <v>41</v>
      </c>
      <c r="F19" t="s">
        <v>85</v>
      </c>
      <c r="L19" t="s">
        <v>2259</v>
      </c>
      <c r="M19">
        <v>4</v>
      </c>
      <c r="O19" t="s">
        <v>59</v>
      </c>
      <c r="P19">
        <v>11</v>
      </c>
      <c r="Q19" s="6">
        <f t="shared" si="2"/>
        <v>2.3620356452651921E-3</v>
      </c>
      <c r="R19" s="6">
        <f t="shared" si="0"/>
        <v>-6.0482314701840068</v>
      </c>
      <c r="S19" s="6">
        <f t="shared" si="1"/>
        <v>-1.4286138323389323E-2</v>
      </c>
    </row>
    <row r="20" spans="1:19" x14ac:dyDescent="0.3">
      <c r="A20" s="1">
        <v>43210</v>
      </c>
      <c r="B20">
        <v>687</v>
      </c>
      <c r="C20" t="s">
        <v>1</v>
      </c>
      <c r="D20" t="s">
        <v>72</v>
      </c>
      <c r="E20" t="s">
        <v>41</v>
      </c>
      <c r="F20" t="s">
        <v>85</v>
      </c>
      <c r="L20" t="s">
        <v>2200</v>
      </c>
      <c r="M20">
        <v>3</v>
      </c>
      <c r="O20" t="s">
        <v>48</v>
      </c>
      <c r="P20">
        <v>4</v>
      </c>
      <c r="Q20" s="6">
        <f t="shared" si="2"/>
        <v>8.5892205282370627E-4</v>
      </c>
      <c r="R20" s="6">
        <f t="shared" si="0"/>
        <v>-7.0598323818624866</v>
      </c>
      <c r="S20" s="6">
        <f t="shared" si="1"/>
        <v>-6.063845722020603E-3</v>
      </c>
    </row>
    <row r="21" spans="1:19" x14ac:dyDescent="0.3">
      <c r="A21" s="1">
        <v>43238</v>
      </c>
      <c r="B21">
        <v>1</v>
      </c>
      <c r="C21" t="s">
        <v>1</v>
      </c>
      <c r="D21" t="s">
        <v>72</v>
      </c>
      <c r="E21" t="s">
        <v>41</v>
      </c>
      <c r="F21" t="s">
        <v>85</v>
      </c>
      <c r="L21" t="s">
        <v>2169</v>
      </c>
      <c r="M21">
        <v>3</v>
      </c>
      <c r="O21" t="s">
        <v>911</v>
      </c>
      <c r="P21">
        <v>3</v>
      </c>
      <c r="Q21" s="6">
        <f t="shared" si="2"/>
        <v>6.4419153961777973E-4</v>
      </c>
      <c r="R21" s="6">
        <f t="shared" si="0"/>
        <v>-7.3475144543142674</v>
      </c>
      <c r="S21" s="6">
        <f t="shared" si="1"/>
        <v>-4.7332066486885987E-3</v>
      </c>
    </row>
    <row r="22" spans="1:19" x14ac:dyDescent="0.3">
      <c r="A22" s="1">
        <v>43253</v>
      </c>
      <c r="B22">
        <v>2</v>
      </c>
      <c r="C22" t="s">
        <v>1</v>
      </c>
      <c r="D22" t="s">
        <v>72</v>
      </c>
      <c r="E22" t="s">
        <v>41</v>
      </c>
      <c r="F22" t="s">
        <v>85</v>
      </c>
      <c r="L22" t="s">
        <v>2260</v>
      </c>
      <c r="M22">
        <v>2</v>
      </c>
      <c r="O22" t="s">
        <v>1184</v>
      </c>
      <c r="P22">
        <v>3</v>
      </c>
      <c r="Q22" s="6">
        <f t="shared" si="2"/>
        <v>6.4419153961777973E-4</v>
      </c>
      <c r="R22" s="6">
        <f t="shared" si="0"/>
        <v>-7.3475144543142674</v>
      </c>
      <c r="S22" s="6">
        <f t="shared" si="1"/>
        <v>-4.7332066486885987E-3</v>
      </c>
    </row>
    <row r="23" spans="1:19" x14ac:dyDescent="0.3">
      <c r="A23" s="1">
        <v>43238</v>
      </c>
      <c r="B23">
        <v>12</v>
      </c>
      <c r="C23" t="s">
        <v>1</v>
      </c>
      <c r="D23" t="s">
        <v>72</v>
      </c>
      <c r="E23" t="s">
        <v>41</v>
      </c>
      <c r="F23" t="s">
        <v>218</v>
      </c>
      <c r="L23" t="s">
        <v>432</v>
      </c>
      <c r="M23">
        <v>2</v>
      </c>
      <c r="O23" t="s">
        <v>2260</v>
      </c>
      <c r="P23">
        <v>2</v>
      </c>
      <c r="Q23" s="6">
        <f t="shared" si="2"/>
        <v>4.2946102641185313E-4</v>
      </c>
      <c r="R23" s="6">
        <f t="shared" si="0"/>
        <v>-7.752979562422432</v>
      </c>
      <c r="S23" s="6">
        <f t="shared" si="1"/>
        <v>-3.3296025606280575E-3</v>
      </c>
    </row>
    <row r="24" spans="1:19" x14ac:dyDescent="0.3">
      <c r="A24" s="1">
        <v>43210</v>
      </c>
      <c r="B24">
        <v>1</v>
      </c>
      <c r="C24" t="s">
        <v>1</v>
      </c>
      <c r="D24" t="s">
        <v>315</v>
      </c>
      <c r="E24" t="s">
        <v>39</v>
      </c>
      <c r="F24" t="s">
        <v>436</v>
      </c>
      <c r="L24" t="s">
        <v>2204</v>
      </c>
      <c r="M24">
        <v>5</v>
      </c>
      <c r="O24" t="s">
        <v>432</v>
      </c>
      <c r="P24">
        <v>2</v>
      </c>
      <c r="Q24" s="6">
        <f t="shared" si="2"/>
        <v>4.2946102641185313E-4</v>
      </c>
      <c r="R24" s="6">
        <f t="shared" si="0"/>
        <v>-7.752979562422432</v>
      </c>
      <c r="S24" s="6">
        <f t="shared" si="1"/>
        <v>-3.3296025606280575E-3</v>
      </c>
    </row>
    <row r="25" spans="1:19" x14ac:dyDescent="0.3">
      <c r="A25" s="1">
        <v>43238</v>
      </c>
      <c r="B25">
        <v>3</v>
      </c>
      <c r="C25" t="s">
        <v>1</v>
      </c>
      <c r="D25" t="s">
        <v>34</v>
      </c>
      <c r="E25" t="s">
        <v>2326</v>
      </c>
      <c r="F25" t="s">
        <v>391</v>
      </c>
      <c r="L25" t="s">
        <v>2261</v>
      </c>
      <c r="M25">
        <v>2</v>
      </c>
      <c r="O25" t="s">
        <v>214</v>
      </c>
      <c r="P25">
        <v>5</v>
      </c>
      <c r="Q25" s="6">
        <f t="shared" si="2"/>
        <v>1.0736525660296329E-3</v>
      </c>
      <c r="R25" s="6">
        <f t="shared" si="0"/>
        <v>-6.8366888305482769</v>
      </c>
      <c r="S25" s="6">
        <f t="shared" si="1"/>
        <v>-7.3402285060642876E-3</v>
      </c>
    </row>
    <row r="26" spans="1:19" x14ac:dyDescent="0.3">
      <c r="A26" s="1">
        <v>43253</v>
      </c>
      <c r="B26">
        <v>5</v>
      </c>
      <c r="C26" t="s">
        <v>1</v>
      </c>
      <c r="D26" t="s">
        <v>34</v>
      </c>
      <c r="E26" t="s">
        <v>2326</v>
      </c>
      <c r="F26" t="s">
        <v>391</v>
      </c>
      <c r="L26" t="s">
        <v>2263</v>
      </c>
      <c r="M26">
        <v>8</v>
      </c>
      <c r="O26" t="s">
        <v>1010</v>
      </c>
      <c r="P26">
        <v>2</v>
      </c>
      <c r="Q26" s="6">
        <f t="shared" si="2"/>
        <v>4.2946102641185313E-4</v>
      </c>
      <c r="R26" s="6">
        <f t="shared" si="0"/>
        <v>-7.752979562422432</v>
      </c>
      <c r="S26" s="6">
        <f t="shared" si="1"/>
        <v>-3.3296025606280575E-3</v>
      </c>
    </row>
    <row r="27" spans="1:19" x14ac:dyDescent="0.3">
      <c r="A27" s="1">
        <v>43267</v>
      </c>
      <c r="B27">
        <v>1</v>
      </c>
      <c r="C27" t="s">
        <v>1</v>
      </c>
      <c r="D27" t="s">
        <v>34</v>
      </c>
      <c r="E27" t="s">
        <v>2326</v>
      </c>
      <c r="F27" t="s">
        <v>391</v>
      </c>
      <c r="L27" t="s">
        <v>2264</v>
      </c>
      <c r="M27">
        <v>2</v>
      </c>
      <c r="O27" t="s">
        <v>601</v>
      </c>
      <c r="P27">
        <v>8</v>
      </c>
      <c r="Q27" s="6">
        <f t="shared" si="2"/>
        <v>1.7178441056474125E-3</v>
      </c>
      <c r="R27" s="6">
        <f t="shared" si="0"/>
        <v>-6.3666852013025412</v>
      </c>
      <c r="S27" s="6">
        <f t="shared" si="1"/>
        <v>-1.093697264557018E-2</v>
      </c>
    </row>
    <row r="28" spans="1:19" x14ac:dyDescent="0.3">
      <c r="A28" s="1">
        <v>43281</v>
      </c>
      <c r="B28">
        <v>2</v>
      </c>
      <c r="C28" t="s">
        <v>1</v>
      </c>
      <c r="D28" t="s">
        <v>34</v>
      </c>
      <c r="E28" t="s">
        <v>47</v>
      </c>
      <c r="L28" t="s">
        <v>2185</v>
      </c>
      <c r="M28">
        <v>29</v>
      </c>
      <c r="O28" t="s">
        <v>49</v>
      </c>
      <c r="P28">
        <v>2</v>
      </c>
      <c r="Q28" s="6">
        <f t="shared" si="2"/>
        <v>4.2946102641185313E-4</v>
      </c>
      <c r="R28" s="6">
        <f t="shared" si="0"/>
        <v>-7.752979562422432</v>
      </c>
      <c r="S28" s="6">
        <f t="shared" si="1"/>
        <v>-3.3296025606280575E-3</v>
      </c>
    </row>
    <row r="29" spans="1:19" x14ac:dyDescent="0.3">
      <c r="A29" s="1">
        <v>43267</v>
      </c>
      <c r="B29">
        <v>4</v>
      </c>
      <c r="C29" t="s">
        <v>0</v>
      </c>
      <c r="D29" t="s">
        <v>299</v>
      </c>
      <c r="E29" t="s">
        <v>47</v>
      </c>
      <c r="F29" t="s">
        <v>48</v>
      </c>
      <c r="L29" t="s">
        <v>2265</v>
      </c>
      <c r="M29">
        <v>1</v>
      </c>
      <c r="O29" t="s">
        <v>627</v>
      </c>
      <c r="P29">
        <v>29</v>
      </c>
      <c r="Q29" s="6">
        <f t="shared" si="2"/>
        <v>6.2271848829718703E-3</v>
      </c>
      <c r="R29" s="6">
        <f t="shared" si="0"/>
        <v>-5.0788309129959028</v>
      </c>
      <c r="S29" s="6">
        <f t="shared" si="1"/>
        <v>-3.162681908457831E-2</v>
      </c>
    </row>
    <row r="30" spans="1:19" x14ac:dyDescent="0.3">
      <c r="A30" s="1">
        <v>43253</v>
      </c>
      <c r="B30">
        <v>1</v>
      </c>
      <c r="C30" t="s">
        <v>31</v>
      </c>
      <c r="D30" t="s">
        <v>199</v>
      </c>
      <c r="E30" t="s">
        <v>47</v>
      </c>
      <c r="L30" t="s">
        <v>2210</v>
      </c>
      <c r="M30">
        <v>1</v>
      </c>
      <c r="O30" t="s">
        <v>1696</v>
      </c>
      <c r="P30">
        <v>1</v>
      </c>
      <c r="Q30" s="6">
        <f t="shared" si="2"/>
        <v>2.1473051320592657E-4</v>
      </c>
      <c r="R30" s="6">
        <f t="shared" si="0"/>
        <v>-8.4461267429823774</v>
      </c>
      <c r="S30" s="6">
        <f t="shared" si="1"/>
        <v>-1.813641130122907E-3</v>
      </c>
    </row>
    <row r="31" spans="1:19" x14ac:dyDescent="0.3">
      <c r="A31" s="1">
        <v>43281</v>
      </c>
      <c r="B31">
        <v>2</v>
      </c>
      <c r="C31" t="s">
        <v>31</v>
      </c>
      <c r="D31" t="s">
        <v>199</v>
      </c>
      <c r="E31" t="s">
        <v>47</v>
      </c>
      <c r="L31" t="s">
        <v>2267</v>
      </c>
      <c r="M31">
        <v>1</v>
      </c>
      <c r="O31" t="s">
        <v>284</v>
      </c>
      <c r="P31">
        <v>1</v>
      </c>
      <c r="Q31" s="6">
        <f t="shared" si="2"/>
        <v>2.1473051320592657E-4</v>
      </c>
      <c r="R31" s="6">
        <f t="shared" si="0"/>
        <v>-8.4461267429823774</v>
      </c>
      <c r="S31" s="6">
        <f t="shared" si="1"/>
        <v>-1.813641130122907E-3</v>
      </c>
    </row>
    <row r="32" spans="1:19" x14ac:dyDescent="0.3">
      <c r="A32" s="1">
        <v>43210</v>
      </c>
      <c r="B32">
        <v>1</v>
      </c>
      <c r="C32" t="s">
        <v>1</v>
      </c>
      <c r="D32" t="s">
        <v>90</v>
      </c>
      <c r="E32" t="s">
        <v>39</v>
      </c>
      <c r="F32" t="s">
        <v>208</v>
      </c>
      <c r="L32" t="s">
        <v>2268</v>
      </c>
      <c r="M32">
        <v>1</v>
      </c>
      <c r="O32" t="s">
        <v>1955</v>
      </c>
      <c r="P32">
        <v>1</v>
      </c>
      <c r="Q32" s="6">
        <f t="shared" si="2"/>
        <v>2.1473051320592657E-4</v>
      </c>
      <c r="R32" s="6">
        <f t="shared" si="0"/>
        <v>-8.4461267429823774</v>
      </c>
      <c r="S32" s="6">
        <f t="shared" si="1"/>
        <v>-1.813641130122907E-3</v>
      </c>
    </row>
    <row r="33" spans="1:19" x14ac:dyDescent="0.3">
      <c r="A33" s="1">
        <v>43238</v>
      </c>
      <c r="B33">
        <v>1</v>
      </c>
      <c r="C33" t="s">
        <v>1</v>
      </c>
      <c r="D33" t="s">
        <v>90</v>
      </c>
      <c r="E33" t="s">
        <v>47</v>
      </c>
      <c r="L33" t="s">
        <v>2206</v>
      </c>
      <c r="M33">
        <v>1</v>
      </c>
      <c r="O33" t="s">
        <v>989</v>
      </c>
      <c r="P33">
        <v>1</v>
      </c>
      <c r="Q33" s="6">
        <f t="shared" si="2"/>
        <v>2.1473051320592657E-4</v>
      </c>
      <c r="R33" s="6">
        <f t="shared" si="0"/>
        <v>-8.4461267429823774</v>
      </c>
      <c r="S33" s="6">
        <f t="shared" si="1"/>
        <v>-1.813641130122907E-3</v>
      </c>
    </row>
    <row r="34" spans="1:19" x14ac:dyDescent="0.3">
      <c r="A34" s="1">
        <v>43267</v>
      </c>
      <c r="B34">
        <v>1</v>
      </c>
      <c r="C34" t="s">
        <v>1</v>
      </c>
      <c r="D34" t="s">
        <v>90</v>
      </c>
      <c r="E34" t="s">
        <v>47</v>
      </c>
      <c r="O34" t="s">
        <v>951</v>
      </c>
      <c r="P34">
        <v>1</v>
      </c>
      <c r="Q34" s="6">
        <f t="shared" si="2"/>
        <v>2.1473051320592657E-4</v>
      </c>
      <c r="R34" s="6">
        <f t="shared" si="0"/>
        <v>-8.4461267429823774</v>
      </c>
      <c r="S34" s="6">
        <f t="shared" si="1"/>
        <v>-1.813641130122907E-3</v>
      </c>
    </row>
    <row r="35" spans="1:19" x14ac:dyDescent="0.3">
      <c r="A35" s="1">
        <v>43210</v>
      </c>
      <c r="B35">
        <v>1</v>
      </c>
      <c r="C35" t="s">
        <v>31</v>
      </c>
      <c r="D35" t="s">
        <v>37</v>
      </c>
      <c r="E35" t="s">
        <v>39</v>
      </c>
      <c r="F35" t="s">
        <v>322</v>
      </c>
    </row>
    <row r="36" spans="1:19" x14ac:dyDescent="0.3">
      <c r="A36" s="1">
        <v>43238</v>
      </c>
      <c r="B36">
        <v>1</v>
      </c>
      <c r="C36" t="s">
        <v>31</v>
      </c>
      <c r="D36" t="s">
        <v>121</v>
      </c>
      <c r="E36" t="s">
        <v>47</v>
      </c>
      <c r="O36" s="6" t="s">
        <v>805</v>
      </c>
      <c r="P36" s="6"/>
      <c r="Q36" s="6">
        <f>SUM(S3:S34)</f>
        <v>-0.66556904583966536</v>
      </c>
    </row>
    <row r="37" spans="1:19" x14ac:dyDescent="0.3">
      <c r="A37" s="1">
        <v>43238</v>
      </c>
      <c r="B37">
        <v>1</v>
      </c>
      <c r="C37" t="s">
        <v>31</v>
      </c>
      <c r="D37" t="s">
        <v>668</v>
      </c>
      <c r="E37" t="s">
        <v>47</v>
      </c>
      <c r="O37" s="6" t="s">
        <v>806</v>
      </c>
      <c r="P37" s="6"/>
      <c r="Q37" s="6">
        <f>Q36*(-1)</f>
        <v>0.66556904583966536</v>
      </c>
    </row>
    <row r="38" spans="1:19" x14ac:dyDescent="0.3">
      <c r="A38" s="1">
        <v>43253</v>
      </c>
      <c r="B38">
        <v>1</v>
      </c>
      <c r="C38" t="s">
        <v>31</v>
      </c>
      <c r="D38" t="s">
        <v>668</v>
      </c>
      <c r="E38" t="s">
        <v>47</v>
      </c>
      <c r="O38" t="s">
        <v>807</v>
      </c>
      <c r="P38">
        <f>Q37/LOG(32)</f>
        <v>0.44219450249243181</v>
      </c>
    </row>
    <row r="39" spans="1:19" x14ac:dyDescent="0.3">
      <c r="A39" s="1">
        <v>43281</v>
      </c>
      <c r="B39">
        <v>1</v>
      </c>
      <c r="C39" t="s">
        <v>31</v>
      </c>
      <c r="D39" t="s">
        <v>668</v>
      </c>
      <c r="E39" t="s">
        <v>47</v>
      </c>
    </row>
    <row r="40" spans="1:19" x14ac:dyDescent="0.3">
      <c r="A40" s="1">
        <v>43223</v>
      </c>
      <c r="B40">
        <v>1</v>
      </c>
      <c r="C40" t="s">
        <v>1</v>
      </c>
      <c r="D40" t="s">
        <v>8</v>
      </c>
      <c r="E40" t="s">
        <v>39</v>
      </c>
      <c r="F40" t="s">
        <v>385</v>
      </c>
      <c r="O40" s="6" t="s">
        <v>808</v>
      </c>
      <c r="P40" s="6"/>
      <c r="Q40" s="6"/>
      <c r="R40" s="6"/>
    </row>
    <row r="41" spans="1:19" x14ac:dyDescent="0.3">
      <c r="A41" s="1">
        <v>43238</v>
      </c>
      <c r="B41">
        <v>2</v>
      </c>
      <c r="C41" t="s">
        <v>227</v>
      </c>
      <c r="D41" t="s">
        <v>234</v>
      </c>
      <c r="E41" t="s">
        <v>47</v>
      </c>
      <c r="F41" t="s">
        <v>405</v>
      </c>
      <c r="O41" s="6" t="s">
        <v>800</v>
      </c>
      <c r="P41" s="6" t="s">
        <v>801</v>
      </c>
      <c r="Q41" s="6" t="s">
        <v>802</v>
      </c>
      <c r="R41" s="6" t="s">
        <v>809</v>
      </c>
    </row>
    <row r="42" spans="1:19" x14ac:dyDescent="0.3">
      <c r="A42" s="1">
        <v>43281</v>
      </c>
      <c r="B42">
        <v>2</v>
      </c>
      <c r="C42" t="s">
        <v>1</v>
      </c>
      <c r="D42" t="s">
        <v>246</v>
      </c>
      <c r="E42" t="s">
        <v>47</v>
      </c>
      <c r="F42" t="s">
        <v>432</v>
      </c>
      <c r="O42" t="s">
        <v>208</v>
      </c>
      <c r="P42">
        <v>3</v>
      </c>
      <c r="Q42" s="8">
        <f>P42/4657</f>
        <v>6.4419153961777973E-4</v>
      </c>
      <c r="R42" s="10">
        <f>Q42*Q42</f>
        <v>4.1498273971512547E-7</v>
      </c>
    </row>
    <row r="43" spans="1:19" x14ac:dyDescent="0.3">
      <c r="A43" s="1">
        <v>43267</v>
      </c>
      <c r="B43">
        <v>1</v>
      </c>
      <c r="C43" t="s">
        <v>1</v>
      </c>
      <c r="D43" t="s">
        <v>188</v>
      </c>
      <c r="E43" t="s">
        <v>47</v>
      </c>
      <c r="F43" t="s">
        <v>214</v>
      </c>
      <c r="O43" t="s">
        <v>788</v>
      </c>
      <c r="P43">
        <v>3802</v>
      </c>
      <c r="Q43" s="8">
        <f t="shared" ref="Q43:Q73" si="3">P43/4657</f>
        <v>0.81640541120893284</v>
      </c>
      <c r="R43" s="10">
        <f t="shared" ref="R43:R73" si="4">Q43*Q43</f>
        <v>0.66651779545122669</v>
      </c>
    </row>
    <row r="44" spans="1:19" x14ac:dyDescent="0.3">
      <c r="A44" s="1">
        <v>43281</v>
      </c>
      <c r="B44">
        <v>4</v>
      </c>
      <c r="C44" t="s">
        <v>110</v>
      </c>
      <c r="D44" t="s">
        <v>188</v>
      </c>
      <c r="E44" t="s">
        <v>47</v>
      </c>
      <c r="F44" t="s">
        <v>214</v>
      </c>
      <c r="O44" t="s">
        <v>436</v>
      </c>
      <c r="P44">
        <v>1</v>
      </c>
      <c r="Q44" s="8">
        <f t="shared" si="3"/>
        <v>2.1473051320592657E-4</v>
      </c>
      <c r="R44" s="10">
        <f t="shared" si="4"/>
        <v>4.6109193301680603E-8</v>
      </c>
    </row>
    <row r="45" spans="1:19" x14ac:dyDescent="0.3">
      <c r="A45" s="1">
        <v>43281</v>
      </c>
      <c r="B45">
        <v>2</v>
      </c>
      <c r="C45" t="s">
        <v>31</v>
      </c>
      <c r="D45" t="s">
        <v>509</v>
      </c>
      <c r="E45" t="s">
        <v>47</v>
      </c>
      <c r="O45" t="s">
        <v>790</v>
      </c>
      <c r="P45">
        <v>2</v>
      </c>
      <c r="Q45" s="8">
        <f t="shared" si="3"/>
        <v>4.2946102641185313E-4</v>
      </c>
      <c r="R45" s="10">
        <f t="shared" si="4"/>
        <v>1.8443677320672241E-7</v>
      </c>
    </row>
    <row r="46" spans="1:19" x14ac:dyDescent="0.3">
      <c r="A46" s="1">
        <v>43192</v>
      </c>
      <c r="B46">
        <v>1</v>
      </c>
      <c r="C46" t="s">
        <v>1</v>
      </c>
      <c r="D46" t="s">
        <v>11</v>
      </c>
      <c r="E46" t="s">
        <v>39</v>
      </c>
      <c r="F46" t="s">
        <v>139</v>
      </c>
      <c r="O46" t="s">
        <v>139</v>
      </c>
      <c r="P46">
        <v>10</v>
      </c>
      <c r="Q46" s="8">
        <f t="shared" si="3"/>
        <v>2.1473051320592658E-3</v>
      </c>
      <c r="R46" s="10">
        <f t="shared" si="4"/>
        <v>4.6109193301680613E-6</v>
      </c>
    </row>
    <row r="47" spans="1:19" x14ac:dyDescent="0.3">
      <c r="A47" s="1">
        <v>43253</v>
      </c>
      <c r="B47">
        <v>1</v>
      </c>
      <c r="C47" t="s">
        <v>1</v>
      </c>
      <c r="D47" t="s">
        <v>81</v>
      </c>
      <c r="E47" t="s">
        <v>47</v>
      </c>
      <c r="F47" t="s">
        <v>139</v>
      </c>
      <c r="O47" t="s">
        <v>261</v>
      </c>
      <c r="P47">
        <v>13</v>
      </c>
      <c r="Q47" s="8">
        <f t="shared" si="3"/>
        <v>2.7914966716770452E-3</v>
      </c>
      <c r="R47" s="10">
        <f t="shared" si="4"/>
        <v>7.7924536679840211E-6</v>
      </c>
    </row>
    <row r="48" spans="1:19" x14ac:dyDescent="0.3">
      <c r="A48" s="1">
        <v>43238</v>
      </c>
      <c r="B48">
        <v>5</v>
      </c>
      <c r="C48" t="s">
        <v>1</v>
      </c>
      <c r="D48" t="s">
        <v>81</v>
      </c>
      <c r="E48" t="s">
        <v>47</v>
      </c>
      <c r="O48" t="s">
        <v>86</v>
      </c>
      <c r="P48">
        <v>15</v>
      </c>
      <c r="Q48" s="8">
        <f t="shared" si="3"/>
        <v>3.2209576980888983E-3</v>
      </c>
      <c r="R48" s="10">
        <f t="shared" si="4"/>
        <v>1.0374568492878135E-5</v>
      </c>
    </row>
    <row r="49" spans="1:18" x14ac:dyDescent="0.3">
      <c r="A49" s="1">
        <v>43281</v>
      </c>
      <c r="B49">
        <v>3</v>
      </c>
      <c r="C49" t="s">
        <v>1</v>
      </c>
      <c r="D49" t="s">
        <v>81</v>
      </c>
      <c r="E49" t="s">
        <v>47</v>
      </c>
      <c r="O49" t="s">
        <v>147</v>
      </c>
      <c r="P49">
        <v>15</v>
      </c>
      <c r="Q49" s="8">
        <f t="shared" si="3"/>
        <v>3.2209576980888983E-3</v>
      </c>
      <c r="R49" s="10">
        <f t="shared" si="4"/>
        <v>1.0374568492878135E-5</v>
      </c>
    </row>
    <row r="50" spans="1:18" x14ac:dyDescent="0.3">
      <c r="A50" s="1">
        <v>43281</v>
      </c>
      <c r="B50">
        <v>1</v>
      </c>
      <c r="C50" t="s">
        <v>110</v>
      </c>
      <c r="D50" t="s">
        <v>33</v>
      </c>
      <c r="E50" t="s">
        <v>2266</v>
      </c>
      <c r="O50" t="s">
        <v>385</v>
      </c>
      <c r="P50">
        <v>1</v>
      </c>
      <c r="Q50" s="8">
        <f t="shared" si="3"/>
        <v>2.1473051320592657E-4</v>
      </c>
      <c r="R50" s="10">
        <f t="shared" si="4"/>
        <v>4.6109193301680603E-8</v>
      </c>
    </row>
    <row r="51" spans="1:18" x14ac:dyDescent="0.3">
      <c r="A51" s="1">
        <v>43223</v>
      </c>
      <c r="B51">
        <v>1</v>
      </c>
      <c r="C51" t="s">
        <v>0</v>
      </c>
      <c r="D51" t="s">
        <v>2262</v>
      </c>
      <c r="E51" t="s">
        <v>40</v>
      </c>
      <c r="F51" t="s">
        <v>261</v>
      </c>
      <c r="O51" t="s">
        <v>85</v>
      </c>
      <c r="P51">
        <v>694</v>
      </c>
      <c r="Q51" s="8">
        <f t="shared" si="3"/>
        <v>0.14902297616491303</v>
      </c>
      <c r="R51" s="10">
        <f t="shared" si="4"/>
        <v>2.2207847425048236E-2</v>
      </c>
    </row>
    <row r="52" spans="1:18" x14ac:dyDescent="0.3">
      <c r="A52" s="1">
        <v>43281</v>
      </c>
      <c r="B52">
        <v>8</v>
      </c>
      <c r="C52" t="s">
        <v>0</v>
      </c>
      <c r="D52" t="s">
        <v>579</v>
      </c>
      <c r="E52" t="s">
        <v>40</v>
      </c>
      <c r="F52" t="s">
        <v>601</v>
      </c>
      <c r="O52" t="s">
        <v>365</v>
      </c>
      <c r="P52">
        <v>2</v>
      </c>
      <c r="Q52" s="8">
        <f t="shared" si="3"/>
        <v>4.2946102641185313E-4</v>
      </c>
      <c r="R52" s="10">
        <f t="shared" si="4"/>
        <v>1.8443677320672241E-7</v>
      </c>
    </row>
    <row r="53" spans="1:18" x14ac:dyDescent="0.3">
      <c r="A53" s="1">
        <v>43267</v>
      </c>
      <c r="B53">
        <v>1</v>
      </c>
      <c r="C53" t="s">
        <v>0</v>
      </c>
      <c r="D53" t="s">
        <v>112</v>
      </c>
      <c r="E53" t="s">
        <v>40</v>
      </c>
      <c r="F53" t="s">
        <v>49</v>
      </c>
      <c r="O53" t="s">
        <v>387</v>
      </c>
      <c r="P53">
        <v>2</v>
      </c>
      <c r="Q53" s="8">
        <f t="shared" si="3"/>
        <v>4.2946102641185313E-4</v>
      </c>
      <c r="R53" s="10">
        <f t="shared" si="4"/>
        <v>1.8443677320672241E-7</v>
      </c>
    </row>
    <row r="54" spans="1:18" x14ac:dyDescent="0.3">
      <c r="A54" s="1">
        <v>43281</v>
      </c>
      <c r="B54">
        <v>1</v>
      </c>
      <c r="C54" t="s">
        <v>0</v>
      </c>
      <c r="D54" t="s">
        <v>112</v>
      </c>
      <c r="E54" t="s">
        <v>40</v>
      </c>
      <c r="F54" t="s">
        <v>49</v>
      </c>
      <c r="O54" t="s">
        <v>670</v>
      </c>
      <c r="P54">
        <v>3</v>
      </c>
      <c r="Q54" s="8">
        <f t="shared" si="3"/>
        <v>6.4419153961777973E-4</v>
      </c>
      <c r="R54" s="10">
        <f t="shared" si="4"/>
        <v>4.1498273971512547E-7</v>
      </c>
    </row>
    <row r="55" spans="1:18" x14ac:dyDescent="0.3">
      <c r="A55" s="1">
        <v>43238</v>
      </c>
      <c r="B55">
        <v>3</v>
      </c>
      <c r="C55" t="s">
        <v>0</v>
      </c>
      <c r="D55" t="s">
        <v>111</v>
      </c>
      <c r="E55" t="s">
        <v>40</v>
      </c>
      <c r="F55" t="s">
        <v>261</v>
      </c>
      <c r="O55" t="s">
        <v>14</v>
      </c>
      <c r="P55">
        <v>1</v>
      </c>
      <c r="Q55" s="8">
        <f t="shared" si="3"/>
        <v>2.1473051320592657E-4</v>
      </c>
      <c r="R55" s="10">
        <f t="shared" si="4"/>
        <v>4.6109193301680603E-8</v>
      </c>
    </row>
    <row r="56" spans="1:18" x14ac:dyDescent="0.3">
      <c r="A56" s="1">
        <v>43253</v>
      </c>
      <c r="B56">
        <v>4</v>
      </c>
      <c r="C56" t="s">
        <v>0</v>
      </c>
      <c r="D56" t="s">
        <v>111</v>
      </c>
      <c r="E56" t="s">
        <v>40</v>
      </c>
      <c r="F56" t="s">
        <v>261</v>
      </c>
      <c r="O56" t="s">
        <v>246</v>
      </c>
      <c r="P56">
        <v>5</v>
      </c>
      <c r="Q56" s="8">
        <f t="shared" si="3"/>
        <v>1.0736525660296329E-3</v>
      </c>
      <c r="R56" s="10">
        <f t="shared" si="4"/>
        <v>1.1527298325420153E-6</v>
      </c>
    </row>
    <row r="57" spans="1:18" x14ac:dyDescent="0.3">
      <c r="A57" s="1">
        <v>43281</v>
      </c>
      <c r="B57">
        <v>5</v>
      </c>
      <c r="C57" t="s">
        <v>0</v>
      </c>
      <c r="D57" t="s">
        <v>111</v>
      </c>
      <c r="E57" t="s">
        <v>40</v>
      </c>
      <c r="F57" t="s">
        <v>261</v>
      </c>
      <c r="O57" t="s">
        <v>218</v>
      </c>
      <c r="P57">
        <v>12</v>
      </c>
      <c r="Q57" s="8">
        <f t="shared" si="3"/>
        <v>2.5767661584711189E-3</v>
      </c>
      <c r="R57" s="10">
        <f t="shared" si="4"/>
        <v>6.6397238354420075E-6</v>
      </c>
    </row>
    <row r="58" spans="1:18" x14ac:dyDescent="0.3">
      <c r="A58" s="1">
        <v>43238</v>
      </c>
      <c r="B58">
        <v>9</v>
      </c>
      <c r="C58" t="s">
        <v>0</v>
      </c>
      <c r="D58" t="s">
        <v>111</v>
      </c>
      <c r="E58" t="s">
        <v>40</v>
      </c>
      <c r="F58" t="s">
        <v>627</v>
      </c>
      <c r="O58" t="s">
        <v>59</v>
      </c>
      <c r="P58">
        <v>11</v>
      </c>
      <c r="Q58" s="8">
        <f t="shared" si="3"/>
        <v>2.3620356452651921E-3</v>
      </c>
      <c r="R58" s="10">
        <f t="shared" si="4"/>
        <v>5.5792123895033525E-6</v>
      </c>
    </row>
    <row r="59" spans="1:18" x14ac:dyDescent="0.3">
      <c r="A59" s="1">
        <v>43253</v>
      </c>
      <c r="B59">
        <v>2</v>
      </c>
      <c r="C59" t="s">
        <v>0</v>
      </c>
      <c r="D59" t="s">
        <v>111</v>
      </c>
      <c r="E59" t="s">
        <v>40</v>
      </c>
      <c r="F59" t="s">
        <v>627</v>
      </c>
      <c r="O59" t="s">
        <v>48</v>
      </c>
      <c r="P59">
        <v>4</v>
      </c>
      <c r="Q59" s="8">
        <f t="shared" si="3"/>
        <v>8.5892205282370627E-4</v>
      </c>
      <c r="R59" s="10">
        <f t="shared" si="4"/>
        <v>7.3774709282688964E-7</v>
      </c>
    </row>
    <row r="60" spans="1:18" x14ac:dyDescent="0.3">
      <c r="A60" s="1">
        <v>43267</v>
      </c>
      <c r="B60">
        <v>5</v>
      </c>
      <c r="C60" t="s">
        <v>0</v>
      </c>
      <c r="D60" t="s">
        <v>111</v>
      </c>
      <c r="E60" t="s">
        <v>40</v>
      </c>
      <c r="F60" t="s">
        <v>627</v>
      </c>
      <c r="O60" t="s">
        <v>911</v>
      </c>
      <c r="P60">
        <v>3</v>
      </c>
      <c r="Q60" s="8">
        <f t="shared" si="3"/>
        <v>6.4419153961777973E-4</v>
      </c>
      <c r="R60" s="10">
        <f t="shared" si="4"/>
        <v>4.1498273971512547E-7</v>
      </c>
    </row>
    <row r="61" spans="1:18" x14ac:dyDescent="0.3">
      <c r="A61" s="1">
        <v>43281</v>
      </c>
      <c r="B61">
        <v>13</v>
      </c>
      <c r="C61" t="s">
        <v>0</v>
      </c>
      <c r="D61" t="s">
        <v>111</v>
      </c>
      <c r="E61" t="s">
        <v>40</v>
      </c>
      <c r="F61" t="s">
        <v>627</v>
      </c>
      <c r="O61" t="s">
        <v>1184</v>
      </c>
      <c r="P61">
        <v>3</v>
      </c>
      <c r="Q61" s="8">
        <f t="shared" si="3"/>
        <v>6.4419153961777973E-4</v>
      </c>
      <c r="R61" s="10">
        <f t="shared" si="4"/>
        <v>4.1498273971512547E-7</v>
      </c>
    </row>
    <row r="62" spans="1:18" x14ac:dyDescent="0.3">
      <c r="A62" s="1">
        <v>43281</v>
      </c>
      <c r="B62">
        <v>1</v>
      </c>
      <c r="C62" t="s">
        <v>0</v>
      </c>
      <c r="D62" t="s">
        <v>1368</v>
      </c>
      <c r="E62" t="s">
        <v>40</v>
      </c>
      <c r="F62" t="s">
        <v>1696</v>
      </c>
      <c r="O62" t="s">
        <v>2260</v>
      </c>
      <c r="P62">
        <v>2</v>
      </c>
      <c r="Q62" s="8">
        <f t="shared" si="3"/>
        <v>4.2946102641185313E-4</v>
      </c>
      <c r="R62" s="10">
        <f t="shared" si="4"/>
        <v>1.8443677320672241E-7</v>
      </c>
    </row>
    <row r="63" spans="1:18" x14ac:dyDescent="0.3">
      <c r="A63" s="1">
        <v>43281</v>
      </c>
      <c r="B63">
        <v>1</v>
      </c>
      <c r="C63" t="s">
        <v>0</v>
      </c>
      <c r="D63" t="s">
        <v>273</v>
      </c>
      <c r="E63" t="s">
        <v>40</v>
      </c>
      <c r="F63" t="s">
        <v>284</v>
      </c>
      <c r="O63" t="s">
        <v>432</v>
      </c>
      <c r="P63">
        <v>2</v>
      </c>
      <c r="Q63" s="8">
        <f t="shared" si="3"/>
        <v>4.2946102641185313E-4</v>
      </c>
      <c r="R63" s="10">
        <f t="shared" si="4"/>
        <v>1.8443677320672241E-7</v>
      </c>
    </row>
    <row r="64" spans="1:18" x14ac:dyDescent="0.3">
      <c r="A64" s="1">
        <v>43281</v>
      </c>
      <c r="B64">
        <v>1</v>
      </c>
      <c r="C64" t="s">
        <v>2</v>
      </c>
      <c r="D64" t="s">
        <v>243</v>
      </c>
      <c r="E64" t="s">
        <v>46</v>
      </c>
      <c r="F64" t="s">
        <v>840</v>
      </c>
      <c r="O64" t="s">
        <v>214</v>
      </c>
      <c r="P64">
        <v>5</v>
      </c>
      <c r="Q64" s="8">
        <f t="shared" si="3"/>
        <v>1.0736525660296329E-3</v>
      </c>
      <c r="R64" s="10">
        <f t="shared" si="4"/>
        <v>1.1527298325420153E-6</v>
      </c>
    </row>
    <row r="65" spans="1:18" x14ac:dyDescent="0.3">
      <c r="A65" s="1">
        <v>43281</v>
      </c>
      <c r="B65">
        <v>1</v>
      </c>
      <c r="C65" t="s">
        <v>2</v>
      </c>
      <c r="D65" t="s">
        <v>17</v>
      </c>
      <c r="E65" t="s">
        <v>46</v>
      </c>
      <c r="O65" t="s">
        <v>1010</v>
      </c>
      <c r="P65">
        <v>2</v>
      </c>
      <c r="Q65" s="8">
        <f t="shared" si="3"/>
        <v>4.2946102641185313E-4</v>
      </c>
      <c r="R65" s="10">
        <f t="shared" si="4"/>
        <v>1.8443677320672241E-7</v>
      </c>
    </row>
    <row r="66" spans="1:18" x14ac:dyDescent="0.3">
      <c r="A66" s="1">
        <v>43223</v>
      </c>
      <c r="B66">
        <v>1</v>
      </c>
      <c r="C66" t="s">
        <v>1</v>
      </c>
      <c r="D66" t="s">
        <v>387</v>
      </c>
      <c r="E66" t="s">
        <v>43</v>
      </c>
      <c r="O66" t="s">
        <v>601</v>
      </c>
      <c r="P66">
        <v>8</v>
      </c>
      <c r="Q66" s="8">
        <f t="shared" si="3"/>
        <v>1.7178441056474125E-3</v>
      </c>
      <c r="R66" s="10">
        <f t="shared" si="4"/>
        <v>2.9509883713075586E-6</v>
      </c>
    </row>
    <row r="67" spans="1:18" x14ac:dyDescent="0.3">
      <c r="A67" s="1">
        <v>43238</v>
      </c>
      <c r="B67">
        <v>1</v>
      </c>
      <c r="C67" t="s">
        <v>1</v>
      </c>
      <c r="D67" t="s">
        <v>387</v>
      </c>
      <c r="E67" t="s">
        <v>46</v>
      </c>
      <c r="O67" t="s">
        <v>49</v>
      </c>
      <c r="P67">
        <v>2</v>
      </c>
      <c r="Q67" s="8">
        <f t="shared" si="3"/>
        <v>4.2946102641185313E-4</v>
      </c>
      <c r="R67" s="10">
        <f t="shared" si="4"/>
        <v>1.8443677320672241E-7</v>
      </c>
    </row>
    <row r="68" spans="1:18" x14ac:dyDescent="0.3">
      <c r="O68" t="s">
        <v>627</v>
      </c>
      <c r="P68">
        <v>29</v>
      </c>
      <c r="Q68" s="8">
        <f t="shared" si="3"/>
        <v>6.2271848829718703E-3</v>
      </c>
      <c r="R68" s="10">
        <f t="shared" si="4"/>
        <v>3.8777831566713388E-5</v>
      </c>
    </row>
    <row r="69" spans="1:18" x14ac:dyDescent="0.3">
      <c r="O69" t="s">
        <v>1696</v>
      </c>
      <c r="P69">
        <v>1</v>
      </c>
      <c r="Q69" s="8">
        <f t="shared" si="3"/>
        <v>2.1473051320592657E-4</v>
      </c>
      <c r="R69" s="10">
        <f t="shared" si="4"/>
        <v>4.6109193301680603E-8</v>
      </c>
    </row>
    <row r="70" spans="1:18" x14ac:dyDescent="0.3">
      <c r="O70" t="s">
        <v>284</v>
      </c>
      <c r="P70">
        <v>1</v>
      </c>
      <c r="Q70" s="8">
        <f t="shared" si="3"/>
        <v>2.1473051320592657E-4</v>
      </c>
      <c r="R70" s="10">
        <f t="shared" si="4"/>
        <v>4.6109193301680603E-8</v>
      </c>
    </row>
    <row r="71" spans="1:18" x14ac:dyDescent="0.3">
      <c r="O71" t="s">
        <v>1955</v>
      </c>
      <c r="P71">
        <v>1</v>
      </c>
      <c r="Q71" s="8">
        <f t="shared" si="3"/>
        <v>2.1473051320592657E-4</v>
      </c>
      <c r="R71" s="10">
        <f t="shared" si="4"/>
        <v>4.6109193301680603E-8</v>
      </c>
    </row>
    <row r="72" spans="1:18" x14ac:dyDescent="0.3">
      <c r="O72" t="s">
        <v>989</v>
      </c>
      <c r="P72">
        <v>1</v>
      </c>
      <c r="Q72" s="8">
        <f t="shared" si="3"/>
        <v>2.1473051320592657E-4</v>
      </c>
      <c r="R72" s="10">
        <f t="shared" si="4"/>
        <v>4.6109193301680603E-8</v>
      </c>
    </row>
    <row r="73" spans="1:18" x14ac:dyDescent="0.3">
      <c r="O73" t="s">
        <v>951</v>
      </c>
      <c r="P73">
        <v>1</v>
      </c>
      <c r="Q73" s="8">
        <f t="shared" si="3"/>
        <v>2.1473051320592657E-4</v>
      </c>
      <c r="R73" s="10">
        <f t="shared" si="4"/>
        <v>4.6109193301680603E-8</v>
      </c>
    </row>
    <row r="75" spans="1:18" x14ac:dyDescent="0.3">
      <c r="O75" s="7">
        <f>SUM(R42:R73)</f>
        <v>0.68881910621109776</v>
      </c>
      <c r="P75" s="6" t="s">
        <v>810</v>
      </c>
      <c r="Q75" s="6"/>
      <c r="R75" s="6"/>
    </row>
    <row r="76" spans="1:18" x14ac:dyDescent="0.3">
      <c r="O76" s="7">
        <f>1-O75</f>
        <v>0.31118089378890224</v>
      </c>
      <c r="P76" s="6" t="s">
        <v>811</v>
      </c>
      <c r="Q76" s="6"/>
      <c r="R76" s="6"/>
    </row>
  </sheetData>
  <sortState ref="A1:F67">
    <sortCondition ref="E1:E67"/>
  </sortState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K14" sqref="K14"/>
    </sheetView>
  </sheetViews>
  <sheetFormatPr defaultRowHeight="16.2" x14ac:dyDescent="0.3"/>
  <sheetData>
    <row r="1" spans="1:16" x14ac:dyDescent="0.3">
      <c r="A1" s="1">
        <v>43253</v>
      </c>
      <c r="B1">
        <v>1</v>
      </c>
      <c r="C1" t="s">
        <v>1</v>
      </c>
      <c r="D1" t="s">
        <v>596</v>
      </c>
      <c r="E1" t="s">
        <v>41</v>
      </c>
      <c r="I1" t="s">
        <v>716</v>
      </c>
      <c r="J1" t="s">
        <v>717</v>
      </c>
    </row>
    <row r="2" spans="1:16" x14ac:dyDescent="0.3">
      <c r="A2" s="1">
        <v>43267</v>
      </c>
      <c r="B2">
        <v>1</v>
      </c>
      <c r="C2" t="s">
        <v>1</v>
      </c>
      <c r="D2" t="s">
        <v>177</v>
      </c>
      <c r="E2" t="s">
        <v>41</v>
      </c>
      <c r="H2" t="s">
        <v>710</v>
      </c>
      <c r="I2">
        <v>14</v>
      </c>
      <c r="J2">
        <v>1155</v>
      </c>
    </row>
    <row r="3" spans="1:16" x14ac:dyDescent="0.3">
      <c r="A3" s="1">
        <v>43281</v>
      </c>
      <c r="B3">
        <v>1</v>
      </c>
      <c r="C3" t="s">
        <v>1</v>
      </c>
      <c r="D3" t="s">
        <v>177</v>
      </c>
      <c r="E3" t="s">
        <v>41</v>
      </c>
      <c r="H3" t="s">
        <v>711</v>
      </c>
      <c r="I3">
        <v>13</v>
      </c>
      <c r="J3">
        <v>45</v>
      </c>
    </row>
    <row r="4" spans="1:16" x14ac:dyDescent="0.3">
      <c r="A4" s="1">
        <v>43223</v>
      </c>
      <c r="B4">
        <v>1</v>
      </c>
      <c r="C4" t="s">
        <v>1</v>
      </c>
      <c r="D4" t="s">
        <v>12</v>
      </c>
      <c r="E4" t="s">
        <v>41</v>
      </c>
      <c r="H4" t="s">
        <v>713</v>
      </c>
      <c r="I4">
        <v>0</v>
      </c>
      <c r="J4">
        <v>0</v>
      </c>
      <c r="L4" s="6" t="s">
        <v>827</v>
      </c>
      <c r="M4" s="6"/>
      <c r="N4" s="6"/>
      <c r="O4" s="6"/>
      <c r="P4" s="6"/>
    </row>
    <row r="5" spans="1:16" x14ac:dyDescent="0.3">
      <c r="A5" s="1">
        <v>43281</v>
      </c>
      <c r="B5">
        <v>2</v>
      </c>
      <c r="C5" t="s">
        <v>1</v>
      </c>
      <c r="D5" t="s">
        <v>249</v>
      </c>
      <c r="E5" t="s">
        <v>41</v>
      </c>
      <c r="H5" t="s">
        <v>712</v>
      </c>
      <c r="I5">
        <v>6</v>
      </c>
      <c r="J5">
        <v>44</v>
      </c>
      <c r="L5" s="6" t="s">
        <v>800</v>
      </c>
      <c r="M5" s="6" t="s">
        <v>801</v>
      </c>
      <c r="N5" s="6" t="s">
        <v>802</v>
      </c>
      <c r="O5" s="6" t="s">
        <v>803</v>
      </c>
      <c r="P5" s="6" t="s">
        <v>804</v>
      </c>
    </row>
    <row r="6" spans="1:16" x14ac:dyDescent="0.3">
      <c r="A6" s="1">
        <v>43210</v>
      </c>
      <c r="B6">
        <v>1</v>
      </c>
      <c r="C6" t="s">
        <v>1</v>
      </c>
      <c r="D6" t="s">
        <v>8</v>
      </c>
      <c r="E6" t="s">
        <v>41</v>
      </c>
      <c r="F6" t="s">
        <v>784</v>
      </c>
      <c r="H6" t="s">
        <v>714</v>
      </c>
      <c r="I6">
        <v>7</v>
      </c>
      <c r="J6">
        <v>14</v>
      </c>
      <c r="L6" t="s">
        <v>432</v>
      </c>
      <c r="M6">
        <v>14</v>
      </c>
      <c r="N6" s="6">
        <f>M6/1258</f>
        <v>1.1128775834658187E-2</v>
      </c>
      <c r="O6" s="6">
        <f>LN(N6)</f>
        <v>-4.4982211076451275</v>
      </c>
      <c r="P6" s="6">
        <f>N6*O6</f>
        <v>-5.0059694361710476E-2</v>
      </c>
    </row>
    <row r="7" spans="1:16" x14ac:dyDescent="0.3">
      <c r="A7" s="1">
        <v>43192</v>
      </c>
      <c r="B7">
        <v>36</v>
      </c>
      <c r="C7" t="s">
        <v>1</v>
      </c>
      <c r="D7" t="s">
        <v>8</v>
      </c>
      <c r="E7" t="s">
        <v>41</v>
      </c>
      <c r="F7" t="s">
        <v>88</v>
      </c>
      <c r="H7" t="s">
        <v>715</v>
      </c>
      <c r="I7">
        <v>40</v>
      </c>
      <c r="J7">
        <v>1258</v>
      </c>
      <c r="L7" t="s">
        <v>813</v>
      </c>
      <c r="M7">
        <v>1</v>
      </c>
      <c r="N7" s="6">
        <f t="shared" ref="N7:N45" si="0">M7/1258</f>
        <v>7.9491255961844202E-4</v>
      </c>
      <c r="O7" s="6">
        <f t="shared" ref="O7:O45" si="1">LN(N7)</f>
        <v>-7.1372784372603855</v>
      </c>
      <c r="P7" s="6">
        <f t="shared" ref="P7:P45" si="2">N7*O7</f>
        <v>-5.6735122712721665E-3</v>
      </c>
    </row>
    <row r="8" spans="1:16" x14ac:dyDescent="0.3">
      <c r="A8" s="1">
        <v>43210</v>
      </c>
      <c r="B8">
        <v>6</v>
      </c>
      <c r="C8" t="s">
        <v>1</v>
      </c>
      <c r="D8" t="s">
        <v>8</v>
      </c>
      <c r="E8" t="s">
        <v>41</v>
      </c>
      <c r="F8" t="s">
        <v>88</v>
      </c>
      <c r="L8" t="s">
        <v>788</v>
      </c>
      <c r="M8">
        <v>48</v>
      </c>
      <c r="N8" s="6">
        <f t="shared" si="0"/>
        <v>3.8155802861685212E-2</v>
      </c>
      <c r="O8" s="6">
        <f t="shared" si="1"/>
        <v>-3.2660774263524948</v>
      </c>
      <c r="P8" s="6">
        <f t="shared" si="2"/>
        <v>-0.12461980641090599</v>
      </c>
    </row>
    <row r="9" spans="1:16" x14ac:dyDescent="0.3">
      <c r="A9" s="1">
        <v>43238</v>
      </c>
      <c r="B9">
        <v>1</v>
      </c>
      <c r="C9" t="s">
        <v>1</v>
      </c>
      <c r="D9" t="s">
        <v>73</v>
      </c>
      <c r="E9" t="s">
        <v>41</v>
      </c>
      <c r="H9" t="s">
        <v>785</v>
      </c>
      <c r="I9" t="s">
        <v>786</v>
      </c>
      <c r="L9" t="s">
        <v>815</v>
      </c>
      <c r="M9">
        <v>2</v>
      </c>
      <c r="N9" s="6">
        <f t="shared" si="0"/>
        <v>1.589825119236884E-3</v>
      </c>
      <c r="O9" s="6">
        <f t="shared" si="1"/>
        <v>-6.4441312567004401</v>
      </c>
      <c r="P9" s="6">
        <f t="shared" si="2"/>
        <v>-1.0245041743561908E-2</v>
      </c>
    </row>
    <row r="10" spans="1:16" x14ac:dyDescent="0.3">
      <c r="A10" s="1">
        <v>43253</v>
      </c>
      <c r="B10">
        <v>1</v>
      </c>
      <c r="C10" t="s">
        <v>1</v>
      </c>
      <c r="D10" t="s">
        <v>73</v>
      </c>
      <c r="E10" t="s">
        <v>41</v>
      </c>
      <c r="H10" t="s">
        <v>812</v>
      </c>
      <c r="I10">
        <v>14</v>
      </c>
      <c r="L10" t="s">
        <v>790</v>
      </c>
      <c r="M10">
        <v>1</v>
      </c>
      <c r="N10" s="6">
        <f t="shared" si="0"/>
        <v>7.9491255961844202E-4</v>
      </c>
      <c r="O10" s="6">
        <f t="shared" si="1"/>
        <v>-7.1372784372603855</v>
      </c>
      <c r="P10" s="6">
        <f t="shared" si="2"/>
        <v>-5.6735122712721665E-3</v>
      </c>
    </row>
    <row r="11" spans="1:16" x14ac:dyDescent="0.3">
      <c r="A11" s="1">
        <v>43281</v>
      </c>
      <c r="B11">
        <v>4</v>
      </c>
      <c r="C11" t="s">
        <v>1</v>
      </c>
      <c r="D11" t="s">
        <v>73</v>
      </c>
      <c r="E11" t="s">
        <v>41</v>
      </c>
      <c r="H11" t="s">
        <v>813</v>
      </c>
      <c r="I11">
        <v>1</v>
      </c>
      <c r="L11" t="s">
        <v>816</v>
      </c>
      <c r="M11">
        <v>1</v>
      </c>
      <c r="N11" s="6">
        <f t="shared" si="0"/>
        <v>7.9491255961844202E-4</v>
      </c>
      <c r="O11" s="6">
        <f t="shared" si="1"/>
        <v>-7.1372784372603855</v>
      </c>
      <c r="P11" s="6">
        <f t="shared" si="2"/>
        <v>-5.6735122712721665E-3</v>
      </c>
    </row>
    <row r="12" spans="1:16" x14ac:dyDescent="0.3">
      <c r="A12" s="1">
        <v>43238</v>
      </c>
      <c r="B12">
        <v>2</v>
      </c>
      <c r="C12" t="s">
        <v>1</v>
      </c>
      <c r="D12" t="s">
        <v>246</v>
      </c>
      <c r="E12" t="s">
        <v>41</v>
      </c>
      <c r="H12" t="s">
        <v>814</v>
      </c>
      <c r="I12">
        <v>48</v>
      </c>
      <c r="L12" t="s">
        <v>261</v>
      </c>
      <c r="M12">
        <v>22</v>
      </c>
      <c r="N12" s="6">
        <f t="shared" si="0"/>
        <v>1.7488076311605722E-2</v>
      </c>
      <c r="O12" s="6">
        <f t="shared" si="1"/>
        <v>-4.0462359839020703</v>
      </c>
      <c r="P12" s="6">
        <f t="shared" si="2"/>
        <v>-7.0760883661244472E-2</v>
      </c>
    </row>
    <row r="13" spans="1:16" x14ac:dyDescent="0.3">
      <c r="A13" s="1">
        <v>43253</v>
      </c>
      <c r="B13">
        <v>3</v>
      </c>
      <c r="C13" t="s">
        <v>1</v>
      </c>
      <c r="D13" t="s">
        <v>246</v>
      </c>
      <c r="E13" t="s">
        <v>41</v>
      </c>
      <c r="H13" t="s">
        <v>815</v>
      </c>
      <c r="I13">
        <v>2</v>
      </c>
      <c r="L13" t="s">
        <v>86</v>
      </c>
      <c r="M13">
        <v>529</v>
      </c>
      <c r="N13" s="6">
        <f t="shared" si="0"/>
        <v>0.4205087440381558</v>
      </c>
      <c r="O13" s="6">
        <f t="shared" si="1"/>
        <v>-0.86629000540208645</v>
      </c>
      <c r="P13" s="6">
        <f t="shared" si="2"/>
        <v>-0.36428252214443857</v>
      </c>
    </row>
    <row r="14" spans="1:16" x14ac:dyDescent="0.3">
      <c r="A14" s="1">
        <v>43267</v>
      </c>
      <c r="B14">
        <v>4</v>
      </c>
      <c r="C14" t="s">
        <v>1</v>
      </c>
      <c r="D14" t="s">
        <v>246</v>
      </c>
      <c r="E14" t="s">
        <v>41</v>
      </c>
      <c r="H14" t="s">
        <v>790</v>
      </c>
      <c r="I14">
        <v>1</v>
      </c>
      <c r="L14" t="s">
        <v>147</v>
      </c>
      <c r="M14">
        <v>15</v>
      </c>
      <c r="N14" s="6">
        <f t="shared" si="0"/>
        <v>1.192368839427663E-2</v>
      </c>
      <c r="O14" s="6">
        <f t="shared" si="1"/>
        <v>-4.4292282361581758</v>
      </c>
      <c r="P14" s="6">
        <f t="shared" si="2"/>
        <v>-5.2812737315081591E-2</v>
      </c>
    </row>
    <row r="15" spans="1:16" x14ac:dyDescent="0.3">
      <c r="A15" s="1">
        <v>43281</v>
      </c>
      <c r="B15">
        <v>11</v>
      </c>
      <c r="C15" t="s">
        <v>1</v>
      </c>
      <c r="D15" t="s">
        <v>246</v>
      </c>
      <c r="E15" t="s">
        <v>41</v>
      </c>
      <c r="H15" t="s">
        <v>816</v>
      </c>
      <c r="I15">
        <v>1</v>
      </c>
      <c r="L15" t="s">
        <v>321</v>
      </c>
      <c r="M15">
        <v>1</v>
      </c>
      <c r="N15" s="6">
        <f t="shared" si="0"/>
        <v>7.9491255961844202E-4</v>
      </c>
      <c r="O15" s="6">
        <f t="shared" si="1"/>
        <v>-7.1372784372603855</v>
      </c>
      <c r="P15" s="6">
        <f t="shared" si="2"/>
        <v>-5.6735122712721665E-3</v>
      </c>
    </row>
    <row r="16" spans="1:16" x14ac:dyDescent="0.3">
      <c r="A16" s="1">
        <v>43192</v>
      </c>
      <c r="B16">
        <v>22</v>
      </c>
      <c r="C16" t="s">
        <v>1</v>
      </c>
      <c r="D16" t="s">
        <v>72</v>
      </c>
      <c r="E16" t="s">
        <v>41</v>
      </c>
      <c r="F16" t="s">
        <v>86</v>
      </c>
      <c r="H16" t="s">
        <v>817</v>
      </c>
      <c r="I16">
        <v>22</v>
      </c>
      <c r="L16" t="s">
        <v>59</v>
      </c>
      <c r="M16">
        <v>8</v>
      </c>
      <c r="N16" s="6">
        <f t="shared" si="0"/>
        <v>6.3593004769475362E-3</v>
      </c>
      <c r="O16" s="6">
        <f t="shared" si="1"/>
        <v>-5.0578368955805502</v>
      </c>
      <c r="P16" s="6">
        <f t="shared" si="2"/>
        <v>-3.216430458238824E-2</v>
      </c>
    </row>
    <row r="17" spans="1:16" x14ac:dyDescent="0.3">
      <c r="A17" s="1">
        <v>43210</v>
      </c>
      <c r="B17">
        <v>503</v>
      </c>
      <c r="C17" t="s">
        <v>1</v>
      </c>
      <c r="D17" t="s">
        <v>72</v>
      </c>
      <c r="E17" t="s">
        <v>41</v>
      </c>
      <c r="F17" t="s">
        <v>86</v>
      </c>
      <c r="H17" t="s">
        <v>818</v>
      </c>
      <c r="I17">
        <v>529</v>
      </c>
      <c r="L17" t="s">
        <v>214</v>
      </c>
      <c r="M17">
        <v>7</v>
      </c>
      <c r="N17" s="6">
        <f t="shared" si="0"/>
        <v>5.5643879173290934E-3</v>
      </c>
      <c r="O17" s="6">
        <f t="shared" si="1"/>
        <v>-5.1913682882050729</v>
      </c>
      <c r="P17" s="6">
        <f t="shared" si="2"/>
        <v>-2.8886786977293726E-2</v>
      </c>
    </row>
    <row r="18" spans="1:16" x14ac:dyDescent="0.3">
      <c r="A18" s="1">
        <v>43223</v>
      </c>
      <c r="B18">
        <v>1</v>
      </c>
      <c r="C18" t="s">
        <v>1</v>
      </c>
      <c r="D18" t="s">
        <v>72</v>
      </c>
      <c r="E18" t="s">
        <v>41</v>
      </c>
      <c r="F18" t="s">
        <v>86</v>
      </c>
      <c r="H18" t="s">
        <v>819</v>
      </c>
      <c r="I18">
        <v>15</v>
      </c>
      <c r="L18" t="s">
        <v>385</v>
      </c>
      <c r="M18">
        <v>4</v>
      </c>
      <c r="N18" s="6">
        <f t="shared" si="0"/>
        <v>3.1796502384737681E-3</v>
      </c>
      <c r="O18" s="6">
        <f t="shared" si="1"/>
        <v>-5.7509840761404956</v>
      </c>
      <c r="P18" s="6">
        <f t="shared" si="2"/>
        <v>-1.828611788915897E-2</v>
      </c>
    </row>
    <row r="19" spans="1:16" x14ac:dyDescent="0.3">
      <c r="A19" s="1">
        <v>43238</v>
      </c>
      <c r="B19">
        <v>3</v>
      </c>
      <c r="C19" t="s">
        <v>1</v>
      </c>
      <c r="D19" t="s">
        <v>72</v>
      </c>
      <c r="E19" t="s">
        <v>41</v>
      </c>
      <c r="F19" t="s">
        <v>86</v>
      </c>
      <c r="H19" t="s">
        <v>820</v>
      </c>
      <c r="I19">
        <v>1</v>
      </c>
      <c r="L19" t="s">
        <v>85</v>
      </c>
      <c r="M19">
        <v>499</v>
      </c>
      <c r="N19" s="6">
        <f t="shared" si="0"/>
        <v>0.39666136724960255</v>
      </c>
      <c r="O19" s="6">
        <f t="shared" si="1"/>
        <v>-0.92467234150886712</v>
      </c>
      <c r="P19" s="6">
        <f t="shared" si="2"/>
        <v>-0.36678179524079862</v>
      </c>
    </row>
    <row r="20" spans="1:16" x14ac:dyDescent="0.3">
      <c r="A20" s="1">
        <v>43192</v>
      </c>
      <c r="B20">
        <v>1</v>
      </c>
      <c r="C20" t="s">
        <v>1</v>
      </c>
      <c r="D20" t="s">
        <v>72</v>
      </c>
      <c r="E20" t="s">
        <v>41</v>
      </c>
      <c r="F20" t="s">
        <v>147</v>
      </c>
      <c r="H20" t="s">
        <v>821</v>
      </c>
      <c r="I20">
        <v>8</v>
      </c>
      <c r="L20" t="s">
        <v>218</v>
      </c>
      <c r="M20">
        <v>27</v>
      </c>
      <c r="N20" s="6">
        <f t="shared" si="0"/>
        <v>2.1462639109697933E-2</v>
      </c>
      <c r="O20" s="6">
        <f t="shared" si="1"/>
        <v>-3.8414415712560568</v>
      </c>
      <c r="P20" s="6">
        <f t="shared" si="2"/>
        <v>-8.2447474104859725E-2</v>
      </c>
    </row>
    <row r="21" spans="1:16" x14ac:dyDescent="0.3">
      <c r="A21" s="1">
        <v>43210</v>
      </c>
      <c r="B21">
        <v>10</v>
      </c>
      <c r="C21" t="s">
        <v>1</v>
      </c>
      <c r="D21" t="s">
        <v>72</v>
      </c>
      <c r="E21" t="s">
        <v>41</v>
      </c>
      <c r="F21" t="s">
        <v>147</v>
      </c>
      <c r="H21" t="s">
        <v>822</v>
      </c>
      <c r="I21">
        <v>7</v>
      </c>
      <c r="L21" t="s">
        <v>12</v>
      </c>
      <c r="M21">
        <v>1</v>
      </c>
      <c r="N21" s="6">
        <f t="shared" si="0"/>
        <v>7.9491255961844202E-4</v>
      </c>
      <c r="O21" s="6">
        <f t="shared" si="1"/>
        <v>-7.1372784372603855</v>
      </c>
      <c r="P21" s="6">
        <f t="shared" si="2"/>
        <v>-5.6735122712721665E-3</v>
      </c>
    </row>
    <row r="22" spans="1:16" x14ac:dyDescent="0.3">
      <c r="A22" s="1">
        <v>43281</v>
      </c>
      <c r="B22">
        <v>4</v>
      </c>
      <c r="C22" t="s">
        <v>1</v>
      </c>
      <c r="D22" t="s">
        <v>72</v>
      </c>
      <c r="E22" t="s">
        <v>41</v>
      </c>
      <c r="F22" t="s">
        <v>147</v>
      </c>
      <c r="H22" t="s">
        <v>795</v>
      </c>
      <c r="I22">
        <v>4</v>
      </c>
      <c r="L22" t="s">
        <v>35</v>
      </c>
      <c r="M22">
        <v>3</v>
      </c>
      <c r="N22" s="6">
        <f t="shared" si="0"/>
        <v>2.3847376788553257E-3</v>
      </c>
      <c r="O22" s="6">
        <f t="shared" si="1"/>
        <v>-6.0386661485922764</v>
      </c>
      <c r="P22" s="6">
        <f t="shared" si="2"/>
        <v>-1.4400634694576175E-2</v>
      </c>
    </row>
    <row r="23" spans="1:16" x14ac:dyDescent="0.3">
      <c r="A23" s="1">
        <v>43192</v>
      </c>
      <c r="B23">
        <v>248</v>
      </c>
      <c r="C23" t="s">
        <v>1</v>
      </c>
      <c r="D23" t="s">
        <v>72</v>
      </c>
      <c r="E23" t="s">
        <v>41</v>
      </c>
      <c r="F23" t="s">
        <v>85</v>
      </c>
      <c r="H23" t="s">
        <v>796</v>
      </c>
      <c r="I23">
        <v>499</v>
      </c>
      <c r="L23" t="s">
        <v>17</v>
      </c>
      <c r="M23">
        <v>4</v>
      </c>
      <c r="N23" s="6">
        <f t="shared" si="0"/>
        <v>3.1796502384737681E-3</v>
      </c>
      <c r="O23" s="6">
        <f t="shared" si="1"/>
        <v>-5.7509840761404956</v>
      </c>
      <c r="P23" s="6">
        <f t="shared" si="2"/>
        <v>-1.828611788915897E-2</v>
      </c>
    </row>
    <row r="24" spans="1:16" x14ac:dyDescent="0.3">
      <c r="A24" s="1">
        <v>43210</v>
      </c>
      <c r="B24">
        <v>250</v>
      </c>
      <c r="C24" t="s">
        <v>1</v>
      </c>
      <c r="D24" t="s">
        <v>72</v>
      </c>
      <c r="E24" t="s">
        <v>41</v>
      </c>
      <c r="F24" t="s">
        <v>85</v>
      </c>
      <c r="H24" t="s">
        <v>823</v>
      </c>
      <c r="I24">
        <v>27</v>
      </c>
      <c r="L24" t="s">
        <v>2231</v>
      </c>
      <c r="M24">
        <v>1</v>
      </c>
      <c r="N24" s="6">
        <f t="shared" si="0"/>
        <v>7.9491255961844202E-4</v>
      </c>
      <c r="O24" s="6">
        <f t="shared" si="1"/>
        <v>-7.1372784372603855</v>
      </c>
      <c r="P24" s="6">
        <f t="shared" si="2"/>
        <v>-5.6735122712721665E-3</v>
      </c>
    </row>
    <row r="25" spans="1:16" x14ac:dyDescent="0.3">
      <c r="A25" s="1">
        <v>43238</v>
      </c>
      <c r="B25">
        <v>1</v>
      </c>
      <c r="C25" t="s">
        <v>1</v>
      </c>
      <c r="D25" t="s">
        <v>72</v>
      </c>
      <c r="E25" t="s">
        <v>41</v>
      </c>
      <c r="F25" t="s">
        <v>85</v>
      </c>
      <c r="H25" t="s">
        <v>824</v>
      </c>
      <c r="I25">
        <v>1</v>
      </c>
      <c r="L25" t="s">
        <v>906</v>
      </c>
      <c r="M25">
        <v>2</v>
      </c>
      <c r="N25" s="6">
        <f t="shared" si="0"/>
        <v>1.589825119236884E-3</v>
      </c>
      <c r="O25" s="6">
        <f t="shared" si="1"/>
        <v>-6.4441312567004401</v>
      </c>
      <c r="P25" s="6">
        <f t="shared" si="2"/>
        <v>-1.0245041743561908E-2</v>
      </c>
    </row>
    <row r="26" spans="1:16" x14ac:dyDescent="0.3">
      <c r="A26" s="1">
        <v>43210</v>
      </c>
      <c r="B26">
        <v>27</v>
      </c>
      <c r="C26" t="s">
        <v>1</v>
      </c>
      <c r="D26" t="s">
        <v>72</v>
      </c>
      <c r="E26" t="s">
        <v>41</v>
      </c>
      <c r="F26" t="s">
        <v>218</v>
      </c>
      <c r="H26" t="s">
        <v>825</v>
      </c>
      <c r="I26">
        <v>3</v>
      </c>
      <c r="L26" t="s">
        <v>14</v>
      </c>
      <c r="M26">
        <v>2</v>
      </c>
      <c r="N26" s="6">
        <f t="shared" si="0"/>
        <v>1.589825119236884E-3</v>
      </c>
      <c r="O26" s="6">
        <f t="shared" si="1"/>
        <v>-6.4441312567004401</v>
      </c>
      <c r="P26" s="6">
        <f t="shared" si="2"/>
        <v>-1.0245041743561908E-2</v>
      </c>
    </row>
    <row r="27" spans="1:16" x14ac:dyDescent="0.3">
      <c r="A27" s="1">
        <v>43281</v>
      </c>
      <c r="B27">
        <v>1</v>
      </c>
      <c r="C27" t="s">
        <v>2</v>
      </c>
      <c r="D27" t="s">
        <v>76</v>
      </c>
      <c r="E27" t="s">
        <v>41</v>
      </c>
      <c r="H27" t="s">
        <v>826</v>
      </c>
      <c r="I27">
        <v>4</v>
      </c>
      <c r="L27" t="s">
        <v>950</v>
      </c>
      <c r="M27">
        <v>20</v>
      </c>
      <c r="N27" s="6">
        <f t="shared" si="0"/>
        <v>1.5898251192368838E-2</v>
      </c>
      <c r="O27" s="6">
        <f t="shared" si="1"/>
        <v>-4.1415461637063951</v>
      </c>
      <c r="P27" s="6">
        <f t="shared" si="2"/>
        <v>-6.5843341235395786E-2</v>
      </c>
    </row>
    <row r="28" spans="1:16" x14ac:dyDescent="0.3">
      <c r="A28" s="1">
        <v>43267</v>
      </c>
      <c r="B28">
        <v>1</v>
      </c>
      <c r="C28" t="s">
        <v>1</v>
      </c>
      <c r="D28" t="s">
        <v>1593</v>
      </c>
      <c r="E28" t="s">
        <v>41</v>
      </c>
      <c r="H28" t="s">
        <v>2269</v>
      </c>
      <c r="I28">
        <v>1</v>
      </c>
      <c r="L28" t="s">
        <v>76</v>
      </c>
      <c r="M28">
        <v>1</v>
      </c>
      <c r="N28" s="6">
        <f t="shared" si="0"/>
        <v>7.9491255961844202E-4</v>
      </c>
      <c r="O28" s="6">
        <f t="shared" si="1"/>
        <v>-7.1372784372603855</v>
      </c>
      <c r="P28" s="6">
        <f t="shared" si="2"/>
        <v>-5.6735122712721665E-3</v>
      </c>
    </row>
    <row r="29" spans="1:16" x14ac:dyDescent="0.3">
      <c r="A29" s="1">
        <v>43253</v>
      </c>
      <c r="B29">
        <v>2</v>
      </c>
      <c r="C29" t="s">
        <v>110</v>
      </c>
      <c r="D29" t="s">
        <v>190</v>
      </c>
      <c r="E29" t="s">
        <v>47</v>
      </c>
      <c r="H29" t="s">
        <v>2191</v>
      </c>
      <c r="I29">
        <v>2</v>
      </c>
      <c r="L29" t="s">
        <v>1593</v>
      </c>
      <c r="M29">
        <v>1</v>
      </c>
      <c r="N29" s="6">
        <f t="shared" si="0"/>
        <v>7.9491255961844202E-4</v>
      </c>
      <c r="O29" s="6">
        <f t="shared" si="1"/>
        <v>-7.1372784372603855</v>
      </c>
      <c r="P29" s="6">
        <f t="shared" si="2"/>
        <v>-5.6735122712721665E-3</v>
      </c>
    </row>
    <row r="30" spans="1:16" x14ac:dyDescent="0.3">
      <c r="A30" s="1">
        <v>43223</v>
      </c>
      <c r="B30">
        <v>2</v>
      </c>
      <c r="C30" t="s">
        <v>1</v>
      </c>
      <c r="D30" t="s">
        <v>34</v>
      </c>
      <c r="E30" t="s">
        <v>2326</v>
      </c>
      <c r="F30" t="s">
        <v>59</v>
      </c>
      <c r="H30" t="s">
        <v>2270</v>
      </c>
      <c r="I30">
        <v>2</v>
      </c>
      <c r="L30" t="s">
        <v>190</v>
      </c>
      <c r="M30">
        <v>2</v>
      </c>
      <c r="N30" s="6">
        <f t="shared" si="0"/>
        <v>1.589825119236884E-3</v>
      </c>
      <c r="O30" s="6">
        <f t="shared" si="1"/>
        <v>-6.4441312567004401</v>
      </c>
      <c r="P30" s="6">
        <f t="shared" si="2"/>
        <v>-1.0245041743561908E-2</v>
      </c>
    </row>
    <row r="31" spans="1:16" x14ac:dyDescent="0.3">
      <c r="A31" s="1">
        <v>43238</v>
      </c>
      <c r="B31">
        <v>1</v>
      </c>
      <c r="C31" t="s">
        <v>1</v>
      </c>
      <c r="D31" t="s">
        <v>34</v>
      </c>
      <c r="E31" t="s">
        <v>2326</v>
      </c>
      <c r="F31" t="s">
        <v>391</v>
      </c>
      <c r="H31" t="s">
        <v>2271</v>
      </c>
      <c r="I31">
        <v>20</v>
      </c>
      <c r="L31" t="s">
        <v>90</v>
      </c>
      <c r="M31">
        <v>7</v>
      </c>
      <c r="N31" s="6">
        <f t="shared" si="0"/>
        <v>5.5643879173290934E-3</v>
      </c>
      <c r="O31" s="6">
        <f t="shared" si="1"/>
        <v>-5.1913682882050729</v>
      </c>
      <c r="P31" s="6">
        <f t="shared" si="2"/>
        <v>-2.8886786977293726E-2</v>
      </c>
    </row>
    <row r="32" spans="1:16" x14ac:dyDescent="0.3">
      <c r="A32" s="1">
        <v>43253</v>
      </c>
      <c r="B32">
        <v>1</v>
      </c>
      <c r="C32" t="s">
        <v>1</v>
      </c>
      <c r="D32" t="s">
        <v>34</v>
      </c>
      <c r="E32" t="s">
        <v>2326</v>
      </c>
      <c r="F32" t="s">
        <v>391</v>
      </c>
      <c r="H32" t="s">
        <v>2272</v>
      </c>
      <c r="I32">
        <v>1</v>
      </c>
      <c r="L32" t="s">
        <v>855</v>
      </c>
      <c r="M32">
        <v>1</v>
      </c>
      <c r="N32" s="6">
        <f t="shared" si="0"/>
        <v>7.9491255961844202E-4</v>
      </c>
      <c r="O32" s="6">
        <f t="shared" si="1"/>
        <v>-7.1372784372603855</v>
      </c>
      <c r="P32" s="6">
        <f t="shared" si="2"/>
        <v>-5.6735122712721665E-3</v>
      </c>
    </row>
    <row r="33" spans="1:16" x14ac:dyDescent="0.3">
      <c r="A33" s="1">
        <v>43267</v>
      </c>
      <c r="B33">
        <v>1</v>
      </c>
      <c r="C33" t="s">
        <v>1</v>
      </c>
      <c r="D33" t="s">
        <v>34</v>
      </c>
      <c r="E33" t="s">
        <v>2326</v>
      </c>
      <c r="F33" t="s">
        <v>391</v>
      </c>
      <c r="H33" t="s">
        <v>2273</v>
      </c>
      <c r="I33">
        <v>1</v>
      </c>
      <c r="L33" t="s">
        <v>2277</v>
      </c>
      <c r="M33">
        <v>1</v>
      </c>
      <c r="N33" s="6">
        <f t="shared" si="0"/>
        <v>7.9491255961844202E-4</v>
      </c>
      <c r="O33" s="6">
        <f t="shared" si="1"/>
        <v>-7.1372784372603855</v>
      </c>
      <c r="P33" s="6">
        <f t="shared" si="2"/>
        <v>-5.6735122712721665E-3</v>
      </c>
    </row>
    <row r="34" spans="1:16" x14ac:dyDescent="0.3">
      <c r="A34" s="1">
        <v>43281</v>
      </c>
      <c r="B34">
        <v>3</v>
      </c>
      <c r="C34" t="s">
        <v>1</v>
      </c>
      <c r="D34" t="s">
        <v>34</v>
      </c>
      <c r="E34" t="s">
        <v>2326</v>
      </c>
      <c r="F34" t="s">
        <v>391</v>
      </c>
      <c r="H34" t="s">
        <v>2274</v>
      </c>
      <c r="I34">
        <v>2</v>
      </c>
      <c r="L34" t="s">
        <v>2278</v>
      </c>
      <c r="M34">
        <v>1</v>
      </c>
      <c r="N34" s="6">
        <f t="shared" si="0"/>
        <v>7.9491255961844202E-4</v>
      </c>
      <c r="O34" s="6">
        <f t="shared" si="1"/>
        <v>-7.1372784372603855</v>
      </c>
      <c r="P34" s="6">
        <f t="shared" si="2"/>
        <v>-5.6735122712721665E-3</v>
      </c>
    </row>
    <row r="35" spans="1:16" x14ac:dyDescent="0.3">
      <c r="A35" s="1">
        <v>43210</v>
      </c>
      <c r="B35">
        <v>1</v>
      </c>
      <c r="C35" t="s">
        <v>0</v>
      </c>
      <c r="D35" t="s">
        <v>241</v>
      </c>
      <c r="E35" t="s">
        <v>39</v>
      </c>
      <c r="F35" t="s">
        <v>703</v>
      </c>
      <c r="H35" t="s">
        <v>2275</v>
      </c>
      <c r="I35">
        <v>7</v>
      </c>
      <c r="L35" t="s">
        <v>49</v>
      </c>
      <c r="M35">
        <v>3</v>
      </c>
      <c r="N35" s="6">
        <f t="shared" si="0"/>
        <v>2.3847376788553257E-3</v>
      </c>
      <c r="O35" s="6">
        <f t="shared" si="1"/>
        <v>-6.0386661485922764</v>
      </c>
      <c r="P35" s="6">
        <f t="shared" si="2"/>
        <v>-1.4400634694576175E-2</v>
      </c>
    </row>
    <row r="36" spans="1:16" x14ac:dyDescent="0.3">
      <c r="A36" s="1">
        <v>43267</v>
      </c>
      <c r="B36">
        <v>1</v>
      </c>
      <c r="C36" t="s">
        <v>0</v>
      </c>
      <c r="D36" t="s">
        <v>241</v>
      </c>
      <c r="E36" t="s">
        <v>47</v>
      </c>
      <c r="H36" t="s">
        <v>2276</v>
      </c>
      <c r="I36">
        <v>1</v>
      </c>
      <c r="L36" t="s">
        <v>440</v>
      </c>
      <c r="M36">
        <v>1</v>
      </c>
      <c r="N36" s="6">
        <f t="shared" si="0"/>
        <v>7.9491255961844202E-4</v>
      </c>
      <c r="O36" s="6">
        <f t="shared" si="1"/>
        <v>-7.1372784372603855</v>
      </c>
      <c r="P36" s="6">
        <f t="shared" si="2"/>
        <v>-5.6735122712721665E-3</v>
      </c>
    </row>
    <row r="37" spans="1:16" x14ac:dyDescent="0.3">
      <c r="A37" s="1">
        <v>43210</v>
      </c>
      <c r="B37">
        <v>1</v>
      </c>
      <c r="C37" t="s">
        <v>31</v>
      </c>
      <c r="D37" t="s">
        <v>35</v>
      </c>
      <c r="E37" t="s">
        <v>39</v>
      </c>
      <c r="H37" t="s">
        <v>2277</v>
      </c>
      <c r="I37">
        <v>1</v>
      </c>
      <c r="L37" t="s">
        <v>289</v>
      </c>
      <c r="M37">
        <v>1</v>
      </c>
      <c r="N37" s="6">
        <f t="shared" si="0"/>
        <v>7.9491255961844202E-4</v>
      </c>
      <c r="O37" s="6">
        <f t="shared" si="1"/>
        <v>-7.1372784372603855</v>
      </c>
      <c r="P37" s="6">
        <f t="shared" si="2"/>
        <v>-5.6735122712721665E-3</v>
      </c>
    </row>
    <row r="38" spans="1:16" x14ac:dyDescent="0.3">
      <c r="A38" s="1">
        <v>43281</v>
      </c>
      <c r="B38">
        <v>2</v>
      </c>
      <c r="C38" t="s">
        <v>31</v>
      </c>
      <c r="D38" t="s">
        <v>199</v>
      </c>
      <c r="E38" t="s">
        <v>47</v>
      </c>
      <c r="H38" t="s">
        <v>2278</v>
      </c>
      <c r="I38">
        <v>1</v>
      </c>
      <c r="L38" t="s">
        <v>417</v>
      </c>
      <c r="M38">
        <v>1</v>
      </c>
      <c r="N38" s="6">
        <f t="shared" si="0"/>
        <v>7.9491255961844202E-4</v>
      </c>
      <c r="O38" s="6">
        <f t="shared" si="1"/>
        <v>-7.1372784372603855</v>
      </c>
      <c r="P38" s="6">
        <f t="shared" si="2"/>
        <v>-5.6735122712721665E-3</v>
      </c>
    </row>
    <row r="39" spans="1:16" x14ac:dyDescent="0.3">
      <c r="A39" s="1">
        <v>43238</v>
      </c>
      <c r="B39">
        <v>3</v>
      </c>
      <c r="C39" t="s">
        <v>1</v>
      </c>
      <c r="D39" t="s">
        <v>90</v>
      </c>
      <c r="E39" t="s">
        <v>47</v>
      </c>
      <c r="H39" t="s">
        <v>2184</v>
      </c>
      <c r="I39">
        <v>3</v>
      </c>
      <c r="L39" t="s">
        <v>627</v>
      </c>
      <c r="M39">
        <v>16</v>
      </c>
      <c r="N39" s="6">
        <f t="shared" si="0"/>
        <v>1.2718600953895072E-2</v>
      </c>
      <c r="O39" s="6">
        <f t="shared" si="1"/>
        <v>-4.3646897150206048</v>
      </c>
      <c r="P39" s="6">
        <f t="shared" si="2"/>
        <v>-5.5512746772917072E-2</v>
      </c>
    </row>
    <row r="40" spans="1:16" x14ac:dyDescent="0.3">
      <c r="A40" s="1">
        <v>43253</v>
      </c>
      <c r="B40">
        <v>2</v>
      </c>
      <c r="C40" t="s">
        <v>1</v>
      </c>
      <c r="D40" t="s">
        <v>90</v>
      </c>
      <c r="E40" t="s">
        <v>47</v>
      </c>
      <c r="H40" t="s">
        <v>2279</v>
      </c>
      <c r="I40">
        <v>1</v>
      </c>
      <c r="L40" t="s">
        <v>413</v>
      </c>
      <c r="M40">
        <v>3</v>
      </c>
      <c r="N40" s="6">
        <f t="shared" si="0"/>
        <v>2.3847376788553257E-3</v>
      </c>
      <c r="O40" s="6">
        <f t="shared" si="1"/>
        <v>-6.0386661485922764</v>
      </c>
      <c r="P40" s="6">
        <f t="shared" si="2"/>
        <v>-1.4400634694576175E-2</v>
      </c>
    </row>
    <row r="41" spans="1:16" x14ac:dyDescent="0.3">
      <c r="A41" s="1">
        <v>43267</v>
      </c>
      <c r="B41">
        <v>1</v>
      </c>
      <c r="C41" t="s">
        <v>1</v>
      </c>
      <c r="D41" t="s">
        <v>90</v>
      </c>
      <c r="E41" t="s">
        <v>47</v>
      </c>
      <c r="H41" t="s">
        <v>2280</v>
      </c>
      <c r="I41">
        <v>1</v>
      </c>
      <c r="L41" t="s">
        <v>1007</v>
      </c>
      <c r="M41">
        <v>2</v>
      </c>
      <c r="N41" s="6">
        <f t="shared" si="0"/>
        <v>1.589825119236884E-3</v>
      </c>
      <c r="O41" s="6">
        <f t="shared" si="1"/>
        <v>-6.4441312567004401</v>
      </c>
      <c r="P41" s="6">
        <f t="shared" si="2"/>
        <v>-1.0245041743561908E-2</v>
      </c>
    </row>
    <row r="42" spans="1:16" x14ac:dyDescent="0.3">
      <c r="A42" s="1">
        <v>43281</v>
      </c>
      <c r="B42">
        <v>1</v>
      </c>
      <c r="C42" t="s">
        <v>1</v>
      </c>
      <c r="D42" t="s">
        <v>90</v>
      </c>
      <c r="E42" t="s">
        <v>47</v>
      </c>
      <c r="H42" t="s">
        <v>2248</v>
      </c>
      <c r="I42">
        <v>1</v>
      </c>
      <c r="L42" t="s">
        <v>2282</v>
      </c>
      <c r="M42">
        <v>1</v>
      </c>
      <c r="N42" s="6">
        <f t="shared" si="0"/>
        <v>7.9491255961844202E-4</v>
      </c>
      <c r="O42" s="6">
        <f t="shared" si="1"/>
        <v>-7.1372784372603855</v>
      </c>
      <c r="P42" s="6">
        <f t="shared" si="2"/>
        <v>-5.6735122712721665E-3</v>
      </c>
    </row>
    <row r="43" spans="1:16" x14ac:dyDescent="0.3">
      <c r="A43" s="1">
        <v>43210</v>
      </c>
      <c r="B43">
        <v>1</v>
      </c>
      <c r="C43" t="s">
        <v>31</v>
      </c>
      <c r="D43" t="s">
        <v>37</v>
      </c>
      <c r="E43" t="s">
        <v>39</v>
      </c>
      <c r="F43" t="s">
        <v>322</v>
      </c>
      <c r="H43" t="s">
        <v>2185</v>
      </c>
      <c r="I43">
        <v>16</v>
      </c>
      <c r="L43" t="s">
        <v>988</v>
      </c>
      <c r="M43">
        <v>2</v>
      </c>
      <c r="N43" s="6">
        <f t="shared" si="0"/>
        <v>1.589825119236884E-3</v>
      </c>
      <c r="O43" s="6">
        <f t="shared" si="1"/>
        <v>-6.4441312567004401</v>
      </c>
      <c r="P43" s="6">
        <f t="shared" si="2"/>
        <v>-1.0245041743561908E-2</v>
      </c>
    </row>
    <row r="44" spans="1:16" x14ac:dyDescent="0.3">
      <c r="A44" s="1">
        <v>43210</v>
      </c>
      <c r="B44">
        <v>1</v>
      </c>
      <c r="C44" t="s">
        <v>31</v>
      </c>
      <c r="D44" t="s">
        <v>37</v>
      </c>
      <c r="E44" t="s">
        <v>39</v>
      </c>
      <c r="F44" t="s">
        <v>132</v>
      </c>
      <c r="H44" t="s">
        <v>2281</v>
      </c>
      <c r="I44">
        <v>3</v>
      </c>
      <c r="L44" t="s">
        <v>129</v>
      </c>
      <c r="M44">
        <v>1</v>
      </c>
      <c r="N44" s="6">
        <f t="shared" si="0"/>
        <v>7.9491255961844202E-4</v>
      </c>
      <c r="O44" s="6">
        <f t="shared" si="1"/>
        <v>-7.1372784372603855</v>
      </c>
      <c r="P44" s="6">
        <f t="shared" si="2"/>
        <v>-5.6735122712721665E-3</v>
      </c>
    </row>
    <row r="45" spans="1:16" x14ac:dyDescent="0.3">
      <c r="A45" s="1">
        <v>43238</v>
      </c>
      <c r="B45">
        <v>1</v>
      </c>
      <c r="C45" t="s">
        <v>31</v>
      </c>
      <c r="D45" t="s">
        <v>121</v>
      </c>
      <c r="E45" t="s">
        <v>47</v>
      </c>
      <c r="F45" t="s">
        <v>269</v>
      </c>
      <c r="H45" t="s">
        <v>2212</v>
      </c>
      <c r="I45">
        <v>2</v>
      </c>
      <c r="L45" t="s">
        <v>1955</v>
      </c>
      <c r="M45">
        <v>1</v>
      </c>
      <c r="N45" s="6">
        <f t="shared" si="0"/>
        <v>7.9491255961844202E-4</v>
      </c>
      <c r="O45" s="6">
        <f t="shared" si="1"/>
        <v>-7.1372784372603855</v>
      </c>
      <c r="P45" s="6">
        <f t="shared" si="2"/>
        <v>-5.6735122712721665E-3</v>
      </c>
    </row>
    <row r="46" spans="1:16" x14ac:dyDescent="0.3">
      <c r="A46" s="1">
        <v>43238</v>
      </c>
      <c r="B46">
        <v>1</v>
      </c>
      <c r="C46" t="s">
        <v>31</v>
      </c>
      <c r="D46" t="s">
        <v>121</v>
      </c>
      <c r="E46" t="s">
        <v>47</v>
      </c>
      <c r="F46" t="s">
        <v>270</v>
      </c>
      <c r="H46" t="s">
        <v>2282</v>
      </c>
      <c r="I46">
        <v>1</v>
      </c>
    </row>
    <row r="47" spans="1:16" x14ac:dyDescent="0.3">
      <c r="A47" s="1">
        <v>43192</v>
      </c>
      <c r="B47">
        <v>1</v>
      </c>
      <c r="C47" t="s">
        <v>1</v>
      </c>
      <c r="D47" t="s">
        <v>13</v>
      </c>
      <c r="E47" t="s">
        <v>39</v>
      </c>
      <c r="F47" t="s">
        <v>432</v>
      </c>
      <c r="H47" t="s">
        <v>2283</v>
      </c>
      <c r="I47">
        <v>2</v>
      </c>
      <c r="L47" s="6" t="s">
        <v>805</v>
      </c>
      <c r="M47" s="6"/>
      <c r="N47" s="6">
        <f>SUM(P6:P45)</f>
        <v>-1.5607529787193728</v>
      </c>
    </row>
    <row r="48" spans="1:16" x14ac:dyDescent="0.3">
      <c r="A48" s="1">
        <v>43267</v>
      </c>
      <c r="B48">
        <v>1</v>
      </c>
      <c r="C48" t="s">
        <v>1</v>
      </c>
      <c r="D48" t="s">
        <v>73</v>
      </c>
      <c r="E48" t="s">
        <v>47</v>
      </c>
      <c r="F48" t="s">
        <v>265</v>
      </c>
      <c r="H48" t="s">
        <v>2284</v>
      </c>
      <c r="I48">
        <v>1</v>
      </c>
      <c r="L48" s="6" t="s">
        <v>806</v>
      </c>
      <c r="M48" s="6"/>
      <c r="N48" s="6">
        <f>N47*(-1)</f>
        <v>1.5607529787193728</v>
      </c>
    </row>
    <row r="49" spans="1:15" x14ac:dyDescent="0.3">
      <c r="A49" s="1">
        <v>43223</v>
      </c>
      <c r="B49">
        <v>2</v>
      </c>
      <c r="C49" t="s">
        <v>1</v>
      </c>
      <c r="D49" t="s">
        <v>8</v>
      </c>
      <c r="E49" t="s">
        <v>39</v>
      </c>
      <c r="F49" t="s">
        <v>385</v>
      </c>
      <c r="H49" t="s">
        <v>2285</v>
      </c>
      <c r="I49">
        <v>1</v>
      </c>
      <c r="L49" t="s">
        <v>828</v>
      </c>
      <c r="M49">
        <f>N48/LOG(40)</f>
        <v>0.97421631347628268</v>
      </c>
    </row>
    <row r="50" spans="1:15" x14ac:dyDescent="0.3">
      <c r="A50" s="1">
        <v>43238</v>
      </c>
      <c r="B50">
        <v>1</v>
      </c>
      <c r="C50" t="s">
        <v>1</v>
      </c>
      <c r="D50" t="s">
        <v>73</v>
      </c>
      <c r="E50" t="s">
        <v>47</v>
      </c>
      <c r="F50" t="s">
        <v>385</v>
      </c>
    </row>
    <row r="51" spans="1:15" x14ac:dyDescent="0.3">
      <c r="A51" s="1">
        <v>43253</v>
      </c>
      <c r="B51">
        <v>1</v>
      </c>
      <c r="C51" t="s">
        <v>227</v>
      </c>
      <c r="D51" t="s">
        <v>234</v>
      </c>
      <c r="E51" t="s">
        <v>47</v>
      </c>
      <c r="F51" t="s">
        <v>405</v>
      </c>
      <c r="L51" s="6" t="s">
        <v>808</v>
      </c>
      <c r="M51" s="6"/>
      <c r="N51" s="6"/>
      <c r="O51" s="6"/>
    </row>
    <row r="52" spans="1:15" x14ac:dyDescent="0.3">
      <c r="A52" s="1">
        <v>43238</v>
      </c>
      <c r="B52">
        <v>1</v>
      </c>
      <c r="C52" t="s">
        <v>1</v>
      </c>
      <c r="D52" t="s">
        <v>246</v>
      </c>
      <c r="E52" t="s">
        <v>47</v>
      </c>
      <c r="F52" t="s">
        <v>432</v>
      </c>
      <c r="L52" s="6" t="s">
        <v>800</v>
      </c>
      <c r="M52" s="6" t="s">
        <v>801</v>
      </c>
      <c r="N52" s="6" t="s">
        <v>802</v>
      </c>
      <c r="O52" s="6" t="s">
        <v>809</v>
      </c>
    </row>
    <row r="53" spans="1:15" x14ac:dyDescent="0.3">
      <c r="A53" s="1">
        <v>43281</v>
      </c>
      <c r="B53">
        <v>12</v>
      </c>
      <c r="C53" t="s">
        <v>1</v>
      </c>
      <c r="D53" t="s">
        <v>246</v>
      </c>
      <c r="E53" t="s">
        <v>47</v>
      </c>
      <c r="F53" t="s">
        <v>432</v>
      </c>
      <c r="L53" t="s">
        <v>432</v>
      </c>
      <c r="M53">
        <v>14</v>
      </c>
      <c r="N53" s="7">
        <f>M53/1258</f>
        <v>1.1128775834658187E-2</v>
      </c>
      <c r="O53" s="8">
        <f>N53*N53</f>
        <v>1.2384965157807203E-4</v>
      </c>
    </row>
    <row r="54" spans="1:15" x14ac:dyDescent="0.3">
      <c r="A54" s="1">
        <v>43210</v>
      </c>
      <c r="B54">
        <v>2</v>
      </c>
      <c r="C54" t="s">
        <v>3</v>
      </c>
      <c r="D54" t="s">
        <v>22</v>
      </c>
      <c r="E54" t="s">
        <v>39</v>
      </c>
      <c r="F54" t="s">
        <v>214</v>
      </c>
      <c r="L54" t="s">
        <v>813</v>
      </c>
      <c r="M54">
        <v>1</v>
      </c>
      <c r="N54" s="7">
        <f t="shared" ref="N54:N92" si="3">M54/1258</f>
        <v>7.9491255961844202E-4</v>
      </c>
      <c r="O54" s="8">
        <f t="shared" ref="O54:O92" si="4">N54*N54</f>
        <v>6.3188597743914317E-7</v>
      </c>
    </row>
    <row r="55" spans="1:15" x14ac:dyDescent="0.3">
      <c r="A55" s="1">
        <v>43253</v>
      </c>
      <c r="B55">
        <v>1</v>
      </c>
      <c r="C55" t="s">
        <v>110</v>
      </c>
      <c r="D55" t="s">
        <v>188</v>
      </c>
      <c r="E55" t="s">
        <v>47</v>
      </c>
      <c r="F55" t="s">
        <v>214</v>
      </c>
      <c r="L55" t="s">
        <v>788</v>
      </c>
      <c r="M55">
        <v>48</v>
      </c>
      <c r="N55" s="7">
        <f t="shared" si="3"/>
        <v>3.8155802861685212E-2</v>
      </c>
      <c r="O55" s="8">
        <f t="shared" si="4"/>
        <v>1.4558652920197855E-3</v>
      </c>
    </row>
    <row r="56" spans="1:15" x14ac:dyDescent="0.3">
      <c r="A56" s="1">
        <v>43267</v>
      </c>
      <c r="B56">
        <v>1</v>
      </c>
      <c r="C56" t="s">
        <v>110</v>
      </c>
      <c r="D56" t="s">
        <v>188</v>
      </c>
      <c r="E56" t="s">
        <v>47</v>
      </c>
      <c r="F56" t="s">
        <v>214</v>
      </c>
      <c r="L56" t="s">
        <v>815</v>
      </c>
      <c r="M56">
        <v>2</v>
      </c>
      <c r="N56" s="7">
        <f t="shared" si="3"/>
        <v>1.589825119236884E-3</v>
      </c>
      <c r="O56" s="8">
        <f t="shared" si="4"/>
        <v>2.5275439097565727E-6</v>
      </c>
    </row>
    <row r="57" spans="1:15" x14ac:dyDescent="0.3">
      <c r="A57" s="1">
        <v>43281</v>
      </c>
      <c r="B57">
        <v>3</v>
      </c>
      <c r="C57" t="s">
        <v>110</v>
      </c>
      <c r="D57" t="s">
        <v>188</v>
      </c>
      <c r="E57" t="s">
        <v>47</v>
      </c>
      <c r="F57" t="s">
        <v>214</v>
      </c>
      <c r="L57" t="s">
        <v>790</v>
      </c>
      <c r="M57">
        <v>1</v>
      </c>
      <c r="N57" s="7">
        <f t="shared" si="3"/>
        <v>7.9491255961844202E-4</v>
      </c>
      <c r="O57" s="8">
        <f t="shared" si="4"/>
        <v>6.3188597743914317E-7</v>
      </c>
    </row>
    <row r="58" spans="1:15" x14ac:dyDescent="0.3">
      <c r="A58" s="1">
        <v>43210</v>
      </c>
      <c r="B58">
        <v>1</v>
      </c>
      <c r="C58" t="s">
        <v>2</v>
      </c>
      <c r="D58" t="s">
        <v>76</v>
      </c>
      <c r="E58" t="s">
        <v>39</v>
      </c>
      <c r="F58" t="s">
        <v>321</v>
      </c>
      <c r="L58" t="s">
        <v>816</v>
      </c>
      <c r="M58">
        <v>1</v>
      </c>
      <c r="N58" s="7">
        <f t="shared" si="3"/>
        <v>7.9491255961844202E-4</v>
      </c>
      <c r="O58" s="8">
        <f t="shared" si="4"/>
        <v>6.3188597743914317E-7</v>
      </c>
    </row>
    <row r="59" spans="1:15" x14ac:dyDescent="0.3">
      <c r="A59" s="1">
        <v>43267</v>
      </c>
      <c r="B59">
        <v>1</v>
      </c>
      <c r="C59" t="s">
        <v>0</v>
      </c>
      <c r="D59" t="s">
        <v>112</v>
      </c>
      <c r="E59" t="s">
        <v>40</v>
      </c>
      <c r="F59" t="s">
        <v>49</v>
      </c>
      <c r="L59" t="s">
        <v>261</v>
      </c>
      <c r="M59">
        <v>22</v>
      </c>
      <c r="N59" s="7">
        <f t="shared" si="3"/>
        <v>1.7488076311605722E-2</v>
      </c>
      <c r="O59" s="8">
        <f t="shared" si="4"/>
        <v>3.0583281308054519E-4</v>
      </c>
    </row>
    <row r="60" spans="1:15" x14ac:dyDescent="0.3">
      <c r="A60" s="1">
        <v>43281</v>
      </c>
      <c r="B60">
        <v>2</v>
      </c>
      <c r="C60" t="s">
        <v>0</v>
      </c>
      <c r="D60" t="s">
        <v>112</v>
      </c>
      <c r="E60" t="s">
        <v>40</v>
      </c>
      <c r="F60" t="s">
        <v>49</v>
      </c>
      <c r="L60" t="s">
        <v>86</v>
      </c>
      <c r="M60">
        <v>529</v>
      </c>
      <c r="N60" s="7">
        <f t="shared" si="3"/>
        <v>0.4205087440381558</v>
      </c>
      <c r="O60" s="8">
        <f t="shared" si="4"/>
        <v>0.17682760381254722</v>
      </c>
    </row>
    <row r="61" spans="1:15" x14ac:dyDescent="0.3">
      <c r="A61" s="1">
        <v>43238</v>
      </c>
      <c r="B61">
        <v>1</v>
      </c>
      <c r="C61" t="s">
        <v>0</v>
      </c>
      <c r="D61" t="s">
        <v>112</v>
      </c>
      <c r="E61" t="s">
        <v>40</v>
      </c>
      <c r="F61" t="s">
        <v>440</v>
      </c>
      <c r="L61" t="s">
        <v>147</v>
      </c>
      <c r="M61">
        <v>15</v>
      </c>
      <c r="N61" s="7">
        <f t="shared" si="3"/>
        <v>1.192368839427663E-2</v>
      </c>
      <c r="O61" s="8">
        <f t="shared" si="4"/>
        <v>1.4217434492380722E-4</v>
      </c>
    </row>
    <row r="62" spans="1:15" x14ac:dyDescent="0.3">
      <c r="A62" s="1">
        <v>43253</v>
      </c>
      <c r="B62">
        <v>1</v>
      </c>
      <c r="C62" t="s">
        <v>4</v>
      </c>
      <c r="D62" t="s">
        <v>275</v>
      </c>
      <c r="E62" t="s">
        <v>40</v>
      </c>
      <c r="F62" t="s">
        <v>289</v>
      </c>
      <c r="L62" t="s">
        <v>321</v>
      </c>
      <c r="M62">
        <v>1</v>
      </c>
      <c r="N62" s="7">
        <f t="shared" si="3"/>
        <v>7.9491255961844202E-4</v>
      </c>
      <c r="O62" s="8">
        <f t="shared" si="4"/>
        <v>6.3188597743914317E-7</v>
      </c>
    </row>
    <row r="63" spans="1:15" x14ac:dyDescent="0.3">
      <c r="A63" s="1">
        <v>43253</v>
      </c>
      <c r="B63">
        <v>1</v>
      </c>
      <c r="C63" t="s">
        <v>100</v>
      </c>
      <c r="D63" t="s">
        <v>98</v>
      </c>
      <c r="E63" t="s">
        <v>40</v>
      </c>
      <c r="F63" t="s">
        <v>417</v>
      </c>
      <c r="L63" t="s">
        <v>59</v>
      </c>
      <c r="M63">
        <v>8</v>
      </c>
      <c r="N63" s="7">
        <f t="shared" si="3"/>
        <v>6.3593004769475362E-3</v>
      </c>
      <c r="O63" s="8">
        <f t="shared" si="4"/>
        <v>4.0440702556105163E-5</v>
      </c>
    </row>
    <row r="64" spans="1:15" x14ac:dyDescent="0.3">
      <c r="A64" s="1">
        <v>43210</v>
      </c>
      <c r="B64">
        <v>4</v>
      </c>
      <c r="C64" t="s">
        <v>0</v>
      </c>
      <c r="D64" t="s">
        <v>111</v>
      </c>
      <c r="E64" t="s">
        <v>40</v>
      </c>
      <c r="F64" t="s">
        <v>261</v>
      </c>
      <c r="L64" t="s">
        <v>214</v>
      </c>
      <c r="M64">
        <v>7</v>
      </c>
      <c r="N64" s="7">
        <f t="shared" si="3"/>
        <v>5.5643879173290934E-3</v>
      </c>
      <c r="O64" s="8">
        <f t="shared" si="4"/>
        <v>3.0962412894518007E-5</v>
      </c>
    </row>
    <row r="65" spans="1:15" x14ac:dyDescent="0.3">
      <c r="A65" s="1">
        <v>43238</v>
      </c>
      <c r="B65">
        <v>3</v>
      </c>
      <c r="C65" t="s">
        <v>0</v>
      </c>
      <c r="D65" t="s">
        <v>111</v>
      </c>
      <c r="E65" t="s">
        <v>40</v>
      </c>
      <c r="F65" t="s">
        <v>261</v>
      </c>
      <c r="L65" t="s">
        <v>385</v>
      </c>
      <c r="M65">
        <v>4</v>
      </c>
      <c r="N65" s="7">
        <f t="shared" si="3"/>
        <v>3.1796502384737681E-3</v>
      </c>
      <c r="O65" s="8">
        <f t="shared" si="4"/>
        <v>1.0110175639026291E-5</v>
      </c>
    </row>
    <row r="66" spans="1:15" x14ac:dyDescent="0.3">
      <c r="A66" s="1">
        <v>43267</v>
      </c>
      <c r="B66">
        <v>5</v>
      </c>
      <c r="C66" t="s">
        <v>0</v>
      </c>
      <c r="D66" t="s">
        <v>111</v>
      </c>
      <c r="E66" t="s">
        <v>40</v>
      </c>
      <c r="F66" t="s">
        <v>261</v>
      </c>
      <c r="L66" t="s">
        <v>85</v>
      </c>
      <c r="M66">
        <v>499</v>
      </c>
      <c r="N66" s="7">
        <f t="shared" si="3"/>
        <v>0.39666136724960255</v>
      </c>
      <c r="O66" s="8">
        <f t="shared" si="4"/>
        <v>0.15734024026832408</v>
      </c>
    </row>
    <row r="67" spans="1:15" x14ac:dyDescent="0.3">
      <c r="A67" s="1">
        <v>43281</v>
      </c>
      <c r="B67">
        <v>10</v>
      </c>
      <c r="C67" t="s">
        <v>0</v>
      </c>
      <c r="D67" t="s">
        <v>111</v>
      </c>
      <c r="E67" t="s">
        <v>40</v>
      </c>
      <c r="F67" t="s">
        <v>261</v>
      </c>
      <c r="L67" t="s">
        <v>218</v>
      </c>
      <c r="M67">
        <v>27</v>
      </c>
      <c r="N67" s="7">
        <f t="shared" si="3"/>
        <v>2.1462639109697933E-2</v>
      </c>
      <c r="O67" s="8">
        <f t="shared" si="4"/>
        <v>4.6064487755313532E-4</v>
      </c>
    </row>
    <row r="68" spans="1:15" x14ac:dyDescent="0.3">
      <c r="A68" s="1">
        <v>43253</v>
      </c>
      <c r="B68">
        <v>3</v>
      </c>
      <c r="C68" t="s">
        <v>0</v>
      </c>
      <c r="D68" t="s">
        <v>111</v>
      </c>
      <c r="E68" t="s">
        <v>40</v>
      </c>
      <c r="F68" t="s">
        <v>627</v>
      </c>
      <c r="L68" t="s">
        <v>12</v>
      </c>
      <c r="M68">
        <v>1</v>
      </c>
      <c r="N68" s="7">
        <f t="shared" si="3"/>
        <v>7.9491255961844202E-4</v>
      </c>
      <c r="O68" s="8">
        <f t="shared" si="4"/>
        <v>6.3188597743914317E-7</v>
      </c>
    </row>
    <row r="69" spans="1:15" x14ac:dyDescent="0.3">
      <c r="A69" s="1">
        <v>43267</v>
      </c>
      <c r="B69">
        <v>9</v>
      </c>
      <c r="C69" t="s">
        <v>0</v>
      </c>
      <c r="D69" t="s">
        <v>111</v>
      </c>
      <c r="E69" t="s">
        <v>40</v>
      </c>
      <c r="F69" t="s">
        <v>627</v>
      </c>
      <c r="L69" t="s">
        <v>35</v>
      </c>
      <c r="M69">
        <v>3</v>
      </c>
      <c r="N69" s="7">
        <f t="shared" si="3"/>
        <v>2.3847376788553257E-3</v>
      </c>
      <c r="O69" s="8">
        <f t="shared" si="4"/>
        <v>5.6869737969522871E-6</v>
      </c>
    </row>
    <row r="70" spans="1:15" x14ac:dyDescent="0.3">
      <c r="A70" s="1">
        <v>43281</v>
      </c>
      <c r="B70">
        <v>4</v>
      </c>
      <c r="C70" t="s">
        <v>0</v>
      </c>
      <c r="D70" t="s">
        <v>111</v>
      </c>
      <c r="E70" t="s">
        <v>40</v>
      </c>
      <c r="F70" t="s">
        <v>627</v>
      </c>
      <c r="L70" t="s">
        <v>17</v>
      </c>
      <c r="M70">
        <v>4</v>
      </c>
      <c r="N70" s="7">
        <f t="shared" si="3"/>
        <v>3.1796502384737681E-3</v>
      </c>
      <c r="O70" s="8">
        <f t="shared" si="4"/>
        <v>1.0110175639026291E-5</v>
      </c>
    </row>
    <row r="71" spans="1:15" x14ac:dyDescent="0.3">
      <c r="A71" s="1">
        <v>43281</v>
      </c>
      <c r="B71">
        <v>1</v>
      </c>
      <c r="C71" t="s">
        <v>2</v>
      </c>
      <c r="D71" t="s">
        <v>243</v>
      </c>
      <c r="E71" t="s">
        <v>46</v>
      </c>
      <c r="F71" t="s">
        <v>413</v>
      </c>
      <c r="L71" t="s">
        <v>2231</v>
      </c>
      <c r="M71">
        <v>1</v>
      </c>
      <c r="N71" s="7">
        <f t="shared" si="3"/>
        <v>7.9491255961844202E-4</v>
      </c>
      <c r="O71" s="8">
        <f t="shared" si="4"/>
        <v>6.3188597743914317E-7</v>
      </c>
    </row>
    <row r="72" spans="1:15" x14ac:dyDescent="0.3">
      <c r="A72" s="1">
        <v>43281</v>
      </c>
      <c r="B72">
        <v>2</v>
      </c>
      <c r="C72" t="s">
        <v>2</v>
      </c>
      <c r="D72" t="s">
        <v>243</v>
      </c>
      <c r="E72" t="s">
        <v>46</v>
      </c>
      <c r="L72" t="s">
        <v>906</v>
      </c>
      <c r="M72">
        <v>2</v>
      </c>
      <c r="N72" s="7">
        <f t="shared" si="3"/>
        <v>1.589825119236884E-3</v>
      </c>
      <c r="O72" s="8">
        <f t="shared" si="4"/>
        <v>2.5275439097565727E-6</v>
      </c>
    </row>
    <row r="73" spans="1:15" x14ac:dyDescent="0.3">
      <c r="A73" s="1">
        <v>43253</v>
      </c>
      <c r="B73">
        <v>2</v>
      </c>
      <c r="C73" t="s">
        <v>2</v>
      </c>
      <c r="D73" t="s">
        <v>171</v>
      </c>
      <c r="E73" t="s">
        <v>46</v>
      </c>
      <c r="L73" t="s">
        <v>14</v>
      </c>
      <c r="M73">
        <v>2</v>
      </c>
      <c r="N73" s="7">
        <f t="shared" si="3"/>
        <v>1.589825119236884E-3</v>
      </c>
      <c r="O73" s="8">
        <f t="shared" si="4"/>
        <v>2.5275439097565727E-6</v>
      </c>
    </row>
    <row r="74" spans="1:15" x14ac:dyDescent="0.3">
      <c r="A74" s="1">
        <v>43253</v>
      </c>
      <c r="B74">
        <v>1</v>
      </c>
      <c r="C74" t="s">
        <v>2</v>
      </c>
      <c r="D74" t="s">
        <v>1314</v>
      </c>
      <c r="E74" t="s">
        <v>46</v>
      </c>
      <c r="L74" t="s">
        <v>950</v>
      </c>
      <c r="M74">
        <v>20</v>
      </c>
      <c r="N74" s="7">
        <f t="shared" si="3"/>
        <v>1.5898251192368838E-2</v>
      </c>
      <c r="O74" s="8">
        <f t="shared" si="4"/>
        <v>2.5275439097565718E-4</v>
      </c>
    </row>
    <row r="75" spans="1:15" x14ac:dyDescent="0.3">
      <c r="A75" s="1">
        <v>43210</v>
      </c>
      <c r="B75">
        <v>1</v>
      </c>
      <c r="C75" t="s">
        <v>2</v>
      </c>
      <c r="D75" t="s">
        <v>17</v>
      </c>
      <c r="E75" t="s">
        <v>43</v>
      </c>
      <c r="L75" t="s">
        <v>76</v>
      </c>
      <c r="M75">
        <v>1</v>
      </c>
      <c r="N75" s="7">
        <f t="shared" si="3"/>
        <v>7.9491255961844202E-4</v>
      </c>
      <c r="O75" s="8">
        <f t="shared" si="4"/>
        <v>6.3188597743914317E-7</v>
      </c>
    </row>
    <row r="76" spans="1:15" x14ac:dyDescent="0.3">
      <c r="A76" s="1">
        <v>43223</v>
      </c>
      <c r="B76">
        <v>1</v>
      </c>
      <c r="C76" t="s">
        <v>2</v>
      </c>
      <c r="D76" t="s">
        <v>17</v>
      </c>
      <c r="E76" t="s">
        <v>43</v>
      </c>
      <c r="L76" t="s">
        <v>1593</v>
      </c>
      <c r="M76">
        <v>1</v>
      </c>
      <c r="N76" s="7">
        <f t="shared" si="3"/>
        <v>7.9491255961844202E-4</v>
      </c>
      <c r="O76" s="8">
        <f t="shared" si="4"/>
        <v>6.3188597743914317E-7</v>
      </c>
    </row>
    <row r="77" spans="1:15" x14ac:dyDescent="0.3">
      <c r="A77" s="1">
        <v>43281</v>
      </c>
      <c r="B77">
        <v>2</v>
      </c>
      <c r="C77" t="s">
        <v>2</v>
      </c>
      <c r="D77" t="s">
        <v>17</v>
      </c>
      <c r="E77" t="s">
        <v>46</v>
      </c>
      <c r="L77" t="s">
        <v>190</v>
      </c>
      <c r="M77">
        <v>2</v>
      </c>
      <c r="N77" s="7">
        <f t="shared" si="3"/>
        <v>1.589825119236884E-3</v>
      </c>
      <c r="O77" s="8">
        <f t="shared" si="4"/>
        <v>2.5275439097565727E-6</v>
      </c>
    </row>
    <row r="78" spans="1:15" x14ac:dyDescent="0.3">
      <c r="A78" s="1">
        <v>43238</v>
      </c>
      <c r="B78">
        <v>1</v>
      </c>
      <c r="C78" t="s">
        <v>2</v>
      </c>
      <c r="D78" t="s">
        <v>182</v>
      </c>
      <c r="E78" t="s">
        <v>46</v>
      </c>
      <c r="L78" t="s">
        <v>90</v>
      </c>
      <c r="M78">
        <v>7</v>
      </c>
      <c r="N78" s="7">
        <f t="shared" si="3"/>
        <v>5.5643879173290934E-3</v>
      </c>
      <c r="O78" s="8">
        <f t="shared" si="4"/>
        <v>3.0962412894518007E-5</v>
      </c>
    </row>
    <row r="79" spans="1:15" x14ac:dyDescent="0.3">
      <c r="A79" s="1">
        <v>43253</v>
      </c>
      <c r="B79">
        <v>1</v>
      </c>
      <c r="C79" t="s">
        <v>2</v>
      </c>
      <c r="D79" t="s">
        <v>182</v>
      </c>
      <c r="E79" t="s">
        <v>46</v>
      </c>
      <c r="L79" t="s">
        <v>855</v>
      </c>
      <c r="M79">
        <v>1</v>
      </c>
      <c r="N79" s="7">
        <f t="shared" si="3"/>
        <v>7.9491255961844202E-4</v>
      </c>
      <c r="O79" s="8">
        <f t="shared" si="4"/>
        <v>6.3188597743914317E-7</v>
      </c>
    </row>
    <row r="80" spans="1:15" x14ac:dyDescent="0.3">
      <c r="A80" s="1">
        <v>43281</v>
      </c>
      <c r="B80">
        <v>1</v>
      </c>
      <c r="C80" t="s">
        <v>2</v>
      </c>
      <c r="D80" t="s">
        <v>118</v>
      </c>
      <c r="E80" t="s">
        <v>46</v>
      </c>
      <c r="F80" t="s">
        <v>129</v>
      </c>
      <c r="L80" t="s">
        <v>2277</v>
      </c>
      <c r="M80">
        <v>1</v>
      </c>
      <c r="N80" s="7">
        <f t="shared" si="3"/>
        <v>7.9491255961844202E-4</v>
      </c>
      <c r="O80" s="8">
        <f t="shared" si="4"/>
        <v>6.3188597743914317E-7</v>
      </c>
    </row>
    <row r="81" spans="1:15" x14ac:dyDescent="0.3">
      <c r="A81" s="1">
        <v>43267</v>
      </c>
      <c r="B81">
        <v>1</v>
      </c>
      <c r="C81" t="s">
        <v>2</v>
      </c>
      <c r="D81" t="s">
        <v>97</v>
      </c>
      <c r="E81" t="s">
        <v>46</v>
      </c>
      <c r="L81" t="s">
        <v>2278</v>
      </c>
      <c r="M81">
        <v>1</v>
      </c>
      <c r="N81" s="7">
        <f t="shared" si="3"/>
        <v>7.9491255961844202E-4</v>
      </c>
      <c r="O81" s="8">
        <f t="shared" si="4"/>
        <v>6.3188597743914317E-7</v>
      </c>
    </row>
    <row r="82" spans="1:15" x14ac:dyDescent="0.3">
      <c r="L82" t="s">
        <v>49</v>
      </c>
      <c r="M82">
        <v>3</v>
      </c>
      <c r="N82" s="7">
        <f t="shared" si="3"/>
        <v>2.3847376788553257E-3</v>
      </c>
      <c r="O82" s="8">
        <f t="shared" si="4"/>
        <v>5.6869737969522871E-6</v>
      </c>
    </row>
    <row r="83" spans="1:15" x14ac:dyDescent="0.3">
      <c r="L83" t="s">
        <v>440</v>
      </c>
      <c r="M83">
        <v>1</v>
      </c>
      <c r="N83" s="7">
        <f t="shared" si="3"/>
        <v>7.9491255961844202E-4</v>
      </c>
      <c r="O83" s="8">
        <f t="shared" si="4"/>
        <v>6.3188597743914317E-7</v>
      </c>
    </row>
    <row r="84" spans="1:15" x14ac:dyDescent="0.3">
      <c r="L84" t="s">
        <v>289</v>
      </c>
      <c r="M84">
        <v>1</v>
      </c>
      <c r="N84" s="7">
        <f t="shared" si="3"/>
        <v>7.9491255961844202E-4</v>
      </c>
      <c r="O84" s="8">
        <f t="shared" si="4"/>
        <v>6.3188597743914317E-7</v>
      </c>
    </row>
    <row r="85" spans="1:15" x14ac:dyDescent="0.3">
      <c r="L85" t="s">
        <v>417</v>
      </c>
      <c r="M85">
        <v>1</v>
      </c>
      <c r="N85" s="7">
        <f t="shared" si="3"/>
        <v>7.9491255961844202E-4</v>
      </c>
      <c r="O85" s="8">
        <f t="shared" si="4"/>
        <v>6.3188597743914317E-7</v>
      </c>
    </row>
    <row r="86" spans="1:15" x14ac:dyDescent="0.3">
      <c r="L86" t="s">
        <v>627</v>
      </c>
      <c r="M86">
        <v>16</v>
      </c>
      <c r="N86" s="7">
        <f t="shared" si="3"/>
        <v>1.2718600953895072E-2</v>
      </c>
      <c r="O86" s="8">
        <f t="shared" si="4"/>
        <v>1.6176281022442065E-4</v>
      </c>
    </row>
    <row r="87" spans="1:15" x14ac:dyDescent="0.3">
      <c r="L87" t="s">
        <v>413</v>
      </c>
      <c r="M87">
        <v>3</v>
      </c>
      <c r="N87" s="7">
        <f t="shared" si="3"/>
        <v>2.3847376788553257E-3</v>
      </c>
      <c r="O87" s="8">
        <f t="shared" si="4"/>
        <v>5.6869737969522871E-6</v>
      </c>
    </row>
    <row r="88" spans="1:15" x14ac:dyDescent="0.3">
      <c r="L88" t="s">
        <v>1007</v>
      </c>
      <c r="M88">
        <v>2</v>
      </c>
      <c r="N88" s="7">
        <f t="shared" si="3"/>
        <v>1.589825119236884E-3</v>
      </c>
      <c r="O88" s="8">
        <f t="shared" si="4"/>
        <v>2.5275439097565727E-6</v>
      </c>
    </row>
    <row r="89" spans="1:15" x14ac:dyDescent="0.3">
      <c r="L89" t="s">
        <v>2282</v>
      </c>
      <c r="M89">
        <v>1</v>
      </c>
      <c r="N89" s="7">
        <f t="shared" si="3"/>
        <v>7.9491255961844202E-4</v>
      </c>
      <c r="O89" s="8">
        <f t="shared" si="4"/>
        <v>6.3188597743914317E-7</v>
      </c>
    </row>
    <row r="90" spans="1:15" x14ac:dyDescent="0.3">
      <c r="L90" t="s">
        <v>988</v>
      </c>
      <c r="M90">
        <v>2</v>
      </c>
      <c r="N90" s="7">
        <f t="shared" si="3"/>
        <v>1.589825119236884E-3</v>
      </c>
      <c r="O90" s="8">
        <f t="shared" si="4"/>
        <v>2.5275439097565727E-6</v>
      </c>
    </row>
    <row r="91" spans="1:15" x14ac:dyDescent="0.3">
      <c r="L91" t="s">
        <v>129</v>
      </c>
      <c r="M91">
        <v>1</v>
      </c>
      <c r="N91" s="7">
        <f t="shared" si="3"/>
        <v>7.9491255961844202E-4</v>
      </c>
      <c r="O91" s="8">
        <f t="shared" si="4"/>
        <v>6.3188597743914317E-7</v>
      </c>
    </row>
    <row r="92" spans="1:15" x14ac:dyDescent="0.3">
      <c r="L92" t="s">
        <v>1955</v>
      </c>
      <c r="M92">
        <v>1</v>
      </c>
      <c r="N92" s="7">
        <f t="shared" si="3"/>
        <v>7.9491255961844202E-4</v>
      </c>
      <c r="O92" s="8">
        <f t="shared" si="4"/>
        <v>6.3188597743914317E-7</v>
      </c>
    </row>
    <row r="93" spans="1:15" x14ac:dyDescent="0.3">
      <c r="O93" s="8"/>
    </row>
    <row r="94" spans="1:15" x14ac:dyDescent="0.3">
      <c r="L94" s="7">
        <f>SUM(O53:O92)</f>
        <v>0.33723628238731573</v>
      </c>
      <c r="M94" s="6" t="s">
        <v>810</v>
      </c>
      <c r="N94" s="6"/>
      <c r="O94" s="6"/>
    </row>
    <row r="95" spans="1:15" x14ac:dyDescent="0.3">
      <c r="L95" s="7">
        <f>1-L94</f>
        <v>0.66276371761268427</v>
      </c>
      <c r="M95" s="6" t="s">
        <v>811</v>
      </c>
      <c r="N95" s="6"/>
      <c r="O95" s="6"/>
    </row>
  </sheetData>
  <sortState ref="A1:F81">
    <sortCondition ref="E1:E81"/>
  </sortState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7"/>
  <sheetViews>
    <sheetView tabSelected="1" workbookViewId="0">
      <selection activeCell="K17" sqref="K17"/>
    </sheetView>
  </sheetViews>
  <sheetFormatPr defaultRowHeight="16.2" x14ac:dyDescent="0.3"/>
  <sheetData>
    <row r="3" spans="2:29" x14ac:dyDescent="0.3">
      <c r="B3" t="s">
        <v>1031</v>
      </c>
      <c r="C3" t="s">
        <v>1034</v>
      </c>
      <c r="D3" t="s">
        <v>1035</v>
      </c>
      <c r="E3" t="s">
        <v>1036</v>
      </c>
      <c r="F3" t="s">
        <v>1037</v>
      </c>
      <c r="G3" t="s">
        <v>1038</v>
      </c>
      <c r="H3" t="s">
        <v>1039</v>
      </c>
      <c r="I3" t="s">
        <v>1040</v>
      </c>
      <c r="J3" t="s">
        <v>1041</v>
      </c>
      <c r="K3" t="s">
        <v>1042</v>
      </c>
      <c r="L3" t="s">
        <v>1043</v>
      </c>
      <c r="M3" t="s">
        <v>1044</v>
      </c>
      <c r="N3" t="s">
        <v>1045</v>
      </c>
      <c r="O3" t="s">
        <v>1033</v>
      </c>
      <c r="P3" t="s">
        <v>1032</v>
      </c>
      <c r="Q3" t="s">
        <v>1191</v>
      </c>
      <c r="R3" t="s">
        <v>1192</v>
      </c>
      <c r="S3" t="s">
        <v>1193</v>
      </c>
      <c r="T3" t="s">
        <v>1194</v>
      </c>
      <c r="U3" t="s">
        <v>1195</v>
      </c>
      <c r="V3" t="s">
        <v>1196</v>
      </c>
      <c r="W3" t="s">
        <v>1324</v>
      </c>
      <c r="X3" t="s">
        <v>1325</v>
      </c>
      <c r="Y3" t="s">
        <v>1326</v>
      </c>
    </row>
    <row r="4" spans="2:29" x14ac:dyDescent="0.3">
      <c r="B4" s="11" t="s">
        <v>1059</v>
      </c>
      <c r="C4" s="13">
        <v>74</v>
      </c>
      <c r="D4" s="13">
        <v>59</v>
      </c>
      <c r="E4" s="13">
        <v>49</v>
      </c>
      <c r="F4" s="13">
        <v>63</v>
      </c>
      <c r="G4" s="13">
        <v>56</v>
      </c>
      <c r="H4" s="13">
        <v>44</v>
      </c>
      <c r="I4" s="13">
        <v>49</v>
      </c>
      <c r="J4" s="13">
        <v>44</v>
      </c>
      <c r="K4" s="13">
        <v>29</v>
      </c>
      <c r="L4" s="13">
        <v>41</v>
      </c>
      <c r="M4" s="13">
        <v>54</v>
      </c>
      <c r="N4" s="13">
        <v>42</v>
      </c>
      <c r="O4" s="13">
        <v>32</v>
      </c>
      <c r="P4" s="13">
        <v>40</v>
      </c>
      <c r="Q4" s="13" t="str">
        <f>FIXED(AVERAGE(表格1[[#This Row],[里山有機1]:[里山有機3]]),2)&amp;"±"&amp;FIXED(STDEV(表格1[[#This Row],[里山有機1]:[里山有機3]]),2)</f>
        <v>60.67±12.58</v>
      </c>
      <c r="R4" s="13" t="str">
        <f>FIXED(AVERAGE(表格1[[#This Row],[里山慣行1]:[里山慣行3]]),2)&amp;"±"&amp;FIXED(STDEV(表格1[[#This Row],[里山慣行1]:[里山慣行3]]),2)</f>
        <v>54.33±9.61</v>
      </c>
      <c r="S4" s="13" t="str">
        <f>FIXED(AVERAGE(表格1[[#This Row],[里地有機1]:[里地有機3]]),2)&amp;"±"&amp;FIXED(STDEV(表格1[[#This Row],[里地有機1]:[里地有機3]]),2)</f>
        <v>40.67±10.41</v>
      </c>
      <c r="T4" s="13" t="str">
        <f>FIXED(AVERAGE(表格1[[#This Row],[里地慣行1]:[里地慣行3]]),2)&amp;"±"&amp;FIXED(STDEV(表格1[[#This Row],[里地慣行1]:[里地慣行3]]),2)</f>
        <v>45.67±7.23</v>
      </c>
      <c r="U4" s="13" t="str">
        <f t="shared" ref="U4:U18" si="0">FIXED(AVERAGE(C4,D4,E4,I4,J4,K4,O4),2)&amp;"±"&amp;FIXED(STDEV(C4,D4,E4,I4,J4,K4,O4),2)</f>
        <v>48.00±15.45</v>
      </c>
      <c r="V4" s="13" t="str">
        <f>FIXED(AVERAGE(F4,G4,H4,L4,M4,N4,P4),2)&amp;"±"&amp;FIXED(STDEV(F4,G4,H4,L4,M4,N4,P4),2)</f>
        <v>48.57±9.02</v>
      </c>
      <c r="W4" s="17" t="str">
        <f>FIXED(AVERAGE(表格1[[#This Row],[里山有機1]:[里山慣行3]]),2)&amp;"±"&amp;FIXED(STDEV(表格1[[#This Row],[里山有機1]:[里山慣行3]]),2)</f>
        <v>57.50±10.60</v>
      </c>
      <c r="X4" s="17" t="str">
        <f>FIXED(AVERAGE(表格1[[#This Row],[里地有機1]:[里地慣行3]]),2)&amp;"±"&amp;FIXED(STDEV(表格1[[#This Row],[里地有機1]:[里地慣行3]]),2)</f>
        <v>43.17±8.47</v>
      </c>
      <c r="Y4" s="17" t="str">
        <f>FIXED(AVERAGE(表格1[[#This Row],[里海有機]:[里海慣行]]),2)&amp;"±"&amp;FIXED(STDEV(表格1[[#This Row],[里海有機]:[里海慣行]]),2)</f>
        <v>36.00±5.66</v>
      </c>
    </row>
    <row r="5" spans="2:29" x14ac:dyDescent="0.3">
      <c r="B5" s="11" t="s">
        <v>1060</v>
      </c>
      <c r="C5" s="13">
        <v>1079</v>
      </c>
      <c r="D5" s="13">
        <v>995</v>
      </c>
      <c r="E5" s="13">
        <v>386</v>
      </c>
      <c r="F5" s="13">
        <v>479</v>
      </c>
      <c r="G5" s="13">
        <v>1196</v>
      </c>
      <c r="H5" s="13">
        <v>467</v>
      </c>
      <c r="I5" s="13">
        <v>2131</v>
      </c>
      <c r="J5" s="13">
        <v>1043</v>
      </c>
      <c r="K5" s="13">
        <v>4857</v>
      </c>
      <c r="L5" s="13">
        <v>965</v>
      </c>
      <c r="M5" s="13">
        <v>1787</v>
      </c>
      <c r="N5" s="13">
        <v>1131</v>
      </c>
      <c r="O5" s="13">
        <v>4657</v>
      </c>
      <c r="P5" s="13">
        <v>1258</v>
      </c>
      <c r="Q5" s="13" t="str">
        <f>FIXED(AVERAGE(表格1[[#This Row],[里山有機1]:[里山有機3]]),2)&amp;"±"&amp;FIXED(STDEV(表格1[[#This Row],[里山有機1]:[里山有機3]]),2)</f>
        <v>820.00±378.19</v>
      </c>
      <c r="R5" s="13" t="str">
        <f>FIXED(AVERAGE(表格1[[#This Row],[里山慣行1]:[里山慣行3]]),2)&amp;"±"&amp;FIXED(STDEV(表格1[[#This Row],[里山慣行1]:[里山慣行3]]),2)</f>
        <v>714.00±417.47</v>
      </c>
      <c r="S5" s="13" t="str">
        <f>FIXED(AVERAGE(表格1[[#This Row],[里地有機1]:[里地有機3]]),2)&amp;"±"&amp;FIXED(STDEV(表格1[[#This Row],[里地有機1]:[里地有機3]]),2)</f>
        <v>2,677.00±1,964.75</v>
      </c>
      <c r="T5" s="13" t="str">
        <f>FIXED(AVERAGE(表格1[[#This Row],[里地慣行1]:[里地慣行3]]),2)&amp;"±"&amp;FIXED(STDEV(表格1[[#This Row],[里地慣行1]:[里地慣行3]]),2)</f>
        <v>1,294.33±434.66</v>
      </c>
      <c r="U5" s="13" t="str">
        <f t="shared" si="0"/>
        <v>2,164.00±1,845.27</v>
      </c>
      <c r="V5" s="13" t="str">
        <f t="shared" ref="V5:V18" si="1">FIXED(AVERAGE(F5,G5,H5,L5,M5,N5,P5),2)&amp;"±"&amp;FIXED(STDEV(F5,G5,H5,L5,M5,N5,P5),2)</f>
        <v>1,040.43±463.11</v>
      </c>
      <c r="W5" s="17" t="str">
        <f>FIXED(AVERAGE(表格1[[#This Row],[里山有機1]:[里山慣行3]]),2)&amp;"±"&amp;FIXED(STDEV(表格1[[#This Row],[里山有機1]:[里山慣行3]]),2)</f>
        <v>767.00±360.96</v>
      </c>
      <c r="X5" s="17" t="str">
        <f>FIXED(AVERAGE(表格1[[#This Row],[里地有機1]:[里地慣行3]]),2)&amp;"±"&amp;FIXED(STDEV(表格1[[#This Row],[里地有機1]:[里地慣行3]]),2)</f>
        <v>1,985.67±1,480.94</v>
      </c>
      <c r="Y5" s="17" t="str">
        <f>FIXED(AVERAGE(表格1[[#This Row],[里海有機]:[里海慣行]]),2)&amp;"±"&amp;FIXED(STDEV(表格1[[#This Row],[里海有機]:[里海慣行]]),2)</f>
        <v>2,957.50±2,403.46</v>
      </c>
    </row>
    <row r="6" spans="2:29" x14ac:dyDescent="0.3">
      <c r="B6" s="12" t="s">
        <v>1046</v>
      </c>
      <c r="C6" s="14">
        <v>18</v>
      </c>
      <c r="D6" s="14">
        <v>11</v>
      </c>
      <c r="E6" s="14">
        <v>15</v>
      </c>
      <c r="F6" s="14">
        <v>15</v>
      </c>
      <c r="G6" s="14">
        <v>11</v>
      </c>
      <c r="H6" s="14">
        <v>11</v>
      </c>
      <c r="I6" s="14">
        <v>17</v>
      </c>
      <c r="J6" s="14">
        <v>12</v>
      </c>
      <c r="K6" s="14">
        <v>7</v>
      </c>
      <c r="L6" s="14">
        <v>13</v>
      </c>
      <c r="M6" s="14">
        <v>13</v>
      </c>
      <c r="N6" s="13">
        <v>8</v>
      </c>
      <c r="O6" s="14">
        <v>12</v>
      </c>
      <c r="P6" s="14">
        <v>12</v>
      </c>
      <c r="Q6" s="13" t="str">
        <f>FIXED(AVERAGE(表格1[[#This Row],[里山有機1]:[里山有機3]]),2)&amp;"±"&amp;FIXED(STDEV(表格1[[#This Row],[里山有機1]:[里山有機3]]),2)</f>
        <v>14.67±3.51</v>
      </c>
      <c r="R6" s="13" t="str">
        <f>FIXED(AVERAGE(表格1[[#This Row],[里山慣行1]:[里山慣行3]]),2)&amp;"±"&amp;FIXED(STDEV(表格1[[#This Row],[里山慣行1]:[里山慣行3]]),2)</f>
        <v>12.33±2.31</v>
      </c>
      <c r="S6" s="13" t="str">
        <f>FIXED(AVERAGE(表格1[[#This Row],[里地有機1]:[里地有機3]]),2)&amp;"±"&amp;FIXED(STDEV(表格1[[#This Row],[里地有機1]:[里地有機3]]),2)</f>
        <v>12.00±5.00</v>
      </c>
      <c r="T6" s="13" t="str">
        <f>FIXED(AVERAGE(表格1[[#This Row],[里地慣行1]:[里地慣行3]]),2)&amp;"±"&amp;FIXED(STDEV(表格1[[#This Row],[里地慣行1]:[里地慣行3]]),2)</f>
        <v>11.33±2.89</v>
      </c>
      <c r="U6" s="13" t="str">
        <f t="shared" si="0"/>
        <v>13.14±3.80</v>
      </c>
      <c r="V6" s="13" t="str">
        <f t="shared" si="1"/>
        <v>11.86±2.19</v>
      </c>
      <c r="W6" s="17" t="str">
        <f>FIXED(AVERAGE(表格1[[#This Row],[里山有機1]:[里山慣行3]]),2)&amp;"±"&amp;FIXED(STDEV(表格1[[#This Row],[里山有機1]:[里山慣行3]]),2)</f>
        <v>13.50±2.95</v>
      </c>
      <c r="X6" s="17" t="str">
        <f>FIXED(AVERAGE(表格1[[#This Row],[里地有機1]:[里地慣行3]]),2)&amp;"±"&amp;FIXED(STDEV(表格1[[#This Row],[里地有機1]:[里地慣行3]]),2)</f>
        <v>11.67±3.67</v>
      </c>
      <c r="Y6" s="17" t="str">
        <f>FIXED(AVERAGE(表格1[[#This Row],[里海有機]:[里海慣行]]),2)&amp;"±"&amp;FIXED(STDEV(表格1[[#This Row],[里海有機]:[里海慣行]]),2)</f>
        <v>12.00±0.00</v>
      </c>
    </row>
    <row r="7" spans="2:29" x14ac:dyDescent="0.3">
      <c r="B7" s="12" t="s">
        <v>1047</v>
      </c>
      <c r="C7" s="14">
        <v>84</v>
      </c>
      <c r="D7" s="14">
        <v>70</v>
      </c>
      <c r="E7" s="14">
        <v>49</v>
      </c>
      <c r="F7" s="14">
        <v>70</v>
      </c>
      <c r="G7" s="14">
        <v>74</v>
      </c>
      <c r="H7" s="14">
        <v>47</v>
      </c>
      <c r="I7" s="14">
        <v>88</v>
      </c>
      <c r="J7" s="14">
        <v>35</v>
      </c>
      <c r="K7" s="14">
        <v>35</v>
      </c>
      <c r="L7" s="14">
        <v>34</v>
      </c>
      <c r="M7" s="14">
        <v>47</v>
      </c>
      <c r="N7" s="13">
        <v>41</v>
      </c>
      <c r="O7" s="14">
        <v>40</v>
      </c>
      <c r="P7" s="14">
        <v>45</v>
      </c>
      <c r="Q7" s="13" t="str">
        <f>FIXED(AVERAGE(表格1[[#This Row],[里山有機1]:[里山有機3]]),2)&amp;"±"&amp;FIXED(STDEV(表格1[[#This Row],[里山有機1]:[里山有機3]]),2)</f>
        <v>67.67±17.62</v>
      </c>
      <c r="R7" s="13" t="str">
        <f>FIXED(AVERAGE(表格1[[#This Row],[里山慣行1]:[里山慣行3]]),2)&amp;"±"&amp;FIXED(STDEV(表格1[[#This Row],[里山慣行1]:[里山慣行3]]),2)</f>
        <v>63.67±14.57</v>
      </c>
      <c r="S7" s="13" t="str">
        <f>FIXED(AVERAGE(表格1[[#This Row],[里地有機1]:[里地有機3]]),2)&amp;"±"&amp;FIXED(STDEV(表格1[[#This Row],[里地有機1]:[里地有機3]]),2)</f>
        <v>52.67±30.60</v>
      </c>
      <c r="T7" s="13" t="str">
        <f>FIXED(AVERAGE(表格1[[#This Row],[里地慣行1]:[里地慣行3]]),2)&amp;"±"&amp;FIXED(STDEV(表格1[[#This Row],[里地慣行1]:[里地慣行3]]),2)</f>
        <v>40.67±6.51</v>
      </c>
      <c r="U7" s="13" t="str">
        <f t="shared" si="0"/>
        <v>57.29±23.02</v>
      </c>
      <c r="V7" s="13" t="str">
        <f t="shared" si="1"/>
        <v>51.14±14.98</v>
      </c>
      <c r="W7" s="17" t="str">
        <f>FIXED(AVERAGE(表格1[[#This Row],[里山有機1]:[里山慣行3]]),2)&amp;"±"&amp;FIXED(STDEV(表格1[[#This Row],[里山有機1]:[里山慣行3]]),2)</f>
        <v>65.67±14.62</v>
      </c>
      <c r="X7" s="17" t="str">
        <f>FIXED(AVERAGE(表格1[[#This Row],[里地有機1]:[里地慣行3]]),2)&amp;"±"&amp;FIXED(STDEV(表格1[[#This Row],[里地有機1]:[里地慣行3]]),2)</f>
        <v>46.67±20.85</v>
      </c>
      <c r="Y7" s="17" t="str">
        <f>FIXED(AVERAGE(表格1[[#This Row],[里海有機]:[里海慣行]]),2)&amp;"±"&amp;FIXED(STDEV(表格1[[#This Row],[里海有機]:[里海慣行]]),2)</f>
        <v>42.50±3.54</v>
      </c>
    </row>
    <row r="8" spans="2:29" x14ac:dyDescent="0.3">
      <c r="B8" s="12" t="s">
        <v>1048</v>
      </c>
      <c r="C8" s="14">
        <v>13</v>
      </c>
      <c r="D8" s="14">
        <v>10</v>
      </c>
      <c r="E8" s="14">
        <v>6</v>
      </c>
      <c r="F8" s="14">
        <v>8</v>
      </c>
      <c r="G8" s="14">
        <v>9</v>
      </c>
      <c r="H8" s="14">
        <v>7</v>
      </c>
      <c r="I8" s="14">
        <v>9</v>
      </c>
      <c r="J8" s="14">
        <v>6</v>
      </c>
      <c r="K8" s="14">
        <v>3</v>
      </c>
      <c r="L8" s="14">
        <v>7</v>
      </c>
      <c r="M8" s="14">
        <v>10</v>
      </c>
      <c r="N8" s="13">
        <v>6</v>
      </c>
      <c r="O8" s="14">
        <v>3</v>
      </c>
      <c r="P8" s="14">
        <v>7</v>
      </c>
      <c r="Q8" s="13" t="str">
        <f>FIXED(AVERAGE(表格1[[#This Row],[里山有機1]:[里山有機3]]),2)&amp;"±"&amp;FIXED(STDEV(表格1[[#This Row],[里山有機1]:[里山有機3]]),2)</f>
        <v>9.67±3.51</v>
      </c>
      <c r="R8" s="13" t="str">
        <f>FIXED(AVERAGE(表格1[[#This Row],[里山慣行1]:[里山慣行3]]),2)&amp;"±"&amp;FIXED(STDEV(表格1[[#This Row],[里山慣行1]:[里山慣行3]]),2)</f>
        <v>8.00±1.00</v>
      </c>
      <c r="S8" s="13" t="str">
        <f>FIXED(AVERAGE(表格1[[#This Row],[里地有機1]:[里地有機3]]),2)&amp;"±"&amp;FIXED(STDEV(表格1[[#This Row],[里地有機1]:[里地有機3]]),2)</f>
        <v>6.00±3.00</v>
      </c>
      <c r="T8" s="13" t="str">
        <f>FIXED(AVERAGE(表格1[[#This Row],[里地慣行1]:[里地慣行3]]),2)&amp;"±"&amp;FIXED(STDEV(表格1[[#This Row],[里地慣行1]:[里地慣行3]]),2)</f>
        <v>7.67±2.08</v>
      </c>
      <c r="U8" s="13" t="str">
        <f t="shared" si="0"/>
        <v>7.14±3.72</v>
      </c>
      <c r="V8" s="13" t="str">
        <f t="shared" si="1"/>
        <v>7.71±1.38</v>
      </c>
      <c r="W8" s="17" t="str">
        <f>FIXED(AVERAGE(表格1[[#This Row],[里山有機1]:[里山慣行3]]),2)&amp;"±"&amp;FIXED(STDEV(表格1[[#This Row],[里山有機1]:[里山慣行3]]),2)</f>
        <v>8.83±2.48</v>
      </c>
      <c r="X8" s="17" t="str">
        <f>FIXED(AVERAGE(表格1[[#This Row],[里地有機1]:[里地慣行3]]),2)&amp;"±"&amp;FIXED(STDEV(表格1[[#This Row],[里地有機1]:[里地慣行3]]),2)</f>
        <v>6.83±2.48</v>
      </c>
      <c r="Y8" s="17" t="str">
        <f>FIXED(AVERAGE(表格1[[#This Row],[里海有機]:[里海慣行]]),2)&amp;"±"&amp;FIXED(STDEV(表格1[[#This Row],[里海有機]:[里海慣行]]),2)</f>
        <v>5.00±2.83</v>
      </c>
      <c r="AC8">
        <v>29</v>
      </c>
    </row>
    <row r="9" spans="2:29" x14ac:dyDescent="0.3">
      <c r="B9" s="12" t="s">
        <v>1049</v>
      </c>
      <c r="C9" s="14">
        <v>26</v>
      </c>
      <c r="D9" s="14">
        <v>44</v>
      </c>
      <c r="E9" s="14">
        <v>17</v>
      </c>
      <c r="F9" s="14">
        <v>14</v>
      </c>
      <c r="G9" s="14">
        <v>21</v>
      </c>
      <c r="H9" s="14">
        <v>15</v>
      </c>
      <c r="I9" s="14">
        <v>11</v>
      </c>
      <c r="J9" s="14">
        <v>13</v>
      </c>
      <c r="K9" s="14">
        <v>4</v>
      </c>
      <c r="L9" s="14">
        <v>17</v>
      </c>
      <c r="M9" s="14">
        <v>37</v>
      </c>
      <c r="N9" s="13">
        <v>13</v>
      </c>
      <c r="O9" s="14">
        <v>5</v>
      </c>
      <c r="P9" s="14">
        <v>14</v>
      </c>
      <c r="Q9" s="13" t="str">
        <f>FIXED(AVERAGE(表格1[[#This Row],[里山有機1]:[里山有機3]]),2)&amp;"±"&amp;FIXED(STDEV(表格1[[#This Row],[里山有機1]:[里山有機3]]),2)</f>
        <v>29.00±13.75</v>
      </c>
      <c r="R9" s="13" t="str">
        <f>FIXED(AVERAGE(表格1[[#This Row],[里山慣行1]:[里山慣行3]]),2)&amp;"±"&amp;FIXED(STDEV(表格1[[#This Row],[里山慣行1]:[里山慣行3]]),2)</f>
        <v>16.67±3.79</v>
      </c>
      <c r="S9" s="13" t="str">
        <f>FIXED(AVERAGE(表格1[[#This Row],[里地有機1]:[里地有機3]]),2)&amp;"±"&amp;FIXED(STDEV(表格1[[#This Row],[里地有機1]:[里地有機3]]),2)</f>
        <v>9.33±4.73</v>
      </c>
      <c r="T9" s="13" t="str">
        <f>FIXED(AVERAGE(表格1[[#This Row],[里地慣行1]:[里地慣行3]]),2)&amp;"±"&amp;FIXED(STDEV(表格1[[#This Row],[里地慣行1]:[里地慣行3]]),2)</f>
        <v>22.33±12.86</v>
      </c>
      <c r="U9" s="13" t="str">
        <f t="shared" si="0"/>
        <v>17.14±13.99</v>
      </c>
      <c r="V9" s="13" t="str">
        <f t="shared" si="1"/>
        <v>18.71±8.50</v>
      </c>
      <c r="W9" s="17" t="str">
        <f>FIXED(AVERAGE(表格1[[#This Row],[里山有機1]:[里山慣行3]]),2)&amp;"±"&amp;FIXED(STDEV(表格1[[#This Row],[里山有機1]:[里山慣行3]]),2)</f>
        <v>22.83±11.27</v>
      </c>
      <c r="X9" s="17" t="str">
        <f>FIXED(AVERAGE(表格1[[#This Row],[里地有機1]:[里地慣行3]]),2)&amp;"±"&amp;FIXED(STDEV(表格1[[#This Row],[里地有機1]:[里地慣行3]]),2)</f>
        <v>15.83±11.21</v>
      </c>
      <c r="Y9" s="17" t="str">
        <f>FIXED(AVERAGE(表格1[[#This Row],[里海有機]:[里海慣行]]),2)&amp;"±"&amp;FIXED(STDEV(表格1[[#This Row],[里海有機]:[里海慣行]]),2)</f>
        <v>9.50±6.36</v>
      </c>
      <c r="AC9">
        <v>31</v>
      </c>
    </row>
    <row r="10" spans="2:29" x14ac:dyDescent="0.3">
      <c r="B10" s="11" t="s">
        <v>1057</v>
      </c>
      <c r="C10" s="14">
        <v>7</v>
      </c>
      <c r="D10" s="14">
        <v>6</v>
      </c>
      <c r="E10" s="14">
        <v>5</v>
      </c>
      <c r="F10" s="14">
        <v>3</v>
      </c>
      <c r="G10" s="14">
        <v>6</v>
      </c>
      <c r="H10" s="14">
        <v>2</v>
      </c>
      <c r="I10" s="14">
        <v>1</v>
      </c>
      <c r="J10" s="14">
        <v>3</v>
      </c>
      <c r="K10" s="14">
        <v>1</v>
      </c>
      <c r="L10" s="14">
        <v>1</v>
      </c>
      <c r="M10" s="14">
        <v>4</v>
      </c>
      <c r="N10" s="13">
        <v>3</v>
      </c>
      <c r="O10" s="14">
        <v>0</v>
      </c>
      <c r="P10" s="14">
        <v>0</v>
      </c>
      <c r="Q10" s="13" t="str">
        <f>FIXED(AVERAGE(表格1[[#This Row],[里山有機1]:[里山有機3]]),2)&amp;"±"&amp;FIXED(STDEV(表格1[[#This Row],[里山有機1]:[里山有機3]]),2)</f>
        <v>6.00±1.00</v>
      </c>
      <c r="R10" s="13" t="str">
        <f>FIXED(AVERAGE(表格1[[#This Row],[里山慣行1]:[里山慣行3]]),2)&amp;"±"&amp;FIXED(STDEV(表格1[[#This Row],[里山慣行1]:[里山慣行3]]),2)</f>
        <v>3.67±2.08</v>
      </c>
      <c r="S10" s="13" t="str">
        <f>FIXED(AVERAGE(表格1[[#This Row],[里地有機1]:[里地有機3]]),2)&amp;"±"&amp;FIXED(STDEV(表格1[[#This Row],[里地有機1]:[里地有機3]]),2)</f>
        <v>1.67±1.15</v>
      </c>
      <c r="T10" s="13" t="str">
        <f>FIXED(AVERAGE(表格1[[#This Row],[里地慣行1]:[里地慣行3]]),2)&amp;"±"&amp;FIXED(STDEV(表格1[[#This Row],[里地慣行1]:[里地慣行3]]),2)</f>
        <v>2.67±1.53</v>
      </c>
      <c r="U10" s="13" t="str">
        <f t="shared" si="0"/>
        <v>3.29±2.75</v>
      </c>
      <c r="V10" s="13" t="str">
        <f t="shared" si="1"/>
        <v>2.71±1.98</v>
      </c>
      <c r="W10" s="17" t="str">
        <f>FIXED(AVERAGE(表格1[[#This Row],[里山有機1]:[里山慣行3]]),2)&amp;"±"&amp;FIXED(STDEV(表格1[[#This Row],[里山有機1]:[里山慣行3]]),2)</f>
        <v>4.83±1.94</v>
      </c>
      <c r="X10" s="17" t="str">
        <f>FIXED(AVERAGE(表格1[[#This Row],[里地有機1]:[里地慣行3]]),2)&amp;"±"&amp;FIXED(STDEV(表格1[[#This Row],[里地有機1]:[里地慣行3]]),2)</f>
        <v>2.17±1.33</v>
      </c>
      <c r="Y10" s="17" t="str">
        <f>FIXED(AVERAGE(表格1[[#This Row],[里海有機]:[里海慣行]]),2)&amp;"±"&amp;FIXED(STDEV(表格1[[#This Row],[里海有機]:[里海慣行]]),2)</f>
        <v>0.00±0.00</v>
      </c>
      <c r="AC10">
        <v>12</v>
      </c>
    </row>
    <row r="11" spans="2:29" x14ac:dyDescent="0.3">
      <c r="B11" s="11" t="s">
        <v>1058</v>
      </c>
      <c r="C11" s="13">
        <v>17</v>
      </c>
      <c r="D11" s="13">
        <v>65</v>
      </c>
      <c r="E11" s="13">
        <v>31</v>
      </c>
      <c r="F11" s="13">
        <v>8</v>
      </c>
      <c r="G11" s="13">
        <v>9</v>
      </c>
      <c r="H11" s="13">
        <v>4</v>
      </c>
      <c r="I11" s="13">
        <v>2</v>
      </c>
      <c r="J11" s="13">
        <v>6</v>
      </c>
      <c r="K11" s="13">
        <v>1</v>
      </c>
      <c r="L11" s="13">
        <v>3</v>
      </c>
      <c r="M11" s="13">
        <v>5</v>
      </c>
      <c r="N11" s="13">
        <v>5</v>
      </c>
      <c r="O11" s="13">
        <v>0</v>
      </c>
      <c r="P11" s="13">
        <v>0</v>
      </c>
      <c r="Q11" s="13" t="str">
        <f>FIXED(AVERAGE(表格1[[#This Row],[里山有機1]:[里山有機3]]),2)&amp;"±"&amp;FIXED(STDEV(表格1[[#This Row],[里山有機1]:[里山有機3]]),2)</f>
        <v>37.67±24.68</v>
      </c>
      <c r="R11" s="13" t="str">
        <f>FIXED(AVERAGE(表格1[[#This Row],[里山慣行1]:[里山慣行3]]),2)&amp;"±"&amp;FIXED(STDEV(表格1[[#This Row],[里山慣行1]:[里山慣行3]]),2)</f>
        <v>7.00±2.65</v>
      </c>
      <c r="S11" s="13" t="str">
        <f>FIXED(AVERAGE(表格1[[#This Row],[里地有機1]:[里地有機3]]),2)&amp;"±"&amp;FIXED(STDEV(表格1[[#This Row],[里地有機1]:[里地有機3]]),2)</f>
        <v>3.00±2.65</v>
      </c>
      <c r="T11" s="13" t="str">
        <f>FIXED(AVERAGE(表格1[[#This Row],[里地慣行1]:[里地慣行3]]),2)&amp;"±"&amp;FIXED(STDEV(表格1[[#This Row],[里地慣行1]:[里地慣行3]]),2)</f>
        <v>4.33±1.15</v>
      </c>
      <c r="U11" s="13" t="str">
        <f t="shared" si="0"/>
        <v>17.43±23.77</v>
      </c>
      <c r="V11" s="13" t="str">
        <f t="shared" si="1"/>
        <v>4.86±3.02</v>
      </c>
      <c r="W11" s="17" t="str">
        <f>FIXED(AVERAGE(表格1[[#This Row],[里山有機1]:[里山慣行3]]),2)&amp;"±"&amp;FIXED(STDEV(表格1[[#This Row],[里山有機1]:[里山慣行3]]),2)</f>
        <v>22.33±22.99</v>
      </c>
      <c r="X11" s="17" t="str">
        <f>FIXED(AVERAGE(表格1[[#This Row],[里地有機1]:[里地慣行3]]),2)&amp;"±"&amp;FIXED(STDEV(表格1[[#This Row],[里地有機1]:[里地慣行3]]),2)</f>
        <v>3.67±1.97</v>
      </c>
      <c r="Y11" s="17" t="str">
        <f>FIXED(AVERAGE(表格1[[#This Row],[里海有機]:[里海慣行]]),2)&amp;"±"&amp;FIXED(STDEV(表格1[[#This Row],[里海有機]:[里海慣行]]),2)</f>
        <v>0.00±0.00</v>
      </c>
      <c r="AC11">
        <v>31</v>
      </c>
    </row>
    <row r="12" spans="2:29" x14ac:dyDescent="0.3">
      <c r="B12" s="11" t="s">
        <v>1050</v>
      </c>
      <c r="C12" s="14">
        <v>17</v>
      </c>
      <c r="D12" s="14">
        <v>12</v>
      </c>
      <c r="E12" s="14">
        <v>14</v>
      </c>
      <c r="F12" s="14">
        <v>11</v>
      </c>
      <c r="G12" s="14">
        <v>14</v>
      </c>
      <c r="H12" s="14">
        <v>9</v>
      </c>
      <c r="I12" s="14">
        <v>8</v>
      </c>
      <c r="J12" s="14">
        <v>5</v>
      </c>
      <c r="K12" s="14">
        <v>7</v>
      </c>
      <c r="L12" s="14">
        <v>5</v>
      </c>
      <c r="M12" s="14">
        <v>9</v>
      </c>
      <c r="N12" s="13">
        <v>7</v>
      </c>
      <c r="O12" s="14">
        <v>6</v>
      </c>
      <c r="P12" s="14">
        <v>6</v>
      </c>
      <c r="Q12" s="13" t="str">
        <f>FIXED(AVERAGE(表格1[[#This Row],[里山有機1]:[里山有機3]]),2)&amp;"±"&amp;FIXED(STDEV(表格1[[#This Row],[里山有機1]:[里山有機3]]),2)</f>
        <v>14.33±2.52</v>
      </c>
      <c r="R12" s="13" t="str">
        <f>FIXED(AVERAGE(表格1[[#This Row],[里山慣行1]:[里山慣行3]]),2)&amp;"±"&amp;FIXED(STDEV(表格1[[#This Row],[里山慣行1]:[里山慣行3]]),2)</f>
        <v>11.33±2.52</v>
      </c>
      <c r="S12" s="13" t="str">
        <f>FIXED(AVERAGE(表格1[[#This Row],[里地有機1]:[里地有機3]]),2)&amp;"±"&amp;FIXED(STDEV(表格1[[#This Row],[里地有機1]:[里地有機3]]),2)</f>
        <v>6.67±1.53</v>
      </c>
      <c r="T12" s="13" t="str">
        <f>FIXED(AVERAGE(表格1[[#This Row],[里地慣行1]:[里地慣行3]]),2)&amp;"±"&amp;FIXED(STDEV(表格1[[#This Row],[里地慣行1]:[里地慣行3]]),2)</f>
        <v>7.00±2.00</v>
      </c>
      <c r="U12" s="13" t="str">
        <f t="shared" si="0"/>
        <v>9.86±4.53</v>
      </c>
      <c r="V12" s="13" t="str">
        <f t="shared" si="1"/>
        <v>8.71±3.09</v>
      </c>
      <c r="W12" s="17" t="str">
        <f>FIXED(AVERAGE(表格1[[#This Row],[里山有機1]:[里山慣行3]]),2)&amp;"±"&amp;FIXED(STDEV(表格1[[#This Row],[里山有機1]:[里山慣行3]]),2)</f>
        <v>12.83±2.79</v>
      </c>
      <c r="X12" s="17" t="str">
        <f>FIXED(AVERAGE(表格1[[#This Row],[里地有機1]:[里地慣行3]]),2)&amp;"±"&amp;FIXED(STDEV(表格1[[#This Row],[里地有機1]:[里地慣行3]]),2)</f>
        <v>6.83±1.60</v>
      </c>
      <c r="Y12" s="17" t="str">
        <f>FIXED(AVERAGE(表格1[[#This Row],[里海有機]:[里海慣行]]),2)&amp;"±"&amp;FIXED(STDEV(表格1[[#This Row],[里海有機]:[里海慣行]]),2)</f>
        <v>6.00±0.00</v>
      </c>
      <c r="AC12">
        <v>9</v>
      </c>
    </row>
    <row r="13" spans="2:29" x14ac:dyDescent="0.3">
      <c r="B13" s="11" t="s">
        <v>1051</v>
      </c>
      <c r="C13" s="13">
        <v>182</v>
      </c>
      <c r="D13" s="13">
        <v>293</v>
      </c>
      <c r="E13" s="13">
        <v>123</v>
      </c>
      <c r="F13" s="13">
        <v>196</v>
      </c>
      <c r="G13" s="13">
        <v>310</v>
      </c>
      <c r="H13" s="13">
        <v>144</v>
      </c>
      <c r="I13" s="13">
        <v>212</v>
      </c>
      <c r="J13" s="13">
        <v>202</v>
      </c>
      <c r="K13" s="13">
        <v>142</v>
      </c>
      <c r="L13" s="13">
        <v>189</v>
      </c>
      <c r="M13" s="13">
        <v>411</v>
      </c>
      <c r="N13" s="13">
        <v>399</v>
      </c>
      <c r="O13" s="13">
        <v>54</v>
      </c>
      <c r="P13" s="13">
        <v>44</v>
      </c>
      <c r="Q13" s="13" t="str">
        <f>FIXED(AVERAGE(表格1[[#This Row],[里山有機1]:[里山有機3]]),2)&amp;"±"&amp;FIXED(STDEV(表格1[[#This Row],[里山有機1]:[里山有機3]]),2)</f>
        <v>199.33±86.32</v>
      </c>
      <c r="R13" s="13" t="str">
        <f>FIXED(AVERAGE(表格1[[#This Row],[里山慣行1]:[里山慣行3]]),2)&amp;"±"&amp;FIXED(STDEV(表格1[[#This Row],[里山慣行1]:[里山慣行3]]),2)</f>
        <v>216.67±84.91</v>
      </c>
      <c r="S13" s="13" t="str">
        <f>FIXED(AVERAGE(表格1[[#This Row],[里地有機1]:[里地有機3]]),2)&amp;"±"&amp;FIXED(STDEV(表格1[[#This Row],[里地有機1]:[里地有機3]]),2)</f>
        <v>185.33±37.86</v>
      </c>
      <c r="T13" s="13" t="str">
        <f>FIXED(AVERAGE(表格1[[#This Row],[里地慣行1]:[里地慣行3]]),2)&amp;"±"&amp;FIXED(STDEV(表格1[[#This Row],[里地慣行1]:[里地慣行3]]),2)</f>
        <v>333.00±124.85</v>
      </c>
      <c r="U13" s="13" t="str">
        <f t="shared" si="0"/>
        <v>172.57±75.79</v>
      </c>
      <c r="V13" s="13" t="str">
        <f t="shared" si="1"/>
        <v>241.86±136.36</v>
      </c>
      <c r="W13" s="17" t="str">
        <f>FIXED(AVERAGE(表格1[[#This Row],[里山有機1]:[里山慣行3]]),2)&amp;"±"&amp;FIXED(STDEV(表格1[[#This Row],[里山有機1]:[里山慣行3]]),2)</f>
        <v>208.00±77.16</v>
      </c>
      <c r="X13" s="17" t="str">
        <f>FIXED(AVERAGE(表格1[[#This Row],[里地有機1]:[里地慣行3]]),2)&amp;"±"&amp;FIXED(STDEV(表格1[[#This Row],[里地有機1]:[里地慣行3]]),2)</f>
        <v>259.17±115.54</v>
      </c>
      <c r="Y13" s="17" t="str">
        <f>FIXED(AVERAGE(表格1[[#This Row],[里海有機]:[里海慣行]]),2)&amp;"±"&amp;FIXED(STDEV(表格1[[#This Row],[里海有機]:[里海慣行]]),2)</f>
        <v>49.00±7.07</v>
      </c>
      <c r="AC13">
        <v>111</v>
      </c>
    </row>
    <row r="14" spans="2:29" x14ac:dyDescent="0.3">
      <c r="B14" s="11" t="s">
        <v>1052</v>
      </c>
      <c r="C14" s="14">
        <v>19</v>
      </c>
      <c r="D14" s="14">
        <v>20</v>
      </c>
      <c r="E14" s="14">
        <v>9</v>
      </c>
      <c r="F14" s="14">
        <v>18</v>
      </c>
      <c r="G14" s="14">
        <v>16</v>
      </c>
      <c r="H14" s="14">
        <v>15</v>
      </c>
      <c r="I14" s="14">
        <v>14</v>
      </c>
      <c r="J14" s="14">
        <v>18</v>
      </c>
      <c r="K14" s="14">
        <v>11</v>
      </c>
      <c r="L14" s="14">
        <v>15</v>
      </c>
      <c r="M14" s="13">
        <v>18</v>
      </c>
      <c r="N14" s="13">
        <v>18</v>
      </c>
      <c r="O14" s="14">
        <v>11</v>
      </c>
      <c r="P14" s="14">
        <v>15</v>
      </c>
      <c r="Q14" s="13" t="str">
        <f>FIXED(AVERAGE(表格1[[#This Row],[里山有機1]:[里山有機3]]),2)&amp;"±"&amp;FIXED(STDEV(表格1[[#This Row],[里山有機1]:[里山有機3]]),2)</f>
        <v>16.00±6.08</v>
      </c>
      <c r="R14" s="13" t="str">
        <f>FIXED(AVERAGE(表格1[[#This Row],[里山慣行1]:[里山慣行3]]),2)&amp;"±"&amp;FIXED(STDEV(表格1[[#This Row],[里山慣行1]:[里山慣行3]]),2)</f>
        <v>16.33±1.53</v>
      </c>
      <c r="S14" s="13" t="str">
        <f>FIXED(AVERAGE(表格1[[#This Row],[里地有機1]:[里地有機3]]),2)&amp;"±"&amp;FIXED(STDEV(表格1[[#This Row],[里地有機1]:[里地有機3]]),2)</f>
        <v>14.33±3.51</v>
      </c>
      <c r="T14" s="13" t="str">
        <f>FIXED(AVERAGE(表格1[[#This Row],[里地慣行1]:[里地慣行3]]),2)&amp;"±"&amp;FIXED(STDEV(表格1[[#This Row],[里地慣行1]:[里地慣行3]]),2)</f>
        <v>17.00±1.73</v>
      </c>
      <c r="U14" s="13" t="str">
        <f t="shared" si="0"/>
        <v>14.57±4.43</v>
      </c>
      <c r="V14" s="13" t="str">
        <f t="shared" si="1"/>
        <v>16.43±1.51</v>
      </c>
      <c r="W14" s="17" t="str">
        <f>FIXED(AVERAGE(表格1[[#This Row],[里山有機1]:[里山慣行3]]),2)&amp;"±"&amp;FIXED(STDEV(表格1[[#This Row],[里山有機1]:[里山慣行3]]),2)</f>
        <v>16.17±3.97</v>
      </c>
      <c r="X14" s="17" t="str">
        <f>FIXED(AVERAGE(表格1[[#This Row],[里地有機1]:[里地慣行3]]),2)&amp;"±"&amp;FIXED(STDEV(表格1[[#This Row],[里地有機1]:[里地慣行3]]),2)</f>
        <v>15.67±2.88</v>
      </c>
      <c r="Y14" s="17" t="str">
        <f>FIXED(AVERAGE(表格1[[#This Row],[里海有機]:[里海慣行]]),2)&amp;"±"&amp;FIXED(STDEV(表格1[[#This Row],[里海有機]:[里海慣行]]),2)</f>
        <v>13.00±2.83</v>
      </c>
    </row>
    <row r="15" spans="2:29" x14ac:dyDescent="0.3">
      <c r="B15" s="11" t="s">
        <v>1053</v>
      </c>
      <c r="C15" s="13">
        <v>770</v>
      </c>
      <c r="D15" s="13">
        <v>523</v>
      </c>
      <c r="E15" s="13">
        <v>155</v>
      </c>
      <c r="F15" s="13">
        <v>191</v>
      </c>
      <c r="G15" s="13">
        <v>782</v>
      </c>
      <c r="H15" s="13">
        <v>257</v>
      </c>
      <c r="I15" s="13">
        <v>1818</v>
      </c>
      <c r="J15" s="13">
        <v>787</v>
      </c>
      <c r="K15" s="13">
        <v>4675</v>
      </c>
      <c r="L15" s="13">
        <v>722</v>
      </c>
      <c r="M15" s="14">
        <v>1287</v>
      </c>
      <c r="N15" s="13">
        <v>673</v>
      </c>
      <c r="O15" s="13">
        <v>4558</v>
      </c>
      <c r="P15" s="13">
        <v>1155</v>
      </c>
      <c r="Q15" s="13" t="str">
        <f>FIXED(AVERAGE(表格1[[#This Row],[里山有機1]:[里山有機3]]),2)&amp;"±"&amp;FIXED(STDEV(表格1[[#This Row],[里山有機1]:[里山有機3]]),2)</f>
        <v>482.67±309.48</v>
      </c>
      <c r="R15" s="13" t="str">
        <f>FIXED(AVERAGE(表格1[[#This Row],[里山慣行1]:[里山慣行3]]),2)&amp;"±"&amp;FIXED(STDEV(表格1[[#This Row],[里山慣行1]:[里山慣行3]]),2)</f>
        <v>410.00±323.85</v>
      </c>
      <c r="S15" s="13" t="str">
        <f>FIXED(AVERAGE(表格1[[#This Row],[里地有機1]:[里地有機3]]),2)&amp;"±"&amp;FIXED(STDEV(表格1[[#This Row],[里地有機1]:[里地有機3]]),2)</f>
        <v>2,426.67±2,014.20</v>
      </c>
      <c r="T15" s="13" t="str">
        <f>FIXED(AVERAGE(表格1[[#This Row],[里地慣行1]:[里地慣行3]]),2)&amp;"±"&amp;FIXED(STDEV(表格1[[#This Row],[里地慣行1]:[里地慣行3]]),2)</f>
        <v>894.00±341.23</v>
      </c>
      <c r="U15" s="13" t="str">
        <f t="shared" si="0"/>
        <v>1,898.00±1,924.80</v>
      </c>
      <c r="V15" s="13" t="str">
        <f t="shared" si="1"/>
        <v>723.86±410.46</v>
      </c>
      <c r="W15" s="17" t="str">
        <f>FIXED(AVERAGE(表格1[[#This Row],[里山有機1]:[里山慣行3]]),2)&amp;"±"&amp;FIXED(STDEV(表格1[[#This Row],[里山有機1]:[里山慣行3]]),2)</f>
        <v>446.33±286.09</v>
      </c>
      <c r="X15" s="17" t="str">
        <f>FIXED(AVERAGE(表格1[[#This Row],[里地有機1]:[里地慣行3]]),2)&amp;"±"&amp;FIXED(STDEV(表格1[[#This Row],[里地有機1]:[里地慣行3]]),2)</f>
        <v>1,660.33±1,540.81</v>
      </c>
      <c r="Y15" s="17" t="str">
        <f>FIXED(AVERAGE(表格1[[#This Row],[里海有機]:[里海慣行]]),2)&amp;"±"&amp;FIXED(STDEV(表格1[[#This Row],[里海有機]:[里海慣行]]),2)</f>
        <v>2,856.50±2,406.28</v>
      </c>
    </row>
    <row r="16" spans="2:29" x14ac:dyDescent="0.3">
      <c r="B16" t="s">
        <v>1054</v>
      </c>
      <c r="C16" s="13">
        <v>2.6825177056555116</v>
      </c>
      <c r="D16" s="13">
        <v>2.8847722658110184</v>
      </c>
      <c r="E16" s="13">
        <v>3.2847755794176727</v>
      </c>
      <c r="F16" s="13">
        <v>3.3598596784063672</v>
      </c>
      <c r="G16" s="13">
        <v>2.4985845347160121</v>
      </c>
      <c r="H16" s="13">
        <v>2.9929907767223591</v>
      </c>
      <c r="I16" s="13">
        <v>1.47998567576761</v>
      </c>
      <c r="J16" s="13">
        <v>1.8358790716099549</v>
      </c>
      <c r="K16" s="13">
        <v>1.5270365427362826</v>
      </c>
      <c r="L16" s="13">
        <v>1.6088252354871968</v>
      </c>
      <c r="M16" s="13">
        <v>2.1064115001417605</v>
      </c>
      <c r="N16" s="13">
        <v>2.2319704859921048</v>
      </c>
      <c r="O16" s="13">
        <v>0.66556904583966536</v>
      </c>
      <c r="P16" s="13">
        <v>1.5607529787193728</v>
      </c>
      <c r="Q16" s="13" t="str">
        <f>FIXED(AVERAGE(表格1[[#This Row],[里山有機1]:[里山有機3]]),2)&amp;"±"&amp;FIXED(STDEV(表格1[[#This Row],[里山有機1]:[里山有機3]]),2)</f>
        <v>2.95±0.31</v>
      </c>
      <c r="R16" s="13" t="str">
        <f>FIXED(AVERAGE(表格1[[#This Row],[里山慣行1]:[里山慣行3]]),2)&amp;"±"&amp;FIXED(STDEV(表格1[[#This Row],[里山慣行1]:[里山慣行3]]),2)</f>
        <v>2.95±0.43</v>
      </c>
      <c r="S16" s="13" t="str">
        <f>FIXED(AVERAGE(表格1[[#This Row],[里地有機1]:[里地有機3]]),2)&amp;"±"&amp;FIXED(STDEV(表格1[[#This Row],[里地有機1]:[里地有機3]]),2)</f>
        <v>1.61±0.19</v>
      </c>
      <c r="T16" s="13" t="str">
        <f>FIXED(AVERAGE(表格1[[#This Row],[里地慣行1]:[里地慣行3]]),2)&amp;"±"&amp;FIXED(STDEV(表格1[[#This Row],[里地慣行1]:[里地慣行3]]),2)</f>
        <v>1.98±0.33</v>
      </c>
      <c r="U16" s="13" t="str">
        <f t="shared" si="0"/>
        <v>2.05±0.93</v>
      </c>
      <c r="V16" s="13" t="str">
        <f t="shared" si="1"/>
        <v>2.34±0.67</v>
      </c>
      <c r="W16" s="17" t="str">
        <f>FIXED(AVERAGE(表格1[[#This Row],[里山有機1]:[里山慣行3]]),2)&amp;"±"&amp;FIXED(STDEV(表格1[[#This Row],[里山有機1]:[里山慣行3]]),2)</f>
        <v>2.95±0.34</v>
      </c>
      <c r="X16" s="17" t="str">
        <f>FIXED(AVERAGE(表格1[[#This Row],[里地有機1]:[里地慣行3]]),2)&amp;"±"&amp;FIXED(STDEV(表格1[[#This Row],[里地有機1]:[里地慣行3]]),2)</f>
        <v>1.80±0.31</v>
      </c>
      <c r="Y16" s="17" t="str">
        <f>FIXED(AVERAGE(表格1[[#This Row],[里海有機]:[里海慣行]]),2)&amp;"±"&amp;FIXED(STDEV(表格1[[#This Row],[里海有機]:[里海慣行]]),2)</f>
        <v>1.11±0.63</v>
      </c>
    </row>
    <row r="17" spans="2:25" x14ac:dyDescent="0.3">
      <c r="B17" t="s">
        <v>1055</v>
      </c>
      <c r="C17" s="13">
        <v>0.83924914205857748</v>
      </c>
      <c r="D17" s="13">
        <v>0.9083057475480607</v>
      </c>
      <c r="E17" s="13">
        <v>0.94834089505758545</v>
      </c>
      <c r="F17" s="13">
        <v>0.9438504887966841</v>
      </c>
      <c r="G17" s="13">
        <v>0.86849000570463419</v>
      </c>
      <c r="H17" s="13">
        <v>0.92864708890349923</v>
      </c>
      <c r="I17" s="13">
        <v>0.52617359305252576</v>
      </c>
      <c r="J17" s="13">
        <v>0.7043201767892423</v>
      </c>
      <c r="K17" s="13">
        <v>0.686600094819805</v>
      </c>
      <c r="L17" s="13">
        <v>0.59088405057853854</v>
      </c>
      <c r="M17" s="13">
        <v>0.77119388308030856</v>
      </c>
      <c r="N17" s="13">
        <v>0.84515709906727943</v>
      </c>
      <c r="O17" s="13">
        <v>0.31118089378890224</v>
      </c>
      <c r="P17" s="13">
        <v>0.66276371761268427</v>
      </c>
      <c r="Q17" s="13" t="str">
        <f>FIXED(AVERAGE(表格1[[#This Row],[里山有機1]:[里山有機3]]),2)&amp;"±"&amp;FIXED(STDEV(表格1[[#This Row],[里山有機1]:[里山有機3]]),2)</f>
        <v>0.90±0.06</v>
      </c>
      <c r="R17" s="13" t="str">
        <f>FIXED(AVERAGE(表格1[[#This Row],[里山慣行1]:[里山慣行3]]),2)&amp;"±"&amp;FIXED(STDEV(表格1[[#This Row],[里山慣行1]:[里山慣行3]]),2)</f>
        <v>0.91±0.04</v>
      </c>
      <c r="S17" s="13" t="str">
        <f>FIXED(AVERAGE(表格1[[#This Row],[里地有機1]:[里地有機3]]),2)&amp;"±"&amp;FIXED(STDEV(表格1[[#This Row],[里地有機1]:[里地有機3]]),2)</f>
        <v>0.64±0.10</v>
      </c>
      <c r="T17" s="13" t="str">
        <f>FIXED(AVERAGE(表格1[[#This Row],[里地慣行1]:[里地慣行3]]),2)&amp;"±"&amp;FIXED(STDEV(表格1[[#This Row],[里地慣行1]:[里地慣行3]]),2)</f>
        <v>0.74±0.13</v>
      </c>
      <c r="U17" s="13" t="str">
        <f t="shared" si="0"/>
        <v>0.70±0.23</v>
      </c>
      <c r="V17" s="13" t="str">
        <f t="shared" si="1"/>
        <v>0.80±0.13</v>
      </c>
      <c r="W17" s="17" t="str">
        <f>FIXED(AVERAGE(表格1[[#This Row],[里山有機1]:[里山慣行3]]),2)&amp;"±"&amp;FIXED(STDEV(表格1[[#This Row],[里山有機1]:[里山慣行3]]),2)</f>
        <v>0.91±0.04</v>
      </c>
      <c r="X17" s="17" t="str">
        <f>FIXED(AVERAGE(表格1[[#This Row],[里地有機1]:[里地慣行3]]),2)&amp;"±"&amp;FIXED(STDEV(表格1[[#This Row],[里地有機1]:[里地慣行3]]),2)</f>
        <v>0.69±0.12</v>
      </c>
      <c r="Y17" s="17" t="str">
        <f>FIXED(AVERAGE(表格1[[#This Row],[里海有機]:[里海慣行]]),2)&amp;"±"&amp;FIXED(STDEV(表格1[[#This Row],[里海有機]:[里海慣行]]),2)</f>
        <v>0.49±0.25</v>
      </c>
    </row>
    <row r="18" spans="2:25" x14ac:dyDescent="0.3">
      <c r="B18" t="s">
        <v>1056</v>
      </c>
      <c r="C18" s="13">
        <v>1.4350910469471303</v>
      </c>
      <c r="D18" s="13">
        <v>1.6290306851422978</v>
      </c>
      <c r="E18" s="13">
        <v>1.9434287052436299</v>
      </c>
      <c r="F18" s="13">
        <v>1.8672728069328952</v>
      </c>
      <c r="G18" s="13">
        <v>1.4292424476758816</v>
      </c>
      <c r="H18" s="13">
        <v>1.821160304488703</v>
      </c>
      <c r="I18" s="13">
        <v>0.87562957532278896</v>
      </c>
      <c r="J18">
        <f>K17/LOG(44)</f>
        <v>0.41777904812434408</v>
      </c>
      <c r="K18" s="13">
        <v>1.0442003783718206</v>
      </c>
      <c r="L18" s="13">
        <v>0.99754547317915854</v>
      </c>
      <c r="M18" s="13">
        <v>1.215896494776691</v>
      </c>
      <c r="N18" s="13">
        <v>1.3750016705351467</v>
      </c>
      <c r="O18" s="13">
        <v>0.44219450249243181</v>
      </c>
      <c r="P18" s="13">
        <v>0.97421631347628268</v>
      </c>
      <c r="Q18" s="13" t="str">
        <f>FIXED(AVERAGE(表格1[[#This Row],[里山有機1]:[里山有機3]]),2)&amp;"±"&amp;FIXED(STDEV(表格1[[#This Row],[里山有機1]:[里山有機3]]),2)</f>
        <v>1.67±0.26</v>
      </c>
      <c r="R18" s="13" t="str">
        <f>FIXED(AVERAGE(表格1[[#This Row],[里山慣行1]:[里山慣行3]]),2)&amp;"±"&amp;FIXED(STDEV(表格1[[#This Row],[里山慣行1]:[里山慣行3]]),2)</f>
        <v>1.71±0.24</v>
      </c>
      <c r="S18" s="13" t="str">
        <f>FIXED(AVERAGE(表格1[[#This Row],[里地有機1]:[里地有機3]]),2)&amp;"±"&amp;FIXED(STDEV(表格1[[#This Row],[里地有機1]:[里地有機3]]),2)</f>
        <v>0.78±0.32</v>
      </c>
      <c r="T18" s="13" t="str">
        <f>FIXED(AVERAGE(表格1[[#This Row],[里地慣行1]:[里地慣行3]]),2)&amp;"±"&amp;FIXED(STDEV(表格1[[#This Row],[里地慣行1]:[里地慣行3]]),2)</f>
        <v>1.20±0.19</v>
      </c>
      <c r="U18" s="13" t="str">
        <f t="shared" si="0"/>
        <v>1.11±0.59</v>
      </c>
      <c r="V18" s="13" t="str">
        <f t="shared" si="1"/>
        <v>1.38±0.36</v>
      </c>
      <c r="W18" s="17" t="str">
        <f>FIXED(AVERAGE(表格1[[#This Row],[里山有機1]:[里山慣行3]]),2)&amp;"±"&amp;FIXED(STDEV(表格1[[#This Row],[里山有機1]:[里山慣行3]]),2)</f>
        <v>1.69±0.22</v>
      </c>
      <c r="X18" s="17" t="str">
        <f>FIXED(AVERAGE(表格1[[#This Row],[里地有機1]:[里地慣行3]]),2)&amp;"±"&amp;FIXED(STDEV(表格1[[#This Row],[里地有機1]:[里地慣行3]]),2)</f>
        <v>0.99±0.33</v>
      </c>
      <c r="Y18" s="17" t="str">
        <f>FIXED(AVERAGE(表格1[[#This Row],[里海有機]:[里海慣行]]),2)&amp;"±"&amp;FIXED(STDEV(表格1[[#This Row],[里海有機]:[里海慣行]]),2)</f>
        <v>0.71±0.38</v>
      </c>
    </row>
    <row r="22" spans="2:25" x14ac:dyDescent="0.3">
      <c r="E22" t="s">
        <v>2320</v>
      </c>
      <c r="F22">
        <v>29</v>
      </c>
      <c r="K22" t="s">
        <v>2320</v>
      </c>
      <c r="L22">
        <v>17</v>
      </c>
    </row>
    <row r="23" spans="2:25" x14ac:dyDescent="0.3">
      <c r="E23" t="s">
        <v>2321</v>
      </c>
      <c r="F23">
        <v>31</v>
      </c>
      <c r="K23" t="s">
        <v>2321</v>
      </c>
      <c r="L23">
        <v>22</v>
      </c>
    </row>
    <row r="24" spans="2:25" x14ac:dyDescent="0.3">
      <c r="E24" t="s">
        <v>2322</v>
      </c>
      <c r="F24">
        <v>12</v>
      </c>
      <c r="K24" t="s">
        <v>2322</v>
      </c>
      <c r="L24">
        <v>1</v>
      </c>
    </row>
    <row r="25" spans="2:25" x14ac:dyDescent="0.3">
      <c r="E25" t="s">
        <v>2323</v>
      </c>
      <c r="F25">
        <v>31</v>
      </c>
      <c r="K25" t="s">
        <v>2323</v>
      </c>
      <c r="L25">
        <v>257</v>
      </c>
    </row>
    <row r="26" spans="2:25" x14ac:dyDescent="0.3">
      <c r="E26" t="s">
        <v>2324</v>
      </c>
      <c r="F26">
        <v>9</v>
      </c>
      <c r="K26" t="s">
        <v>2324</v>
      </c>
      <c r="L26">
        <v>12</v>
      </c>
    </row>
    <row r="27" spans="2:25" x14ac:dyDescent="0.3">
      <c r="E27" t="s">
        <v>2325</v>
      </c>
      <c r="F27">
        <v>111</v>
      </c>
      <c r="K27" t="s">
        <v>2325</v>
      </c>
      <c r="L27">
        <v>308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69" workbookViewId="0">
      <selection activeCell="I70" sqref="I70:J76"/>
    </sheetView>
  </sheetViews>
  <sheetFormatPr defaultRowHeight="16.2" x14ac:dyDescent="0.3"/>
  <sheetData>
    <row r="1" spans="1:6" x14ac:dyDescent="0.3">
      <c r="A1" s="1">
        <v>43192</v>
      </c>
      <c r="B1">
        <v>1</v>
      </c>
      <c r="C1" t="s">
        <v>333</v>
      </c>
      <c r="D1" t="s">
        <v>336</v>
      </c>
      <c r="E1" t="s">
        <v>412</v>
      </c>
      <c r="F1" t="s">
        <v>88</v>
      </c>
    </row>
    <row r="2" spans="1:6" x14ac:dyDescent="0.3">
      <c r="A2" s="1">
        <v>43192</v>
      </c>
      <c r="B2">
        <v>1</v>
      </c>
      <c r="C2" t="s">
        <v>333</v>
      </c>
      <c r="D2" t="s">
        <v>334</v>
      </c>
      <c r="E2" t="s">
        <v>412</v>
      </c>
      <c r="F2" t="s">
        <v>335</v>
      </c>
    </row>
    <row r="3" spans="1:6" x14ac:dyDescent="0.3">
      <c r="A3" s="1">
        <v>43210</v>
      </c>
      <c r="B3">
        <v>1</v>
      </c>
      <c r="C3" t="s">
        <v>536</v>
      </c>
      <c r="D3" t="s">
        <v>541</v>
      </c>
      <c r="E3" t="s">
        <v>686</v>
      </c>
    </row>
    <row r="4" spans="1:6" x14ac:dyDescent="0.3">
      <c r="A4" s="1">
        <v>43210</v>
      </c>
      <c r="B4">
        <v>38</v>
      </c>
      <c r="C4" t="s">
        <v>537</v>
      </c>
      <c r="D4" t="s">
        <v>542</v>
      </c>
      <c r="E4" t="s">
        <v>688</v>
      </c>
      <c r="F4" t="s">
        <v>549</v>
      </c>
    </row>
    <row r="5" spans="1:6" x14ac:dyDescent="0.3">
      <c r="A5" s="1">
        <v>43210</v>
      </c>
      <c r="B5">
        <v>12</v>
      </c>
      <c r="C5" t="s">
        <v>537</v>
      </c>
      <c r="D5" t="s">
        <v>542</v>
      </c>
      <c r="E5" t="s">
        <v>688</v>
      </c>
      <c r="F5" t="s">
        <v>551</v>
      </c>
    </row>
    <row r="6" spans="1:6" x14ac:dyDescent="0.3">
      <c r="A6" s="1">
        <v>43210</v>
      </c>
      <c r="B6">
        <v>25</v>
      </c>
      <c r="C6" t="s">
        <v>537</v>
      </c>
      <c r="D6" t="s">
        <v>542</v>
      </c>
      <c r="E6" t="s">
        <v>688</v>
      </c>
      <c r="F6" t="s">
        <v>550</v>
      </c>
    </row>
    <row r="7" spans="1:6" x14ac:dyDescent="0.3">
      <c r="A7" s="1">
        <v>43210</v>
      </c>
      <c r="B7">
        <v>17</v>
      </c>
      <c r="C7" t="s">
        <v>537</v>
      </c>
      <c r="D7" t="s">
        <v>542</v>
      </c>
      <c r="E7" t="s">
        <v>688</v>
      </c>
      <c r="F7" t="s">
        <v>552</v>
      </c>
    </row>
    <row r="8" spans="1:6" x14ac:dyDescent="0.3">
      <c r="A8" s="1">
        <v>43210</v>
      </c>
      <c r="B8">
        <v>16</v>
      </c>
      <c r="C8" t="s">
        <v>537</v>
      </c>
      <c r="D8" t="s">
        <v>542</v>
      </c>
      <c r="E8" t="s">
        <v>688</v>
      </c>
      <c r="F8" t="s">
        <v>553</v>
      </c>
    </row>
    <row r="9" spans="1:6" x14ac:dyDescent="0.3">
      <c r="A9" s="1">
        <v>43210</v>
      </c>
      <c r="B9">
        <v>26</v>
      </c>
      <c r="C9" t="s">
        <v>537</v>
      </c>
      <c r="D9" t="s">
        <v>543</v>
      </c>
      <c r="E9" t="s">
        <v>688</v>
      </c>
      <c r="F9" t="s">
        <v>88</v>
      </c>
    </row>
    <row r="10" spans="1:6" x14ac:dyDescent="0.3">
      <c r="A10" s="1">
        <v>43210</v>
      </c>
      <c r="B10">
        <v>2</v>
      </c>
      <c r="C10" t="s">
        <v>537</v>
      </c>
      <c r="D10" t="s">
        <v>544</v>
      </c>
      <c r="E10" t="s">
        <v>686</v>
      </c>
    </row>
    <row r="11" spans="1:6" x14ac:dyDescent="0.3">
      <c r="A11" s="1">
        <v>43210</v>
      </c>
      <c r="B11">
        <v>3</v>
      </c>
      <c r="C11" t="s">
        <v>538</v>
      </c>
      <c r="D11" t="s">
        <v>545</v>
      </c>
      <c r="E11" t="s">
        <v>685</v>
      </c>
      <c r="F11" t="s">
        <v>1062</v>
      </c>
    </row>
    <row r="12" spans="1:6" x14ac:dyDescent="0.3">
      <c r="A12" s="1">
        <v>43210</v>
      </c>
      <c r="B12">
        <v>5</v>
      </c>
      <c r="C12" t="s">
        <v>538</v>
      </c>
      <c r="D12" t="s">
        <v>546</v>
      </c>
      <c r="E12" t="s">
        <v>685</v>
      </c>
      <c r="F12" t="s">
        <v>1061</v>
      </c>
    </row>
    <row r="13" spans="1:6" x14ac:dyDescent="0.3">
      <c r="A13" s="1">
        <v>43210</v>
      </c>
      <c r="B13">
        <v>1</v>
      </c>
      <c r="C13" t="s">
        <v>538</v>
      </c>
      <c r="D13" t="s">
        <v>698</v>
      </c>
      <c r="E13" t="s">
        <v>700</v>
      </c>
      <c r="F13" t="s">
        <v>703</v>
      </c>
    </row>
    <row r="14" spans="1:6" x14ac:dyDescent="0.3">
      <c r="A14" s="1">
        <v>43210</v>
      </c>
      <c r="B14">
        <v>1</v>
      </c>
      <c r="C14" t="s">
        <v>538</v>
      </c>
      <c r="D14" t="s">
        <v>699</v>
      </c>
      <c r="E14" t="s">
        <v>701</v>
      </c>
    </row>
    <row r="15" spans="1:6" x14ac:dyDescent="0.3">
      <c r="A15" s="1">
        <v>43210</v>
      </c>
      <c r="B15">
        <v>1</v>
      </c>
      <c r="C15" t="s">
        <v>539</v>
      </c>
      <c r="D15" t="s">
        <v>547</v>
      </c>
      <c r="E15" t="s">
        <v>691</v>
      </c>
    </row>
    <row r="16" spans="1:6" x14ac:dyDescent="0.3">
      <c r="A16" s="1">
        <v>43210</v>
      </c>
      <c r="B16">
        <v>1</v>
      </c>
      <c r="C16" t="s">
        <v>540</v>
      </c>
      <c r="D16" t="s">
        <v>548</v>
      </c>
      <c r="E16" t="s">
        <v>686</v>
      </c>
    </row>
    <row r="17" spans="1:6" x14ac:dyDescent="0.3">
      <c r="A17" s="1">
        <v>43223</v>
      </c>
      <c r="B17">
        <v>1</v>
      </c>
      <c r="C17" t="s">
        <v>1131</v>
      </c>
      <c r="D17" t="s">
        <v>1136</v>
      </c>
      <c r="E17" t="s">
        <v>1153</v>
      </c>
      <c r="F17" t="s">
        <v>1147</v>
      </c>
    </row>
    <row r="18" spans="1:6" x14ac:dyDescent="0.3">
      <c r="A18" s="1">
        <v>43223</v>
      </c>
      <c r="B18">
        <v>1</v>
      </c>
      <c r="C18" t="s">
        <v>1131</v>
      </c>
      <c r="D18" t="s">
        <v>1136</v>
      </c>
      <c r="E18" t="s">
        <v>1153</v>
      </c>
      <c r="F18" t="s">
        <v>1148</v>
      </c>
    </row>
    <row r="19" spans="1:6" x14ac:dyDescent="0.3">
      <c r="A19" s="1">
        <v>43223</v>
      </c>
      <c r="B19">
        <v>3</v>
      </c>
      <c r="C19" t="s">
        <v>1131</v>
      </c>
      <c r="D19" t="s">
        <v>1137</v>
      </c>
      <c r="E19" t="s">
        <v>1154</v>
      </c>
      <c r="F19" t="s">
        <v>1096</v>
      </c>
    </row>
    <row r="20" spans="1:6" x14ac:dyDescent="0.3">
      <c r="A20" s="1">
        <v>43223</v>
      </c>
      <c r="B20">
        <v>4</v>
      </c>
      <c r="C20" t="s">
        <v>1132</v>
      </c>
      <c r="D20" t="s">
        <v>1138</v>
      </c>
      <c r="E20" t="s">
        <v>1155</v>
      </c>
      <c r="F20" t="s">
        <v>1149</v>
      </c>
    </row>
    <row r="21" spans="1:6" x14ac:dyDescent="0.3">
      <c r="A21" s="1">
        <v>43223</v>
      </c>
      <c r="B21">
        <v>4</v>
      </c>
      <c r="C21" t="s">
        <v>1132</v>
      </c>
      <c r="D21" t="s">
        <v>1139</v>
      </c>
      <c r="E21" t="s">
        <v>1155</v>
      </c>
      <c r="F21" t="s">
        <v>1150</v>
      </c>
    </row>
    <row r="22" spans="1:6" x14ac:dyDescent="0.3">
      <c r="A22" s="1">
        <v>43223</v>
      </c>
      <c r="B22">
        <v>3</v>
      </c>
      <c r="C22" t="s">
        <v>1132</v>
      </c>
      <c r="D22" t="s">
        <v>1140</v>
      </c>
      <c r="E22" t="s">
        <v>1156</v>
      </c>
    </row>
    <row r="23" spans="1:6" x14ac:dyDescent="0.3">
      <c r="A23" s="1">
        <v>43223</v>
      </c>
      <c r="B23">
        <v>1</v>
      </c>
      <c r="C23" t="s">
        <v>1132</v>
      </c>
      <c r="D23" t="s">
        <v>1141</v>
      </c>
      <c r="E23" t="s">
        <v>1155</v>
      </c>
      <c r="F23" t="s">
        <v>1151</v>
      </c>
    </row>
    <row r="24" spans="1:6" x14ac:dyDescent="0.3">
      <c r="A24" s="1">
        <v>43223</v>
      </c>
      <c r="B24">
        <v>1</v>
      </c>
      <c r="C24" t="s">
        <v>1132</v>
      </c>
      <c r="D24" t="s">
        <v>1142</v>
      </c>
      <c r="E24" t="s">
        <v>1156</v>
      </c>
    </row>
    <row r="25" spans="1:6" x14ac:dyDescent="0.3">
      <c r="A25" s="1">
        <v>43223</v>
      </c>
      <c r="B25">
        <v>1</v>
      </c>
      <c r="C25" t="s">
        <v>1133</v>
      </c>
      <c r="D25" t="s">
        <v>1143</v>
      </c>
      <c r="E25" t="s">
        <v>1157</v>
      </c>
    </row>
    <row r="26" spans="1:6" x14ac:dyDescent="0.3">
      <c r="A26" s="1">
        <v>43223</v>
      </c>
      <c r="B26">
        <v>1</v>
      </c>
      <c r="C26" t="s">
        <v>1133</v>
      </c>
      <c r="D26" t="s">
        <v>1144</v>
      </c>
      <c r="E26" t="s">
        <v>1157</v>
      </c>
    </row>
    <row r="27" spans="1:6" x14ac:dyDescent="0.3">
      <c r="A27" s="1">
        <v>43223</v>
      </c>
      <c r="B27">
        <v>1</v>
      </c>
      <c r="C27" t="s">
        <v>1134</v>
      </c>
      <c r="D27" t="s">
        <v>1145</v>
      </c>
      <c r="E27" t="s">
        <v>1155</v>
      </c>
      <c r="F27" t="s">
        <v>1152</v>
      </c>
    </row>
    <row r="28" spans="1:6" x14ac:dyDescent="0.3">
      <c r="A28" s="1">
        <v>43223</v>
      </c>
      <c r="B28">
        <v>7</v>
      </c>
      <c r="C28" t="s">
        <v>1135</v>
      </c>
      <c r="D28" t="s">
        <v>1146</v>
      </c>
      <c r="E28" t="s">
        <v>1154</v>
      </c>
    </row>
    <row r="29" spans="1:6" x14ac:dyDescent="0.3">
      <c r="A29" s="1">
        <v>43238</v>
      </c>
      <c r="B29">
        <v>4</v>
      </c>
      <c r="C29" t="s">
        <v>1435</v>
      </c>
      <c r="D29" t="s">
        <v>1438</v>
      </c>
      <c r="E29" t="s">
        <v>1862</v>
      </c>
    </row>
    <row r="30" spans="1:6" x14ac:dyDescent="0.3">
      <c r="A30" s="1">
        <v>43238</v>
      </c>
      <c r="B30">
        <v>1</v>
      </c>
      <c r="C30" t="s">
        <v>1435</v>
      </c>
      <c r="D30" t="s">
        <v>1439</v>
      </c>
      <c r="E30" t="s">
        <v>1863</v>
      </c>
      <c r="F30" t="s">
        <v>1864</v>
      </c>
    </row>
    <row r="31" spans="1:6" x14ac:dyDescent="0.3">
      <c r="A31" s="1">
        <v>43238</v>
      </c>
      <c r="B31">
        <v>1</v>
      </c>
      <c r="C31" t="s">
        <v>1436</v>
      </c>
      <c r="D31" t="s">
        <v>1440</v>
      </c>
      <c r="E31" t="s">
        <v>1865</v>
      </c>
      <c r="F31" t="s">
        <v>1866</v>
      </c>
    </row>
    <row r="32" spans="1:6" x14ac:dyDescent="0.3">
      <c r="A32" s="1">
        <v>43238</v>
      </c>
      <c r="B32">
        <v>2</v>
      </c>
      <c r="C32" t="s">
        <v>1436</v>
      </c>
      <c r="D32" t="s">
        <v>1441</v>
      </c>
      <c r="E32" t="s">
        <v>1867</v>
      </c>
      <c r="F32" t="s">
        <v>1868</v>
      </c>
    </row>
    <row r="33" spans="1:6" x14ac:dyDescent="0.3">
      <c r="A33" s="1">
        <v>43238</v>
      </c>
      <c r="B33">
        <v>1</v>
      </c>
      <c r="C33" t="s">
        <v>1436</v>
      </c>
      <c r="D33" t="s">
        <v>1441</v>
      </c>
      <c r="E33" t="s">
        <v>1867</v>
      </c>
      <c r="F33" t="s">
        <v>1869</v>
      </c>
    </row>
    <row r="34" spans="1:6" x14ac:dyDescent="0.3">
      <c r="A34" s="1">
        <v>43238</v>
      </c>
      <c r="B34">
        <v>1</v>
      </c>
      <c r="C34" t="s">
        <v>1436</v>
      </c>
      <c r="D34" t="s">
        <v>1442</v>
      </c>
      <c r="E34" t="s">
        <v>1870</v>
      </c>
    </row>
    <row r="35" spans="1:6" x14ac:dyDescent="0.3">
      <c r="A35" s="1">
        <v>43238</v>
      </c>
      <c r="B35">
        <v>1</v>
      </c>
      <c r="C35" t="s">
        <v>1437</v>
      </c>
      <c r="D35" t="s">
        <v>1443</v>
      </c>
      <c r="E35" t="s">
        <v>1863</v>
      </c>
    </row>
    <row r="36" spans="1:6" x14ac:dyDescent="0.3">
      <c r="A36" s="1">
        <v>43253</v>
      </c>
      <c r="B36">
        <v>1</v>
      </c>
      <c r="C36" t="s">
        <v>1435</v>
      </c>
      <c r="D36" t="s">
        <v>1447</v>
      </c>
      <c r="E36" t="s">
        <v>1863</v>
      </c>
    </row>
    <row r="37" spans="1:6" x14ac:dyDescent="0.3">
      <c r="A37" s="1">
        <v>43253</v>
      </c>
      <c r="B37">
        <v>4</v>
      </c>
      <c r="C37" t="s">
        <v>1436</v>
      </c>
      <c r="D37" t="s">
        <v>1473</v>
      </c>
      <c r="E37" t="s">
        <v>1867</v>
      </c>
    </row>
    <row r="38" spans="1:6" x14ac:dyDescent="0.3">
      <c r="A38" s="1">
        <v>43253</v>
      </c>
      <c r="B38">
        <v>1</v>
      </c>
      <c r="C38" t="s">
        <v>1436</v>
      </c>
      <c r="D38" t="s">
        <v>1474</v>
      </c>
    </row>
    <row r="39" spans="1:6" x14ac:dyDescent="0.3">
      <c r="A39" s="1">
        <v>43253</v>
      </c>
      <c r="B39">
        <v>1</v>
      </c>
      <c r="C39" t="s">
        <v>1436</v>
      </c>
      <c r="D39" t="s">
        <v>1442</v>
      </c>
      <c r="E39" t="s">
        <v>1870</v>
      </c>
    </row>
    <row r="40" spans="1:6" x14ac:dyDescent="0.3">
      <c r="A40" s="1">
        <v>43253</v>
      </c>
      <c r="B40">
        <v>1</v>
      </c>
      <c r="C40" t="s">
        <v>1436</v>
      </c>
      <c r="D40" t="s">
        <v>1440</v>
      </c>
      <c r="E40" t="s">
        <v>1867</v>
      </c>
    </row>
    <row r="41" spans="1:6" x14ac:dyDescent="0.3">
      <c r="A41" s="1">
        <v>43253</v>
      </c>
      <c r="B41">
        <v>2</v>
      </c>
      <c r="C41" t="s">
        <v>1436</v>
      </c>
      <c r="D41" t="s">
        <v>1441</v>
      </c>
      <c r="E41" t="s">
        <v>1867</v>
      </c>
      <c r="F41" t="s">
        <v>1885</v>
      </c>
    </row>
    <row r="42" spans="1:6" x14ac:dyDescent="0.3">
      <c r="A42" s="1">
        <v>43253</v>
      </c>
      <c r="B42">
        <v>1</v>
      </c>
      <c r="C42" t="s">
        <v>1436</v>
      </c>
      <c r="D42" t="s">
        <v>1441</v>
      </c>
      <c r="E42" t="s">
        <v>1867</v>
      </c>
      <c r="F42" t="s">
        <v>1881</v>
      </c>
    </row>
    <row r="43" spans="1:6" x14ac:dyDescent="0.3">
      <c r="A43" s="1">
        <v>43253</v>
      </c>
      <c r="B43">
        <v>1</v>
      </c>
      <c r="C43" t="s">
        <v>1436</v>
      </c>
      <c r="D43" t="s">
        <v>1475</v>
      </c>
      <c r="E43" t="s">
        <v>1867</v>
      </c>
      <c r="F43" t="s">
        <v>1874</v>
      </c>
    </row>
    <row r="44" spans="1:6" x14ac:dyDescent="0.3">
      <c r="A44" s="1">
        <v>43253</v>
      </c>
      <c r="B44">
        <v>1</v>
      </c>
      <c r="C44" t="s">
        <v>1436</v>
      </c>
      <c r="D44" t="s">
        <v>1452</v>
      </c>
      <c r="E44" t="s">
        <v>1867</v>
      </c>
      <c r="F44" t="s">
        <v>1886</v>
      </c>
    </row>
    <row r="45" spans="1:6" x14ac:dyDescent="0.3">
      <c r="A45" s="1">
        <v>43253</v>
      </c>
      <c r="B45">
        <v>1</v>
      </c>
      <c r="C45" t="s">
        <v>1436</v>
      </c>
      <c r="D45" t="s">
        <v>1476</v>
      </c>
      <c r="E45" t="s">
        <v>1871</v>
      </c>
    </row>
    <row r="46" spans="1:6" x14ac:dyDescent="0.3">
      <c r="A46" s="1">
        <v>43253</v>
      </c>
      <c r="B46">
        <v>2</v>
      </c>
      <c r="C46" t="s">
        <v>1456</v>
      </c>
      <c r="D46" t="s">
        <v>1459</v>
      </c>
      <c r="E46" t="s">
        <v>1867</v>
      </c>
      <c r="F46" t="s">
        <v>1887</v>
      </c>
    </row>
    <row r="47" spans="1:6" x14ac:dyDescent="0.3">
      <c r="A47" s="1">
        <v>43253</v>
      </c>
      <c r="B47">
        <v>2</v>
      </c>
      <c r="C47" t="s">
        <v>1457</v>
      </c>
      <c r="D47" t="s">
        <v>1460</v>
      </c>
      <c r="E47" t="s">
        <v>1872</v>
      </c>
      <c r="F47" t="s">
        <v>1888</v>
      </c>
    </row>
    <row r="48" spans="1:6" x14ac:dyDescent="0.3">
      <c r="A48" s="1">
        <v>43253</v>
      </c>
      <c r="B48">
        <v>6</v>
      </c>
      <c r="C48" t="s">
        <v>1444</v>
      </c>
      <c r="D48" t="s">
        <v>1451</v>
      </c>
      <c r="E48" t="s">
        <v>1873</v>
      </c>
    </row>
    <row r="49" spans="1:6" x14ac:dyDescent="0.3">
      <c r="A49" s="1">
        <v>43267</v>
      </c>
      <c r="B49">
        <v>2</v>
      </c>
      <c r="C49" t="s">
        <v>1488</v>
      </c>
      <c r="D49" t="s">
        <v>1494</v>
      </c>
      <c r="E49" t="s">
        <v>1863</v>
      </c>
    </row>
    <row r="50" spans="1:6" x14ac:dyDescent="0.3">
      <c r="A50" s="1">
        <v>43267</v>
      </c>
      <c r="B50">
        <v>6</v>
      </c>
      <c r="C50" t="s">
        <v>1488</v>
      </c>
      <c r="D50" t="s">
        <v>1495</v>
      </c>
      <c r="E50" t="s">
        <v>1863</v>
      </c>
      <c r="F50" t="s">
        <v>1877</v>
      </c>
    </row>
    <row r="51" spans="1:6" x14ac:dyDescent="0.3">
      <c r="A51" s="1">
        <v>43267</v>
      </c>
      <c r="B51">
        <v>1</v>
      </c>
      <c r="C51" t="s">
        <v>1488</v>
      </c>
      <c r="D51" t="s">
        <v>1496</v>
      </c>
      <c r="E51" t="s">
        <v>1862</v>
      </c>
      <c r="F51" t="s">
        <v>1497</v>
      </c>
    </row>
    <row r="52" spans="1:6" x14ac:dyDescent="0.3">
      <c r="A52" s="1">
        <v>43267</v>
      </c>
      <c r="B52">
        <v>8</v>
      </c>
      <c r="C52" t="s">
        <v>1489</v>
      </c>
      <c r="D52" t="s">
        <v>1498</v>
      </c>
      <c r="E52" t="s">
        <v>1871</v>
      </c>
      <c r="F52" t="s">
        <v>1885</v>
      </c>
    </row>
    <row r="53" spans="1:6" x14ac:dyDescent="0.3">
      <c r="A53" s="1">
        <v>43267</v>
      </c>
      <c r="B53">
        <v>2</v>
      </c>
      <c r="C53" t="s">
        <v>1489</v>
      </c>
      <c r="D53" t="s">
        <v>1499</v>
      </c>
      <c r="E53" t="s">
        <v>1867</v>
      </c>
      <c r="F53" t="s">
        <v>1881</v>
      </c>
    </row>
    <row r="54" spans="1:6" x14ac:dyDescent="0.3">
      <c r="A54" s="1">
        <v>43267</v>
      </c>
      <c r="B54">
        <v>8</v>
      </c>
      <c r="C54" t="s">
        <v>1489</v>
      </c>
      <c r="D54" t="s">
        <v>1500</v>
      </c>
      <c r="E54" t="s">
        <v>1867</v>
      </c>
      <c r="F54" t="s">
        <v>1874</v>
      </c>
    </row>
    <row r="55" spans="1:6" x14ac:dyDescent="0.3">
      <c r="A55" s="1">
        <v>43267</v>
      </c>
      <c r="B55">
        <v>5</v>
      </c>
      <c r="C55" t="s">
        <v>1489</v>
      </c>
      <c r="D55" t="s">
        <v>1501</v>
      </c>
      <c r="E55" t="s">
        <v>1867</v>
      </c>
      <c r="F55" t="s">
        <v>1889</v>
      </c>
    </row>
    <row r="56" spans="1:6" x14ac:dyDescent="0.3">
      <c r="A56" s="1">
        <v>43267</v>
      </c>
      <c r="B56">
        <v>17</v>
      </c>
      <c r="C56" t="s">
        <v>1489</v>
      </c>
      <c r="D56" t="s">
        <v>1505</v>
      </c>
      <c r="E56" t="s">
        <v>1867</v>
      </c>
      <c r="F56" t="s">
        <v>1890</v>
      </c>
    </row>
    <row r="57" spans="1:6" x14ac:dyDescent="0.3">
      <c r="A57" s="1">
        <v>43267</v>
      </c>
      <c r="B57">
        <v>1</v>
      </c>
      <c r="C57" t="s">
        <v>1489</v>
      </c>
      <c r="D57" t="s">
        <v>1504</v>
      </c>
      <c r="E57" t="s">
        <v>1863</v>
      </c>
      <c r="F57" t="s">
        <v>1875</v>
      </c>
    </row>
    <row r="58" spans="1:6" x14ac:dyDescent="0.3">
      <c r="A58" s="1">
        <v>43267</v>
      </c>
      <c r="B58">
        <v>5</v>
      </c>
      <c r="C58" t="s">
        <v>1489</v>
      </c>
      <c r="D58" t="s">
        <v>1503</v>
      </c>
      <c r="E58" t="s">
        <v>1870</v>
      </c>
    </row>
    <row r="59" spans="1:6" x14ac:dyDescent="0.3">
      <c r="A59" s="1">
        <v>43267</v>
      </c>
      <c r="B59">
        <v>3</v>
      </c>
      <c r="C59" t="s">
        <v>1489</v>
      </c>
      <c r="D59" t="s">
        <v>1502</v>
      </c>
      <c r="E59" t="s">
        <v>1867</v>
      </c>
      <c r="F59" t="s">
        <v>1891</v>
      </c>
    </row>
    <row r="60" spans="1:6" x14ac:dyDescent="0.3">
      <c r="A60" s="1">
        <v>43267</v>
      </c>
      <c r="B60">
        <v>1</v>
      </c>
      <c r="C60" t="s">
        <v>1490</v>
      </c>
      <c r="D60" t="s">
        <v>1506</v>
      </c>
      <c r="E60" t="s">
        <v>1867</v>
      </c>
      <c r="F60" t="s">
        <v>1887</v>
      </c>
    </row>
    <row r="61" spans="1:6" x14ac:dyDescent="0.3">
      <c r="A61" s="1">
        <v>43267</v>
      </c>
      <c r="B61">
        <v>2</v>
      </c>
      <c r="C61" t="s">
        <v>1490</v>
      </c>
      <c r="D61" t="s">
        <v>1507</v>
      </c>
      <c r="E61" t="s">
        <v>1870</v>
      </c>
    </row>
    <row r="62" spans="1:6" x14ac:dyDescent="0.3">
      <c r="A62" s="1">
        <v>43267</v>
      </c>
      <c r="B62">
        <v>2</v>
      </c>
      <c r="C62" t="s">
        <v>1491</v>
      </c>
      <c r="D62" t="s">
        <v>1508</v>
      </c>
      <c r="E62" t="s">
        <v>1863</v>
      </c>
      <c r="F62" t="s">
        <v>1888</v>
      </c>
    </row>
    <row r="63" spans="1:6" x14ac:dyDescent="0.3">
      <c r="A63" s="1">
        <v>43267</v>
      </c>
      <c r="B63">
        <v>1</v>
      </c>
      <c r="C63" t="s">
        <v>1491</v>
      </c>
      <c r="D63" t="s">
        <v>1509</v>
      </c>
      <c r="E63" t="s">
        <v>1871</v>
      </c>
      <c r="F63" t="s">
        <v>1892</v>
      </c>
    </row>
    <row r="64" spans="1:6" x14ac:dyDescent="0.3">
      <c r="A64" s="1">
        <v>43267</v>
      </c>
      <c r="B64">
        <v>1</v>
      </c>
      <c r="C64" t="s">
        <v>1492</v>
      </c>
      <c r="D64" t="s">
        <v>1510</v>
      </c>
      <c r="E64" t="s">
        <v>1873</v>
      </c>
    </row>
    <row r="65" spans="1:10" x14ac:dyDescent="0.3">
      <c r="A65" s="1">
        <v>43267</v>
      </c>
      <c r="B65">
        <v>1</v>
      </c>
      <c r="C65" t="s">
        <v>1493</v>
      </c>
      <c r="D65" t="s">
        <v>1511</v>
      </c>
      <c r="E65" t="s">
        <v>1863</v>
      </c>
      <c r="F65" t="s">
        <v>1893</v>
      </c>
    </row>
    <row r="66" spans="1:10" x14ac:dyDescent="0.3">
      <c r="A66" s="1">
        <v>43267</v>
      </c>
      <c r="B66">
        <v>3</v>
      </c>
      <c r="C66" t="s">
        <v>1493</v>
      </c>
      <c r="D66" t="s">
        <v>1512</v>
      </c>
      <c r="E66" t="s">
        <v>1872</v>
      </c>
    </row>
    <row r="67" spans="1:10" x14ac:dyDescent="0.3">
      <c r="A67" s="1">
        <v>43267</v>
      </c>
      <c r="B67">
        <v>1</v>
      </c>
      <c r="C67" t="s">
        <v>1493</v>
      </c>
      <c r="D67" t="s">
        <v>1513</v>
      </c>
      <c r="E67" t="s">
        <v>1872</v>
      </c>
    </row>
    <row r="68" spans="1:10" x14ac:dyDescent="0.3">
      <c r="A68" s="1">
        <v>43281</v>
      </c>
      <c r="B68">
        <v>1</v>
      </c>
      <c r="C68" t="s">
        <v>1790</v>
      </c>
      <c r="D68" t="s">
        <v>1807</v>
      </c>
      <c r="E68" t="s">
        <v>1862</v>
      </c>
    </row>
    <row r="69" spans="1:10" x14ac:dyDescent="0.3">
      <c r="A69" s="1">
        <v>43281</v>
      </c>
      <c r="B69">
        <v>1</v>
      </c>
      <c r="C69" t="s">
        <v>1790</v>
      </c>
      <c r="D69" t="s">
        <v>1808</v>
      </c>
      <c r="E69" t="s">
        <v>1862</v>
      </c>
    </row>
    <row r="70" spans="1:10" x14ac:dyDescent="0.3">
      <c r="A70" s="1">
        <v>43281</v>
      </c>
      <c r="B70">
        <v>1</v>
      </c>
      <c r="C70" t="s">
        <v>1790</v>
      </c>
      <c r="D70" t="s">
        <v>1809</v>
      </c>
      <c r="E70" t="s">
        <v>1862</v>
      </c>
      <c r="I70" s="1">
        <v>43281</v>
      </c>
    </row>
    <row r="71" spans="1:10" x14ac:dyDescent="0.3">
      <c r="A71" s="1">
        <v>43281</v>
      </c>
      <c r="B71">
        <v>1</v>
      </c>
      <c r="C71" t="s">
        <v>1789</v>
      </c>
      <c r="D71" t="s">
        <v>1796</v>
      </c>
      <c r="E71" t="s">
        <v>1872</v>
      </c>
      <c r="F71" t="s">
        <v>1828</v>
      </c>
      <c r="I71" t="s">
        <v>2320</v>
      </c>
      <c r="J71">
        <v>3</v>
      </c>
    </row>
    <row r="72" spans="1:10" x14ac:dyDescent="0.3">
      <c r="A72" s="1">
        <v>43281</v>
      </c>
      <c r="B72">
        <v>3</v>
      </c>
      <c r="C72" t="s">
        <v>1789</v>
      </c>
      <c r="D72" t="s">
        <v>1800</v>
      </c>
      <c r="E72" t="s">
        <v>1863</v>
      </c>
      <c r="I72" t="s">
        <v>2321</v>
      </c>
      <c r="J72">
        <v>31</v>
      </c>
    </row>
    <row r="73" spans="1:10" x14ac:dyDescent="0.3">
      <c r="A73" s="1">
        <v>43281</v>
      </c>
      <c r="B73">
        <v>2</v>
      </c>
      <c r="C73" t="s">
        <v>1789</v>
      </c>
      <c r="D73" t="s">
        <v>1801</v>
      </c>
      <c r="E73" t="s">
        <v>1863</v>
      </c>
      <c r="F73" t="s">
        <v>1897</v>
      </c>
      <c r="I73" t="s">
        <v>2322</v>
      </c>
      <c r="J73">
        <v>19</v>
      </c>
    </row>
    <row r="74" spans="1:10" x14ac:dyDescent="0.3">
      <c r="A74" s="1">
        <v>43281</v>
      </c>
      <c r="B74">
        <v>1</v>
      </c>
      <c r="C74" t="s">
        <v>1789</v>
      </c>
      <c r="D74" t="s">
        <v>1803</v>
      </c>
      <c r="E74" t="s">
        <v>1898</v>
      </c>
      <c r="F74" t="s">
        <v>703</v>
      </c>
      <c r="I74" t="s">
        <v>2323</v>
      </c>
      <c r="J74">
        <v>42</v>
      </c>
    </row>
    <row r="75" spans="1:10" x14ac:dyDescent="0.3">
      <c r="A75" s="1">
        <v>43281</v>
      </c>
      <c r="B75">
        <v>2</v>
      </c>
      <c r="C75" t="s">
        <v>1790</v>
      </c>
      <c r="D75" t="s">
        <v>1805</v>
      </c>
      <c r="E75" t="s">
        <v>1863</v>
      </c>
      <c r="F75" t="s">
        <v>1854</v>
      </c>
      <c r="I75" t="s">
        <v>2324</v>
      </c>
      <c r="J75">
        <v>7</v>
      </c>
    </row>
    <row r="76" spans="1:10" x14ac:dyDescent="0.3">
      <c r="A76" s="1">
        <v>43281</v>
      </c>
      <c r="B76">
        <v>8</v>
      </c>
      <c r="C76" t="s">
        <v>1792</v>
      </c>
      <c r="D76" t="s">
        <v>1815</v>
      </c>
      <c r="E76" t="s">
        <v>1863</v>
      </c>
      <c r="I76" t="s">
        <v>2325</v>
      </c>
      <c r="J76">
        <v>102</v>
      </c>
    </row>
    <row r="77" spans="1:10" x14ac:dyDescent="0.3">
      <c r="A77" s="1">
        <v>43281</v>
      </c>
      <c r="B77">
        <v>1</v>
      </c>
      <c r="C77" t="s">
        <v>1792</v>
      </c>
      <c r="D77" t="s">
        <v>1816</v>
      </c>
      <c r="E77" t="s">
        <v>1863</v>
      </c>
    </row>
    <row r="78" spans="1:10" x14ac:dyDescent="0.3">
      <c r="A78" s="1">
        <v>43281</v>
      </c>
      <c r="B78">
        <v>2</v>
      </c>
      <c r="C78" t="s">
        <v>1792</v>
      </c>
      <c r="D78" t="s">
        <v>1817</v>
      </c>
      <c r="E78" t="s">
        <v>1863</v>
      </c>
    </row>
    <row r="79" spans="1:10" x14ac:dyDescent="0.3">
      <c r="A79" s="1">
        <v>43281</v>
      </c>
      <c r="B79">
        <v>1</v>
      </c>
      <c r="C79" t="s">
        <v>1792</v>
      </c>
      <c r="D79" t="s">
        <v>1818</v>
      </c>
      <c r="E79" t="s">
        <v>1863</v>
      </c>
    </row>
    <row r="80" spans="1:10" x14ac:dyDescent="0.3">
      <c r="A80" s="1">
        <v>43281</v>
      </c>
      <c r="B80">
        <v>1</v>
      </c>
      <c r="C80" t="s">
        <v>1793</v>
      </c>
      <c r="D80" t="s">
        <v>1822</v>
      </c>
      <c r="E80" t="s">
        <v>1872</v>
      </c>
    </row>
    <row r="81" spans="1:6" x14ac:dyDescent="0.3">
      <c r="A81" s="1">
        <v>43281</v>
      </c>
      <c r="B81">
        <v>4</v>
      </c>
      <c r="C81" t="s">
        <v>1789</v>
      </c>
      <c r="D81" t="s">
        <v>1798</v>
      </c>
      <c r="E81" t="s">
        <v>1870</v>
      </c>
    </row>
    <row r="82" spans="1:6" x14ac:dyDescent="0.3">
      <c r="A82" s="1">
        <v>43281</v>
      </c>
      <c r="B82">
        <v>7</v>
      </c>
      <c r="C82" t="s">
        <v>1789</v>
      </c>
      <c r="D82" t="s">
        <v>1804</v>
      </c>
      <c r="E82" t="s">
        <v>1870</v>
      </c>
    </row>
    <row r="83" spans="1:6" x14ac:dyDescent="0.3">
      <c r="A83" s="1">
        <v>43281</v>
      </c>
      <c r="B83">
        <v>3</v>
      </c>
      <c r="C83" t="s">
        <v>1791</v>
      </c>
      <c r="D83" t="s">
        <v>1812</v>
      </c>
      <c r="E83" t="s">
        <v>1870</v>
      </c>
    </row>
    <row r="84" spans="1:6" x14ac:dyDescent="0.3">
      <c r="A84" s="1">
        <v>43281</v>
      </c>
      <c r="B84">
        <v>4</v>
      </c>
      <c r="C84" t="s">
        <v>1791</v>
      </c>
      <c r="D84" t="s">
        <v>1813</v>
      </c>
      <c r="E84" t="s">
        <v>1870</v>
      </c>
    </row>
    <row r="85" spans="1:6" x14ac:dyDescent="0.3">
      <c r="A85" s="1">
        <v>43281</v>
      </c>
      <c r="B85">
        <v>1</v>
      </c>
      <c r="C85" t="s">
        <v>1791</v>
      </c>
      <c r="D85" t="s">
        <v>1814</v>
      </c>
      <c r="E85" t="s">
        <v>1870</v>
      </c>
    </row>
    <row r="86" spans="1:6" x14ac:dyDescent="0.3">
      <c r="A86" s="1">
        <v>43281</v>
      </c>
      <c r="B86">
        <v>25</v>
      </c>
      <c r="C86" t="s">
        <v>1789</v>
      </c>
      <c r="D86" t="s">
        <v>1794</v>
      </c>
      <c r="E86" t="s">
        <v>1871</v>
      </c>
      <c r="F86" t="s">
        <v>1824</v>
      </c>
    </row>
    <row r="87" spans="1:6" x14ac:dyDescent="0.3">
      <c r="A87" s="1">
        <v>43281</v>
      </c>
      <c r="B87">
        <v>4</v>
      </c>
      <c r="C87" t="s">
        <v>1789</v>
      </c>
      <c r="D87" t="s">
        <v>1794</v>
      </c>
      <c r="E87" t="s">
        <v>1871</v>
      </c>
      <c r="F87" t="s">
        <v>1825</v>
      </c>
    </row>
    <row r="88" spans="1:6" x14ac:dyDescent="0.3">
      <c r="A88" s="1">
        <v>43281</v>
      </c>
      <c r="B88">
        <v>3</v>
      </c>
      <c r="C88" t="s">
        <v>1789</v>
      </c>
      <c r="D88" t="s">
        <v>1795</v>
      </c>
      <c r="E88" t="s">
        <v>1871</v>
      </c>
      <c r="F88" t="s">
        <v>1826</v>
      </c>
    </row>
    <row r="89" spans="1:6" x14ac:dyDescent="0.3">
      <c r="A89" s="1">
        <v>43281</v>
      </c>
      <c r="B89">
        <v>2</v>
      </c>
      <c r="C89" t="s">
        <v>1789</v>
      </c>
      <c r="D89" t="s">
        <v>1795</v>
      </c>
      <c r="E89" t="s">
        <v>1871</v>
      </c>
      <c r="F89" t="s">
        <v>1827</v>
      </c>
    </row>
    <row r="90" spans="1:6" x14ac:dyDescent="0.3">
      <c r="A90" s="1">
        <v>43281</v>
      </c>
      <c r="B90">
        <v>2</v>
      </c>
      <c r="C90" t="s">
        <v>1789</v>
      </c>
      <c r="D90" t="s">
        <v>1797</v>
      </c>
      <c r="E90" t="s">
        <v>1867</v>
      </c>
      <c r="F90" t="s">
        <v>1829</v>
      </c>
    </row>
    <row r="91" spans="1:6" x14ac:dyDescent="0.3">
      <c r="A91" s="1">
        <v>43281</v>
      </c>
      <c r="B91">
        <v>2</v>
      </c>
      <c r="C91" t="s">
        <v>1789</v>
      </c>
      <c r="D91" t="s">
        <v>1799</v>
      </c>
      <c r="E91" t="s">
        <v>1867</v>
      </c>
      <c r="F91" t="s">
        <v>1852</v>
      </c>
    </row>
    <row r="92" spans="1:6" x14ac:dyDescent="0.3">
      <c r="A92" s="1">
        <v>43281</v>
      </c>
      <c r="B92">
        <v>1</v>
      </c>
      <c r="C92" t="s">
        <v>1789</v>
      </c>
      <c r="D92" t="s">
        <v>1794</v>
      </c>
      <c r="E92" t="s">
        <v>1867</v>
      </c>
      <c r="F92" t="s">
        <v>1853</v>
      </c>
    </row>
    <row r="93" spans="1:6" x14ac:dyDescent="0.3">
      <c r="A93" s="1">
        <v>43281</v>
      </c>
      <c r="B93">
        <v>1</v>
      </c>
      <c r="C93" t="s">
        <v>1789</v>
      </c>
      <c r="D93" t="s">
        <v>1802</v>
      </c>
      <c r="E93" t="s">
        <v>1867</v>
      </c>
      <c r="F93" t="s">
        <v>1894</v>
      </c>
    </row>
    <row r="94" spans="1:6" x14ac:dyDescent="0.3">
      <c r="A94" s="1">
        <v>43281</v>
      </c>
      <c r="B94">
        <v>2</v>
      </c>
      <c r="C94" t="s">
        <v>1791</v>
      </c>
      <c r="D94" t="s">
        <v>1811</v>
      </c>
      <c r="E94" t="s">
        <v>1867</v>
      </c>
      <c r="F94" t="s">
        <v>1855</v>
      </c>
    </row>
    <row r="95" spans="1:6" x14ac:dyDescent="0.3">
      <c r="A95" s="1">
        <v>43281</v>
      </c>
      <c r="B95">
        <v>1</v>
      </c>
      <c r="C95" t="s">
        <v>1790</v>
      </c>
      <c r="D95" t="s">
        <v>1806</v>
      </c>
      <c r="E95" t="s">
        <v>1873</v>
      </c>
    </row>
    <row r="96" spans="1:6" x14ac:dyDescent="0.3">
      <c r="A96" s="1">
        <v>43281</v>
      </c>
      <c r="B96">
        <v>1</v>
      </c>
      <c r="C96" t="s">
        <v>1790</v>
      </c>
      <c r="D96" t="s">
        <v>1810</v>
      </c>
      <c r="E96" t="s">
        <v>1873</v>
      </c>
    </row>
    <row r="97" spans="1:6" x14ac:dyDescent="0.3">
      <c r="A97" s="1">
        <v>43281</v>
      </c>
      <c r="B97">
        <v>1</v>
      </c>
      <c r="C97" t="s">
        <v>1793</v>
      </c>
      <c r="D97" t="s">
        <v>1819</v>
      </c>
      <c r="E97" t="s">
        <v>1873</v>
      </c>
    </row>
    <row r="98" spans="1:6" x14ac:dyDescent="0.3">
      <c r="A98" s="1">
        <v>43281</v>
      </c>
      <c r="B98">
        <v>1</v>
      </c>
      <c r="C98" t="s">
        <v>1793</v>
      </c>
      <c r="D98" t="s">
        <v>1820</v>
      </c>
      <c r="E98" t="s">
        <v>1873</v>
      </c>
    </row>
    <row r="99" spans="1:6" x14ac:dyDescent="0.3">
      <c r="A99" s="1">
        <v>43281</v>
      </c>
      <c r="B99">
        <v>1</v>
      </c>
      <c r="C99" t="s">
        <v>1793</v>
      </c>
      <c r="D99" t="s">
        <v>1821</v>
      </c>
      <c r="E99" t="s">
        <v>1873</v>
      </c>
    </row>
    <row r="100" spans="1:6" x14ac:dyDescent="0.3">
      <c r="A100" s="1">
        <v>43281</v>
      </c>
      <c r="B100">
        <v>2</v>
      </c>
      <c r="C100" t="s">
        <v>1793</v>
      </c>
      <c r="D100" t="s">
        <v>1823</v>
      </c>
      <c r="E100" t="s">
        <v>1873</v>
      </c>
      <c r="F100" t="s">
        <v>1896</v>
      </c>
    </row>
    <row r="101" spans="1:6" x14ac:dyDescent="0.3">
      <c r="A101" s="1">
        <v>43281</v>
      </c>
      <c r="B101">
        <v>9</v>
      </c>
      <c r="C101" t="s">
        <v>1789</v>
      </c>
      <c r="D101" t="s">
        <v>1803</v>
      </c>
    </row>
  </sheetData>
  <sortState ref="A68:F101">
    <sortCondition ref="E68:E101"/>
  </sortState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0"/>
  <sheetViews>
    <sheetView topLeftCell="A1291" workbookViewId="0">
      <selection activeCell="F1241" sqref="F1241"/>
    </sheetView>
  </sheetViews>
  <sheetFormatPr defaultRowHeight="16.2" x14ac:dyDescent="0.3"/>
  <sheetData>
    <row r="1" spans="1:5" x14ac:dyDescent="0.3">
      <c r="A1">
        <v>2</v>
      </c>
      <c r="B1" t="s">
        <v>192</v>
      </c>
      <c r="C1" t="s">
        <v>215</v>
      </c>
      <c r="D1" t="s">
        <v>39</v>
      </c>
    </row>
    <row r="2" spans="1:5" x14ac:dyDescent="0.3">
      <c r="A2">
        <v>2</v>
      </c>
      <c r="B2" t="s">
        <v>192</v>
      </c>
      <c r="C2" t="s">
        <v>215</v>
      </c>
      <c r="D2" t="s">
        <v>39</v>
      </c>
    </row>
    <row r="3" spans="1:5" x14ac:dyDescent="0.3">
      <c r="A3">
        <v>1</v>
      </c>
      <c r="B3" t="s">
        <v>192</v>
      </c>
      <c r="C3" t="s">
        <v>215</v>
      </c>
      <c r="D3" t="s">
        <v>39</v>
      </c>
    </row>
    <row r="4" spans="1:5" x14ac:dyDescent="0.3">
      <c r="A4">
        <v>7</v>
      </c>
      <c r="B4" t="s">
        <v>192</v>
      </c>
      <c r="C4" t="s">
        <v>341</v>
      </c>
      <c r="D4" t="s">
        <v>39</v>
      </c>
    </row>
    <row r="5" spans="1:5" x14ac:dyDescent="0.3">
      <c r="A5">
        <v>1</v>
      </c>
      <c r="B5" t="s">
        <v>192</v>
      </c>
      <c r="C5" t="s">
        <v>341</v>
      </c>
      <c r="D5" t="s">
        <v>39</v>
      </c>
    </row>
    <row r="6" spans="1:5" x14ac:dyDescent="0.3">
      <c r="A6">
        <v>1</v>
      </c>
      <c r="B6" t="s">
        <v>192</v>
      </c>
      <c r="C6" t="s">
        <v>341</v>
      </c>
      <c r="D6" t="s">
        <v>39</v>
      </c>
    </row>
    <row r="7" spans="1:5" x14ac:dyDescent="0.3">
      <c r="A7">
        <v>1</v>
      </c>
      <c r="B7" t="s">
        <v>192</v>
      </c>
      <c r="C7" t="s">
        <v>341</v>
      </c>
      <c r="D7" t="s">
        <v>39</v>
      </c>
    </row>
    <row r="8" spans="1:5" x14ac:dyDescent="0.3">
      <c r="A8">
        <v>1</v>
      </c>
      <c r="B8" t="s">
        <v>192</v>
      </c>
      <c r="C8" t="s">
        <v>341</v>
      </c>
      <c r="D8" t="s">
        <v>39</v>
      </c>
    </row>
    <row r="9" spans="1:5" x14ac:dyDescent="0.3">
      <c r="A9">
        <v>2</v>
      </c>
      <c r="B9" t="s">
        <v>0</v>
      </c>
      <c r="C9" t="s">
        <v>1801</v>
      </c>
      <c r="D9" t="s">
        <v>39</v>
      </c>
      <c r="E9" t="s">
        <v>1897</v>
      </c>
    </row>
    <row r="10" spans="1:5" x14ac:dyDescent="0.3">
      <c r="A10">
        <v>1</v>
      </c>
      <c r="B10" t="s">
        <v>0</v>
      </c>
      <c r="C10" t="s">
        <v>1801</v>
      </c>
      <c r="D10" t="s">
        <v>39</v>
      </c>
    </row>
    <row r="11" spans="1:5" x14ac:dyDescent="0.3">
      <c r="A11">
        <v>1</v>
      </c>
      <c r="B11" t="s">
        <v>0</v>
      </c>
      <c r="C11" t="s">
        <v>1244</v>
      </c>
      <c r="D11" t="s">
        <v>38</v>
      </c>
    </row>
    <row r="12" spans="1:5" x14ac:dyDescent="0.3">
      <c r="A12">
        <v>3</v>
      </c>
      <c r="B12" t="s">
        <v>0</v>
      </c>
      <c r="C12" t="s">
        <v>496</v>
      </c>
      <c r="D12" t="s">
        <v>38</v>
      </c>
      <c r="E12" t="s">
        <v>991</v>
      </c>
    </row>
    <row r="13" spans="1:5" x14ac:dyDescent="0.3">
      <c r="A13">
        <v>1</v>
      </c>
      <c r="B13" t="s">
        <v>0</v>
      </c>
      <c r="C13" t="s">
        <v>496</v>
      </c>
      <c r="D13" t="s">
        <v>38</v>
      </c>
      <c r="E13" t="s">
        <v>991</v>
      </c>
    </row>
    <row r="14" spans="1:5" x14ac:dyDescent="0.3">
      <c r="A14">
        <v>1</v>
      </c>
      <c r="B14" t="s">
        <v>0</v>
      </c>
      <c r="C14" t="s">
        <v>496</v>
      </c>
      <c r="D14" t="s">
        <v>38</v>
      </c>
      <c r="E14" t="s">
        <v>991</v>
      </c>
    </row>
    <row r="15" spans="1:5" x14ac:dyDescent="0.3">
      <c r="A15">
        <v>1</v>
      </c>
      <c r="B15" t="s">
        <v>0</v>
      </c>
      <c r="C15" t="s">
        <v>496</v>
      </c>
      <c r="D15" t="s">
        <v>38</v>
      </c>
    </row>
    <row r="16" spans="1:5" x14ac:dyDescent="0.3">
      <c r="A16">
        <v>7</v>
      </c>
      <c r="B16" t="s">
        <v>0</v>
      </c>
      <c r="C16" t="s">
        <v>1804</v>
      </c>
      <c r="D16" t="s">
        <v>38</v>
      </c>
    </row>
    <row r="17" spans="1:5" x14ac:dyDescent="0.3">
      <c r="A17">
        <v>1</v>
      </c>
      <c r="B17" t="s">
        <v>0</v>
      </c>
      <c r="C17" t="s">
        <v>239</v>
      </c>
      <c r="D17" t="s">
        <v>38</v>
      </c>
    </row>
    <row r="18" spans="1:5" x14ac:dyDescent="0.3">
      <c r="A18">
        <v>3</v>
      </c>
      <c r="B18" t="s">
        <v>0</v>
      </c>
      <c r="C18" t="s">
        <v>239</v>
      </c>
      <c r="D18" t="s">
        <v>38</v>
      </c>
    </row>
    <row r="19" spans="1:5" x14ac:dyDescent="0.3">
      <c r="A19">
        <v>1</v>
      </c>
      <c r="B19" t="s">
        <v>0</v>
      </c>
      <c r="C19" t="s">
        <v>239</v>
      </c>
      <c r="D19" t="s">
        <v>38</v>
      </c>
    </row>
    <row r="20" spans="1:5" x14ac:dyDescent="0.3">
      <c r="A20">
        <v>1</v>
      </c>
      <c r="B20" t="s">
        <v>0</v>
      </c>
      <c r="C20" t="s">
        <v>239</v>
      </c>
      <c r="D20" t="s">
        <v>38</v>
      </c>
    </row>
    <row r="21" spans="1:5" x14ac:dyDescent="0.3">
      <c r="A21">
        <v>5</v>
      </c>
      <c r="B21" t="s">
        <v>0</v>
      </c>
      <c r="C21" t="s">
        <v>239</v>
      </c>
      <c r="D21" t="s">
        <v>38</v>
      </c>
    </row>
    <row r="22" spans="1:5" x14ac:dyDescent="0.3">
      <c r="A22">
        <v>2</v>
      </c>
      <c r="B22" t="s">
        <v>0</v>
      </c>
      <c r="C22" t="s">
        <v>239</v>
      </c>
      <c r="D22" t="s">
        <v>38</v>
      </c>
    </row>
    <row r="23" spans="1:5" x14ac:dyDescent="0.3">
      <c r="A23">
        <v>1</v>
      </c>
      <c r="B23" t="s">
        <v>0</v>
      </c>
      <c r="C23" t="s">
        <v>239</v>
      </c>
      <c r="D23" t="s">
        <v>38</v>
      </c>
    </row>
    <row r="24" spans="1:5" x14ac:dyDescent="0.3">
      <c r="A24">
        <v>1</v>
      </c>
      <c r="B24" t="s">
        <v>0</v>
      </c>
      <c r="C24" t="s">
        <v>241</v>
      </c>
      <c r="D24" t="s">
        <v>39</v>
      </c>
      <c r="E24" t="s">
        <v>703</v>
      </c>
    </row>
    <row r="25" spans="1:5" x14ac:dyDescent="0.3">
      <c r="A25">
        <v>1</v>
      </c>
      <c r="B25" t="s">
        <v>0</v>
      </c>
      <c r="C25" t="s">
        <v>241</v>
      </c>
      <c r="D25" t="s">
        <v>39</v>
      </c>
      <c r="E25" t="s">
        <v>703</v>
      </c>
    </row>
    <row r="26" spans="1:5" x14ac:dyDescent="0.3">
      <c r="A26">
        <v>1</v>
      </c>
      <c r="B26" t="s">
        <v>0</v>
      </c>
      <c r="C26" t="s">
        <v>241</v>
      </c>
      <c r="D26" t="s">
        <v>39</v>
      </c>
      <c r="E26" t="s">
        <v>703</v>
      </c>
    </row>
    <row r="27" spans="1:5" x14ac:dyDescent="0.3">
      <c r="A27">
        <v>1</v>
      </c>
      <c r="B27" t="s">
        <v>0</v>
      </c>
      <c r="C27" t="s">
        <v>241</v>
      </c>
      <c r="D27" t="s">
        <v>39</v>
      </c>
      <c r="E27" t="s">
        <v>703</v>
      </c>
    </row>
    <row r="28" spans="1:5" x14ac:dyDescent="0.3">
      <c r="A28">
        <v>6</v>
      </c>
      <c r="B28" t="s">
        <v>0</v>
      </c>
      <c r="C28" t="s">
        <v>241</v>
      </c>
      <c r="D28" t="s">
        <v>38</v>
      </c>
    </row>
    <row r="29" spans="1:5" x14ac:dyDescent="0.3">
      <c r="A29">
        <v>1</v>
      </c>
      <c r="B29" t="s">
        <v>0</v>
      </c>
      <c r="C29" t="s">
        <v>241</v>
      </c>
      <c r="D29" t="s">
        <v>39</v>
      </c>
    </row>
    <row r="30" spans="1:5" x14ac:dyDescent="0.3">
      <c r="A30">
        <v>9</v>
      </c>
      <c r="B30" t="s">
        <v>0</v>
      </c>
      <c r="C30" t="s">
        <v>241</v>
      </c>
      <c r="D30" t="s">
        <v>39</v>
      </c>
    </row>
    <row r="31" spans="1:5" x14ac:dyDescent="0.3">
      <c r="A31">
        <v>2</v>
      </c>
      <c r="B31" t="s">
        <v>0</v>
      </c>
      <c r="C31" t="s">
        <v>241</v>
      </c>
      <c r="D31" t="s">
        <v>39</v>
      </c>
    </row>
    <row r="32" spans="1:5" x14ac:dyDescent="0.3">
      <c r="A32">
        <v>1</v>
      </c>
      <c r="B32" t="s">
        <v>0</v>
      </c>
      <c r="C32" t="s">
        <v>241</v>
      </c>
      <c r="D32" t="s">
        <v>39</v>
      </c>
    </row>
    <row r="33" spans="1:5" x14ac:dyDescent="0.3">
      <c r="A33">
        <v>1</v>
      </c>
      <c r="B33" t="s">
        <v>0</v>
      </c>
      <c r="C33" t="s">
        <v>241</v>
      </c>
      <c r="D33" t="s">
        <v>39</v>
      </c>
    </row>
    <row r="34" spans="1:5" x14ac:dyDescent="0.3">
      <c r="A34">
        <v>1</v>
      </c>
      <c r="B34" t="s">
        <v>0</v>
      </c>
      <c r="C34" t="s">
        <v>6</v>
      </c>
      <c r="D34" t="s">
        <v>39</v>
      </c>
      <c r="E34" t="s">
        <v>48</v>
      </c>
    </row>
    <row r="35" spans="1:5" x14ac:dyDescent="0.3">
      <c r="A35">
        <v>1</v>
      </c>
      <c r="B35" t="s">
        <v>0</v>
      </c>
      <c r="C35" t="s">
        <v>6</v>
      </c>
      <c r="D35" t="s">
        <v>39</v>
      </c>
      <c r="E35" t="s">
        <v>48</v>
      </c>
    </row>
    <row r="36" spans="1:5" x14ac:dyDescent="0.3">
      <c r="A36">
        <v>1</v>
      </c>
      <c r="B36" t="s">
        <v>0</v>
      </c>
      <c r="C36" t="s">
        <v>6</v>
      </c>
      <c r="D36" t="s">
        <v>39</v>
      </c>
      <c r="E36" t="s">
        <v>48</v>
      </c>
    </row>
    <row r="37" spans="1:5" x14ac:dyDescent="0.3">
      <c r="A37">
        <v>1</v>
      </c>
      <c r="B37" t="s">
        <v>0</v>
      </c>
      <c r="C37" t="s">
        <v>6</v>
      </c>
      <c r="D37" t="s">
        <v>39</v>
      </c>
      <c r="E37" t="s">
        <v>48</v>
      </c>
    </row>
    <row r="38" spans="1:5" x14ac:dyDescent="0.3">
      <c r="A38">
        <v>1</v>
      </c>
      <c r="B38" t="s">
        <v>0</v>
      </c>
      <c r="C38" t="s">
        <v>6</v>
      </c>
      <c r="D38" t="s">
        <v>39</v>
      </c>
      <c r="E38" t="s">
        <v>48</v>
      </c>
    </row>
    <row r="39" spans="1:5" x14ac:dyDescent="0.3">
      <c r="A39">
        <v>7</v>
      </c>
      <c r="B39" t="s">
        <v>0</v>
      </c>
      <c r="C39" t="s">
        <v>6</v>
      </c>
      <c r="D39" t="s">
        <v>39</v>
      </c>
      <c r="E39" t="s">
        <v>48</v>
      </c>
    </row>
    <row r="40" spans="1:5" x14ac:dyDescent="0.3">
      <c r="A40">
        <v>1</v>
      </c>
      <c r="B40" t="s">
        <v>0</v>
      </c>
      <c r="C40" t="s">
        <v>6</v>
      </c>
      <c r="D40" t="s">
        <v>39</v>
      </c>
      <c r="E40" t="s">
        <v>48</v>
      </c>
    </row>
    <row r="41" spans="1:5" x14ac:dyDescent="0.3">
      <c r="A41">
        <v>1</v>
      </c>
      <c r="B41" t="s">
        <v>0</v>
      </c>
      <c r="C41" t="s">
        <v>6</v>
      </c>
      <c r="D41" t="s">
        <v>39</v>
      </c>
      <c r="E41" t="s">
        <v>48</v>
      </c>
    </row>
    <row r="42" spans="1:5" x14ac:dyDescent="0.3">
      <c r="A42">
        <v>1</v>
      </c>
      <c r="B42" t="s">
        <v>0</v>
      </c>
      <c r="C42" t="s">
        <v>6</v>
      </c>
      <c r="D42" t="s">
        <v>39</v>
      </c>
      <c r="E42" t="s">
        <v>48</v>
      </c>
    </row>
    <row r="43" spans="1:5" x14ac:dyDescent="0.3">
      <c r="A43">
        <v>2</v>
      </c>
      <c r="B43" t="s">
        <v>0</v>
      </c>
      <c r="C43" t="s">
        <v>6</v>
      </c>
      <c r="D43" t="s">
        <v>39</v>
      </c>
      <c r="E43" t="s">
        <v>48</v>
      </c>
    </row>
    <row r="44" spans="1:5" x14ac:dyDescent="0.3">
      <c r="A44">
        <v>1</v>
      </c>
      <c r="B44" t="s">
        <v>0</v>
      </c>
      <c r="C44" t="s">
        <v>6</v>
      </c>
      <c r="D44" t="s">
        <v>39</v>
      </c>
      <c r="E44" t="s">
        <v>48</v>
      </c>
    </row>
    <row r="45" spans="1:5" x14ac:dyDescent="0.3">
      <c r="A45">
        <v>2</v>
      </c>
      <c r="B45" t="s">
        <v>0</v>
      </c>
      <c r="C45" t="s">
        <v>6</v>
      </c>
      <c r="D45" t="s">
        <v>39</v>
      </c>
      <c r="E45" t="s">
        <v>48</v>
      </c>
    </row>
    <row r="46" spans="1:5" x14ac:dyDescent="0.3">
      <c r="A46">
        <v>1</v>
      </c>
      <c r="B46" t="s">
        <v>0</v>
      </c>
      <c r="C46" t="s">
        <v>6</v>
      </c>
      <c r="D46" t="s">
        <v>39</v>
      </c>
      <c r="E46" t="s">
        <v>48</v>
      </c>
    </row>
    <row r="47" spans="1:5" x14ac:dyDescent="0.3">
      <c r="A47">
        <v>1</v>
      </c>
      <c r="B47" t="s">
        <v>0</v>
      </c>
      <c r="C47" t="s">
        <v>6</v>
      </c>
      <c r="D47" t="s">
        <v>39</v>
      </c>
      <c r="E47" t="s">
        <v>48</v>
      </c>
    </row>
    <row r="48" spans="1:5" x14ac:dyDescent="0.3">
      <c r="A48">
        <v>2</v>
      </c>
      <c r="B48" t="s">
        <v>0</v>
      </c>
      <c r="C48" t="s">
        <v>6</v>
      </c>
      <c r="D48" t="s">
        <v>39</v>
      </c>
      <c r="E48" t="s">
        <v>48</v>
      </c>
    </row>
    <row r="49" spans="1:5" x14ac:dyDescent="0.3">
      <c r="A49">
        <v>1</v>
      </c>
      <c r="B49" t="s">
        <v>0</v>
      </c>
      <c r="C49" t="s">
        <v>6</v>
      </c>
      <c r="D49" t="s">
        <v>39</v>
      </c>
      <c r="E49" t="s">
        <v>48</v>
      </c>
    </row>
    <row r="50" spans="1:5" x14ac:dyDescent="0.3">
      <c r="A50">
        <v>2</v>
      </c>
      <c r="B50" t="s">
        <v>0</v>
      </c>
      <c r="C50" t="s">
        <v>6</v>
      </c>
      <c r="D50" t="s">
        <v>39</v>
      </c>
      <c r="E50" t="s">
        <v>48</v>
      </c>
    </row>
    <row r="51" spans="1:5" x14ac:dyDescent="0.3">
      <c r="A51">
        <v>1</v>
      </c>
      <c r="B51" t="s">
        <v>0</v>
      </c>
      <c r="C51" t="s">
        <v>6</v>
      </c>
      <c r="D51" t="s">
        <v>39</v>
      </c>
      <c r="E51" t="s">
        <v>48</v>
      </c>
    </row>
    <row r="52" spans="1:5" x14ac:dyDescent="0.3">
      <c r="A52">
        <v>1</v>
      </c>
      <c r="B52" t="s">
        <v>0</v>
      </c>
      <c r="C52" t="s">
        <v>6</v>
      </c>
      <c r="D52" t="s">
        <v>39</v>
      </c>
      <c r="E52" t="s">
        <v>48</v>
      </c>
    </row>
    <row r="53" spans="1:5" x14ac:dyDescent="0.3">
      <c r="A53">
        <v>4</v>
      </c>
      <c r="B53" t="s">
        <v>0</v>
      </c>
      <c r="C53" t="s">
        <v>6</v>
      </c>
      <c r="D53" t="s">
        <v>39</v>
      </c>
      <c r="E53" t="s">
        <v>48</v>
      </c>
    </row>
    <row r="54" spans="1:5" x14ac:dyDescent="0.3">
      <c r="A54">
        <v>1</v>
      </c>
      <c r="B54" t="s">
        <v>0</v>
      </c>
      <c r="C54" t="s">
        <v>6</v>
      </c>
      <c r="D54" t="s">
        <v>39</v>
      </c>
    </row>
    <row r="55" spans="1:5" x14ac:dyDescent="0.3">
      <c r="A55">
        <v>3</v>
      </c>
      <c r="B55" t="s">
        <v>0</v>
      </c>
      <c r="C55" t="s">
        <v>6</v>
      </c>
      <c r="D55" t="s">
        <v>39</v>
      </c>
    </row>
    <row r="56" spans="1:5" x14ac:dyDescent="0.3">
      <c r="A56">
        <v>1</v>
      </c>
      <c r="B56" t="s">
        <v>0</v>
      </c>
      <c r="C56" t="s">
        <v>6</v>
      </c>
      <c r="D56" t="s">
        <v>39</v>
      </c>
    </row>
    <row r="57" spans="1:5" x14ac:dyDescent="0.3">
      <c r="A57">
        <v>1</v>
      </c>
      <c r="B57" t="s">
        <v>0</v>
      </c>
      <c r="C57" t="s">
        <v>1549</v>
      </c>
      <c r="D57" t="s">
        <v>38</v>
      </c>
      <c r="E57" t="s">
        <v>1258</v>
      </c>
    </row>
    <row r="58" spans="1:5" x14ac:dyDescent="0.3">
      <c r="A58">
        <v>3</v>
      </c>
      <c r="B58" t="s">
        <v>0</v>
      </c>
      <c r="C58" t="s">
        <v>1675</v>
      </c>
      <c r="D58" t="s">
        <v>38</v>
      </c>
    </row>
    <row r="59" spans="1:5" x14ac:dyDescent="0.3">
      <c r="A59">
        <v>2</v>
      </c>
      <c r="B59" t="s">
        <v>0</v>
      </c>
      <c r="C59" t="s">
        <v>1675</v>
      </c>
      <c r="D59" t="s">
        <v>38</v>
      </c>
    </row>
    <row r="60" spans="1:5" x14ac:dyDescent="0.3">
      <c r="A60">
        <v>1</v>
      </c>
      <c r="B60" t="s">
        <v>0</v>
      </c>
      <c r="C60" t="s">
        <v>377</v>
      </c>
      <c r="D60" t="s">
        <v>40</v>
      </c>
      <c r="E60" t="s">
        <v>261</v>
      </c>
    </row>
    <row r="61" spans="1:5" x14ac:dyDescent="0.3">
      <c r="A61">
        <v>37</v>
      </c>
      <c r="B61" t="s">
        <v>0</v>
      </c>
      <c r="C61" t="s">
        <v>1400</v>
      </c>
      <c r="D61" t="s">
        <v>38</v>
      </c>
    </row>
    <row r="62" spans="1:5" x14ac:dyDescent="0.3">
      <c r="A62">
        <v>5</v>
      </c>
      <c r="B62" t="s">
        <v>0</v>
      </c>
      <c r="C62" t="s">
        <v>1400</v>
      </c>
      <c r="D62" t="s">
        <v>38</v>
      </c>
    </row>
    <row r="63" spans="1:5" x14ac:dyDescent="0.3">
      <c r="A63">
        <v>2</v>
      </c>
      <c r="B63" t="s">
        <v>0</v>
      </c>
      <c r="C63" t="s">
        <v>1400</v>
      </c>
      <c r="D63" t="s">
        <v>38</v>
      </c>
    </row>
    <row r="64" spans="1:5" x14ac:dyDescent="0.3">
      <c r="A64">
        <v>1</v>
      </c>
      <c r="B64" t="s">
        <v>0</v>
      </c>
      <c r="C64" t="s">
        <v>5</v>
      </c>
      <c r="D64" t="s">
        <v>38</v>
      </c>
      <c r="E64" t="s">
        <v>992</v>
      </c>
    </row>
    <row r="65" spans="1:5" x14ac:dyDescent="0.3">
      <c r="A65">
        <v>2</v>
      </c>
      <c r="B65" t="s">
        <v>0</v>
      </c>
      <c r="C65" t="s">
        <v>5</v>
      </c>
      <c r="D65" t="s">
        <v>40</v>
      </c>
      <c r="E65" t="s">
        <v>992</v>
      </c>
    </row>
    <row r="66" spans="1:5" x14ac:dyDescent="0.3">
      <c r="A66">
        <v>1</v>
      </c>
      <c r="B66" t="s">
        <v>0</v>
      </c>
      <c r="C66" t="s">
        <v>5</v>
      </c>
      <c r="D66" t="s">
        <v>38</v>
      </c>
    </row>
    <row r="67" spans="1:5" x14ac:dyDescent="0.3">
      <c r="A67">
        <v>1</v>
      </c>
      <c r="B67" t="s">
        <v>0</v>
      </c>
      <c r="C67" t="s">
        <v>5</v>
      </c>
      <c r="D67" t="s">
        <v>38</v>
      </c>
    </row>
    <row r="68" spans="1:5" x14ac:dyDescent="0.3">
      <c r="A68">
        <v>1</v>
      </c>
      <c r="B68" t="s">
        <v>0</v>
      </c>
      <c r="C68" t="s">
        <v>5</v>
      </c>
      <c r="D68" t="s">
        <v>40</v>
      </c>
    </row>
    <row r="69" spans="1:5" x14ac:dyDescent="0.3">
      <c r="A69">
        <v>1</v>
      </c>
      <c r="B69" t="s">
        <v>0</v>
      </c>
      <c r="C69" t="s">
        <v>5</v>
      </c>
      <c r="D69" t="s">
        <v>40</v>
      </c>
    </row>
    <row r="70" spans="1:5" x14ac:dyDescent="0.3">
      <c r="A70">
        <v>1</v>
      </c>
      <c r="B70" t="s">
        <v>0</v>
      </c>
      <c r="C70" t="s">
        <v>5</v>
      </c>
      <c r="D70" t="s">
        <v>40</v>
      </c>
    </row>
    <row r="71" spans="1:5" x14ac:dyDescent="0.3">
      <c r="A71">
        <v>1</v>
      </c>
      <c r="B71" t="s">
        <v>0</v>
      </c>
      <c r="C71" t="s">
        <v>699</v>
      </c>
      <c r="D71" t="s">
        <v>40</v>
      </c>
      <c r="E71" t="s">
        <v>1151</v>
      </c>
    </row>
    <row r="72" spans="1:5" x14ac:dyDescent="0.3">
      <c r="A72">
        <v>2</v>
      </c>
      <c r="B72" t="s">
        <v>0</v>
      </c>
      <c r="C72" t="s">
        <v>699</v>
      </c>
      <c r="D72" t="s">
        <v>40</v>
      </c>
      <c r="E72" t="s">
        <v>1151</v>
      </c>
    </row>
    <row r="73" spans="1:5" x14ac:dyDescent="0.3">
      <c r="A73">
        <v>3</v>
      </c>
      <c r="B73" t="s">
        <v>0</v>
      </c>
      <c r="C73" t="s">
        <v>699</v>
      </c>
      <c r="D73" t="s">
        <v>40</v>
      </c>
      <c r="E73" t="s">
        <v>1151</v>
      </c>
    </row>
    <row r="74" spans="1:5" x14ac:dyDescent="0.3">
      <c r="A74">
        <v>1</v>
      </c>
      <c r="B74" t="s">
        <v>0</v>
      </c>
      <c r="C74" t="s">
        <v>699</v>
      </c>
      <c r="D74" t="s">
        <v>40</v>
      </c>
      <c r="E74" t="s">
        <v>1151</v>
      </c>
    </row>
    <row r="75" spans="1:5" x14ac:dyDescent="0.3">
      <c r="A75">
        <v>1</v>
      </c>
      <c r="B75" t="s">
        <v>0</v>
      </c>
      <c r="C75" t="s">
        <v>699</v>
      </c>
      <c r="D75" t="s">
        <v>40</v>
      </c>
      <c r="E75" t="s">
        <v>1151</v>
      </c>
    </row>
    <row r="76" spans="1:5" x14ac:dyDescent="0.3">
      <c r="A76">
        <v>17</v>
      </c>
      <c r="B76" t="s">
        <v>0</v>
      </c>
      <c r="C76" t="s">
        <v>699</v>
      </c>
      <c r="D76" t="s">
        <v>40</v>
      </c>
      <c r="E76" t="s">
        <v>1151</v>
      </c>
    </row>
    <row r="77" spans="1:5" x14ac:dyDescent="0.3">
      <c r="A77">
        <v>1</v>
      </c>
      <c r="B77" t="s">
        <v>0</v>
      </c>
      <c r="C77" t="s">
        <v>699</v>
      </c>
      <c r="D77" t="s">
        <v>40</v>
      </c>
      <c r="E77" t="s">
        <v>1151</v>
      </c>
    </row>
    <row r="78" spans="1:5" x14ac:dyDescent="0.3">
      <c r="A78">
        <v>1</v>
      </c>
      <c r="B78" t="s">
        <v>0</v>
      </c>
      <c r="C78" t="s">
        <v>699</v>
      </c>
      <c r="D78" t="s">
        <v>40</v>
      </c>
      <c r="E78" t="s">
        <v>1151</v>
      </c>
    </row>
    <row r="79" spans="1:5" x14ac:dyDescent="0.3">
      <c r="A79">
        <v>3</v>
      </c>
      <c r="B79" t="s">
        <v>0</v>
      </c>
      <c r="C79" t="s">
        <v>699</v>
      </c>
      <c r="D79" t="s">
        <v>40</v>
      </c>
      <c r="E79" t="s">
        <v>1151</v>
      </c>
    </row>
    <row r="80" spans="1:5" x14ac:dyDescent="0.3">
      <c r="A80">
        <v>1</v>
      </c>
      <c r="B80" t="s">
        <v>0</v>
      </c>
      <c r="C80" t="s">
        <v>699</v>
      </c>
      <c r="D80" t="s">
        <v>40</v>
      </c>
    </row>
    <row r="81" spans="1:5" x14ac:dyDescent="0.3">
      <c r="A81">
        <v>1</v>
      </c>
      <c r="B81" t="s">
        <v>0</v>
      </c>
      <c r="C81" t="s">
        <v>699</v>
      </c>
      <c r="D81" t="s">
        <v>40</v>
      </c>
    </row>
    <row r="82" spans="1:5" x14ac:dyDescent="0.3">
      <c r="A82">
        <v>3</v>
      </c>
      <c r="B82" t="s">
        <v>0</v>
      </c>
      <c r="C82" t="s">
        <v>699</v>
      </c>
      <c r="D82" t="s">
        <v>40</v>
      </c>
    </row>
    <row r="83" spans="1:5" x14ac:dyDescent="0.3">
      <c r="A83">
        <v>1</v>
      </c>
      <c r="B83" t="s">
        <v>0</v>
      </c>
      <c r="C83" t="s">
        <v>699</v>
      </c>
      <c r="D83" t="s">
        <v>40</v>
      </c>
    </row>
    <row r="84" spans="1:5" x14ac:dyDescent="0.3">
      <c r="A84">
        <v>1</v>
      </c>
      <c r="B84" t="s">
        <v>0</v>
      </c>
      <c r="C84" t="s">
        <v>699</v>
      </c>
      <c r="D84" t="s">
        <v>40</v>
      </c>
    </row>
    <row r="85" spans="1:5" x14ac:dyDescent="0.3">
      <c r="A85">
        <v>1</v>
      </c>
      <c r="B85" t="s">
        <v>0</v>
      </c>
      <c r="C85" t="s">
        <v>699</v>
      </c>
      <c r="D85" t="s">
        <v>40</v>
      </c>
    </row>
    <row r="86" spans="1:5" x14ac:dyDescent="0.3">
      <c r="A86">
        <v>2</v>
      </c>
      <c r="B86" t="s">
        <v>0</v>
      </c>
      <c r="C86" t="s">
        <v>579</v>
      </c>
      <c r="D86" t="s">
        <v>40</v>
      </c>
      <c r="E86" t="s">
        <v>601</v>
      </c>
    </row>
    <row r="87" spans="1:5" x14ac:dyDescent="0.3">
      <c r="A87">
        <v>3</v>
      </c>
      <c r="B87" t="s">
        <v>0</v>
      </c>
      <c r="C87" t="s">
        <v>579</v>
      </c>
      <c r="D87" t="s">
        <v>40</v>
      </c>
      <c r="E87" t="s">
        <v>601</v>
      </c>
    </row>
    <row r="88" spans="1:5" x14ac:dyDescent="0.3">
      <c r="A88">
        <v>1</v>
      </c>
      <c r="B88" t="s">
        <v>0</v>
      </c>
      <c r="C88" t="s">
        <v>579</v>
      </c>
      <c r="D88" t="s">
        <v>40</v>
      </c>
      <c r="E88" t="s">
        <v>601</v>
      </c>
    </row>
    <row r="89" spans="1:5" x14ac:dyDescent="0.3">
      <c r="A89">
        <v>1</v>
      </c>
      <c r="B89" t="s">
        <v>0</v>
      </c>
      <c r="C89" t="s">
        <v>579</v>
      </c>
      <c r="D89" t="s">
        <v>40</v>
      </c>
      <c r="E89" t="s">
        <v>601</v>
      </c>
    </row>
    <row r="90" spans="1:5" x14ac:dyDescent="0.3">
      <c r="A90">
        <v>1</v>
      </c>
      <c r="B90" t="s">
        <v>0</v>
      </c>
      <c r="C90" t="s">
        <v>579</v>
      </c>
      <c r="D90" t="s">
        <v>40</v>
      </c>
      <c r="E90" t="s">
        <v>601</v>
      </c>
    </row>
    <row r="91" spans="1:5" x14ac:dyDescent="0.3">
      <c r="A91">
        <v>8</v>
      </c>
      <c r="B91" t="s">
        <v>0</v>
      </c>
      <c r="C91" t="s">
        <v>579</v>
      </c>
      <c r="D91" t="s">
        <v>40</v>
      </c>
      <c r="E91" t="s">
        <v>601</v>
      </c>
    </row>
    <row r="92" spans="1:5" x14ac:dyDescent="0.3">
      <c r="A92">
        <v>1</v>
      </c>
      <c r="B92" t="s">
        <v>0</v>
      </c>
      <c r="C92" t="s">
        <v>579</v>
      </c>
      <c r="D92" t="s">
        <v>38</v>
      </c>
      <c r="E92" t="s">
        <v>1258</v>
      </c>
    </row>
    <row r="93" spans="1:5" x14ac:dyDescent="0.3">
      <c r="A93">
        <v>4</v>
      </c>
      <c r="B93" t="s">
        <v>0</v>
      </c>
      <c r="C93" t="s">
        <v>579</v>
      </c>
      <c r="D93" t="s">
        <v>38</v>
      </c>
      <c r="E93" t="s">
        <v>1665</v>
      </c>
    </row>
    <row r="94" spans="1:5" x14ac:dyDescent="0.3">
      <c r="A94">
        <v>2</v>
      </c>
      <c r="B94" t="s">
        <v>0</v>
      </c>
      <c r="C94" t="s">
        <v>579</v>
      </c>
      <c r="D94" t="s">
        <v>40</v>
      </c>
      <c r="E94" t="s">
        <v>1697</v>
      </c>
    </row>
    <row r="95" spans="1:5" x14ac:dyDescent="0.3">
      <c r="A95">
        <v>3</v>
      </c>
      <c r="B95" t="s">
        <v>0</v>
      </c>
      <c r="C95" t="s">
        <v>579</v>
      </c>
      <c r="D95" t="s">
        <v>40</v>
      </c>
      <c r="E95" t="s">
        <v>1697</v>
      </c>
    </row>
    <row r="96" spans="1:5" x14ac:dyDescent="0.3">
      <c r="A96">
        <v>1</v>
      </c>
      <c r="B96" t="s">
        <v>0</v>
      </c>
      <c r="C96" t="s">
        <v>579</v>
      </c>
      <c r="D96" t="s">
        <v>40</v>
      </c>
      <c r="E96" t="s">
        <v>1697</v>
      </c>
    </row>
    <row r="97" spans="1:5" x14ac:dyDescent="0.3">
      <c r="A97">
        <v>2</v>
      </c>
      <c r="B97" t="s">
        <v>0</v>
      </c>
      <c r="C97" t="s">
        <v>579</v>
      </c>
      <c r="D97" t="s">
        <v>40</v>
      </c>
    </row>
    <row r="98" spans="1:5" x14ac:dyDescent="0.3">
      <c r="A98">
        <v>3</v>
      </c>
      <c r="B98" t="s">
        <v>0</v>
      </c>
      <c r="C98" t="s">
        <v>579</v>
      </c>
      <c r="D98" t="s">
        <v>40</v>
      </c>
    </row>
    <row r="99" spans="1:5" x14ac:dyDescent="0.3">
      <c r="A99">
        <v>4</v>
      </c>
      <c r="B99" t="s">
        <v>0</v>
      </c>
      <c r="C99" t="s">
        <v>579</v>
      </c>
      <c r="D99" t="s">
        <v>40</v>
      </c>
    </row>
    <row r="100" spans="1:5" x14ac:dyDescent="0.3">
      <c r="A100">
        <v>1</v>
      </c>
      <c r="B100" t="s">
        <v>0</v>
      </c>
      <c r="C100" t="s">
        <v>579</v>
      </c>
      <c r="D100" t="s">
        <v>40</v>
      </c>
    </row>
    <row r="101" spans="1:5" x14ac:dyDescent="0.3">
      <c r="A101">
        <v>1</v>
      </c>
      <c r="B101" t="s">
        <v>0</v>
      </c>
      <c r="C101" t="s">
        <v>579</v>
      </c>
      <c r="D101" t="s">
        <v>38</v>
      </c>
    </row>
    <row r="102" spans="1:5" x14ac:dyDescent="0.3">
      <c r="A102">
        <v>8</v>
      </c>
      <c r="B102" t="s">
        <v>0</v>
      </c>
      <c r="C102" t="s">
        <v>1398</v>
      </c>
      <c r="D102" t="s">
        <v>40</v>
      </c>
      <c r="E102" t="s">
        <v>601</v>
      </c>
    </row>
    <row r="103" spans="1:5" x14ac:dyDescent="0.3">
      <c r="A103">
        <v>3</v>
      </c>
      <c r="B103" t="s">
        <v>0</v>
      </c>
      <c r="C103" t="s">
        <v>7</v>
      </c>
      <c r="D103" t="s">
        <v>40</v>
      </c>
      <c r="E103" t="s">
        <v>262</v>
      </c>
    </row>
    <row r="104" spans="1:5" x14ac:dyDescent="0.3">
      <c r="A104">
        <v>1</v>
      </c>
      <c r="B104" t="s">
        <v>0</v>
      </c>
      <c r="C104" t="s">
        <v>7</v>
      </c>
      <c r="D104" t="s">
        <v>40</v>
      </c>
      <c r="E104" t="s">
        <v>262</v>
      </c>
    </row>
    <row r="105" spans="1:5" x14ac:dyDescent="0.3">
      <c r="A105">
        <v>3</v>
      </c>
      <c r="B105" t="s">
        <v>0</v>
      </c>
      <c r="C105" t="s">
        <v>7</v>
      </c>
      <c r="D105" t="s">
        <v>40</v>
      </c>
      <c r="E105" t="s">
        <v>262</v>
      </c>
    </row>
    <row r="106" spans="1:5" x14ac:dyDescent="0.3">
      <c r="A106">
        <v>3</v>
      </c>
      <c r="B106" t="s">
        <v>0</v>
      </c>
      <c r="C106" t="s">
        <v>7</v>
      </c>
      <c r="D106" t="s">
        <v>40</v>
      </c>
      <c r="E106" t="s">
        <v>49</v>
      </c>
    </row>
    <row r="107" spans="1:5" x14ac:dyDescent="0.3">
      <c r="A107">
        <v>6</v>
      </c>
      <c r="B107" t="s">
        <v>0</v>
      </c>
      <c r="C107" t="s">
        <v>7</v>
      </c>
      <c r="D107" t="s">
        <v>40</v>
      </c>
      <c r="E107" t="s">
        <v>49</v>
      </c>
    </row>
    <row r="108" spans="1:5" x14ac:dyDescent="0.3">
      <c r="A108">
        <v>1</v>
      </c>
      <c r="B108" t="s">
        <v>0</v>
      </c>
      <c r="C108" t="s">
        <v>7</v>
      </c>
      <c r="D108" t="s">
        <v>40</v>
      </c>
      <c r="E108" t="s">
        <v>49</v>
      </c>
    </row>
    <row r="109" spans="1:5" x14ac:dyDescent="0.3">
      <c r="A109">
        <v>1</v>
      </c>
      <c r="B109" t="s">
        <v>0</v>
      </c>
      <c r="C109" t="s">
        <v>7</v>
      </c>
      <c r="D109" t="s">
        <v>40</v>
      </c>
      <c r="E109" t="s">
        <v>49</v>
      </c>
    </row>
    <row r="110" spans="1:5" x14ac:dyDescent="0.3">
      <c r="A110">
        <v>2</v>
      </c>
      <c r="B110" t="s">
        <v>0</v>
      </c>
      <c r="C110" t="s">
        <v>7</v>
      </c>
      <c r="D110" t="s">
        <v>40</v>
      </c>
      <c r="E110" t="s">
        <v>49</v>
      </c>
    </row>
    <row r="111" spans="1:5" x14ac:dyDescent="0.3">
      <c r="A111">
        <v>1</v>
      </c>
      <c r="B111" t="s">
        <v>0</v>
      </c>
      <c r="C111" t="s">
        <v>7</v>
      </c>
      <c r="D111" t="s">
        <v>40</v>
      </c>
      <c r="E111" t="s">
        <v>49</v>
      </c>
    </row>
    <row r="112" spans="1:5" x14ac:dyDescent="0.3">
      <c r="A112">
        <v>2</v>
      </c>
      <c r="B112" t="s">
        <v>0</v>
      </c>
      <c r="C112" t="s">
        <v>7</v>
      </c>
      <c r="D112" t="s">
        <v>40</v>
      </c>
      <c r="E112" t="s">
        <v>49</v>
      </c>
    </row>
    <row r="113" spans="1:5" x14ac:dyDescent="0.3">
      <c r="A113">
        <v>1</v>
      </c>
      <c r="B113" t="s">
        <v>0</v>
      </c>
      <c r="C113" t="s">
        <v>7</v>
      </c>
      <c r="D113" t="s">
        <v>40</v>
      </c>
      <c r="E113" t="s">
        <v>49</v>
      </c>
    </row>
    <row r="114" spans="1:5" x14ac:dyDescent="0.3">
      <c r="A114">
        <v>28</v>
      </c>
      <c r="B114" t="s">
        <v>0</v>
      </c>
      <c r="C114" t="s">
        <v>7</v>
      </c>
      <c r="D114" t="s">
        <v>40</v>
      </c>
      <c r="E114" t="s">
        <v>49</v>
      </c>
    </row>
    <row r="115" spans="1:5" x14ac:dyDescent="0.3">
      <c r="A115">
        <v>44</v>
      </c>
      <c r="B115" t="s">
        <v>0</v>
      </c>
      <c r="C115" t="s">
        <v>7</v>
      </c>
      <c r="D115" t="s">
        <v>40</v>
      </c>
      <c r="E115" t="s">
        <v>49</v>
      </c>
    </row>
    <row r="116" spans="1:5" x14ac:dyDescent="0.3">
      <c r="A116">
        <v>28</v>
      </c>
      <c r="B116" t="s">
        <v>0</v>
      </c>
      <c r="C116" t="s">
        <v>7</v>
      </c>
      <c r="D116" t="s">
        <v>40</v>
      </c>
      <c r="E116" t="s">
        <v>49</v>
      </c>
    </row>
    <row r="117" spans="1:5" x14ac:dyDescent="0.3">
      <c r="A117">
        <v>3</v>
      </c>
      <c r="B117" t="s">
        <v>0</v>
      </c>
      <c r="C117" t="s">
        <v>7</v>
      </c>
      <c r="D117" t="s">
        <v>40</v>
      </c>
      <c r="E117" t="s">
        <v>49</v>
      </c>
    </row>
    <row r="118" spans="1:5" x14ac:dyDescent="0.3">
      <c r="A118">
        <v>4</v>
      </c>
      <c r="B118" t="s">
        <v>0</v>
      </c>
      <c r="C118" t="s">
        <v>7</v>
      </c>
      <c r="D118" t="s">
        <v>40</v>
      </c>
      <c r="E118" t="s">
        <v>49</v>
      </c>
    </row>
    <row r="119" spans="1:5" x14ac:dyDescent="0.3">
      <c r="A119">
        <v>1</v>
      </c>
      <c r="B119" t="s">
        <v>0</v>
      </c>
      <c r="C119" t="s">
        <v>7</v>
      </c>
      <c r="D119" t="s">
        <v>40</v>
      </c>
      <c r="E119" t="s">
        <v>49</v>
      </c>
    </row>
    <row r="120" spans="1:5" x14ac:dyDescent="0.3">
      <c r="A120">
        <v>8</v>
      </c>
      <c r="B120" t="s">
        <v>0</v>
      </c>
      <c r="C120" t="s">
        <v>7</v>
      </c>
      <c r="D120" t="s">
        <v>40</v>
      </c>
      <c r="E120" t="s">
        <v>49</v>
      </c>
    </row>
    <row r="121" spans="1:5" x14ac:dyDescent="0.3">
      <c r="A121">
        <v>25</v>
      </c>
      <c r="B121" t="s">
        <v>0</v>
      </c>
      <c r="C121" t="s">
        <v>7</v>
      </c>
      <c r="D121" t="s">
        <v>40</v>
      </c>
      <c r="E121" t="s">
        <v>49</v>
      </c>
    </row>
    <row r="122" spans="1:5" x14ac:dyDescent="0.3">
      <c r="A122">
        <v>1</v>
      </c>
      <c r="B122" t="s">
        <v>0</v>
      </c>
      <c r="C122" t="s">
        <v>7</v>
      </c>
      <c r="D122" t="s">
        <v>40</v>
      </c>
      <c r="E122" t="s">
        <v>49</v>
      </c>
    </row>
    <row r="123" spans="1:5" x14ac:dyDescent="0.3">
      <c r="A123">
        <v>2</v>
      </c>
      <c r="B123" t="s">
        <v>0</v>
      </c>
      <c r="C123" t="s">
        <v>7</v>
      </c>
      <c r="D123" t="s">
        <v>40</v>
      </c>
      <c r="E123" t="s">
        <v>49</v>
      </c>
    </row>
    <row r="124" spans="1:5" x14ac:dyDescent="0.3">
      <c r="A124">
        <v>8</v>
      </c>
      <c r="B124" t="s">
        <v>0</v>
      </c>
      <c r="C124" t="s">
        <v>7</v>
      </c>
      <c r="D124" t="s">
        <v>40</v>
      </c>
      <c r="E124" t="s">
        <v>49</v>
      </c>
    </row>
    <row r="125" spans="1:5" x14ac:dyDescent="0.3">
      <c r="A125">
        <v>4</v>
      </c>
      <c r="B125" t="s">
        <v>0</v>
      </c>
      <c r="C125" t="s">
        <v>7</v>
      </c>
      <c r="D125" t="s">
        <v>40</v>
      </c>
      <c r="E125" t="s">
        <v>49</v>
      </c>
    </row>
    <row r="126" spans="1:5" x14ac:dyDescent="0.3">
      <c r="A126">
        <v>4</v>
      </c>
      <c r="B126" t="s">
        <v>0</v>
      </c>
      <c r="C126" t="s">
        <v>7</v>
      </c>
      <c r="D126" t="s">
        <v>40</v>
      </c>
      <c r="E126" t="s">
        <v>49</v>
      </c>
    </row>
    <row r="127" spans="1:5" x14ac:dyDescent="0.3">
      <c r="A127">
        <v>1</v>
      </c>
      <c r="B127" t="s">
        <v>0</v>
      </c>
      <c r="C127" t="s">
        <v>7</v>
      </c>
      <c r="D127" t="s">
        <v>40</v>
      </c>
      <c r="E127" t="s">
        <v>49</v>
      </c>
    </row>
    <row r="128" spans="1:5" x14ac:dyDescent="0.3">
      <c r="A128">
        <v>2</v>
      </c>
      <c r="B128" t="s">
        <v>0</v>
      </c>
      <c r="C128" t="s">
        <v>7</v>
      </c>
      <c r="D128" t="s">
        <v>40</v>
      </c>
      <c r="E128" t="s">
        <v>49</v>
      </c>
    </row>
    <row r="129" spans="1:5" x14ac:dyDescent="0.3">
      <c r="A129">
        <v>5</v>
      </c>
      <c r="B129" t="s">
        <v>0</v>
      </c>
      <c r="C129" t="s">
        <v>7</v>
      </c>
      <c r="D129" t="s">
        <v>40</v>
      </c>
      <c r="E129" t="s">
        <v>49</v>
      </c>
    </row>
    <row r="130" spans="1:5" x14ac:dyDescent="0.3">
      <c r="A130">
        <v>140</v>
      </c>
      <c r="B130" t="s">
        <v>0</v>
      </c>
      <c r="C130" t="s">
        <v>7</v>
      </c>
      <c r="D130" t="s">
        <v>40</v>
      </c>
      <c r="E130" t="s">
        <v>49</v>
      </c>
    </row>
    <row r="131" spans="1:5" x14ac:dyDescent="0.3">
      <c r="A131">
        <v>3</v>
      </c>
      <c r="B131" t="s">
        <v>0</v>
      </c>
      <c r="C131" t="s">
        <v>7</v>
      </c>
      <c r="D131" t="s">
        <v>40</v>
      </c>
      <c r="E131" t="s">
        <v>49</v>
      </c>
    </row>
    <row r="132" spans="1:5" x14ac:dyDescent="0.3">
      <c r="A132">
        <v>1</v>
      </c>
      <c r="B132" t="s">
        <v>0</v>
      </c>
      <c r="C132" t="s">
        <v>7</v>
      </c>
      <c r="D132" t="s">
        <v>40</v>
      </c>
      <c r="E132" t="s">
        <v>49</v>
      </c>
    </row>
    <row r="133" spans="1:5" x14ac:dyDescent="0.3">
      <c r="A133">
        <v>25</v>
      </c>
      <c r="B133" t="s">
        <v>0</v>
      </c>
      <c r="C133" t="s">
        <v>7</v>
      </c>
      <c r="D133" t="s">
        <v>40</v>
      </c>
      <c r="E133" t="s">
        <v>49</v>
      </c>
    </row>
    <row r="134" spans="1:5" x14ac:dyDescent="0.3">
      <c r="A134">
        <v>1</v>
      </c>
      <c r="B134" t="s">
        <v>0</v>
      </c>
      <c r="C134" t="s">
        <v>7</v>
      </c>
      <c r="D134" t="s">
        <v>40</v>
      </c>
      <c r="E134" t="s">
        <v>49</v>
      </c>
    </row>
    <row r="135" spans="1:5" x14ac:dyDescent="0.3">
      <c r="A135">
        <v>3</v>
      </c>
      <c r="B135" t="s">
        <v>0</v>
      </c>
      <c r="C135" t="s">
        <v>7</v>
      </c>
      <c r="D135" t="s">
        <v>40</v>
      </c>
      <c r="E135" t="s">
        <v>49</v>
      </c>
    </row>
    <row r="136" spans="1:5" x14ac:dyDescent="0.3">
      <c r="A136">
        <v>2</v>
      </c>
      <c r="B136" t="s">
        <v>0</v>
      </c>
      <c r="C136" t="s">
        <v>7</v>
      </c>
      <c r="D136" t="s">
        <v>40</v>
      </c>
      <c r="E136" t="s">
        <v>49</v>
      </c>
    </row>
    <row r="137" spans="1:5" x14ac:dyDescent="0.3">
      <c r="A137">
        <v>11</v>
      </c>
      <c r="B137" t="s">
        <v>0</v>
      </c>
      <c r="C137" t="s">
        <v>7</v>
      </c>
      <c r="D137" t="s">
        <v>40</v>
      </c>
      <c r="E137" t="s">
        <v>49</v>
      </c>
    </row>
    <row r="138" spans="1:5" x14ac:dyDescent="0.3">
      <c r="A138">
        <v>16</v>
      </c>
      <c r="B138" t="s">
        <v>0</v>
      </c>
      <c r="C138" t="s">
        <v>7</v>
      </c>
      <c r="D138" t="s">
        <v>40</v>
      </c>
      <c r="E138" t="s">
        <v>49</v>
      </c>
    </row>
    <row r="139" spans="1:5" x14ac:dyDescent="0.3">
      <c r="A139">
        <v>106</v>
      </c>
      <c r="B139" t="s">
        <v>0</v>
      </c>
      <c r="C139" t="s">
        <v>7</v>
      </c>
      <c r="D139" t="s">
        <v>40</v>
      </c>
      <c r="E139" t="s">
        <v>49</v>
      </c>
    </row>
    <row r="140" spans="1:5" x14ac:dyDescent="0.3">
      <c r="A140">
        <v>1</v>
      </c>
      <c r="B140" t="s">
        <v>0</v>
      </c>
      <c r="C140" t="s">
        <v>7</v>
      </c>
      <c r="D140" t="s">
        <v>40</v>
      </c>
      <c r="E140" t="s">
        <v>49</v>
      </c>
    </row>
    <row r="141" spans="1:5" x14ac:dyDescent="0.3">
      <c r="A141">
        <v>7</v>
      </c>
      <c r="B141" t="s">
        <v>0</v>
      </c>
      <c r="C141" t="s">
        <v>7</v>
      </c>
      <c r="D141" t="s">
        <v>40</v>
      </c>
      <c r="E141" t="s">
        <v>49</v>
      </c>
    </row>
    <row r="142" spans="1:5" x14ac:dyDescent="0.3">
      <c r="A142">
        <v>4</v>
      </c>
      <c r="B142" t="s">
        <v>0</v>
      </c>
      <c r="C142" t="s">
        <v>7</v>
      </c>
      <c r="D142" t="s">
        <v>40</v>
      </c>
      <c r="E142" t="s">
        <v>49</v>
      </c>
    </row>
    <row r="143" spans="1:5" x14ac:dyDescent="0.3">
      <c r="A143">
        <v>1</v>
      </c>
      <c r="B143" t="s">
        <v>0</v>
      </c>
      <c r="C143" t="s">
        <v>7</v>
      </c>
      <c r="D143" t="s">
        <v>40</v>
      </c>
      <c r="E143" t="s">
        <v>49</v>
      </c>
    </row>
    <row r="144" spans="1:5" x14ac:dyDescent="0.3">
      <c r="A144">
        <v>6</v>
      </c>
      <c r="B144" t="s">
        <v>0</v>
      </c>
      <c r="C144" t="s">
        <v>7</v>
      </c>
      <c r="D144" t="s">
        <v>40</v>
      </c>
      <c r="E144" t="s">
        <v>49</v>
      </c>
    </row>
    <row r="145" spans="1:5" x14ac:dyDescent="0.3">
      <c r="A145">
        <v>85</v>
      </c>
      <c r="B145" t="s">
        <v>0</v>
      </c>
      <c r="C145" t="s">
        <v>7</v>
      </c>
      <c r="D145" t="s">
        <v>40</v>
      </c>
      <c r="E145" t="s">
        <v>49</v>
      </c>
    </row>
    <row r="146" spans="1:5" x14ac:dyDescent="0.3">
      <c r="A146">
        <v>1</v>
      </c>
      <c r="B146" t="s">
        <v>0</v>
      </c>
      <c r="C146" t="s">
        <v>7</v>
      </c>
      <c r="D146" t="s">
        <v>40</v>
      </c>
      <c r="E146" t="s">
        <v>49</v>
      </c>
    </row>
    <row r="147" spans="1:5" x14ac:dyDescent="0.3">
      <c r="A147">
        <v>11</v>
      </c>
      <c r="B147" t="s">
        <v>0</v>
      </c>
      <c r="C147" t="s">
        <v>7</v>
      </c>
      <c r="D147" t="s">
        <v>40</v>
      </c>
      <c r="E147" t="s">
        <v>49</v>
      </c>
    </row>
    <row r="148" spans="1:5" x14ac:dyDescent="0.3">
      <c r="A148">
        <v>23</v>
      </c>
      <c r="B148" t="s">
        <v>0</v>
      </c>
      <c r="C148" t="s">
        <v>7</v>
      </c>
      <c r="D148" t="s">
        <v>40</v>
      </c>
      <c r="E148" t="s">
        <v>49</v>
      </c>
    </row>
    <row r="149" spans="1:5" x14ac:dyDescent="0.3">
      <c r="A149">
        <v>95</v>
      </c>
      <c r="B149" t="s">
        <v>0</v>
      </c>
      <c r="C149" t="s">
        <v>7</v>
      </c>
      <c r="D149" t="s">
        <v>40</v>
      </c>
      <c r="E149" t="s">
        <v>49</v>
      </c>
    </row>
    <row r="150" spans="1:5" x14ac:dyDescent="0.3">
      <c r="A150">
        <v>1</v>
      </c>
      <c r="B150" t="s">
        <v>0</v>
      </c>
      <c r="C150" t="s">
        <v>7</v>
      </c>
      <c r="D150" t="s">
        <v>40</v>
      </c>
      <c r="E150" t="s">
        <v>49</v>
      </c>
    </row>
    <row r="151" spans="1:5" x14ac:dyDescent="0.3">
      <c r="A151">
        <v>3</v>
      </c>
      <c r="B151" t="s">
        <v>0</v>
      </c>
      <c r="C151" t="s">
        <v>7</v>
      </c>
      <c r="D151" t="s">
        <v>40</v>
      </c>
      <c r="E151" t="s">
        <v>49</v>
      </c>
    </row>
    <row r="152" spans="1:5" x14ac:dyDescent="0.3">
      <c r="A152">
        <v>31</v>
      </c>
      <c r="B152" t="s">
        <v>0</v>
      </c>
      <c r="C152" t="s">
        <v>7</v>
      </c>
      <c r="D152" t="s">
        <v>40</v>
      </c>
      <c r="E152" t="s">
        <v>49</v>
      </c>
    </row>
    <row r="153" spans="1:5" x14ac:dyDescent="0.3">
      <c r="A153">
        <v>6</v>
      </c>
      <c r="B153" t="s">
        <v>0</v>
      </c>
      <c r="C153" t="s">
        <v>7</v>
      </c>
      <c r="D153" t="s">
        <v>40</v>
      </c>
      <c r="E153" t="s">
        <v>49</v>
      </c>
    </row>
    <row r="154" spans="1:5" x14ac:dyDescent="0.3">
      <c r="A154">
        <v>1</v>
      </c>
      <c r="B154" t="s">
        <v>0</v>
      </c>
      <c r="C154" t="s">
        <v>7</v>
      </c>
      <c r="D154" t="s">
        <v>40</v>
      </c>
      <c r="E154" t="s">
        <v>49</v>
      </c>
    </row>
    <row r="155" spans="1:5" x14ac:dyDescent="0.3">
      <c r="A155">
        <v>1</v>
      </c>
      <c r="B155" t="s">
        <v>0</v>
      </c>
      <c r="C155" t="s">
        <v>7</v>
      </c>
      <c r="D155" t="s">
        <v>40</v>
      </c>
      <c r="E155" t="s">
        <v>49</v>
      </c>
    </row>
    <row r="156" spans="1:5" x14ac:dyDescent="0.3">
      <c r="A156">
        <v>1</v>
      </c>
      <c r="B156" t="s">
        <v>0</v>
      </c>
      <c r="C156" t="s">
        <v>7</v>
      </c>
      <c r="D156" t="s">
        <v>40</v>
      </c>
      <c r="E156" t="s">
        <v>49</v>
      </c>
    </row>
    <row r="157" spans="1:5" x14ac:dyDescent="0.3">
      <c r="A157">
        <v>2</v>
      </c>
      <c r="B157" t="s">
        <v>0</v>
      </c>
      <c r="C157" t="s">
        <v>7</v>
      </c>
      <c r="D157" t="s">
        <v>40</v>
      </c>
      <c r="E157" t="s">
        <v>49</v>
      </c>
    </row>
    <row r="158" spans="1:5" x14ac:dyDescent="0.3">
      <c r="A158">
        <v>24</v>
      </c>
      <c r="B158" t="s">
        <v>0</v>
      </c>
      <c r="C158" t="s">
        <v>7</v>
      </c>
      <c r="D158" t="s">
        <v>40</v>
      </c>
      <c r="E158" t="s">
        <v>440</v>
      </c>
    </row>
    <row r="159" spans="1:5" x14ac:dyDescent="0.3">
      <c r="A159">
        <v>32</v>
      </c>
      <c r="B159" t="s">
        <v>0</v>
      </c>
      <c r="C159" t="s">
        <v>7</v>
      </c>
      <c r="D159" t="s">
        <v>40</v>
      </c>
      <c r="E159" t="s">
        <v>440</v>
      </c>
    </row>
    <row r="160" spans="1:5" x14ac:dyDescent="0.3">
      <c r="A160">
        <v>1</v>
      </c>
      <c r="B160" t="s">
        <v>0</v>
      </c>
      <c r="C160" t="s">
        <v>7</v>
      </c>
      <c r="D160" t="s">
        <v>40</v>
      </c>
      <c r="E160" t="s">
        <v>440</v>
      </c>
    </row>
    <row r="161" spans="1:5" x14ac:dyDescent="0.3">
      <c r="A161">
        <v>1</v>
      </c>
      <c r="B161" t="s">
        <v>0</v>
      </c>
      <c r="C161" t="s">
        <v>7</v>
      </c>
      <c r="D161" t="s">
        <v>40</v>
      </c>
      <c r="E161" t="s">
        <v>260</v>
      </c>
    </row>
    <row r="162" spans="1:5" x14ac:dyDescent="0.3">
      <c r="A162">
        <v>7</v>
      </c>
      <c r="B162" t="s">
        <v>0</v>
      </c>
      <c r="C162" t="s">
        <v>7</v>
      </c>
      <c r="D162" t="s">
        <v>40</v>
      </c>
      <c r="E162" t="s">
        <v>260</v>
      </c>
    </row>
    <row r="163" spans="1:5" x14ac:dyDescent="0.3">
      <c r="A163">
        <v>3</v>
      </c>
      <c r="B163" t="s">
        <v>0</v>
      </c>
      <c r="C163" t="s">
        <v>7</v>
      </c>
      <c r="D163" t="s">
        <v>40</v>
      </c>
      <c r="E163" t="s">
        <v>260</v>
      </c>
    </row>
    <row r="164" spans="1:5" x14ac:dyDescent="0.3">
      <c r="A164">
        <v>1</v>
      </c>
      <c r="B164" t="s">
        <v>0</v>
      </c>
      <c r="C164" t="s">
        <v>7</v>
      </c>
      <c r="D164" t="s">
        <v>40</v>
      </c>
      <c r="E164" t="s">
        <v>260</v>
      </c>
    </row>
    <row r="165" spans="1:5" x14ac:dyDescent="0.3">
      <c r="A165">
        <v>4</v>
      </c>
      <c r="B165" t="s">
        <v>0</v>
      </c>
      <c r="C165" t="s">
        <v>7</v>
      </c>
      <c r="D165" t="s">
        <v>40</v>
      </c>
      <c r="E165" t="s">
        <v>260</v>
      </c>
    </row>
    <row r="166" spans="1:5" x14ac:dyDescent="0.3">
      <c r="A166">
        <v>1</v>
      </c>
      <c r="B166" t="s">
        <v>0</v>
      </c>
      <c r="C166" t="s">
        <v>7</v>
      </c>
      <c r="D166" t="s">
        <v>40</v>
      </c>
      <c r="E166" t="s">
        <v>260</v>
      </c>
    </row>
    <row r="167" spans="1:5" x14ac:dyDescent="0.3">
      <c r="A167">
        <v>5</v>
      </c>
      <c r="B167" t="s">
        <v>0</v>
      </c>
      <c r="C167" t="s">
        <v>7</v>
      </c>
      <c r="D167" t="s">
        <v>40</v>
      </c>
      <c r="E167" t="s">
        <v>260</v>
      </c>
    </row>
    <row r="168" spans="1:5" x14ac:dyDescent="0.3">
      <c r="A168">
        <v>3</v>
      </c>
      <c r="B168" t="s">
        <v>0</v>
      </c>
      <c r="C168" t="s">
        <v>7</v>
      </c>
      <c r="D168" t="s">
        <v>40</v>
      </c>
      <c r="E168" t="s">
        <v>260</v>
      </c>
    </row>
    <row r="169" spans="1:5" x14ac:dyDescent="0.3">
      <c r="A169">
        <v>4</v>
      </c>
      <c r="B169" t="s">
        <v>0</v>
      </c>
      <c r="C169" t="s">
        <v>7</v>
      </c>
      <c r="D169" t="s">
        <v>40</v>
      </c>
      <c r="E169" t="s">
        <v>260</v>
      </c>
    </row>
    <row r="170" spans="1:5" x14ac:dyDescent="0.3">
      <c r="A170">
        <v>3</v>
      </c>
      <c r="B170" t="s">
        <v>0</v>
      </c>
      <c r="C170" t="s">
        <v>7</v>
      </c>
      <c r="D170" t="s">
        <v>40</v>
      </c>
      <c r="E170" t="s">
        <v>260</v>
      </c>
    </row>
    <row r="171" spans="1:5" x14ac:dyDescent="0.3">
      <c r="A171">
        <v>1</v>
      </c>
      <c r="B171" t="s">
        <v>0</v>
      </c>
      <c r="C171" t="s">
        <v>7</v>
      </c>
      <c r="D171" t="s">
        <v>40</v>
      </c>
      <c r="E171" t="s">
        <v>126</v>
      </c>
    </row>
    <row r="172" spans="1:5" x14ac:dyDescent="0.3">
      <c r="A172">
        <v>10</v>
      </c>
      <c r="B172" t="s">
        <v>0</v>
      </c>
      <c r="C172" t="s">
        <v>7</v>
      </c>
      <c r="D172" t="s">
        <v>40</v>
      </c>
      <c r="E172" t="s">
        <v>126</v>
      </c>
    </row>
    <row r="173" spans="1:5" x14ac:dyDescent="0.3">
      <c r="A173">
        <v>10</v>
      </c>
      <c r="B173" t="s">
        <v>0</v>
      </c>
      <c r="C173" t="s">
        <v>7</v>
      </c>
      <c r="D173" t="s">
        <v>40</v>
      </c>
      <c r="E173" t="s">
        <v>126</v>
      </c>
    </row>
    <row r="174" spans="1:5" x14ac:dyDescent="0.3">
      <c r="A174">
        <v>22</v>
      </c>
      <c r="B174" t="s">
        <v>0</v>
      </c>
      <c r="C174" t="s">
        <v>7</v>
      </c>
      <c r="D174" t="s">
        <v>40</v>
      </c>
      <c r="E174" t="s">
        <v>126</v>
      </c>
    </row>
    <row r="175" spans="1:5" x14ac:dyDescent="0.3">
      <c r="A175">
        <v>7</v>
      </c>
      <c r="B175" t="s">
        <v>0</v>
      </c>
      <c r="C175" t="s">
        <v>7</v>
      </c>
      <c r="D175" t="s">
        <v>40</v>
      </c>
    </row>
    <row r="176" spans="1:5" x14ac:dyDescent="0.3">
      <c r="A176">
        <v>48</v>
      </c>
      <c r="B176" t="s">
        <v>0</v>
      </c>
      <c r="C176" t="s">
        <v>7</v>
      </c>
      <c r="D176" t="s">
        <v>40</v>
      </c>
    </row>
    <row r="177" spans="1:5" x14ac:dyDescent="0.3">
      <c r="A177">
        <v>4</v>
      </c>
      <c r="B177" t="s">
        <v>0</v>
      </c>
      <c r="C177" t="s">
        <v>7</v>
      </c>
      <c r="D177" t="s">
        <v>40</v>
      </c>
    </row>
    <row r="178" spans="1:5" x14ac:dyDescent="0.3">
      <c r="A178">
        <v>17</v>
      </c>
      <c r="B178" t="s">
        <v>0</v>
      </c>
      <c r="C178" t="s">
        <v>7</v>
      </c>
      <c r="D178" t="s">
        <v>40</v>
      </c>
    </row>
    <row r="179" spans="1:5" x14ac:dyDescent="0.3">
      <c r="A179">
        <v>43</v>
      </c>
      <c r="B179" t="s">
        <v>0</v>
      </c>
      <c r="C179" t="s">
        <v>7</v>
      </c>
      <c r="D179" t="s">
        <v>40</v>
      </c>
    </row>
    <row r="180" spans="1:5" x14ac:dyDescent="0.3">
      <c r="A180">
        <v>4</v>
      </c>
      <c r="B180" t="s">
        <v>0</v>
      </c>
      <c r="C180" t="s">
        <v>7</v>
      </c>
      <c r="D180" t="s">
        <v>40</v>
      </c>
    </row>
    <row r="181" spans="1:5" x14ac:dyDescent="0.3">
      <c r="A181">
        <v>3</v>
      </c>
      <c r="B181" t="s">
        <v>0</v>
      </c>
      <c r="C181" t="s">
        <v>7</v>
      </c>
      <c r="D181" t="s">
        <v>40</v>
      </c>
    </row>
    <row r="182" spans="1:5" x14ac:dyDescent="0.3">
      <c r="A182">
        <v>38</v>
      </c>
      <c r="B182" t="s">
        <v>0</v>
      </c>
      <c r="C182" t="s">
        <v>7</v>
      </c>
      <c r="D182" t="s">
        <v>40</v>
      </c>
    </row>
    <row r="183" spans="1:5" x14ac:dyDescent="0.3">
      <c r="A183">
        <v>7</v>
      </c>
      <c r="B183" t="s">
        <v>0</v>
      </c>
      <c r="C183" t="s">
        <v>7</v>
      </c>
      <c r="D183" t="s">
        <v>40</v>
      </c>
    </row>
    <row r="184" spans="1:5" x14ac:dyDescent="0.3">
      <c r="A184">
        <v>232</v>
      </c>
      <c r="B184" t="s">
        <v>0</v>
      </c>
      <c r="C184" t="s">
        <v>7</v>
      </c>
      <c r="D184" t="s">
        <v>40</v>
      </c>
    </row>
    <row r="185" spans="1:5" x14ac:dyDescent="0.3">
      <c r="A185">
        <v>2</v>
      </c>
      <c r="B185" t="s">
        <v>0</v>
      </c>
      <c r="C185" t="s">
        <v>1419</v>
      </c>
      <c r="D185" t="s">
        <v>40</v>
      </c>
    </row>
    <row r="186" spans="1:5" x14ac:dyDescent="0.3">
      <c r="A186">
        <v>15</v>
      </c>
      <c r="B186" t="s">
        <v>0</v>
      </c>
      <c r="C186" t="s">
        <v>111</v>
      </c>
      <c r="D186" t="s">
        <v>40</v>
      </c>
      <c r="E186" t="s">
        <v>261</v>
      </c>
    </row>
    <row r="187" spans="1:5" x14ac:dyDescent="0.3">
      <c r="A187">
        <v>1</v>
      </c>
      <c r="B187" t="s">
        <v>0</v>
      </c>
      <c r="C187" t="s">
        <v>111</v>
      </c>
      <c r="D187" t="s">
        <v>40</v>
      </c>
      <c r="E187" t="s">
        <v>261</v>
      </c>
    </row>
    <row r="188" spans="1:5" x14ac:dyDescent="0.3">
      <c r="A188">
        <v>15</v>
      </c>
      <c r="B188" t="s">
        <v>0</v>
      </c>
      <c r="C188" t="s">
        <v>111</v>
      </c>
      <c r="D188" t="s">
        <v>40</v>
      </c>
      <c r="E188" t="s">
        <v>261</v>
      </c>
    </row>
    <row r="189" spans="1:5" x14ac:dyDescent="0.3">
      <c r="A189">
        <v>1</v>
      </c>
      <c r="B189" t="s">
        <v>0</v>
      </c>
      <c r="C189" t="s">
        <v>111</v>
      </c>
      <c r="D189" t="s">
        <v>40</v>
      </c>
      <c r="E189" t="s">
        <v>261</v>
      </c>
    </row>
    <row r="190" spans="1:5" x14ac:dyDescent="0.3">
      <c r="A190">
        <v>6</v>
      </c>
      <c r="B190" t="s">
        <v>0</v>
      </c>
      <c r="C190" t="s">
        <v>111</v>
      </c>
      <c r="D190" t="s">
        <v>40</v>
      </c>
      <c r="E190" t="s">
        <v>261</v>
      </c>
    </row>
    <row r="191" spans="1:5" x14ac:dyDescent="0.3">
      <c r="A191">
        <v>2</v>
      </c>
      <c r="B191" t="s">
        <v>0</v>
      </c>
      <c r="C191" t="s">
        <v>111</v>
      </c>
      <c r="D191" t="s">
        <v>40</v>
      </c>
      <c r="E191" t="s">
        <v>261</v>
      </c>
    </row>
    <row r="192" spans="1:5" x14ac:dyDescent="0.3">
      <c r="A192">
        <v>21</v>
      </c>
      <c r="B192" t="s">
        <v>0</v>
      </c>
      <c r="C192" t="s">
        <v>111</v>
      </c>
      <c r="D192" t="s">
        <v>40</v>
      </c>
      <c r="E192" t="s">
        <v>261</v>
      </c>
    </row>
    <row r="193" spans="1:5" x14ac:dyDescent="0.3">
      <c r="A193">
        <v>72</v>
      </c>
      <c r="B193" t="s">
        <v>0</v>
      </c>
      <c r="C193" t="s">
        <v>111</v>
      </c>
      <c r="D193" t="s">
        <v>40</v>
      </c>
      <c r="E193" t="s">
        <v>261</v>
      </c>
    </row>
    <row r="194" spans="1:5" x14ac:dyDescent="0.3">
      <c r="A194">
        <v>5</v>
      </c>
      <c r="B194" t="s">
        <v>0</v>
      </c>
      <c r="C194" t="s">
        <v>111</v>
      </c>
      <c r="D194" t="s">
        <v>40</v>
      </c>
      <c r="E194" t="s">
        <v>261</v>
      </c>
    </row>
    <row r="195" spans="1:5" x14ac:dyDescent="0.3">
      <c r="A195">
        <v>4</v>
      </c>
      <c r="B195" t="s">
        <v>0</v>
      </c>
      <c r="C195" t="s">
        <v>111</v>
      </c>
      <c r="D195" t="s">
        <v>40</v>
      </c>
      <c r="E195" t="s">
        <v>261</v>
      </c>
    </row>
    <row r="196" spans="1:5" x14ac:dyDescent="0.3">
      <c r="A196">
        <v>2</v>
      </c>
      <c r="B196" t="s">
        <v>0</v>
      </c>
      <c r="C196" t="s">
        <v>111</v>
      </c>
      <c r="D196" t="s">
        <v>40</v>
      </c>
      <c r="E196" t="s">
        <v>261</v>
      </c>
    </row>
    <row r="197" spans="1:5" x14ac:dyDescent="0.3">
      <c r="A197">
        <v>1</v>
      </c>
      <c r="B197" t="s">
        <v>0</v>
      </c>
      <c r="C197" t="s">
        <v>111</v>
      </c>
      <c r="D197" t="s">
        <v>40</v>
      </c>
      <c r="E197" t="s">
        <v>261</v>
      </c>
    </row>
    <row r="198" spans="1:5" x14ac:dyDescent="0.3">
      <c r="A198">
        <v>2</v>
      </c>
      <c r="B198" t="s">
        <v>0</v>
      </c>
      <c r="C198" t="s">
        <v>111</v>
      </c>
      <c r="D198" t="s">
        <v>40</v>
      </c>
      <c r="E198" t="s">
        <v>261</v>
      </c>
    </row>
    <row r="199" spans="1:5" x14ac:dyDescent="0.3">
      <c r="A199">
        <v>9</v>
      </c>
      <c r="B199" t="s">
        <v>0</v>
      </c>
      <c r="C199" t="s">
        <v>111</v>
      </c>
      <c r="D199" t="s">
        <v>40</v>
      </c>
      <c r="E199" t="s">
        <v>261</v>
      </c>
    </row>
    <row r="200" spans="1:5" x14ac:dyDescent="0.3">
      <c r="A200">
        <v>1</v>
      </c>
      <c r="B200" t="s">
        <v>0</v>
      </c>
      <c r="C200" t="s">
        <v>111</v>
      </c>
      <c r="D200" t="s">
        <v>40</v>
      </c>
      <c r="E200" t="s">
        <v>261</v>
      </c>
    </row>
    <row r="201" spans="1:5" x14ac:dyDescent="0.3">
      <c r="A201">
        <v>12</v>
      </c>
      <c r="B201" t="s">
        <v>0</v>
      </c>
      <c r="C201" t="s">
        <v>111</v>
      </c>
      <c r="D201" t="s">
        <v>40</v>
      </c>
      <c r="E201" t="s">
        <v>261</v>
      </c>
    </row>
    <row r="202" spans="1:5" x14ac:dyDescent="0.3">
      <c r="A202">
        <v>6</v>
      </c>
      <c r="B202" t="s">
        <v>0</v>
      </c>
      <c r="C202" t="s">
        <v>111</v>
      </c>
      <c r="D202" t="s">
        <v>40</v>
      </c>
      <c r="E202" t="s">
        <v>261</v>
      </c>
    </row>
    <row r="203" spans="1:5" x14ac:dyDescent="0.3">
      <c r="A203">
        <v>5</v>
      </c>
      <c r="B203" t="s">
        <v>0</v>
      </c>
      <c r="C203" t="s">
        <v>111</v>
      </c>
      <c r="D203" t="s">
        <v>40</v>
      </c>
      <c r="E203" t="s">
        <v>261</v>
      </c>
    </row>
    <row r="204" spans="1:5" x14ac:dyDescent="0.3">
      <c r="A204">
        <v>15</v>
      </c>
      <c r="B204" t="s">
        <v>0</v>
      </c>
      <c r="C204" t="s">
        <v>111</v>
      </c>
      <c r="D204" t="s">
        <v>40</v>
      </c>
      <c r="E204" t="s">
        <v>261</v>
      </c>
    </row>
    <row r="205" spans="1:5" x14ac:dyDescent="0.3">
      <c r="A205">
        <v>5</v>
      </c>
      <c r="B205" t="s">
        <v>0</v>
      </c>
      <c r="C205" t="s">
        <v>111</v>
      </c>
      <c r="D205" t="s">
        <v>40</v>
      </c>
      <c r="E205" t="s">
        <v>261</v>
      </c>
    </row>
    <row r="206" spans="1:5" x14ac:dyDescent="0.3">
      <c r="A206">
        <v>9</v>
      </c>
      <c r="B206" t="s">
        <v>0</v>
      </c>
      <c r="C206" t="s">
        <v>111</v>
      </c>
      <c r="D206" t="s">
        <v>40</v>
      </c>
      <c r="E206" t="s">
        <v>261</v>
      </c>
    </row>
    <row r="207" spans="1:5" x14ac:dyDescent="0.3">
      <c r="A207">
        <v>3</v>
      </c>
      <c r="B207" t="s">
        <v>0</v>
      </c>
      <c r="C207" t="s">
        <v>111</v>
      </c>
      <c r="D207" t="s">
        <v>40</v>
      </c>
      <c r="E207" t="s">
        <v>261</v>
      </c>
    </row>
    <row r="208" spans="1:5" x14ac:dyDescent="0.3">
      <c r="A208">
        <v>2</v>
      </c>
      <c r="B208" t="s">
        <v>0</v>
      </c>
      <c r="C208" t="s">
        <v>111</v>
      </c>
      <c r="D208" t="s">
        <v>40</v>
      </c>
      <c r="E208" t="s">
        <v>261</v>
      </c>
    </row>
    <row r="209" spans="1:5" x14ac:dyDescent="0.3">
      <c r="A209">
        <v>38</v>
      </c>
      <c r="B209" t="s">
        <v>0</v>
      </c>
      <c r="C209" t="s">
        <v>111</v>
      </c>
      <c r="D209" t="s">
        <v>40</v>
      </c>
      <c r="E209" t="s">
        <v>261</v>
      </c>
    </row>
    <row r="210" spans="1:5" x14ac:dyDescent="0.3">
      <c r="A210">
        <v>4</v>
      </c>
      <c r="B210" t="s">
        <v>0</v>
      </c>
      <c r="C210" t="s">
        <v>111</v>
      </c>
      <c r="D210" t="s">
        <v>40</v>
      </c>
      <c r="E210" t="s">
        <v>261</v>
      </c>
    </row>
    <row r="211" spans="1:5" x14ac:dyDescent="0.3">
      <c r="A211">
        <v>2</v>
      </c>
      <c r="B211" t="s">
        <v>0</v>
      </c>
      <c r="C211" t="s">
        <v>111</v>
      </c>
      <c r="D211" t="s">
        <v>40</v>
      </c>
      <c r="E211" t="s">
        <v>261</v>
      </c>
    </row>
    <row r="212" spans="1:5" x14ac:dyDescent="0.3">
      <c r="A212">
        <v>4</v>
      </c>
      <c r="B212" t="s">
        <v>0</v>
      </c>
      <c r="C212" t="s">
        <v>111</v>
      </c>
      <c r="D212" t="s">
        <v>40</v>
      </c>
      <c r="E212" t="s">
        <v>261</v>
      </c>
    </row>
    <row r="213" spans="1:5" x14ac:dyDescent="0.3">
      <c r="A213">
        <v>9</v>
      </c>
      <c r="B213" t="s">
        <v>0</v>
      </c>
      <c r="C213" t="s">
        <v>111</v>
      </c>
      <c r="D213" t="s">
        <v>40</v>
      </c>
      <c r="E213" t="s">
        <v>261</v>
      </c>
    </row>
    <row r="214" spans="1:5" x14ac:dyDescent="0.3">
      <c r="A214">
        <v>3</v>
      </c>
      <c r="B214" t="s">
        <v>0</v>
      </c>
      <c r="C214" t="s">
        <v>111</v>
      </c>
      <c r="D214" t="s">
        <v>40</v>
      </c>
      <c r="E214" t="s">
        <v>261</v>
      </c>
    </row>
    <row r="215" spans="1:5" x14ac:dyDescent="0.3">
      <c r="A215">
        <v>2</v>
      </c>
      <c r="B215" t="s">
        <v>0</v>
      </c>
      <c r="C215" t="s">
        <v>111</v>
      </c>
      <c r="D215" t="s">
        <v>40</v>
      </c>
      <c r="E215" t="s">
        <v>261</v>
      </c>
    </row>
    <row r="216" spans="1:5" x14ac:dyDescent="0.3">
      <c r="A216">
        <v>1</v>
      </c>
      <c r="B216" t="s">
        <v>0</v>
      </c>
      <c r="C216" t="s">
        <v>111</v>
      </c>
      <c r="D216" t="s">
        <v>40</v>
      </c>
      <c r="E216" t="s">
        <v>261</v>
      </c>
    </row>
    <row r="217" spans="1:5" x14ac:dyDescent="0.3">
      <c r="A217">
        <v>5</v>
      </c>
      <c r="B217" t="s">
        <v>0</v>
      </c>
      <c r="C217" t="s">
        <v>111</v>
      </c>
      <c r="D217" t="s">
        <v>40</v>
      </c>
      <c r="E217" t="s">
        <v>261</v>
      </c>
    </row>
    <row r="218" spans="1:5" x14ac:dyDescent="0.3">
      <c r="A218">
        <v>13</v>
      </c>
      <c r="B218" t="s">
        <v>0</v>
      </c>
      <c r="C218" t="s">
        <v>111</v>
      </c>
      <c r="D218" t="s">
        <v>40</v>
      </c>
      <c r="E218" t="s">
        <v>261</v>
      </c>
    </row>
    <row r="219" spans="1:5" x14ac:dyDescent="0.3">
      <c r="A219">
        <v>2</v>
      </c>
      <c r="B219" t="s">
        <v>0</v>
      </c>
      <c r="C219" t="s">
        <v>111</v>
      </c>
      <c r="D219" t="s">
        <v>40</v>
      </c>
      <c r="E219" t="s">
        <v>261</v>
      </c>
    </row>
    <row r="220" spans="1:5" x14ac:dyDescent="0.3">
      <c r="A220">
        <v>7</v>
      </c>
      <c r="B220" t="s">
        <v>0</v>
      </c>
      <c r="C220" t="s">
        <v>111</v>
      </c>
      <c r="D220" t="s">
        <v>40</v>
      </c>
      <c r="E220" t="s">
        <v>261</v>
      </c>
    </row>
    <row r="221" spans="1:5" x14ac:dyDescent="0.3">
      <c r="A221">
        <v>2</v>
      </c>
      <c r="B221" t="s">
        <v>0</v>
      </c>
      <c r="C221" t="s">
        <v>111</v>
      </c>
      <c r="D221" t="s">
        <v>40</v>
      </c>
      <c r="E221" t="s">
        <v>261</v>
      </c>
    </row>
    <row r="222" spans="1:5" x14ac:dyDescent="0.3">
      <c r="A222">
        <v>7</v>
      </c>
      <c r="B222" t="s">
        <v>0</v>
      </c>
      <c r="C222" t="s">
        <v>111</v>
      </c>
      <c r="D222" t="s">
        <v>40</v>
      </c>
      <c r="E222" t="s">
        <v>261</v>
      </c>
    </row>
    <row r="223" spans="1:5" x14ac:dyDescent="0.3">
      <c r="A223">
        <v>3</v>
      </c>
      <c r="B223" t="s">
        <v>0</v>
      </c>
      <c r="C223" t="s">
        <v>111</v>
      </c>
      <c r="D223" t="s">
        <v>40</v>
      </c>
      <c r="E223" t="s">
        <v>261</v>
      </c>
    </row>
    <row r="224" spans="1:5" x14ac:dyDescent="0.3">
      <c r="A224">
        <v>1</v>
      </c>
      <c r="B224" t="s">
        <v>0</v>
      </c>
      <c r="C224" t="s">
        <v>111</v>
      </c>
      <c r="D224" t="s">
        <v>40</v>
      </c>
      <c r="E224" t="s">
        <v>261</v>
      </c>
    </row>
    <row r="225" spans="1:5" x14ac:dyDescent="0.3">
      <c r="A225">
        <v>2</v>
      </c>
      <c r="B225" t="s">
        <v>0</v>
      </c>
      <c r="C225" t="s">
        <v>111</v>
      </c>
      <c r="D225" t="s">
        <v>40</v>
      </c>
      <c r="E225" t="s">
        <v>261</v>
      </c>
    </row>
    <row r="226" spans="1:5" x14ac:dyDescent="0.3">
      <c r="A226">
        <v>10</v>
      </c>
      <c r="B226" t="s">
        <v>0</v>
      </c>
      <c r="C226" t="s">
        <v>111</v>
      </c>
      <c r="D226" t="s">
        <v>40</v>
      </c>
      <c r="E226" t="s">
        <v>261</v>
      </c>
    </row>
    <row r="227" spans="1:5" x14ac:dyDescent="0.3">
      <c r="A227">
        <v>2</v>
      </c>
      <c r="B227" t="s">
        <v>0</v>
      </c>
      <c r="C227" t="s">
        <v>111</v>
      </c>
      <c r="D227" t="s">
        <v>40</v>
      </c>
      <c r="E227" t="s">
        <v>261</v>
      </c>
    </row>
    <row r="228" spans="1:5" x14ac:dyDescent="0.3">
      <c r="A228">
        <v>4</v>
      </c>
      <c r="B228" t="s">
        <v>0</v>
      </c>
      <c r="C228" t="s">
        <v>111</v>
      </c>
      <c r="D228" t="s">
        <v>40</v>
      </c>
      <c r="E228" t="s">
        <v>261</v>
      </c>
    </row>
    <row r="229" spans="1:5" x14ac:dyDescent="0.3">
      <c r="A229">
        <v>4</v>
      </c>
      <c r="B229" t="s">
        <v>0</v>
      </c>
      <c r="C229" t="s">
        <v>111</v>
      </c>
      <c r="D229" t="s">
        <v>40</v>
      </c>
      <c r="E229" t="s">
        <v>261</v>
      </c>
    </row>
    <row r="230" spans="1:5" x14ac:dyDescent="0.3">
      <c r="A230">
        <v>9</v>
      </c>
      <c r="B230" t="s">
        <v>0</v>
      </c>
      <c r="C230" t="s">
        <v>111</v>
      </c>
      <c r="D230" t="s">
        <v>40</v>
      </c>
      <c r="E230" t="s">
        <v>261</v>
      </c>
    </row>
    <row r="231" spans="1:5" x14ac:dyDescent="0.3">
      <c r="A231">
        <v>87</v>
      </c>
      <c r="B231" t="s">
        <v>0</v>
      </c>
      <c r="C231" t="s">
        <v>111</v>
      </c>
      <c r="D231" t="s">
        <v>40</v>
      </c>
      <c r="E231" t="s">
        <v>261</v>
      </c>
    </row>
    <row r="232" spans="1:5" x14ac:dyDescent="0.3">
      <c r="A232">
        <v>1</v>
      </c>
      <c r="B232" t="s">
        <v>0</v>
      </c>
      <c r="C232" t="s">
        <v>111</v>
      </c>
      <c r="D232" t="s">
        <v>40</v>
      </c>
      <c r="E232" t="s">
        <v>261</v>
      </c>
    </row>
    <row r="233" spans="1:5" x14ac:dyDescent="0.3">
      <c r="A233">
        <v>6</v>
      </c>
      <c r="B233" t="s">
        <v>0</v>
      </c>
      <c r="C233" t="s">
        <v>111</v>
      </c>
      <c r="D233" t="s">
        <v>40</v>
      </c>
      <c r="E233" t="s">
        <v>261</v>
      </c>
    </row>
    <row r="234" spans="1:5" x14ac:dyDescent="0.3">
      <c r="A234">
        <v>1</v>
      </c>
      <c r="B234" t="s">
        <v>0</v>
      </c>
      <c r="C234" t="s">
        <v>111</v>
      </c>
      <c r="D234" t="s">
        <v>40</v>
      </c>
      <c r="E234" t="s">
        <v>261</v>
      </c>
    </row>
    <row r="235" spans="1:5" x14ac:dyDescent="0.3">
      <c r="A235">
        <v>1</v>
      </c>
      <c r="B235" t="s">
        <v>0</v>
      </c>
      <c r="C235" t="s">
        <v>111</v>
      </c>
      <c r="D235" t="s">
        <v>40</v>
      </c>
      <c r="E235" t="s">
        <v>261</v>
      </c>
    </row>
    <row r="236" spans="1:5" x14ac:dyDescent="0.3">
      <c r="A236">
        <v>3</v>
      </c>
      <c r="B236" t="s">
        <v>0</v>
      </c>
      <c r="C236" t="s">
        <v>111</v>
      </c>
      <c r="D236" t="s">
        <v>40</v>
      </c>
      <c r="E236" t="s">
        <v>261</v>
      </c>
    </row>
    <row r="237" spans="1:5" x14ac:dyDescent="0.3">
      <c r="A237">
        <v>4</v>
      </c>
      <c r="B237" t="s">
        <v>0</v>
      </c>
      <c r="C237" t="s">
        <v>111</v>
      </c>
      <c r="D237" t="s">
        <v>40</v>
      </c>
      <c r="E237" t="s">
        <v>261</v>
      </c>
    </row>
    <row r="238" spans="1:5" x14ac:dyDescent="0.3">
      <c r="A238">
        <v>5</v>
      </c>
      <c r="B238" t="s">
        <v>0</v>
      </c>
      <c r="C238" t="s">
        <v>111</v>
      </c>
      <c r="D238" t="s">
        <v>40</v>
      </c>
      <c r="E238" t="s">
        <v>261</v>
      </c>
    </row>
    <row r="239" spans="1:5" x14ac:dyDescent="0.3">
      <c r="A239">
        <v>4</v>
      </c>
      <c r="B239" t="s">
        <v>0</v>
      </c>
      <c r="C239" t="s">
        <v>111</v>
      </c>
      <c r="D239" t="s">
        <v>40</v>
      </c>
      <c r="E239" t="s">
        <v>261</v>
      </c>
    </row>
    <row r="240" spans="1:5" x14ac:dyDescent="0.3">
      <c r="A240">
        <v>3</v>
      </c>
      <c r="B240" t="s">
        <v>0</v>
      </c>
      <c r="C240" t="s">
        <v>111</v>
      </c>
      <c r="D240" t="s">
        <v>40</v>
      </c>
      <c r="E240" t="s">
        <v>261</v>
      </c>
    </row>
    <row r="241" spans="1:5" x14ac:dyDescent="0.3">
      <c r="A241">
        <v>5</v>
      </c>
      <c r="B241" t="s">
        <v>0</v>
      </c>
      <c r="C241" t="s">
        <v>111</v>
      </c>
      <c r="D241" t="s">
        <v>40</v>
      </c>
      <c r="E241" t="s">
        <v>261</v>
      </c>
    </row>
    <row r="242" spans="1:5" x14ac:dyDescent="0.3">
      <c r="A242">
        <v>10</v>
      </c>
      <c r="B242" t="s">
        <v>0</v>
      </c>
      <c r="C242" t="s">
        <v>111</v>
      </c>
      <c r="D242" t="s">
        <v>40</v>
      </c>
      <c r="E242" t="s">
        <v>261</v>
      </c>
    </row>
    <row r="243" spans="1:5" x14ac:dyDescent="0.3">
      <c r="A243">
        <v>4</v>
      </c>
      <c r="B243" t="s">
        <v>0</v>
      </c>
      <c r="C243" t="s">
        <v>111</v>
      </c>
      <c r="D243" t="s">
        <v>40</v>
      </c>
      <c r="E243" t="s">
        <v>125</v>
      </c>
    </row>
    <row r="244" spans="1:5" x14ac:dyDescent="0.3">
      <c r="A244">
        <v>1</v>
      </c>
      <c r="B244" t="s">
        <v>0</v>
      </c>
      <c r="C244" t="s">
        <v>111</v>
      </c>
      <c r="D244" t="s">
        <v>40</v>
      </c>
      <c r="E244" t="s">
        <v>125</v>
      </c>
    </row>
    <row r="245" spans="1:5" x14ac:dyDescent="0.3">
      <c r="A245">
        <v>2</v>
      </c>
      <c r="B245" t="s">
        <v>0</v>
      </c>
      <c r="C245" t="s">
        <v>111</v>
      </c>
      <c r="D245" t="s">
        <v>40</v>
      </c>
      <c r="E245" t="s">
        <v>627</v>
      </c>
    </row>
    <row r="246" spans="1:5" x14ac:dyDescent="0.3">
      <c r="A246">
        <v>1</v>
      </c>
      <c r="B246" t="s">
        <v>0</v>
      </c>
      <c r="C246" t="s">
        <v>111</v>
      </c>
      <c r="D246" t="s">
        <v>40</v>
      </c>
      <c r="E246" t="s">
        <v>627</v>
      </c>
    </row>
    <row r="247" spans="1:5" x14ac:dyDescent="0.3">
      <c r="A247">
        <v>4</v>
      </c>
      <c r="B247" t="s">
        <v>0</v>
      </c>
      <c r="C247" t="s">
        <v>111</v>
      </c>
      <c r="D247" t="s">
        <v>40</v>
      </c>
      <c r="E247" t="s">
        <v>627</v>
      </c>
    </row>
    <row r="248" spans="1:5" x14ac:dyDescent="0.3">
      <c r="A248">
        <v>6</v>
      </c>
      <c r="B248" t="s">
        <v>0</v>
      </c>
      <c r="C248" t="s">
        <v>111</v>
      </c>
      <c r="D248" t="s">
        <v>40</v>
      </c>
      <c r="E248" t="s">
        <v>627</v>
      </c>
    </row>
    <row r="249" spans="1:5" x14ac:dyDescent="0.3">
      <c r="A249">
        <v>1</v>
      </c>
      <c r="B249" t="s">
        <v>0</v>
      </c>
      <c r="C249" t="s">
        <v>111</v>
      </c>
      <c r="D249" t="s">
        <v>40</v>
      </c>
      <c r="E249" t="s">
        <v>627</v>
      </c>
    </row>
    <row r="250" spans="1:5" x14ac:dyDescent="0.3">
      <c r="A250">
        <v>2</v>
      </c>
      <c r="B250" t="s">
        <v>0</v>
      </c>
      <c r="C250" t="s">
        <v>111</v>
      </c>
      <c r="D250" t="s">
        <v>40</v>
      </c>
      <c r="E250" t="s">
        <v>627</v>
      </c>
    </row>
    <row r="251" spans="1:5" x14ac:dyDescent="0.3">
      <c r="A251">
        <v>8</v>
      </c>
      <c r="B251" t="s">
        <v>0</v>
      </c>
      <c r="C251" t="s">
        <v>111</v>
      </c>
      <c r="D251" t="s">
        <v>40</v>
      </c>
      <c r="E251" t="s">
        <v>627</v>
      </c>
    </row>
    <row r="252" spans="1:5" x14ac:dyDescent="0.3">
      <c r="A252">
        <v>3</v>
      </c>
      <c r="B252" t="s">
        <v>0</v>
      </c>
      <c r="C252" t="s">
        <v>111</v>
      </c>
      <c r="D252" t="s">
        <v>40</v>
      </c>
      <c r="E252" t="s">
        <v>627</v>
      </c>
    </row>
    <row r="253" spans="1:5" x14ac:dyDescent="0.3">
      <c r="A253">
        <v>5</v>
      </c>
      <c r="B253" t="s">
        <v>0</v>
      </c>
      <c r="C253" t="s">
        <v>111</v>
      </c>
      <c r="D253" t="s">
        <v>40</v>
      </c>
      <c r="E253" t="s">
        <v>627</v>
      </c>
    </row>
    <row r="254" spans="1:5" x14ac:dyDescent="0.3">
      <c r="A254">
        <v>6</v>
      </c>
      <c r="B254" t="s">
        <v>0</v>
      </c>
      <c r="C254" t="s">
        <v>111</v>
      </c>
      <c r="D254" t="s">
        <v>40</v>
      </c>
      <c r="E254" t="s">
        <v>627</v>
      </c>
    </row>
    <row r="255" spans="1:5" x14ac:dyDescent="0.3">
      <c r="A255">
        <v>4</v>
      </c>
      <c r="B255" t="s">
        <v>0</v>
      </c>
      <c r="C255" t="s">
        <v>111</v>
      </c>
      <c r="D255" t="s">
        <v>40</v>
      </c>
      <c r="E255" t="s">
        <v>627</v>
      </c>
    </row>
    <row r="256" spans="1:5" x14ac:dyDescent="0.3">
      <c r="A256">
        <v>2</v>
      </c>
      <c r="B256" t="s">
        <v>0</v>
      </c>
      <c r="C256" t="s">
        <v>111</v>
      </c>
      <c r="D256" t="s">
        <v>40</v>
      </c>
      <c r="E256" t="s">
        <v>627</v>
      </c>
    </row>
    <row r="257" spans="1:5" x14ac:dyDescent="0.3">
      <c r="A257">
        <v>16</v>
      </c>
      <c r="B257" t="s">
        <v>0</v>
      </c>
      <c r="C257" t="s">
        <v>111</v>
      </c>
      <c r="D257" t="s">
        <v>40</v>
      </c>
      <c r="E257" t="s">
        <v>627</v>
      </c>
    </row>
    <row r="258" spans="1:5" x14ac:dyDescent="0.3">
      <c r="A258">
        <v>5</v>
      </c>
      <c r="B258" t="s">
        <v>0</v>
      </c>
      <c r="C258" t="s">
        <v>111</v>
      </c>
      <c r="D258" t="s">
        <v>40</v>
      </c>
      <c r="E258" t="s">
        <v>627</v>
      </c>
    </row>
    <row r="259" spans="1:5" x14ac:dyDescent="0.3">
      <c r="A259">
        <v>30</v>
      </c>
      <c r="B259" t="s">
        <v>0</v>
      </c>
      <c r="C259" t="s">
        <v>111</v>
      </c>
      <c r="D259" t="s">
        <v>40</v>
      </c>
      <c r="E259" t="s">
        <v>627</v>
      </c>
    </row>
    <row r="260" spans="1:5" x14ac:dyDescent="0.3">
      <c r="A260">
        <v>3</v>
      </c>
      <c r="B260" t="s">
        <v>0</v>
      </c>
      <c r="C260" t="s">
        <v>111</v>
      </c>
      <c r="D260" t="s">
        <v>40</v>
      </c>
      <c r="E260" t="s">
        <v>627</v>
      </c>
    </row>
    <row r="261" spans="1:5" x14ac:dyDescent="0.3">
      <c r="A261">
        <v>2</v>
      </c>
      <c r="B261" t="s">
        <v>0</v>
      </c>
      <c r="C261" t="s">
        <v>111</v>
      </c>
      <c r="D261" t="s">
        <v>40</v>
      </c>
      <c r="E261" t="s">
        <v>627</v>
      </c>
    </row>
    <row r="262" spans="1:5" x14ac:dyDescent="0.3">
      <c r="A262">
        <v>5</v>
      </c>
      <c r="B262" t="s">
        <v>0</v>
      </c>
      <c r="C262" t="s">
        <v>111</v>
      </c>
      <c r="D262" t="s">
        <v>40</v>
      </c>
      <c r="E262" t="s">
        <v>627</v>
      </c>
    </row>
    <row r="263" spans="1:5" x14ac:dyDescent="0.3">
      <c r="A263">
        <v>2</v>
      </c>
      <c r="B263" t="s">
        <v>0</v>
      </c>
      <c r="C263" t="s">
        <v>111</v>
      </c>
      <c r="D263" t="s">
        <v>40</v>
      </c>
      <c r="E263" t="s">
        <v>627</v>
      </c>
    </row>
    <row r="264" spans="1:5" x14ac:dyDescent="0.3">
      <c r="A264">
        <v>5</v>
      </c>
      <c r="B264" t="s">
        <v>0</v>
      </c>
      <c r="C264" t="s">
        <v>111</v>
      </c>
      <c r="D264" t="s">
        <v>40</v>
      </c>
      <c r="E264" t="s">
        <v>627</v>
      </c>
    </row>
    <row r="265" spans="1:5" x14ac:dyDescent="0.3">
      <c r="A265">
        <v>35</v>
      </c>
      <c r="B265" t="s">
        <v>0</v>
      </c>
      <c r="C265" t="s">
        <v>111</v>
      </c>
      <c r="D265" t="s">
        <v>40</v>
      </c>
      <c r="E265" t="s">
        <v>627</v>
      </c>
    </row>
    <row r="266" spans="1:5" x14ac:dyDescent="0.3">
      <c r="A266">
        <v>9</v>
      </c>
      <c r="B266" t="s">
        <v>0</v>
      </c>
      <c r="C266" t="s">
        <v>111</v>
      </c>
      <c r="D266" t="s">
        <v>40</v>
      </c>
      <c r="E266" t="s">
        <v>627</v>
      </c>
    </row>
    <row r="267" spans="1:5" x14ac:dyDescent="0.3">
      <c r="A267">
        <v>2</v>
      </c>
      <c r="B267" t="s">
        <v>0</v>
      </c>
      <c r="C267" t="s">
        <v>111</v>
      </c>
      <c r="D267" t="s">
        <v>40</v>
      </c>
      <c r="E267" t="s">
        <v>627</v>
      </c>
    </row>
    <row r="268" spans="1:5" x14ac:dyDescent="0.3">
      <c r="A268">
        <v>5</v>
      </c>
      <c r="B268" t="s">
        <v>0</v>
      </c>
      <c r="C268" t="s">
        <v>111</v>
      </c>
      <c r="D268" t="s">
        <v>40</v>
      </c>
      <c r="E268" t="s">
        <v>627</v>
      </c>
    </row>
    <row r="269" spans="1:5" x14ac:dyDescent="0.3">
      <c r="A269">
        <v>13</v>
      </c>
      <c r="B269" t="s">
        <v>0</v>
      </c>
      <c r="C269" t="s">
        <v>111</v>
      </c>
      <c r="D269" t="s">
        <v>40</v>
      </c>
      <c r="E269" t="s">
        <v>627</v>
      </c>
    </row>
    <row r="270" spans="1:5" x14ac:dyDescent="0.3">
      <c r="A270">
        <v>3</v>
      </c>
      <c r="B270" t="s">
        <v>0</v>
      </c>
      <c r="C270" t="s">
        <v>111</v>
      </c>
      <c r="D270" t="s">
        <v>40</v>
      </c>
      <c r="E270" t="s">
        <v>627</v>
      </c>
    </row>
    <row r="271" spans="1:5" x14ac:dyDescent="0.3">
      <c r="A271">
        <v>9</v>
      </c>
      <c r="B271" t="s">
        <v>0</v>
      </c>
      <c r="C271" t="s">
        <v>111</v>
      </c>
      <c r="D271" t="s">
        <v>40</v>
      </c>
      <c r="E271" t="s">
        <v>627</v>
      </c>
    </row>
    <row r="272" spans="1:5" x14ac:dyDescent="0.3">
      <c r="A272">
        <v>4</v>
      </c>
      <c r="B272" t="s">
        <v>0</v>
      </c>
      <c r="C272" t="s">
        <v>111</v>
      </c>
      <c r="D272" t="s">
        <v>40</v>
      </c>
      <c r="E272" t="s">
        <v>627</v>
      </c>
    </row>
    <row r="273" spans="1:5" x14ac:dyDescent="0.3">
      <c r="A273">
        <v>8</v>
      </c>
      <c r="B273" t="s">
        <v>0</v>
      </c>
      <c r="C273" t="s">
        <v>111</v>
      </c>
      <c r="D273" t="s">
        <v>40</v>
      </c>
      <c r="E273" t="s">
        <v>123</v>
      </c>
    </row>
    <row r="274" spans="1:5" x14ac:dyDescent="0.3">
      <c r="A274">
        <v>2</v>
      </c>
      <c r="B274" t="s">
        <v>0</v>
      </c>
      <c r="C274" t="s">
        <v>111</v>
      </c>
      <c r="D274" t="s">
        <v>40</v>
      </c>
      <c r="E274" t="s">
        <v>123</v>
      </c>
    </row>
    <row r="275" spans="1:5" x14ac:dyDescent="0.3">
      <c r="A275">
        <v>2</v>
      </c>
      <c r="B275" t="s">
        <v>0</v>
      </c>
      <c r="C275" t="s">
        <v>111</v>
      </c>
      <c r="D275" t="s">
        <v>40</v>
      </c>
      <c r="E275" t="s">
        <v>123</v>
      </c>
    </row>
    <row r="276" spans="1:5" x14ac:dyDescent="0.3">
      <c r="A276">
        <v>4</v>
      </c>
      <c r="B276" t="s">
        <v>0</v>
      </c>
      <c r="C276" t="s">
        <v>111</v>
      </c>
      <c r="D276" t="s">
        <v>40</v>
      </c>
      <c r="E276" t="s">
        <v>123</v>
      </c>
    </row>
    <row r="277" spans="1:5" x14ac:dyDescent="0.3">
      <c r="A277">
        <v>1</v>
      </c>
      <c r="B277" t="s">
        <v>0</v>
      </c>
      <c r="C277" t="s">
        <v>111</v>
      </c>
      <c r="D277" t="s">
        <v>40</v>
      </c>
      <c r="E277" t="s">
        <v>123</v>
      </c>
    </row>
    <row r="278" spans="1:5" x14ac:dyDescent="0.3">
      <c r="A278">
        <v>1</v>
      </c>
      <c r="B278" t="s">
        <v>0</v>
      </c>
      <c r="C278" t="s">
        <v>111</v>
      </c>
      <c r="D278" t="s">
        <v>40</v>
      </c>
      <c r="E278" t="s">
        <v>123</v>
      </c>
    </row>
    <row r="279" spans="1:5" x14ac:dyDescent="0.3">
      <c r="A279">
        <v>2</v>
      </c>
      <c r="B279" t="s">
        <v>0</v>
      </c>
      <c r="C279" t="s">
        <v>111</v>
      </c>
      <c r="D279" t="s">
        <v>40</v>
      </c>
      <c r="E279" t="s">
        <v>123</v>
      </c>
    </row>
    <row r="280" spans="1:5" x14ac:dyDescent="0.3">
      <c r="A280">
        <v>57</v>
      </c>
      <c r="B280" t="s">
        <v>0</v>
      </c>
      <c r="C280" t="s">
        <v>111</v>
      </c>
      <c r="D280" t="s">
        <v>40</v>
      </c>
    </row>
    <row r="281" spans="1:5" x14ac:dyDescent="0.3">
      <c r="A281">
        <v>11</v>
      </c>
      <c r="B281" t="s">
        <v>0</v>
      </c>
      <c r="C281" t="s">
        <v>111</v>
      </c>
      <c r="D281" t="s">
        <v>40</v>
      </c>
    </row>
    <row r="282" spans="1:5" x14ac:dyDescent="0.3">
      <c r="A282">
        <v>98</v>
      </c>
      <c r="B282" t="s">
        <v>0</v>
      </c>
      <c r="C282" t="s">
        <v>111</v>
      </c>
      <c r="D282" t="s">
        <v>40</v>
      </c>
    </row>
    <row r="283" spans="1:5" x14ac:dyDescent="0.3">
      <c r="A283">
        <v>8</v>
      </c>
      <c r="B283" t="s">
        <v>0</v>
      </c>
      <c r="C283" t="s">
        <v>111</v>
      </c>
      <c r="D283" t="s">
        <v>40</v>
      </c>
    </row>
    <row r="284" spans="1:5" x14ac:dyDescent="0.3">
      <c r="A284">
        <v>5</v>
      </c>
      <c r="B284" t="s">
        <v>0</v>
      </c>
      <c r="C284" t="s">
        <v>111</v>
      </c>
      <c r="D284" t="s">
        <v>40</v>
      </c>
    </row>
    <row r="285" spans="1:5" x14ac:dyDescent="0.3">
      <c r="A285">
        <v>7</v>
      </c>
      <c r="B285" t="s">
        <v>0</v>
      </c>
      <c r="C285" t="s">
        <v>111</v>
      </c>
      <c r="D285" t="s">
        <v>40</v>
      </c>
    </row>
    <row r="286" spans="1:5" x14ac:dyDescent="0.3">
      <c r="A286">
        <v>5</v>
      </c>
      <c r="B286" t="s">
        <v>0</v>
      </c>
      <c r="C286" t="s">
        <v>111</v>
      </c>
      <c r="D286" t="s">
        <v>40</v>
      </c>
    </row>
    <row r="287" spans="1:5" x14ac:dyDescent="0.3">
      <c r="A287">
        <v>1</v>
      </c>
      <c r="B287" t="s">
        <v>0</v>
      </c>
      <c r="C287" t="s">
        <v>111</v>
      </c>
      <c r="D287" t="s">
        <v>40</v>
      </c>
    </row>
    <row r="288" spans="1:5" x14ac:dyDescent="0.3">
      <c r="A288">
        <v>8</v>
      </c>
      <c r="B288" t="s">
        <v>0</v>
      </c>
      <c r="C288" t="s">
        <v>111</v>
      </c>
      <c r="D288" t="s">
        <v>40</v>
      </c>
    </row>
    <row r="289" spans="1:5" x14ac:dyDescent="0.3">
      <c r="A289">
        <v>57</v>
      </c>
      <c r="B289" t="s">
        <v>0</v>
      </c>
      <c r="C289" t="s">
        <v>111</v>
      </c>
      <c r="D289" t="s">
        <v>40</v>
      </c>
    </row>
    <row r="290" spans="1:5" x14ac:dyDescent="0.3">
      <c r="A290">
        <v>4</v>
      </c>
      <c r="B290" t="s">
        <v>0</v>
      </c>
      <c r="C290" t="s">
        <v>111</v>
      </c>
      <c r="D290" t="s">
        <v>40</v>
      </c>
    </row>
    <row r="291" spans="1:5" x14ac:dyDescent="0.3">
      <c r="A291">
        <v>2</v>
      </c>
      <c r="B291" t="s">
        <v>0</v>
      </c>
      <c r="C291" t="s">
        <v>1368</v>
      </c>
      <c r="D291" t="s">
        <v>40</v>
      </c>
      <c r="E291" t="s">
        <v>1696</v>
      </c>
    </row>
    <row r="292" spans="1:5" x14ac:dyDescent="0.3">
      <c r="A292">
        <v>1</v>
      </c>
      <c r="B292" t="s">
        <v>0</v>
      </c>
      <c r="C292" t="s">
        <v>1368</v>
      </c>
      <c r="D292" t="s">
        <v>40</v>
      </c>
      <c r="E292" t="s">
        <v>1696</v>
      </c>
    </row>
    <row r="293" spans="1:5" x14ac:dyDescent="0.3">
      <c r="A293">
        <v>2</v>
      </c>
      <c r="B293" t="s">
        <v>0</v>
      </c>
      <c r="C293" t="s">
        <v>1368</v>
      </c>
      <c r="D293" t="s">
        <v>40</v>
      </c>
      <c r="E293" t="s">
        <v>1696</v>
      </c>
    </row>
    <row r="294" spans="1:5" x14ac:dyDescent="0.3">
      <c r="A294">
        <v>2</v>
      </c>
      <c r="B294" t="s">
        <v>0</v>
      </c>
      <c r="C294" t="s">
        <v>1368</v>
      </c>
      <c r="D294" t="s">
        <v>40</v>
      </c>
      <c r="E294" t="s">
        <v>1696</v>
      </c>
    </row>
    <row r="295" spans="1:5" x14ac:dyDescent="0.3">
      <c r="A295">
        <v>4</v>
      </c>
      <c r="B295" t="s">
        <v>0</v>
      </c>
      <c r="C295" t="s">
        <v>1368</v>
      </c>
      <c r="D295" t="s">
        <v>40</v>
      </c>
      <c r="E295" t="s">
        <v>1696</v>
      </c>
    </row>
    <row r="296" spans="1:5" x14ac:dyDescent="0.3">
      <c r="A296">
        <v>1</v>
      </c>
      <c r="B296" t="s">
        <v>0</v>
      </c>
      <c r="C296" t="s">
        <v>1368</v>
      </c>
      <c r="D296" t="s">
        <v>40</v>
      </c>
      <c r="E296" t="s">
        <v>1696</v>
      </c>
    </row>
    <row r="297" spans="1:5" x14ac:dyDescent="0.3">
      <c r="A297">
        <v>3</v>
      </c>
      <c r="B297" t="s">
        <v>0</v>
      </c>
      <c r="C297" t="s">
        <v>1368</v>
      </c>
      <c r="D297" t="s">
        <v>40</v>
      </c>
    </row>
    <row r="298" spans="1:5" x14ac:dyDescent="0.3">
      <c r="A298">
        <v>4</v>
      </c>
      <c r="B298" t="s">
        <v>0</v>
      </c>
      <c r="C298" t="s">
        <v>273</v>
      </c>
      <c r="D298" t="s">
        <v>40</v>
      </c>
      <c r="E298" t="s">
        <v>284</v>
      </c>
    </row>
    <row r="299" spans="1:5" x14ac:dyDescent="0.3">
      <c r="A299">
        <v>1</v>
      </c>
      <c r="B299" t="s">
        <v>0</v>
      </c>
      <c r="C299" t="s">
        <v>273</v>
      </c>
      <c r="D299" t="s">
        <v>40</v>
      </c>
      <c r="E299" t="s">
        <v>284</v>
      </c>
    </row>
    <row r="300" spans="1:5" x14ac:dyDescent="0.3">
      <c r="A300">
        <v>3</v>
      </c>
      <c r="B300" t="s">
        <v>0</v>
      </c>
      <c r="C300" t="s">
        <v>273</v>
      </c>
      <c r="D300" t="s">
        <v>40</v>
      </c>
      <c r="E300" t="s">
        <v>284</v>
      </c>
    </row>
    <row r="301" spans="1:5" x14ac:dyDescent="0.3">
      <c r="A301">
        <v>4</v>
      </c>
      <c r="B301" t="s">
        <v>0</v>
      </c>
      <c r="C301" t="s">
        <v>273</v>
      </c>
      <c r="D301" t="s">
        <v>40</v>
      </c>
      <c r="E301" t="s">
        <v>284</v>
      </c>
    </row>
    <row r="302" spans="1:5" x14ac:dyDescent="0.3">
      <c r="A302">
        <v>5</v>
      </c>
      <c r="B302" t="s">
        <v>0</v>
      </c>
      <c r="C302" t="s">
        <v>273</v>
      </c>
      <c r="D302" t="s">
        <v>40</v>
      </c>
      <c r="E302" t="s">
        <v>284</v>
      </c>
    </row>
    <row r="303" spans="1:5" x14ac:dyDescent="0.3">
      <c r="A303">
        <v>1</v>
      </c>
      <c r="B303" t="s">
        <v>0</v>
      </c>
      <c r="C303" t="s">
        <v>273</v>
      </c>
      <c r="D303" t="s">
        <v>40</v>
      </c>
      <c r="E303" t="s">
        <v>284</v>
      </c>
    </row>
    <row r="304" spans="1:5" x14ac:dyDescent="0.3">
      <c r="A304">
        <v>3</v>
      </c>
      <c r="B304" t="s">
        <v>0</v>
      </c>
      <c r="C304" t="s">
        <v>273</v>
      </c>
      <c r="D304" t="s">
        <v>40</v>
      </c>
      <c r="E304" t="s">
        <v>284</v>
      </c>
    </row>
    <row r="305" spans="1:5" x14ac:dyDescent="0.3">
      <c r="A305">
        <v>11</v>
      </c>
      <c r="B305" t="s">
        <v>0</v>
      </c>
      <c r="C305" t="s">
        <v>273</v>
      </c>
      <c r="D305" t="s">
        <v>40</v>
      </c>
      <c r="E305" t="s">
        <v>284</v>
      </c>
    </row>
    <row r="306" spans="1:5" x14ac:dyDescent="0.3">
      <c r="A306">
        <v>15</v>
      </c>
      <c r="B306" t="s">
        <v>0</v>
      </c>
      <c r="C306" t="s">
        <v>273</v>
      </c>
      <c r="D306" t="s">
        <v>40</v>
      </c>
      <c r="E306" t="s">
        <v>284</v>
      </c>
    </row>
    <row r="307" spans="1:5" x14ac:dyDescent="0.3">
      <c r="A307">
        <v>2</v>
      </c>
      <c r="B307" t="s">
        <v>0</v>
      </c>
      <c r="C307" t="s">
        <v>273</v>
      </c>
      <c r="D307" t="s">
        <v>40</v>
      </c>
      <c r="E307" t="s">
        <v>284</v>
      </c>
    </row>
    <row r="308" spans="1:5" x14ac:dyDescent="0.3">
      <c r="A308">
        <v>8</v>
      </c>
      <c r="B308" t="s">
        <v>0</v>
      </c>
      <c r="C308" t="s">
        <v>273</v>
      </c>
      <c r="D308" t="s">
        <v>40</v>
      </c>
      <c r="E308" t="s">
        <v>284</v>
      </c>
    </row>
    <row r="309" spans="1:5" x14ac:dyDescent="0.3">
      <c r="A309">
        <v>4</v>
      </c>
      <c r="B309" t="s">
        <v>0</v>
      </c>
      <c r="C309" t="s">
        <v>273</v>
      </c>
      <c r="D309" t="s">
        <v>40</v>
      </c>
      <c r="E309" t="s">
        <v>284</v>
      </c>
    </row>
    <row r="310" spans="1:5" x14ac:dyDescent="0.3">
      <c r="A310">
        <v>10</v>
      </c>
      <c r="B310" t="s">
        <v>0</v>
      </c>
      <c r="C310" t="s">
        <v>273</v>
      </c>
      <c r="D310" t="s">
        <v>40</v>
      </c>
      <c r="E310" t="s">
        <v>284</v>
      </c>
    </row>
    <row r="311" spans="1:5" x14ac:dyDescent="0.3">
      <c r="A311">
        <v>3</v>
      </c>
      <c r="B311" t="s">
        <v>0</v>
      </c>
      <c r="C311" t="s">
        <v>273</v>
      </c>
      <c r="D311" t="s">
        <v>40</v>
      </c>
      <c r="E311" t="s">
        <v>284</v>
      </c>
    </row>
    <row r="312" spans="1:5" x14ac:dyDescent="0.3">
      <c r="A312">
        <v>5</v>
      </c>
      <c r="B312" t="s">
        <v>0</v>
      </c>
      <c r="C312" t="s">
        <v>273</v>
      </c>
      <c r="D312" t="s">
        <v>40</v>
      </c>
      <c r="E312" t="s">
        <v>284</v>
      </c>
    </row>
    <row r="313" spans="1:5" x14ac:dyDescent="0.3">
      <c r="A313">
        <v>1</v>
      </c>
      <c r="B313" t="s">
        <v>0</v>
      </c>
      <c r="C313" t="s">
        <v>273</v>
      </c>
      <c r="D313" t="s">
        <v>40</v>
      </c>
      <c r="E313" t="s">
        <v>284</v>
      </c>
    </row>
    <row r="314" spans="1:5" x14ac:dyDescent="0.3">
      <c r="A314">
        <v>1</v>
      </c>
      <c r="B314" t="s">
        <v>0</v>
      </c>
      <c r="C314" t="s">
        <v>273</v>
      </c>
      <c r="D314" t="s">
        <v>40</v>
      </c>
      <c r="E314" t="s">
        <v>284</v>
      </c>
    </row>
    <row r="315" spans="1:5" x14ac:dyDescent="0.3">
      <c r="A315">
        <v>1</v>
      </c>
      <c r="B315" t="s">
        <v>0</v>
      </c>
      <c r="C315" t="s">
        <v>273</v>
      </c>
      <c r="D315" t="s">
        <v>40</v>
      </c>
    </row>
    <row r="316" spans="1:5" x14ac:dyDescent="0.3">
      <c r="A316">
        <v>1</v>
      </c>
      <c r="B316" t="s">
        <v>0</v>
      </c>
      <c r="C316" t="s">
        <v>273</v>
      </c>
      <c r="D316" t="s">
        <v>40</v>
      </c>
    </row>
    <row r="317" spans="1:5" x14ac:dyDescent="0.3">
      <c r="A317">
        <v>1</v>
      </c>
      <c r="B317" t="s">
        <v>0</v>
      </c>
      <c r="C317" t="s">
        <v>273</v>
      </c>
      <c r="D317" t="s">
        <v>40</v>
      </c>
    </row>
    <row r="318" spans="1:5" x14ac:dyDescent="0.3">
      <c r="A318">
        <v>8</v>
      </c>
      <c r="B318" t="s">
        <v>0</v>
      </c>
      <c r="C318" t="s">
        <v>273</v>
      </c>
      <c r="D318" t="s">
        <v>40</v>
      </c>
    </row>
    <row r="319" spans="1:5" x14ac:dyDescent="0.3">
      <c r="A319">
        <v>1</v>
      </c>
      <c r="B319" t="s">
        <v>0</v>
      </c>
      <c r="C319" t="s">
        <v>1367</v>
      </c>
      <c r="D319" t="s">
        <v>38</v>
      </c>
    </row>
    <row r="320" spans="1:5" x14ac:dyDescent="0.3">
      <c r="A320">
        <v>4</v>
      </c>
      <c r="B320" t="s">
        <v>0</v>
      </c>
      <c r="C320" t="s">
        <v>1367</v>
      </c>
      <c r="D320" t="s">
        <v>38</v>
      </c>
    </row>
    <row r="321" spans="1:5" x14ac:dyDescent="0.3">
      <c r="A321">
        <v>2</v>
      </c>
      <c r="B321" t="s">
        <v>0</v>
      </c>
      <c r="C321" t="s">
        <v>1367</v>
      </c>
      <c r="D321" t="s">
        <v>38</v>
      </c>
    </row>
    <row r="322" spans="1:5" x14ac:dyDescent="0.3">
      <c r="A322">
        <v>1</v>
      </c>
      <c r="B322" t="s">
        <v>0</v>
      </c>
      <c r="C322" t="s">
        <v>1367</v>
      </c>
      <c r="D322" t="s">
        <v>38</v>
      </c>
    </row>
    <row r="323" spans="1:5" x14ac:dyDescent="0.3">
      <c r="A323">
        <v>3</v>
      </c>
      <c r="B323" t="s">
        <v>0</v>
      </c>
      <c r="C323" t="s">
        <v>1800</v>
      </c>
      <c r="D323" t="s">
        <v>39</v>
      </c>
    </row>
    <row r="324" spans="1:5" x14ac:dyDescent="0.3">
      <c r="A324">
        <v>1</v>
      </c>
      <c r="B324" t="s">
        <v>0</v>
      </c>
      <c r="C324" t="s">
        <v>1800</v>
      </c>
      <c r="D324" t="s">
        <v>39</v>
      </c>
    </row>
    <row r="325" spans="1:5" x14ac:dyDescent="0.3">
      <c r="A325">
        <v>1</v>
      </c>
      <c r="B325" t="s">
        <v>0</v>
      </c>
      <c r="C325" t="s">
        <v>1242</v>
      </c>
      <c r="D325" t="s">
        <v>40</v>
      </c>
      <c r="E325" t="s">
        <v>1252</v>
      </c>
    </row>
    <row r="326" spans="1:5" x14ac:dyDescent="0.3">
      <c r="A326">
        <v>1</v>
      </c>
      <c r="B326" t="s">
        <v>0</v>
      </c>
      <c r="C326" t="s">
        <v>1242</v>
      </c>
      <c r="D326" t="s">
        <v>40</v>
      </c>
    </row>
    <row r="327" spans="1:5" x14ac:dyDescent="0.3">
      <c r="A327">
        <v>1</v>
      </c>
      <c r="B327" t="s">
        <v>0</v>
      </c>
      <c r="C327" t="s">
        <v>1242</v>
      </c>
      <c r="D327" t="s">
        <v>40</v>
      </c>
    </row>
    <row r="328" spans="1:5" x14ac:dyDescent="0.3">
      <c r="A328">
        <v>1</v>
      </c>
      <c r="B328" t="s">
        <v>108</v>
      </c>
      <c r="C328" t="s">
        <v>734</v>
      </c>
      <c r="D328" t="s">
        <v>38</v>
      </c>
    </row>
    <row r="329" spans="1:5" x14ac:dyDescent="0.3">
      <c r="A329">
        <v>1</v>
      </c>
      <c r="B329" t="s">
        <v>108</v>
      </c>
      <c r="C329" t="s">
        <v>734</v>
      </c>
      <c r="D329" t="s">
        <v>38</v>
      </c>
    </row>
    <row r="330" spans="1:5" x14ac:dyDescent="0.3">
      <c r="A330">
        <v>1</v>
      </c>
      <c r="B330" t="s">
        <v>108</v>
      </c>
      <c r="C330" t="s">
        <v>734</v>
      </c>
      <c r="D330" t="s">
        <v>38</v>
      </c>
    </row>
    <row r="331" spans="1:5" x14ac:dyDescent="0.3">
      <c r="A331">
        <v>1</v>
      </c>
      <c r="B331" t="s">
        <v>108</v>
      </c>
      <c r="C331" t="s">
        <v>120</v>
      </c>
      <c r="D331" t="s">
        <v>38</v>
      </c>
      <c r="E331" t="s">
        <v>131</v>
      </c>
    </row>
    <row r="332" spans="1:5" x14ac:dyDescent="0.3">
      <c r="A332">
        <v>1</v>
      </c>
      <c r="B332" t="s">
        <v>108</v>
      </c>
      <c r="C332" t="s">
        <v>120</v>
      </c>
      <c r="D332" t="s">
        <v>38</v>
      </c>
      <c r="E332" t="s">
        <v>131</v>
      </c>
    </row>
    <row r="333" spans="1:5" x14ac:dyDescent="0.3">
      <c r="A333">
        <v>1</v>
      </c>
      <c r="B333" t="s">
        <v>108</v>
      </c>
      <c r="C333" t="s">
        <v>120</v>
      </c>
      <c r="D333" t="s">
        <v>38</v>
      </c>
    </row>
    <row r="334" spans="1:5" x14ac:dyDescent="0.3">
      <c r="A334">
        <v>1</v>
      </c>
      <c r="B334" t="s">
        <v>108</v>
      </c>
      <c r="C334" t="s">
        <v>119</v>
      </c>
      <c r="D334" t="s">
        <v>40</v>
      </c>
      <c r="E334" t="s">
        <v>130</v>
      </c>
    </row>
    <row r="335" spans="1:5" x14ac:dyDescent="0.3">
      <c r="A335">
        <v>4</v>
      </c>
      <c r="B335" t="s">
        <v>108</v>
      </c>
      <c r="C335" t="s">
        <v>119</v>
      </c>
      <c r="D335" t="s">
        <v>40</v>
      </c>
      <c r="E335" t="s">
        <v>130</v>
      </c>
    </row>
    <row r="336" spans="1:5" x14ac:dyDescent="0.3">
      <c r="A336">
        <v>4</v>
      </c>
      <c r="B336" t="s">
        <v>108</v>
      </c>
      <c r="C336" t="s">
        <v>119</v>
      </c>
      <c r="D336" t="s">
        <v>40</v>
      </c>
      <c r="E336" t="s">
        <v>130</v>
      </c>
    </row>
    <row r="337" spans="1:5" x14ac:dyDescent="0.3">
      <c r="A337">
        <v>16</v>
      </c>
      <c r="B337" t="s">
        <v>108</v>
      </c>
      <c r="C337" t="s">
        <v>119</v>
      </c>
      <c r="D337" t="s">
        <v>40</v>
      </c>
      <c r="E337" t="s">
        <v>130</v>
      </c>
    </row>
    <row r="338" spans="1:5" x14ac:dyDescent="0.3">
      <c r="A338">
        <v>2</v>
      </c>
      <c r="B338" t="s">
        <v>108</v>
      </c>
      <c r="C338" t="s">
        <v>119</v>
      </c>
      <c r="D338" t="s">
        <v>40</v>
      </c>
      <c r="E338" t="s">
        <v>130</v>
      </c>
    </row>
    <row r="339" spans="1:5" x14ac:dyDescent="0.3">
      <c r="A339">
        <v>1</v>
      </c>
      <c r="B339" t="s">
        <v>108</v>
      </c>
      <c r="C339" t="s">
        <v>119</v>
      </c>
      <c r="D339" t="s">
        <v>40</v>
      </c>
      <c r="E339" t="s">
        <v>130</v>
      </c>
    </row>
    <row r="340" spans="1:5" x14ac:dyDescent="0.3">
      <c r="A340">
        <v>1</v>
      </c>
      <c r="B340" t="s">
        <v>108</v>
      </c>
      <c r="C340" t="s">
        <v>119</v>
      </c>
      <c r="D340" t="s">
        <v>40</v>
      </c>
      <c r="E340" t="s">
        <v>130</v>
      </c>
    </row>
    <row r="341" spans="1:5" x14ac:dyDescent="0.3">
      <c r="A341">
        <v>2</v>
      </c>
      <c r="B341" t="s">
        <v>108</v>
      </c>
      <c r="C341" t="s">
        <v>119</v>
      </c>
      <c r="D341" t="s">
        <v>40</v>
      </c>
      <c r="E341" t="s">
        <v>130</v>
      </c>
    </row>
    <row r="342" spans="1:5" x14ac:dyDescent="0.3">
      <c r="A342">
        <v>1</v>
      </c>
      <c r="B342" t="s">
        <v>108</v>
      </c>
      <c r="C342" t="s">
        <v>119</v>
      </c>
      <c r="D342" t="s">
        <v>40</v>
      </c>
      <c r="E342" t="s">
        <v>130</v>
      </c>
    </row>
    <row r="343" spans="1:5" x14ac:dyDescent="0.3">
      <c r="A343">
        <v>2</v>
      </c>
      <c r="B343" t="s">
        <v>108</v>
      </c>
      <c r="C343" t="s">
        <v>119</v>
      </c>
      <c r="D343" t="s">
        <v>40</v>
      </c>
      <c r="E343" t="s">
        <v>130</v>
      </c>
    </row>
    <row r="344" spans="1:5" x14ac:dyDescent="0.3">
      <c r="A344">
        <v>1</v>
      </c>
      <c r="B344" t="s">
        <v>108</v>
      </c>
      <c r="C344" t="s">
        <v>119</v>
      </c>
      <c r="D344" t="s">
        <v>40</v>
      </c>
      <c r="E344" t="s">
        <v>130</v>
      </c>
    </row>
    <row r="345" spans="1:5" x14ac:dyDescent="0.3">
      <c r="A345">
        <v>2</v>
      </c>
      <c r="B345" t="s">
        <v>108</v>
      </c>
      <c r="C345" t="s">
        <v>119</v>
      </c>
      <c r="D345" t="s">
        <v>40</v>
      </c>
      <c r="E345" t="s">
        <v>130</v>
      </c>
    </row>
    <row r="346" spans="1:5" x14ac:dyDescent="0.3">
      <c r="A346">
        <v>1</v>
      </c>
      <c r="B346" t="s">
        <v>108</v>
      </c>
      <c r="C346" t="s">
        <v>119</v>
      </c>
      <c r="D346" t="s">
        <v>40</v>
      </c>
      <c r="E346" t="s">
        <v>130</v>
      </c>
    </row>
    <row r="347" spans="1:5" x14ac:dyDescent="0.3">
      <c r="A347">
        <v>4</v>
      </c>
      <c r="B347" t="s">
        <v>108</v>
      </c>
      <c r="C347" t="s">
        <v>119</v>
      </c>
      <c r="D347" t="s">
        <v>40</v>
      </c>
      <c r="E347" t="s">
        <v>130</v>
      </c>
    </row>
    <row r="348" spans="1:5" x14ac:dyDescent="0.3">
      <c r="A348">
        <v>1</v>
      </c>
      <c r="B348" t="s">
        <v>108</v>
      </c>
      <c r="C348" t="s">
        <v>119</v>
      </c>
      <c r="D348" t="s">
        <v>40</v>
      </c>
      <c r="E348" t="s">
        <v>402</v>
      </c>
    </row>
    <row r="349" spans="1:5" x14ac:dyDescent="0.3">
      <c r="A349">
        <v>5</v>
      </c>
      <c r="B349" t="s">
        <v>108</v>
      </c>
      <c r="C349" t="s">
        <v>119</v>
      </c>
      <c r="D349" t="s">
        <v>40</v>
      </c>
      <c r="E349" t="s">
        <v>402</v>
      </c>
    </row>
    <row r="350" spans="1:5" x14ac:dyDescent="0.3">
      <c r="A350">
        <v>5</v>
      </c>
      <c r="B350" t="s">
        <v>108</v>
      </c>
      <c r="C350" t="s">
        <v>119</v>
      </c>
      <c r="D350" t="s">
        <v>40</v>
      </c>
      <c r="E350" t="s">
        <v>402</v>
      </c>
    </row>
    <row r="351" spans="1:5" x14ac:dyDescent="0.3">
      <c r="A351">
        <v>2</v>
      </c>
      <c r="B351" t="s">
        <v>108</v>
      </c>
      <c r="C351" t="s">
        <v>119</v>
      </c>
      <c r="D351" t="s">
        <v>40</v>
      </c>
      <c r="E351" t="s">
        <v>402</v>
      </c>
    </row>
    <row r="352" spans="1:5" x14ac:dyDescent="0.3">
      <c r="A352">
        <v>5</v>
      </c>
      <c r="B352" t="s">
        <v>108</v>
      </c>
      <c r="C352" t="s">
        <v>119</v>
      </c>
      <c r="D352" t="s">
        <v>40</v>
      </c>
      <c r="E352" t="s">
        <v>402</v>
      </c>
    </row>
    <row r="353" spans="1:5" x14ac:dyDescent="0.3">
      <c r="A353">
        <v>2</v>
      </c>
      <c r="B353" t="s">
        <v>108</v>
      </c>
      <c r="C353" t="s">
        <v>119</v>
      </c>
      <c r="D353" t="s">
        <v>40</v>
      </c>
      <c r="E353" t="s">
        <v>402</v>
      </c>
    </row>
    <row r="354" spans="1:5" x14ac:dyDescent="0.3">
      <c r="A354">
        <v>4</v>
      </c>
      <c r="B354" t="s">
        <v>108</v>
      </c>
      <c r="C354" t="s">
        <v>119</v>
      </c>
      <c r="D354" t="s">
        <v>40</v>
      </c>
      <c r="E354" t="s">
        <v>402</v>
      </c>
    </row>
    <row r="355" spans="1:5" x14ac:dyDescent="0.3">
      <c r="A355">
        <v>1</v>
      </c>
      <c r="B355" t="s">
        <v>108</v>
      </c>
      <c r="C355" t="s">
        <v>119</v>
      </c>
      <c r="D355" t="s">
        <v>40</v>
      </c>
      <c r="E355" t="s">
        <v>402</v>
      </c>
    </row>
    <row r="356" spans="1:5" x14ac:dyDescent="0.3">
      <c r="A356">
        <v>1</v>
      </c>
      <c r="B356" t="s">
        <v>108</v>
      </c>
      <c r="C356" t="s">
        <v>119</v>
      </c>
      <c r="D356" t="s">
        <v>40</v>
      </c>
      <c r="E356" t="s">
        <v>402</v>
      </c>
    </row>
    <row r="357" spans="1:5" x14ac:dyDescent="0.3">
      <c r="A357">
        <v>1</v>
      </c>
      <c r="B357" t="s">
        <v>108</v>
      </c>
      <c r="C357" t="s">
        <v>119</v>
      </c>
      <c r="D357" t="s">
        <v>40</v>
      </c>
      <c r="E357" t="s">
        <v>402</v>
      </c>
    </row>
    <row r="358" spans="1:5" x14ac:dyDescent="0.3">
      <c r="A358">
        <v>2</v>
      </c>
      <c r="B358" t="s">
        <v>108</v>
      </c>
      <c r="C358" t="s">
        <v>119</v>
      </c>
      <c r="D358" t="s">
        <v>40</v>
      </c>
    </row>
    <row r="359" spans="1:5" x14ac:dyDescent="0.3">
      <c r="A359">
        <v>1</v>
      </c>
      <c r="B359" t="s">
        <v>108</v>
      </c>
      <c r="C359" t="s">
        <v>119</v>
      </c>
      <c r="D359" t="s">
        <v>40</v>
      </c>
    </row>
    <row r="360" spans="1:5" x14ac:dyDescent="0.3">
      <c r="A360">
        <v>1</v>
      </c>
      <c r="B360" t="s">
        <v>108</v>
      </c>
      <c r="C360" t="s">
        <v>1377</v>
      </c>
      <c r="D360" t="s">
        <v>38</v>
      </c>
    </row>
    <row r="361" spans="1:5" x14ac:dyDescent="0.3">
      <c r="A361">
        <v>1</v>
      </c>
      <c r="B361" t="s">
        <v>108</v>
      </c>
      <c r="C361" t="s">
        <v>1377</v>
      </c>
      <c r="D361" t="s">
        <v>38</v>
      </c>
    </row>
    <row r="362" spans="1:5" x14ac:dyDescent="0.3">
      <c r="A362">
        <v>2</v>
      </c>
      <c r="B362" t="s">
        <v>108</v>
      </c>
      <c r="C362" t="s">
        <v>1377</v>
      </c>
      <c r="D362" t="s">
        <v>38</v>
      </c>
    </row>
    <row r="363" spans="1:5" x14ac:dyDescent="0.3">
      <c r="A363">
        <v>3</v>
      </c>
      <c r="B363" t="s">
        <v>108</v>
      </c>
      <c r="C363" t="s">
        <v>1377</v>
      </c>
      <c r="D363" t="s">
        <v>38</v>
      </c>
    </row>
    <row r="364" spans="1:5" x14ac:dyDescent="0.3">
      <c r="A364">
        <v>2</v>
      </c>
      <c r="B364" t="s">
        <v>108</v>
      </c>
      <c r="C364" t="s">
        <v>598</v>
      </c>
      <c r="D364" t="s">
        <v>38</v>
      </c>
      <c r="E364" t="s">
        <v>1735</v>
      </c>
    </row>
    <row r="365" spans="1:5" x14ac:dyDescent="0.3">
      <c r="A365">
        <v>2</v>
      </c>
      <c r="B365" t="s">
        <v>108</v>
      </c>
      <c r="C365" t="s">
        <v>598</v>
      </c>
      <c r="D365" t="s">
        <v>38</v>
      </c>
    </row>
    <row r="366" spans="1:5" x14ac:dyDescent="0.3">
      <c r="A366">
        <v>4</v>
      </c>
      <c r="B366" t="s">
        <v>108</v>
      </c>
      <c r="C366" t="s">
        <v>598</v>
      </c>
      <c r="D366" t="s">
        <v>38</v>
      </c>
    </row>
    <row r="367" spans="1:5" x14ac:dyDescent="0.3">
      <c r="A367">
        <v>2</v>
      </c>
      <c r="B367" t="s">
        <v>108</v>
      </c>
      <c r="C367" t="s">
        <v>598</v>
      </c>
      <c r="D367" t="s">
        <v>38</v>
      </c>
    </row>
    <row r="368" spans="1:5" x14ac:dyDescent="0.3">
      <c r="A368">
        <v>1</v>
      </c>
      <c r="B368" t="s">
        <v>1565</v>
      </c>
      <c r="C368" t="s">
        <v>1570</v>
      </c>
      <c r="D368" t="s">
        <v>39</v>
      </c>
    </row>
    <row r="369" spans="1:5" x14ac:dyDescent="0.3">
      <c r="A369">
        <v>1</v>
      </c>
      <c r="B369" t="s">
        <v>489</v>
      </c>
      <c r="C369" t="s">
        <v>495</v>
      </c>
      <c r="D369" t="s">
        <v>41</v>
      </c>
    </row>
    <row r="370" spans="1:5" x14ac:dyDescent="0.3">
      <c r="A370">
        <v>1</v>
      </c>
      <c r="B370" t="s">
        <v>489</v>
      </c>
      <c r="C370" t="s">
        <v>495</v>
      </c>
      <c r="D370" t="s">
        <v>41</v>
      </c>
    </row>
    <row r="371" spans="1:5" x14ac:dyDescent="0.3">
      <c r="A371">
        <v>1</v>
      </c>
      <c r="B371" t="s">
        <v>489</v>
      </c>
      <c r="C371" t="s">
        <v>495</v>
      </c>
      <c r="D371" t="s">
        <v>41</v>
      </c>
    </row>
    <row r="372" spans="1:5" x14ac:dyDescent="0.3">
      <c r="A372">
        <v>1</v>
      </c>
      <c r="B372" t="s">
        <v>489</v>
      </c>
      <c r="C372" t="s">
        <v>1487</v>
      </c>
      <c r="D372" t="s">
        <v>41</v>
      </c>
    </row>
    <row r="373" spans="1:5" x14ac:dyDescent="0.3">
      <c r="A373">
        <v>1</v>
      </c>
      <c r="B373" t="s">
        <v>489</v>
      </c>
      <c r="D373" t="s">
        <v>41</v>
      </c>
    </row>
    <row r="374" spans="1:5" x14ac:dyDescent="0.3">
      <c r="A374">
        <v>1</v>
      </c>
      <c r="B374" t="s">
        <v>109</v>
      </c>
      <c r="C374" t="s">
        <v>143</v>
      </c>
      <c r="D374" t="s">
        <v>39</v>
      </c>
    </row>
    <row r="375" spans="1:5" x14ac:dyDescent="0.3">
      <c r="A375">
        <v>1</v>
      </c>
      <c r="B375" t="s">
        <v>109</v>
      </c>
      <c r="C375" t="s">
        <v>37</v>
      </c>
      <c r="D375" t="s">
        <v>39</v>
      </c>
      <c r="E375" t="s">
        <v>132</v>
      </c>
    </row>
    <row r="376" spans="1:5" x14ac:dyDescent="0.3">
      <c r="A376">
        <v>1</v>
      </c>
      <c r="B376" t="s">
        <v>109</v>
      </c>
      <c r="C376" t="s">
        <v>37</v>
      </c>
      <c r="D376" t="s">
        <v>39</v>
      </c>
      <c r="E376" t="s">
        <v>269</v>
      </c>
    </row>
    <row r="377" spans="1:5" x14ac:dyDescent="0.3">
      <c r="A377">
        <v>2</v>
      </c>
      <c r="B377" t="s">
        <v>109</v>
      </c>
      <c r="C377" t="s">
        <v>37</v>
      </c>
      <c r="D377" t="s">
        <v>39</v>
      </c>
      <c r="E377" t="s">
        <v>269</v>
      </c>
    </row>
    <row r="378" spans="1:5" x14ac:dyDescent="0.3">
      <c r="A378">
        <v>1</v>
      </c>
      <c r="B378" t="s">
        <v>109</v>
      </c>
      <c r="C378" t="s">
        <v>180</v>
      </c>
      <c r="D378" t="s">
        <v>39</v>
      </c>
      <c r="E378" t="s">
        <v>910</v>
      </c>
    </row>
    <row r="379" spans="1:5" x14ac:dyDescent="0.3">
      <c r="A379">
        <v>1</v>
      </c>
      <c r="B379" t="s">
        <v>31</v>
      </c>
      <c r="C379" t="s">
        <v>143</v>
      </c>
      <c r="D379" t="s">
        <v>39</v>
      </c>
    </row>
    <row r="380" spans="1:5" x14ac:dyDescent="0.3">
      <c r="A380">
        <v>1</v>
      </c>
      <c r="B380" t="s">
        <v>31</v>
      </c>
      <c r="C380" t="s">
        <v>143</v>
      </c>
      <c r="D380" t="s">
        <v>39</v>
      </c>
    </row>
    <row r="381" spans="1:5" x14ac:dyDescent="0.3">
      <c r="A381">
        <v>1</v>
      </c>
      <c r="B381" t="s">
        <v>31</v>
      </c>
      <c r="C381" t="s">
        <v>143</v>
      </c>
      <c r="D381" t="s">
        <v>39</v>
      </c>
    </row>
    <row r="382" spans="1:5" x14ac:dyDescent="0.3">
      <c r="A382">
        <v>1</v>
      </c>
      <c r="B382" t="s">
        <v>31</v>
      </c>
      <c r="C382" t="s">
        <v>143</v>
      </c>
      <c r="D382" t="s">
        <v>39</v>
      </c>
    </row>
    <row r="383" spans="1:5" x14ac:dyDescent="0.3">
      <c r="A383">
        <v>1</v>
      </c>
      <c r="B383" t="s">
        <v>31</v>
      </c>
      <c r="C383" t="s">
        <v>35</v>
      </c>
      <c r="D383" t="s">
        <v>39</v>
      </c>
      <c r="E383" t="s">
        <v>911</v>
      </c>
    </row>
    <row r="384" spans="1:5" x14ac:dyDescent="0.3">
      <c r="A384">
        <v>4</v>
      </c>
      <c r="B384" t="s">
        <v>31</v>
      </c>
      <c r="C384" t="s">
        <v>35</v>
      </c>
      <c r="D384" t="s">
        <v>39</v>
      </c>
      <c r="E384" t="s">
        <v>911</v>
      </c>
    </row>
    <row r="385" spans="1:4" x14ac:dyDescent="0.3">
      <c r="A385">
        <v>2</v>
      </c>
      <c r="B385" t="s">
        <v>31</v>
      </c>
      <c r="C385" t="s">
        <v>35</v>
      </c>
      <c r="D385" t="s">
        <v>39</v>
      </c>
    </row>
    <row r="386" spans="1:4" x14ac:dyDescent="0.3">
      <c r="A386">
        <v>1</v>
      </c>
      <c r="B386" t="s">
        <v>31</v>
      </c>
      <c r="C386" t="s">
        <v>35</v>
      </c>
      <c r="D386" t="s">
        <v>39</v>
      </c>
    </row>
    <row r="387" spans="1:4" x14ac:dyDescent="0.3">
      <c r="A387">
        <v>1</v>
      </c>
      <c r="B387" t="s">
        <v>31</v>
      </c>
      <c r="C387" t="s">
        <v>35</v>
      </c>
      <c r="D387" t="s">
        <v>39</v>
      </c>
    </row>
    <row r="388" spans="1:4" x14ac:dyDescent="0.3">
      <c r="A388">
        <v>5</v>
      </c>
      <c r="B388" t="s">
        <v>31</v>
      </c>
      <c r="C388" t="s">
        <v>35</v>
      </c>
      <c r="D388" t="s">
        <v>39</v>
      </c>
    </row>
    <row r="389" spans="1:4" x14ac:dyDescent="0.3">
      <c r="A389">
        <v>4</v>
      </c>
      <c r="B389" t="s">
        <v>31</v>
      </c>
      <c r="C389" t="s">
        <v>35</v>
      </c>
      <c r="D389" t="s">
        <v>39</v>
      </c>
    </row>
    <row r="390" spans="1:4" x14ac:dyDescent="0.3">
      <c r="A390">
        <v>2</v>
      </c>
      <c r="B390" t="s">
        <v>31</v>
      </c>
      <c r="C390" t="s">
        <v>35</v>
      </c>
      <c r="D390" t="s">
        <v>39</v>
      </c>
    </row>
    <row r="391" spans="1:4" x14ac:dyDescent="0.3">
      <c r="A391">
        <v>1</v>
      </c>
      <c r="B391" t="s">
        <v>31</v>
      </c>
      <c r="C391" t="s">
        <v>35</v>
      </c>
      <c r="D391" t="s">
        <v>39</v>
      </c>
    </row>
    <row r="392" spans="1:4" x14ac:dyDescent="0.3">
      <c r="A392">
        <v>1</v>
      </c>
      <c r="B392" t="s">
        <v>31</v>
      </c>
      <c r="C392" t="s">
        <v>35</v>
      </c>
      <c r="D392" t="s">
        <v>39</v>
      </c>
    </row>
    <row r="393" spans="1:4" x14ac:dyDescent="0.3">
      <c r="A393">
        <v>1</v>
      </c>
      <c r="B393" t="s">
        <v>31</v>
      </c>
      <c r="C393" t="s">
        <v>35</v>
      </c>
      <c r="D393" t="s">
        <v>39</v>
      </c>
    </row>
    <row r="394" spans="1:4" x14ac:dyDescent="0.3">
      <c r="A394">
        <v>3</v>
      </c>
      <c r="B394" t="s">
        <v>31</v>
      </c>
      <c r="C394" t="s">
        <v>35</v>
      </c>
      <c r="D394" t="s">
        <v>39</v>
      </c>
    </row>
    <row r="395" spans="1:4" x14ac:dyDescent="0.3">
      <c r="A395">
        <v>2</v>
      </c>
      <c r="B395" t="s">
        <v>31</v>
      </c>
      <c r="C395" t="s">
        <v>35</v>
      </c>
      <c r="D395" t="s">
        <v>39</v>
      </c>
    </row>
    <row r="396" spans="1:4" x14ac:dyDescent="0.3">
      <c r="A396">
        <v>1</v>
      </c>
      <c r="B396" t="s">
        <v>31</v>
      </c>
      <c r="C396" t="s">
        <v>35</v>
      </c>
      <c r="D396" t="s">
        <v>39</v>
      </c>
    </row>
    <row r="397" spans="1:4" x14ac:dyDescent="0.3">
      <c r="A397">
        <v>8</v>
      </c>
      <c r="B397" t="s">
        <v>31</v>
      </c>
      <c r="C397" t="s">
        <v>35</v>
      </c>
      <c r="D397" t="s">
        <v>39</v>
      </c>
    </row>
    <row r="398" spans="1:4" x14ac:dyDescent="0.3">
      <c r="A398">
        <v>3</v>
      </c>
      <c r="B398" t="s">
        <v>31</v>
      </c>
      <c r="C398" t="s">
        <v>35</v>
      </c>
      <c r="D398" t="s">
        <v>39</v>
      </c>
    </row>
    <row r="399" spans="1:4" x14ac:dyDescent="0.3">
      <c r="A399">
        <v>1</v>
      </c>
      <c r="B399" t="s">
        <v>31</v>
      </c>
      <c r="C399" t="s">
        <v>35</v>
      </c>
      <c r="D399" t="s">
        <v>39</v>
      </c>
    </row>
    <row r="400" spans="1:4" x14ac:dyDescent="0.3">
      <c r="A400">
        <v>2</v>
      </c>
      <c r="B400" t="s">
        <v>31</v>
      </c>
      <c r="C400" t="s">
        <v>35</v>
      </c>
      <c r="D400" t="s">
        <v>39</v>
      </c>
    </row>
    <row r="401" spans="1:5" x14ac:dyDescent="0.3">
      <c r="A401">
        <v>6</v>
      </c>
      <c r="B401" t="s">
        <v>31</v>
      </c>
      <c r="C401" t="s">
        <v>35</v>
      </c>
      <c r="D401" t="s">
        <v>39</v>
      </c>
    </row>
    <row r="402" spans="1:5" x14ac:dyDescent="0.3">
      <c r="A402">
        <v>4</v>
      </c>
      <c r="B402" t="s">
        <v>31</v>
      </c>
      <c r="C402" t="s">
        <v>35</v>
      </c>
      <c r="D402" t="s">
        <v>39</v>
      </c>
    </row>
    <row r="403" spans="1:5" x14ac:dyDescent="0.3">
      <c r="A403">
        <v>1</v>
      </c>
      <c r="B403" t="s">
        <v>31</v>
      </c>
      <c r="C403" t="s">
        <v>35</v>
      </c>
      <c r="D403" t="s">
        <v>39</v>
      </c>
    </row>
    <row r="404" spans="1:5" x14ac:dyDescent="0.3">
      <c r="A404">
        <v>1</v>
      </c>
      <c r="B404" t="s">
        <v>31</v>
      </c>
      <c r="C404" t="s">
        <v>35</v>
      </c>
      <c r="D404" t="s">
        <v>39</v>
      </c>
    </row>
    <row r="405" spans="1:5" x14ac:dyDescent="0.3">
      <c r="A405">
        <v>2</v>
      </c>
      <c r="B405" t="s">
        <v>31</v>
      </c>
      <c r="C405" t="s">
        <v>35</v>
      </c>
      <c r="D405" t="s">
        <v>39</v>
      </c>
    </row>
    <row r="406" spans="1:5" x14ac:dyDescent="0.3">
      <c r="A406">
        <v>1</v>
      </c>
      <c r="B406" t="s">
        <v>31</v>
      </c>
      <c r="C406" t="s">
        <v>35</v>
      </c>
      <c r="D406" t="s">
        <v>39</v>
      </c>
    </row>
    <row r="407" spans="1:5" x14ac:dyDescent="0.3">
      <c r="A407">
        <v>2</v>
      </c>
      <c r="B407" t="s">
        <v>31</v>
      </c>
      <c r="C407" t="s">
        <v>35</v>
      </c>
      <c r="D407" t="s">
        <v>39</v>
      </c>
    </row>
    <row r="408" spans="1:5" x14ac:dyDescent="0.3">
      <c r="A408">
        <v>2</v>
      </c>
      <c r="B408" t="s">
        <v>31</v>
      </c>
      <c r="C408" t="s">
        <v>37</v>
      </c>
      <c r="D408" t="s">
        <v>39</v>
      </c>
      <c r="E408" t="s">
        <v>632</v>
      </c>
    </row>
    <row r="409" spans="1:5" x14ac:dyDescent="0.3">
      <c r="A409">
        <v>1</v>
      </c>
      <c r="B409" t="s">
        <v>31</v>
      </c>
      <c r="C409" t="s">
        <v>37</v>
      </c>
      <c r="D409" t="s">
        <v>39</v>
      </c>
      <c r="E409" t="s">
        <v>790</v>
      </c>
    </row>
    <row r="410" spans="1:5" x14ac:dyDescent="0.3">
      <c r="A410">
        <v>2</v>
      </c>
      <c r="B410" t="s">
        <v>31</v>
      </c>
      <c r="C410" t="s">
        <v>37</v>
      </c>
      <c r="D410" t="s">
        <v>39</v>
      </c>
      <c r="E410" t="s">
        <v>322</v>
      </c>
    </row>
    <row r="411" spans="1:5" x14ac:dyDescent="0.3">
      <c r="A411">
        <v>1</v>
      </c>
      <c r="B411" t="s">
        <v>31</v>
      </c>
      <c r="C411" t="s">
        <v>37</v>
      </c>
      <c r="D411" t="s">
        <v>39</v>
      </c>
      <c r="E411" t="s">
        <v>322</v>
      </c>
    </row>
    <row r="412" spans="1:5" x14ac:dyDescent="0.3">
      <c r="A412">
        <v>1</v>
      </c>
      <c r="B412" t="s">
        <v>31</v>
      </c>
      <c r="C412" t="s">
        <v>37</v>
      </c>
      <c r="D412" t="s">
        <v>39</v>
      </c>
      <c r="E412" t="s">
        <v>322</v>
      </c>
    </row>
    <row r="413" spans="1:5" x14ac:dyDescent="0.3">
      <c r="A413">
        <v>1</v>
      </c>
      <c r="B413" t="s">
        <v>31</v>
      </c>
      <c r="C413" t="s">
        <v>37</v>
      </c>
      <c r="D413" t="s">
        <v>39</v>
      </c>
      <c r="E413" t="s">
        <v>132</v>
      </c>
    </row>
    <row r="414" spans="1:5" x14ac:dyDescent="0.3">
      <c r="A414">
        <v>1</v>
      </c>
      <c r="B414" t="s">
        <v>31</v>
      </c>
      <c r="C414" t="s">
        <v>37</v>
      </c>
      <c r="D414" t="s">
        <v>39</v>
      </c>
      <c r="E414" t="s">
        <v>132</v>
      </c>
    </row>
    <row r="415" spans="1:5" x14ac:dyDescent="0.3">
      <c r="A415">
        <v>1</v>
      </c>
      <c r="B415" t="s">
        <v>31</v>
      </c>
      <c r="C415" t="s">
        <v>37</v>
      </c>
      <c r="D415" t="s">
        <v>39</v>
      </c>
      <c r="E415" t="s">
        <v>132</v>
      </c>
    </row>
    <row r="416" spans="1:5" x14ac:dyDescent="0.3">
      <c r="A416">
        <v>1</v>
      </c>
      <c r="B416" t="s">
        <v>31</v>
      </c>
      <c r="C416" t="s">
        <v>37</v>
      </c>
      <c r="D416" t="s">
        <v>39</v>
      </c>
      <c r="E416" t="s">
        <v>132</v>
      </c>
    </row>
    <row r="417" spans="1:5" x14ac:dyDescent="0.3">
      <c r="A417">
        <v>1</v>
      </c>
      <c r="B417" t="s">
        <v>31</v>
      </c>
      <c r="C417" t="s">
        <v>37</v>
      </c>
      <c r="D417" t="s">
        <v>39</v>
      </c>
      <c r="E417" t="s">
        <v>132</v>
      </c>
    </row>
    <row r="418" spans="1:5" x14ac:dyDescent="0.3">
      <c r="A418">
        <v>2</v>
      </c>
      <c r="B418" t="s">
        <v>31</v>
      </c>
      <c r="C418" t="s">
        <v>37</v>
      </c>
      <c r="D418" t="s">
        <v>39</v>
      </c>
      <c r="E418" t="s">
        <v>132</v>
      </c>
    </row>
    <row r="419" spans="1:5" x14ac:dyDescent="0.3">
      <c r="A419">
        <v>2</v>
      </c>
      <c r="B419" t="s">
        <v>31</v>
      </c>
      <c r="C419" t="s">
        <v>37</v>
      </c>
      <c r="D419" t="s">
        <v>39</v>
      </c>
      <c r="E419" t="s">
        <v>132</v>
      </c>
    </row>
    <row r="420" spans="1:5" x14ac:dyDescent="0.3">
      <c r="A420">
        <v>1</v>
      </c>
      <c r="B420" t="s">
        <v>31</v>
      </c>
      <c r="C420" t="s">
        <v>37</v>
      </c>
      <c r="D420" t="s">
        <v>39</v>
      </c>
      <c r="E420" t="s">
        <v>132</v>
      </c>
    </row>
    <row r="421" spans="1:5" x14ac:dyDescent="0.3">
      <c r="A421">
        <v>1</v>
      </c>
      <c r="B421" t="s">
        <v>31</v>
      </c>
      <c r="C421" t="s">
        <v>37</v>
      </c>
      <c r="D421" t="s">
        <v>39</v>
      </c>
      <c r="E421" t="s">
        <v>1666</v>
      </c>
    </row>
    <row r="422" spans="1:5" x14ac:dyDescent="0.3">
      <c r="A422">
        <v>1</v>
      </c>
      <c r="B422" t="s">
        <v>31</v>
      </c>
      <c r="C422" t="s">
        <v>37</v>
      </c>
      <c r="D422" t="s">
        <v>39</v>
      </c>
      <c r="E422" t="s">
        <v>291</v>
      </c>
    </row>
    <row r="423" spans="1:5" x14ac:dyDescent="0.3">
      <c r="A423">
        <v>1</v>
      </c>
      <c r="B423" t="s">
        <v>31</v>
      </c>
      <c r="C423" t="s">
        <v>37</v>
      </c>
      <c r="D423" t="s">
        <v>39</v>
      </c>
      <c r="E423" t="s">
        <v>291</v>
      </c>
    </row>
    <row r="424" spans="1:5" x14ac:dyDescent="0.3">
      <c r="A424">
        <v>3</v>
      </c>
      <c r="B424" t="s">
        <v>31</v>
      </c>
      <c r="C424" t="s">
        <v>37</v>
      </c>
      <c r="D424" t="s">
        <v>39</v>
      </c>
      <c r="E424" t="s">
        <v>291</v>
      </c>
    </row>
    <row r="425" spans="1:5" x14ac:dyDescent="0.3">
      <c r="A425">
        <v>1</v>
      </c>
      <c r="B425" t="s">
        <v>31</v>
      </c>
      <c r="C425" t="s">
        <v>37</v>
      </c>
      <c r="D425" t="s">
        <v>39</v>
      </c>
      <c r="E425" t="s">
        <v>1883</v>
      </c>
    </row>
    <row r="426" spans="1:5" x14ac:dyDescent="0.3">
      <c r="A426">
        <v>1</v>
      </c>
      <c r="B426" t="s">
        <v>31</v>
      </c>
      <c r="C426" t="s">
        <v>37</v>
      </c>
      <c r="D426" t="s">
        <v>39</v>
      </c>
      <c r="E426" t="s">
        <v>269</v>
      </c>
    </row>
    <row r="427" spans="1:5" x14ac:dyDescent="0.3">
      <c r="A427">
        <v>2</v>
      </c>
      <c r="B427" t="s">
        <v>31</v>
      </c>
      <c r="C427" t="s">
        <v>37</v>
      </c>
      <c r="D427" t="s">
        <v>39</v>
      </c>
      <c r="E427" t="s">
        <v>269</v>
      </c>
    </row>
    <row r="428" spans="1:5" x14ac:dyDescent="0.3">
      <c r="A428">
        <v>11</v>
      </c>
      <c r="B428" t="s">
        <v>31</v>
      </c>
      <c r="C428" t="s">
        <v>37</v>
      </c>
      <c r="D428" t="s">
        <v>39</v>
      </c>
      <c r="E428" t="s">
        <v>269</v>
      </c>
    </row>
    <row r="429" spans="1:5" x14ac:dyDescent="0.3">
      <c r="A429">
        <v>1</v>
      </c>
      <c r="B429" t="s">
        <v>31</v>
      </c>
      <c r="C429" t="s">
        <v>37</v>
      </c>
      <c r="D429" t="s">
        <v>39</v>
      </c>
      <c r="E429" t="s">
        <v>269</v>
      </c>
    </row>
    <row r="430" spans="1:5" x14ac:dyDescent="0.3">
      <c r="A430">
        <v>1</v>
      </c>
      <c r="B430" t="s">
        <v>31</v>
      </c>
      <c r="C430" t="s">
        <v>37</v>
      </c>
      <c r="D430" t="s">
        <v>39</v>
      </c>
      <c r="E430" t="s">
        <v>269</v>
      </c>
    </row>
    <row r="431" spans="1:5" x14ac:dyDescent="0.3">
      <c r="A431">
        <v>3</v>
      </c>
      <c r="B431" t="s">
        <v>31</v>
      </c>
      <c r="C431" t="s">
        <v>37</v>
      </c>
      <c r="D431" t="s">
        <v>39</v>
      </c>
      <c r="E431" t="s">
        <v>269</v>
      </c>
    </row>
    <row r="432" spans="1:5" x14ac:dyDescent="0.3">
      <c r="A432">
        <v>1</v>
      </c>
      <c r="B432" t="s">
        <v>31</v>
      </c>
      <c r="C432" t="s">
        <v>37</v>
      </c>
      <c r="D432" t="s">
        <v>39</v>
      </c>
      <c r="E432" t="s">
        <v>269</v>
      </c>
    </row>
    <row r="433" spans="1:5" x14ac:dyDescent="0.3">
      <c r="A433">
        <v>6</v>
      </c>
      <c r="B433" t="s">
        <v>31</v>
      </c>
      <c r="C433" t="s">
        <v>37</v>
      </c>
      <c r="D433" t="s">
        <v>39</v>
      </c>
      <c r="E433" t="s">
        <v>269</v>
      </c>
    </row>
    <row r="434" spans="1:5" x14ac:dyDescent="0.3">
      <c r="A434">
        <v>4</v>
      </c>
      <c r="B434" t="s">
        <v>31</v>
      </c>
      <c r="C434" t="s">
        <v>37</v>
      </c>
      <c r="D434" t="s">
        <v>39</v>
      </c>
      <c r="E434" t="s">
        <v>269</v>
      </c>
    </row>
    <row r="435" spans="1:5" x14ac:dyDescent="0.3">
      <c r="A435">
        <v>1</v>
      </c>
      <c r="B435" t="s">
        <v>31</v>
      </c>
      <c r="C435" t="s">
        <v>37</v>
      </c>
      <c r="D435" t="s">
        <v>39</v>
      </c>
      <c r="E435" t="s">
        <v>269</v>
      </c>
    </row>
    <row r="436" spans="1:5" x14ac:dyDescent="0.3">
      <c r="A436">
        <v>3</v>
      </c>
      <c r="B436" t="s">
        <v>31</v>
      </c>
      <c r="C436" t="s">
        <v>37</v>
      </c>
      <c r="D436" t="s">
        <v>39</v>
      </c>
      <c r="E436" t="s">
        <v>269</v>
      </c>
    </row>
    <row r="437" spans="1:5" x14ac:dyDescent="0.3">
      <c r="A437">
        <v>1</v>
      </c>
      <c r="B437" t="s">
        <v>31</v>
      </c>
      <c r="C437" t="s">
        <v>37</v>
      </c>
      <c r="D437" t="s">
        <v>39</v>
      </c>
      <c r="E437" t="s">
        <v>269</v>
      </c>
    </row>
    <row r="438" spans="1:5" x14ac:dyDescent="0.3">
      <c r="A438">
        <v>1</v>
      </c>
      <c r="B438" t="s">
        <v>31</v>
      </c>
      <c r="C438" t="s">
        <v>37</v>
      </c>
      <c r="D438" t="s">
        <v>39</v>
      </c>
      <c r="E438" t="s">
        <v>269</v>
      </c>
    </row>
    <row r="439" spans="1:5" x14ac:dyDescent="0.3">
      <c r="A439">
        <v>1</v>
      </c>
      <c r="B439" t="s">
        <v>31</v>
      </c>
      <c r="C439" t="s">
        <v>37</v>
      </c>
      <c r="D439" t="s">
        <v>39</v>
      </c>
      <c r="E439" t="s">
        <v>269</v>
      </c>
    </row>
    <row r="440" spans="1:5" x14ac:dyDescent="0.3">
      <c r="A440">
        <v>1</v>
      </c>
      <c r="B440" t="s">
        <v>31</v>
      </c>
      <c r="C440" t="s">
        <v>37</v>
      </c>
      <c r="D440" t="s">
        <v>39</v>
      </c>
      <c r="E440" t="s">
        <v>269</v>
      </c>
    </row>
    <row r="441" spans="1:5" x14ac:dyDescent="0.3">
      <c r="A441">
        <v>4</v>
      </c>
      <c r="B441" t="s">
        <v>31</v>
      </c>
      <c r="C441" t="s">
        <v>37</v>
      </c>
      <c r="D441" t="s">
        <v>39</v>
      </c>
      <c r="E441" t="s">
        <v>269</v>
      </c>
    </row>
    <row r="442" spans="1:5" x14ac:dyDescent="0.3">
      <c r="A442">
        <v>1</v>
      </c>
      <c r="B442" t="s">
        <v>31</v>
      </c>
      <c r="C442" t="s">
        <v>37</v>
      </c>
      <c r="D442" t="s">
        <v>39</v>
      </c>
      <c r="E442" t="s">
        <v>269</v>
      </c>
    </row>
    <row r="443" spans="1:5" x14ac:dyDescent="0.3">
      <c r="A443">
        <v>2</v>
      </c>
      <c r="B443" t="s">
        <v>31</v>
      </c>
      <c r="C443" t="s">
        <v>37</v>
      </c>
      <c r="D443" t="s">
        <v>39</v>
      </c>
      <c r="E443" t="s">
        <v>270</v>
      </c>
    </row>
    <row r="444" spans="1:5" x14ac:dyDescent="0.3">
      <c r="A444">
        <v>1</v>
      </c>
      <c r="B444" t="s">
        <v>31</v>
      </c>
      <c r="C444" t="s">
        <v>37</v>
      </c>
      <c r="D444" t="s">
        <v>39</v>
      </c>
      <c r="E444" t="s">
        <v>270</v>
      </c>
    </row>
    <row r="445" spans="1:5" x14ac:dyDescent="0.3">
      <c r="A445">
        <v>1</v>
      </c>
      <c r="B445" t="s">
        <v>31</v>
      </c>
      <c r="C445" t="s">
        <v>37</v>
      </c>
      <c r="D445" t="s">
        <v>39</v>
      </c>
    </row>
    <row r="446" spans="1:5" x14ac:dyDescent="0.3">
      <c r="A446">
        <v>1</v>
      </c>
      <c r="B446" t="s">
        <v>31</v>
      </c>
      <c r="C446" t="s">
        <v>37</v>
      </c>
      <c r="D446" t="s">
        <v>39</v>
      </c>
    </row>
    <row r="447" spans="1:5" x14ac:dyDescent="0.3">
      <c r="A447">
        <v>2</v>
      </c>
      <c r="B447" t="s">
        <v>31</v>
      </c>
      <c r="C447" t="s">
        <v>37</v>
      </c>
      <c r="D447" t="s">
        <v>39</v>
      </c>
    </row>
    <row r="448" spans="1:5" x14ac:dyDescent="0.3">
      <c r="A448">
        <v>2</v>
      </c>
      <c r="B448" t="s">
        <v>31</v>
      </c>
      <c r="C448" t="s">
        <v>37</v>
      </c>
      <c r="D448" t="s">
        <v>39</v>
      </c>
    </row>
    <row r="449" spans="1:4" x14ac:dyDescent="0.3">
      <c r="A449">
        <v>1</v>
      </c>
      <c r="B449" t="s">
        <v>31</v>
      </c>
      <c r="C449" t="s">
        <v>37</v>
      </c>
      <c r="D449" t="s">
        <v>39</v>
      </c>
    </row>
    <row r="450" spans="1:4" x14ac:dyDescent="0.3">
      <c r="A450">
        <v>1</v>
      </c>
      <c r="B450" t="s">
        <v>31</v>
      </c>
      <c r="C450" t="s">
        <v>668</v>
      </c>
      <c r="D450" t="s">
        <v>39</v>
      </c>
    </row>
    <row r="451" spans="1:4" x14ac:dyDescent="0.3">
      <c r="A451">
        <v>1</v>
      </c>
      <c r="B451" t="s">
        <v>31</v>
      </c>
      <c r="C451" t="s">
        <v>668</v>
      </c>
      <c r="D451" t="s">
        <v>39</v>
      </c>
    </row>
    <row r="452" spans="1:4" x14ac:dyDescent="0.3">
      <c r="A452">
        <v>1</v>
      </c>
      <c r="B452" t="s">
        <v>31</v>
      </c>
      <c r="C452" t="s">
        <v>668</v>
      </c>
      <c r="D452" t="s">
        <v>39</v>
      </c>
    </row>
    <row r="453" spans="1:4" x14ac:dyDescent="0.3">
      <c r="A453">
        <v>1</v>
      </c>
      <c r="B453" t="s">
        <v>31</v>
      </c>
      <c r="C453" t="s">
        <v>668</v>
      </c>
      <c r="D453" t="s">
        <v>39</v>
      </c>
    </row>
    <row r="454" spans="1:4" x14ac:dyDescent="0.3">
      <c r="A454">
        <v>1</v>
      </c>
      <c r="B454" t="s">
        <v>31</v>
      </c>
      <c r="C454" t="s">
        <v>668</v>
      </c>
      <c r="D454" t="s">
        <v>39</v>
      </c>
    </row>
    <row r="455" spans="1:4" x14ac:dyDescent="0.3">
      <c r="A455">
        <v>1</v>
      </c>
      <c r="B455" t="s">
        <v>31</v>
      </c>
      <c r="C455" t="s">
        <v>668</v>
      </c>
      <c r="D455" t="s">
        <v>39</v>
      </c>
    </row>
    <row r="456" spans="1:4" x14ac:dyDescent="0.3">
      <c r="A456">
        <v>1</v>
      </c>
      <c r="B456" t="s">
        <v>31</v>
      </c>
      <c r="C456" t="s">
        <v>668</v>
      </c>
      <c r="D456" t="s">
        <v>39</v>
      </c>
    </row>
    <row r="457" spans="1:4" x14ac:dyDescent="0.3">
      <c r="A457">
        <v>1</v>
      </c>
      <c r="B457" t="s">
        <v>31</v>
      </c>
      <c r="C457" t="s">
        <v>668</v>
      </c>
      <c r="D457" t="s">
        <v>39</v>
      </c>
    </row>
    <row r="458" spans="1:4" x14ac:dyDescent="0.3">
      <c r="A458">
        <v>1</v>
      </c>
      <c r="B458" t="s">
        <v>31</v>
      </c>
      <c r="C458" t="s">
        <v>507</v>
      </c>
      <c r="D458" t="s">
        <v>39</v>
      </c>
    </row>
    <row r="459" spans="1:4" x14ac:dyDescent="0.3">
      <c r="A459">
        <v>1</v>
      </c>
      <c r="B459" t="s">
        <v>31</v>
      </c>
      <c r="C459" t="s">
        <v>507</v>
      </c>
      <c r="D459" t="s">
        <v>39</v>
      </c>
    </row>
    <row r="460" spans="1:4" x14ac:dyDescent="0.3">
      <c r="A460">
        <v>1</v>
      </c>
      <c r="B460" t="s">
        <v>31</v>
      </c>
      <c r="C460" t="s">
        <v>507</v>
      </c>
      <c r="D460" t="s">
        <v>39</v>
      </c>
    </row>
    <row r="461" spans="1:4" x14ac:dyDescent="0.3">
      <c r="A461">
        <v>1</v>
      </c>
      <c r="B461" t="s">
        <v>31</v>
      </c>
      <c r="C461" t="s">
        <v>507</v>
      </c>
      <c r="D461" t="s">
        <v>39</v>
      </c>
    </row>
    <row r="462" spans="1:4" x14ac:dyDescent="0.3">
      <c r="A462">
        <v>1</v>
      </c>
      <c r="B462" t="s">
        <v>31</v>
      </c>
      <c r="C462" t="s">
        <v>507</v>
      </c>
      <c r="D462" t="s">
        <v>39</v>
      </c>
    </row>
    <row r="463" spans="1:4" x14ac:dyDescent="0.3">
      <c r="A463">
        <v>1</v>
      </c>
      <c r="B463" t="s">
        <v>31</v>
      </c>
      <c r="C463" t="s">
        <v>511</v>
      </c>
      <c r="D463" t="s">
        <v>39</v>
      </c>
    </row>
    <row r="464" spans="1:4" x14ac:dyDescent="0.3">
      <c r="A464">
        <v>1</v>
      </c>
      <c r="B464" t="s">
        <v>31</v>
      </c>
      <c r="C464" t="s">
        <v>511</v>
      </c>
      <c r="D464" t="s">
        <v>39</v>
      </c>
    </row>
    <row r="465" spans="1:5" x14ac:dyDescent="0.3">
      <c r="A465">
        <v>1</v>
      </c>
      <c r="B465" t="s">
        <v>31</v>
      </c>
      <c r="C465" t="s">
        <v>511</v>
      </c>
      <c r="D465" t="s">
        <v>39</v>
      </c>
    </row>
    <row r="466" spans="1:5" x14ac:dyDescent="0.3">
      <c r="A466">
        <v>1</v>
      </c>
      <c r="B466" t="s">
        <v>31</v>
      </c>
      <c r="C466" t="s">
        <v>511</v>
      </c>
      <c r="D466" t="s">
        <v>39</v>
      </c>
    </row>
    <row r="467" spans="1:5" x14ac:dyDescent="0.3">
      <c r="A467">
        <v>1</v>
      </c>
      <c r="B467" t="s">
        <v>31</v>
      </c>
      <c r="C467" t="s">
        <v>511</v>
      </c>
      <c r="D467" t="s">
        <v>39</v>
      </c>
    </row>
    <row r="468" spans="1:5" x14ac:dyDescent="0.3">
      <c r="A468">
        <v>2</v>
      </c>
      <c r="B468" t="s">
        <v>31</v>
      </c>
      <c r="C468" t="s">
        <v>511</v>
      </c>
      <c r="D468" t="s">
        <v>39</v>
      </c>
    </row>
    <row r="469" spans="1:5" x14ac:dyDescent="0.3">
      <c r="A469">
        <v>1</v>
      </c>
      <c r="B469" t="s">
        <v>31</v>
      </c>
      <c r="C469" t="s">
        <v>510</v>
      </c>
      <c r="D469" t="s">
        <v>39</v>
      </c>
    </row>
    <row r="470" spans="1:5" x14ac:dyDescent="0.3">
      <c r="A470">
        <v>1</v>
      </c>
      <c r="B470" t="s">
        <v>31</v>
      </c>
      <c r="C470" t="s">
        <v>510</v>
      </c>
      <c r="D470" t="s">
        <v>39</v>
      </c>
    </row>
    <row r="471" spans="1:5" x14ac:dyDescent="0.3">
      <c r="A471">
        <v>1</v>
      </c>
      <c r="B471" t="s">
        <v>31</v>
      </c>
      <c r="C471" t="s">
        <v>510</v>
      </c>
      <c r="D471" t="s">
        <v>39</v>
      </c>
    </row>
    <row r="472" spans="1:5" x14ac:dyDescent="0.3">
      <c r="A472">
        <v>1</v>
      </c>
      <c r="B472" t="s">
        <v>31</v>
      </c>
      <c r="C472" t="s">
        <v>180</v>
      </c>
      <c r="D472" t="s">
        <v>39</v>
      </c>
      <c r="E472" t="s">
        <v>910</v>
      </c>
    </row>
    <row r="473" spans="1:5" x14ac:dyDescent="0.3">
      <c r="A473">
        <v>2</v>
      </c>
      <c r="B473" t="s">
        <v>31</v>
      </c>
      <c r="C473" t="s">
        <v>180</v>
      </c>
      <c r="D473" t="s">
        <v>39</v>
      </c>
      <c r="E473" t="s">
        <v>910</v>
      </c>
    </row>
    <row r="474" spans="1:5" x14ac:dyDescent="0.3">
      <c r="A474">
        <v>3</v>
      </c>
      <c r="B474" t="s">
        <v>31</v>
      </c>
      <c r="C474" t="s">
        <v>180</v>
      </c>
      <c r="D474" t="s">
        <v>39</v>
      </c>
    </row>
    <row r="475" spans="1:5" x14ac:dyDescent="0.3">
      <c r="A475">
        <v>1</v>
      </c>
      <c r="B475" t="s">
        <v>31</v>
      </c>
      <c r="C475" t="s">
        <v>180</v>
      </c>
      <c r="D475" t="s">
        <v>39</v>
      </c>
    </row>
    <row r="476" spans="1:5" x14ac:dyDescent="0.3">
      <c r="A476">
        <v>4</v>
      </c>
      <c r="B476" t="s">
        <v>31</v>
      </c>
      <c r="C476" t="s">
        <v>180</v>
      </c>
      <c r="D476" t="s">
        <v>39</v>
      </c>
    </row>
    <row r="477" spans="1:5" x14ac:dyDescent="0.3">
      <c r="A477">
        <v>1</v>
      </c>
      <c r="B477" t="s">
        <v>31</v>
      </c>
      <c r="C477" t="s">
        <v>180</v>
      </c>
      <c r="D477" t="s">
        <v>39</v>
      </c>
    </row>
    <row r="478" spans="1:5" x14ac:dyDescent="0.3">
      <c r="A478">
        <v>8</v>
      </c>
      <c r="B478" t="s">
        <v>31</v>
      </c>
      <c r="C478" t="s">
        <v>180</v>
      </c>
      <c r="D478" t="s">
        <v>39</v>
      </c>
    </row>
    <row r="479" spans="1:5" x14ac:dyDescent="0.3">
      <c r="A479">
        <v>1</v>
      </c>
      <c r="B479" t="s">
        <v>31</v>
      </c>
      <c r="C479" t="s">
        <v>180</v>
      </c>
      <c r="D479" t="s">
        <v>39</v>
      </c>
    </row>
    <row r="480" spans="1:5" x14ac:dyDescent="0.3">
      <c r="A480">
        <v>2</v>
      </c>
      <c r="B480" t="s">
        <v>31</v>
      </c>
      <c r="C480" t="s">
        <v>180</v>
      </c>
      <c r="D480" t="s">
        <v>39</v>
      </c>
    </row>
    <row r="481" spans="1:5" x14ac:dyDescent="0.3">
      <c r="A481">
        <v>3</v>
      </c>
      <c r="B481" t="s">
        <v>31</v>
      </c>
      <c r="C481" t="s">
        <v>180</v>
      </c>
      <c r="D481" t="s">
        <v>39</v>
      </c>
    </row>
    <row r="482" spans="1:5" x14ac:dyDescent="0.3">
      <c r="A482">
        <v>1</v>
      </c>
      <c r="B482" t="s">
        <v>31</v>
      </c>
      <c r="C482" t="s">
        <v>180</v>
      </c>
      <c r="D482" t="s">
        <v>39</v>
      </c>
    </row>
    <row r="483" spans="1:5" x14ac:dyDescent="0.3">
      <c r="A483">
        <v>1</v>
      </c>
      <c r="B483" t="s">
        <v>31</v>
      </c>
      <c r="C483" t="s">
        <v>180</v>
      </c>
      <c r="D483" t="s">
        <v>39</v>
      </c>
    </row>
    <row r="484" spans="1:5" x14ac:dyDescent="0.3">
      <c r="A484">
        <v>1</v>
      </c>
      <c r="B484" t="s">
        <v>31</v>
      </c>
      <c r="C484" t="s">
        <v>180</v>
      </c>
      <c r="D484" t="s">
        <v>39</v>
      </c>
    </row>
    <row r="485" spans="1:5" x14ac:dyDescent="0.3">
      <c r="A485">
        <v>1</v>
      </c>
      <c r="B485" t="s">
        <v>31</v>
      </c>
      <c r="C485" t="s">
        <v>180</v>
      </c>
      <c r="D485" t="s">
        <v>39</v>
      </c>
    </row>
    <row r="486" spans="1:5" x14ac:dyDescent="0.3">
      <c r="A486">
        <v>1</v>
      </c>
      <c r="B486" t="s">
        <v>31</v>
      </c>
      <c r="C486" t="s">
        <v>180</v>
      </c>
      <c r="D486" t="s">
        <v>39</v>
      </c>
    </row>
    <row r="487" spans="1:5" x14ac:dyDescent="0.3">
      <c r="A487">
        <v>1</v>
      </c>
      <c r="B487" t="s">
        <v>31</v>
      </c>
      <c r="C487" t="s">
        <v>180</v>
      </c>
      <c r="D487" t="s">
        <v>39</v>
      </c>
    </row>
    <row r="488" spans="1:5" x14ac:dyDescent="0.3">
      <c r="A488">
        <v>1</v>
      </c>
      <c r="B488" t="s">
        <v>31</v>
      </c>
      <c r="C488" t="s">
        <v>180</v>
      </c>
      <c r="D488" t="s">
        <v>39</v>
      </c>
    </row>
    <row r="489" spans="1:5" x14ac:dyDescent="0.3">
      <c r="A489">
        <v>1</v>
      </c>
      <c r="B489" t="s">
        <v>31</v>
      </c>
      <c r="C489" t="s">
        <v>180</v>
      </c>
      <c r="D489" t="s">
        <v>39</v>
      </c>
    </row>
    <row r="490" spans="1:5" x14ac:dyDescent="0.3">
      <c r="A490">
        <v>1</v>
      </c>
      <c r="B490" t="s">
        <v>31</v>
      </c>
      <c r="C490" t="s">
        <v>180</v>
      </c>
      <c r="D490" t="s">
        <v>39</v>
      </c>
    </row>
    <row r="491" spans="1:5" x14ac:dyDescent="0.3">
      <c r="A491">
        <v>1</v>
      </c>
      <c r="B491" t="s">
        <v>31</v>
      </c>
      <c r="C491" t="s">
        <v>180</v>
      </c>
      <c r="D491" t="s">
        <v>39</v>
      </c>
    </row>
    <row r="492" spans="1:5" x14ac:dyDescent="0.3">
      <c r="A492">
        <v>1</v>
      </c>
      <c r="B492" t="s">
        <v>31</v>
      </c>
      <c r="C492" t="s">
        <v>509</v>
      </c>
      <c r="D492" t="s">
        <v>39</v>
      </c>
      <c r="E492" t="s">
        <v>1010</v>
      </c>
    </row>
    <row r="493" spans="1:5" x14ac:dyDescent="0.3">
      <c r="A493">
        <v>1</v>
      </c>
      <c r="B493" t="s">
        <v>31</v>
      </c>
      <c r="C493" t="s">
        <v>509</v>
      </c>
      <c r="D493" t="s">
        <v>39</v>
      </c>
      <c r="E493" t="s">
        <v>1010</v>
      </c>
    </row>
    <row r="494" spans="1:5" x14ac:dyDescent="0.3">
      <c r="A494">
        <v>1</v>
      </c>
      <c r="B494" t="s">
        <v>31</v>
      </c>
      <c r="C494" t="s">
        <v>509</v>
      </c>
      <c r="D494" t="s">
        <v>39</v>
      </c>
    </row>
    <row r="495" spans="1:5" x14ac:dyDescent="0.3">
      <c r="A495">
        <v>4</v>
      </c>
      <c r="B495" t="s">
        <v>31</v>
      </c>
      <c r="C495" t="s">
        <v>509</v>
      </c>
      <c r="D495" t="s">
        <v>39</v>
      </c>
    </row>
    <row r="496" spans="1:5" x14ac:dyDescent="0.3">
      <c r="A496">
        <v>2</v>
      </c>
      <c r="B496" t="s">
        <v>31</v>
      </c>
      <c r="C496" t="s">
        <v>509</v>
      </c>
      <c r="D496" t="s">
        <v>39</v>
      </c>
    </row>
    <row r="497" spans="1:4" x14ac:dyDescent="0.3">
      <c r="A497">
        <v>1</v>
      </c>
      <c r="B497" t="s">
        <v>31</v>
      </c>
      <c r="C497" t="s">
        <v>509</v>
      </c>
      <c r="D497" t="s">
        <v>39</v>
      </c>
    </row>
    <row r="498" spans="1:4" x14ac:dyDescent="0.3">
      <c r="A498">
        <v>7</v>
      </c>
      <c r="B498" t="s">
        <v>31</v>
      </c>
      <c r="C498" t="s">
        <v>509</v>
      </c>
      <c r="D498" t="s">
        <v>39</v>
      </c>
    </row>
    <row r="499" spans="1:4" x14ac:dyDescent="0.3">
      <c r="A499">
        <v>3</v>
      </c>
      <c r="B499" t="s">
        <v>31</v>
      </c>
      <c r="C499" t="s">
        <v>509</v>
      </c>
      <c r="D499" t="s">
        <v>39</v>
      </c>
    </row>
    <row r="500" spans="1:4" x14ac:dyDescent="0.3">
      <c r="A500">
        <v>1</v>
      </c>
      <c r="B500" t="s">
        <v>31</v>
      </c>
      <c r="C500" t="s">
        <v>509</v>
      </c>
      <c r="D500" t="s">
        <v>39</v>
      </c>
    </row>
    <row r="501" spans="1:4" x14ac:dyDescent="0.3">
      <c r="A501">
        <v>1</v>
      </c>
      <c r="B501" t="s">
        <v>31</v>
      </c>
      <c r="C501" t="s">
        <v>509</v>
      </c>
      <c r="D501" t="s">
        <v>39</v>
      </c>
    </row>
    <row r="502" spans="1:4" x14ac:dyDescent="0.3">
      <c r="A502">
        <v>2</v>
      </c>
      <c r="B502" t="s">
        <v>31</v>
      </c>
      <c r="C502" t="s">
        <v>509</v>
      </c>
      <c r="D502" t="s">
        <v>39</v>
      </c>
    </row>
    <row r="503" spans="1:4" x14ac:dyDescent="0.3">
      <c r="A503">
        <v>7</v>
      </c>
      <c r="B503" t="s">
        <v>31</v>
      </c>
      <c r="C503" t="s">
        <v>509</v>
      </c>
      <c r="D503" t="s">
        <v>39</v>
      </c>
    </row>
    <row r="504" spans="1:4" x14ac:dyDescent="0.3">
      <c r="A504">
        <v>5</v>
      </c>
      <c r="B504" t="s">
        <v>31</v>
      </c>
      <c r="C504" t="s">
        <v>509</v>
      </c>
      <c r="D504" t="s">
        <v>39</v>
      </c>
    </row>
    <row r="505" spans="1:4" x14ac:dyDescent="0.3">
      <c r="A505">
        <v>1</v>
      </c>
      <c r="B505" t="s">
        <v>31</v>
      </c>
      <c r="C505" t="s">
        <v>509</v>
      </c>
      <c r="D505" t="s">
        <v>39</v>
      </c>
    </row>
    <row r="506" spans="1:4" x14ac:dyDescent="0.3">
      <c r="A506">
        <v>1</v>
      </c>
      <c r="B506" t="s">
        <v>31</v>
      </c>
      <c r="C506" t="s">
        <v>509</v>
      </c>
      <c r="D506" t="s">
        <v>39</v>
      </c>
    </row>
    <row r="507" spans="1:4" x14ac:dyDescent="0.3">
      <c r="A507">
        <v>1</v>
      </c>
      <c r="B507" t="s">
        <v>31</v>
      </c>
      <c r="C507" t="s">
        <v>509</v>
      </c>
      <c r="D507" t="s">
        <v>39</v>
      </c>
    </row>
    <row r="508" spans="1:4" x14ac:dyDescent="0.3">
      <c r="A508">
        <v>2</v>
      </c>
      <c r="B508" t="s">
        <v>31</v>
      </c>
      <c r="C508" t="s">
        <v>509</v>
      </c>
      <c r="D508" t="s">
        <v>39</v>
      </c>
    </row>
    <row r="509" spans="1:4" x14ac:dyDescent="0.3">
      <c r="A509">
        <v>1</v>
      </c>
      <c r="B509" t="s">
        <v>31</v>
      </c>
      <c r="C509" t="s">
        <v>509</v>
      </c>
      <c r="D509" t="s">
        <v>39</v>
      </c>
    </row>
    <row r="510" spans="1:4" x14ac:dyDescent="0.3">
      <c r="A510">
        <v>1</v>
      </c>
      <c r="B510" t="s">
        <v>31</v>
      </c>
      <c r="C510" t="s">
        <v>509</v>
      </c>
      <c r="D510" t="s">
        <v>39</v>
      </c>
    </row>
    <row r="511" spans="1:4" x14ac:dyDescent="0.3">
      <c r="A511">
        <v>1</v>
      </c>
      <c r="B511" t="s">
        <v>31</v>
      </c>
      <c r="C511" t="s">
        <v>509</v>
      </c>
      <c r="D511" t="s">
        <v>39</v>
      </c>
    </row>
    <row r="512" spans="1:4" x14ac:dyDescent="0.3">
      <c r="A512">
        <v>1</v>
      </c>
      <c r="B512" t="s">
        <v>31</v>
      </c>
      <c r="C512" t="s">
        <v>509</v>
      </c>
      <c r="D512" t="s">
        <v>39</v>
      </c>
    </row>
    <row r="513" spans="1:5" x14ac:dyDescent="0.3">
      <c r="A513">
        <v>2</v>
      </c>
      <c r="B513" t="s">
        <v>31</v>
      </c>
      <c r="C513" t="s">
        <v>509</v>
      </c>
      <c r="D513" t="s">
        <v>39</v>
      </c>
    </row>
    <row r="514" spans="1:5" x14ac:dyDescent="0.3">
      <c r="A514">
        <v>1</v>
      </c>
      <c r="B514" t="s">
        <v>31</v>
      </c>
      <c r="C514" t="s">
        <v>253</v>
      </c>
      <c r="D514" t="s">
        <v>39</v>
      </c>
      <c r="E514" t="s">
        <v>613</v>
      </c>
    </row>
    <row r="515" spans="1:5" x14ac:dyDescent="0.3">
      <c r="A515">
        <v>1</v>
      </c>
      <c r="B515" t="s">
        <v>31</v>
      </c>
      <c r="C515" t="s">
        <v>253</v>
      </c>
      <c r="D515" t="s">
        <v>39</v>
      </c>
    </row>
    <row r="516" spans="1:5" x14ac:dyDescent="0.3">
      <c r="A516">
        <v>1</v>
      </c>
      <c r="B516" t="s">
        <v>31</v>
      </c>
      <c r="C516" t="s">
        <v>253</v>
      </c>
      <c r="D516" t="s">
        <v>39</v>
      </c>
    </row>
    <row r="517" spans="1:5" x14ac:dyDescent="0.3">
      <c r="A517">
        <v>2</v>
      </c>
      <c r="B517" t="s">
        <v>31</v>
      </c>
      <c r="C517" t="s">
        <v>253</v>
      </c>
      <c r="D517" t="s">
        <v>39</v>
      </c>
    </row>
    <row r="518" spans="1:5" x14ac:dyDescent="0.3">
      <c r="A518">
        <v>1</v>
      </c>
      <c r="B518" t="s">
        <v>31</v>
      </c>
      <c r="C518" t="s">
        <v>253</v>
      </c>
      <c r="D518" t="s">
        <v>39</v>
      </c>
    </row>
    <row r="519" spans="1:5" x14ac:dyDescent="0.3">
      <c r="A519">
        <v>1</v>
      </c>
      <c r="B519" t="s">
        <v>227</v>
      </c>
      <c r="C519" t="s">
        <v>234</v>
      </c>
      <c r="D519" t="s">
        <v>39</v>
      </c>
      <c r="E519" t="s">
        <v>254</v>
      </c>
    </row>
    <row r="520" spans="1:5" x14ac:dyDescent="0.3">
      <c r="A520">
        <v>1</v>
      </c>
      <c r="B520" t="s">
        <v>227</v>
      </c>
      <c r="C520" t="s">
        <v>234</v>
      </c>
      <c r="D520" t="s">
        <v>39</v>
      </c>
      <c r="E520" t="s">
        <v>405</v>
      </c>
    </row>
    <row r="521" spans="1:5" x14ac:dyDescent="0.3">
      <c r="A521">
        <v>1</v>
      </c>
      <c r="B521" t="s">
        <v>227</v>
      </c>
      <c r="C521" t="s">
        <v>234</v>
      </c>
      <c r="D521" t="s">
        <v>39</v>
      </c>
      <c r="E521" t="s">
        <v>405</v>
      </c>
    </row>
    <row r="522" spans="1:5" x14ac:dyDescent="0.3">
      <c r="A522">
        <v>2</v>
      </c>
      <c r="B522" t="s">
        <v>227</v>
      </c>
      <c r="C522" t="s">
        <v>234</v>
      </c>
      <c r="D522" t="s">
        <v>39</v>
      </c>
      <c r="E522" t="s">
        <v>405</v>
      </c>
    </row>
    <row r="523" spans="1:5" x14ac:dyDescent="0.3">
      <c r="A523">
        <v>1</v>
      </c>
      <c r="B523" t="s">
        <v>227</v>
      </c>
      <c r="C523" t="s">
        <v>234</v>
      </c>
      <c r="D523" t="s">
        <v>39</v>
      </c>
      <c r="E523" t="s">
        <v>405</v>
      </c>
    </row>
    <row r="524" spans="1:5" x14ac:dyDescent="0.3">
      <c r="A524">
        <v>1</v>
      </c>
      <c r="B524" t="s">
        <v>2</v>
      </c>
      <c r="C524" t="s">
        <v>1537</v>
      </c>
      <c r="D524" t="s">
        <v>43</v>
      </c>
      <c r="E524" t="s">
        <v>1707</v>
      </c>
    </row>
    <row r="525" spans="1:5" x14ac:dyDescent="0.3">
      <c r="A525">
        <v>1</v>
      </c>
      <c r="B525" t="s">
        <v>2</v>
      </c>
      <c r="C525" t="s">
        <v>1537</v>
      </c>
      <c r="D525" t="s">
        <v>43</v>
      </c>
    </row>
    <row r="526" spans="1:5" x14ac:dyDescent="0.3">
      <c r="A526">
        <v>1</v>
      </c>
      <c r="B526" t="s">
        <v>2</v>
      </c>
      <c r="C526" t="s">
        <v>243</v>
      </c>
      <c r="D526" t="s">
        <v>43</v>
      </c>
      <c r="E526" t="s">
        <v>413</v>
      </c>
    </row>
    <row r="527" spans="1:5" x14ac:dyDescent="0.3">
      <c r="A527">
        <v>1</v>
      </c>
      <c r="B527" t="s">
        <v>2</v>
      </c>
      <c r="C527" t="s">
        <v>243</v>
      </c>
      <c r="D527" t="s">
        <v>43</v>
      </c>
      <c r="E527" t="s">
        <v>413</v>
      </c>
    </row>
    <row r="528" spans="1:5" x14ac:dyDescent="0.3">
      <c r="A528">
        <v>1</v>
      </c>
      <c r="B528" t="s">
        <v>2</v>
      </c>
      <c r="C528" t="s">
        <v>243</v>
      </c>
      <c r="D528" t="s">
        <v>43</v>
      </c>
      <c r="E528" t="s">
        <v>413</v>
      </c>
    </row>
    <row r="529" spans="1:5" x14ac:dyDescent="0.3">
      <c r="A529">
        <v>1</v>
      </c>
      <c r="B529" t="s">
        <v>2</v>
      </c>
      <c r="C529" t="s">
        <v>243</v>
      </c>
      <c r="D529" t="s">
        <v>43</v>
      </c>
      <c r="E529" t="s">
        <v>607</v>
      </c>
    </row>
    <row r="530" spans="1:5" x14ac:dyDescent="0.3">
      <c r="A530">
        <v>1</v>
      </c>
      <c r="B530" t="s">
        <v>2</v>
      </c>
      <c r="C530" t="s">
        <v>243</v>
      </c>
      <c r="D530" t="s">
        <v>43</v>
      </c>
      <c r="E530" t="s">
        <v>61</v>
      </c>
    </row>
    <row r="531" spans="1:5" x14ac:dyDescent="0.3">
      <c r="A531">
        <v>6</v>
      </c>
      <c r="B531" t="s">
        <v>2</v>
      </c>
      <c r="C531" t="s">
        <v>243</v>
      </c>
      <c r="D531" t="s">
        <v>43</v>
      </c>
      <c r="E531" t="s">
        <v>61</v>
      </c>
    </row>
    <row r="532" spans="1:5" x14ac:dyDescent="0.3">
      <c r="A532">
        <v>1</v>
      </c>
      <c r="B532" t="s">
        <v>2</v>
      </c>
      <c r="C532" t="s">
        <v>243</v>
      </c>
      <c r="D532" t="s">
        <v>43</v>
      </c>
      <c r="E532" t="s">
        <v>61</v>
      </c>
    </row>
    <row r="533" spans="1:5" x14ac:dyDescent="0.3">
      <c r="A533">
        <v>2</v>
      </c>
      <c r="B533" t="s">
        <v>2</v>
      </c>
      <c r="C533" t="s">
        <v>243</v>
      </c>
      <c r="D533" t="s">
        <v>43</v>
      </c>
    </row>
    <row r="534" spans="1:5" x14ac:dyDescent="0.3">
      <c r="A534">
        <v>1</v>
      </c>
      <c r="B534" t="s">
        <v>2</v>
      </c>
      <c r="C534" t="s">
        <v>243</v>
      </c>
      <c r="D534" t="s">
        <v>43</v>
      </c>
    </row>
    <row r="535" spans="1:5" x14ac:dyDescent="0.3">
      <c r="A535">
        <v>1</v>
      </c>
      <c r="B535" t="s">
        <v>2</v>
      </c>
      <c r="C535" t="s">
        <v>243</v>
      </c>
      <c r="D535" t="s">
        <v>43</v>
      </c>
    </row>
    <row r="536" spans="1:5" x14ac:dyDescent="0.3">
      <c r="A536">
        <v>1</v>
      </c>
      <c r="B536" t="s">
        <v>2</v>
      </c>
      <c r="C536" t="s">
        <v>243</v>
      </c>
      <c r="D536" t="s">
        <v>43</v>
      </c>
    </row>
    <row r="537" spans="1:5" x14ac:dyDescent="0.3">
      <c r="A537">
        <v>2</v>
      </c>
      <c r="B537" t="s">
        <v>2</v>
      </c>
      <c r="C537" t="s">
        <v>243</v>
      </c>
      <c r="D537" t="s">
        <v>43</v>
      </c>
    </row>
    <row r="538" spans="1:5" x14ac:dyDescent="0.3">
      <c r="A538">
        <v>6</v>
      </c>
      <c r="B538" t="s">
        <v>2</v>
      </c>
      <c r="C538" t="s">
        <v>243</v>
      </c>
      <c r="D538" t="s">
        <v>43</v>
      </c>
    </row>
    <row r="539" spans="1:5" x14ac:dyDescent="0.3">
      <c r="A539">
        <v>2</v>
      </c>
      <c r="B539" t="s">
        <v>2</v>
      </c>
      <c r="C539" t="s">
        <v>243</v>
      </c>
      <c r="D539" t="s">
        <v>43</v>
      </c>
    </row>
    <row r="540" spans="1:5" x14ac:dyDescent="0.3">
      <c r="A540">
        <v>1</v>
      </c>
      <c r="B540" t="s">
        <v>2</v>
      </c>
      <c r="C540" t="s">
        <v>19</v>
      </c>
      <c r="D540" t="s">
        <v>43</v>
      </c>
      <c r="E540" t="s">
        <v>1614</v>
      </c>
    </row>
    <row r="541" spans="1:5" x14ac:dyDescent="0.3">
      <c r="A541">
        <v>1</v>
      </c>
      <c r="B541" t="s">
        <v>2</v>
      </c>
      <c r="C541" t="s">
        <v>19</v>
      </c>
      <c r="D541" t="s">
        <v>43</v>
      </c>
    </row>
    <row r="542" spans="1:5" x14ac:dyDescent="0.3">
      <c r="A542">
        <v>1</v>
      </c>
      <c r="B542" t="s">
        <v>2</v>
      </c>
      <c r="C542" t="s">
        <v>19</v>
      </c>
      <c r="D542" t="s">
        <v>43</v>
      </c>
    </row>
    <row r="543" spans="1:5" x14ac:dyDescent="0.3">
      <c r="A543">
        <v>1</v>
      </c>
      <c r="B543" t="s">
        <v>2</v>
      </c>
      <c r="C543" t="s">
        <v>19</v>
      </c>
      <c r="D543" t="s">
        <v>43</v>
      </c>
    </row>
    <row r="544" spans="1:5" x14ac:dyDescent="0.3">
      <c r="A544">
        <v>1</v>
      </c>
      <c r="B544" t="s">
        <v>2</v>
      </c>
      <c r="C544" t="s">
        <v>19</v>
      </c>
      <c r="D544" t="s">
        <v>43</v>
      </c>
    </row>
    <row r="545" spans="1:5" x14ac:dyDescent="0.3">
      <c r="A545">
        <v>1</v>
      </c>
      <c r="B545" t="s">
        <v>2</v>
      </c>
      <c r="C545" t="s">
        <v>25</v>
      </c>
      <c r="D545" t="s">
        <v>43</v>
      </c>
      <c r="E545" t="s">
        <v>211</v>
      </c>
    </row>
    <row r="546" spans="1:5" x14ac:dyDescent="0.3">
      <c r="A546">
        <v>3</v>
      </c>
      <c r="B546" t="s">
        <v>2</v>
      </c>
      <c r="C546" t="s">
        <v>25</v>
      </c>
      <c r="D546" t="s">
        <v>43</v>
      </c>
      <c r="E546" t="s">
        <v>211</v>
      </c>
    </row>
    <row r="547" spans="1:5" x14ac:dyDescent="0.3">
      <c r="A547">
        <v>1</v>
      </c>
      <c r="B547" t="s">
        <v>2</v>
      </c>
      <c r="C547" t="s">
        <v>25</v>
      </c>
      <c r="D547" t="s">
        <v>43</v>
      </c>
      <c r="E547" t="s">
        <v>211</v>
      </c>
    </row>
    <row r="548" spans="1:5" x14ac:dyDescent="0.3">
      <c r="A548">
        <v>1</v>
      </c>
      <c r="B548" t="s">
        <v>2</v>
      </c>
      <c r="C548" t="s">
        <v>25</v>
      </c>
      <c r="D548" t="s">
        <v>43</v>
      </c>
      <c r="E548" t="s">
        <v>211</v>
      </c>
    </row>
    <row r="549" spans="1:5" x14ac:dyDescent="0.3">
      <c r="A549">
        <v>1</v>
      </c>
      <c r="B549" t="s">
        <v>2</v>
      </c>
      <c r="C549" t="s">
        <v>25</v>
      </c>
      <c r="D549" t="s">
        <v>43</v>
      </c>
      <c r="E549" t="s">
        <v>610</v>
      </c>
    </row>
    <row r="550" spans="1:5" x14ac:dyDescent="0.3">
      <c r="A550">
        <v>1</v>
      </c>
      <c r="B550" t="s">
        <v>2</v>
      </c>
      <c r="C550" t="s">
        <v>25</v>
      </c>
      <c r="D550" t="s">
        <v>43</v>
      </c>
      <c r="E550" t="s">
        <v>610</v>
      </c>
    </row>
    <row r="551" spans="1:5" x14ac:dyDescent="0.3">
      <c r="A551">
        <v>1</v>
      </c>
      <c r="B551" t="s">
        <v>2</v>
      </c>
      <c r="C551" t="s">
        <v>25</v>
      </c>
      <c r="D551" t="s">
        <v>43</v>
      </c>
    </row>
    <row r="552" spans="1:5" x14ac:dyDescent="0.3">
      <c r="A552">
        <v>2</v>
      </c>
      <c r="B552" t="s">
        <v>2</v>
      </c>
      <c r="C552" t="s">
        <v>25</v>
      </c>
      <c r="D552" t="s">
        <v>43</v>
      </c>
    </row>
    <row r="553" spans="1:5" x14ac:dyDescent="0.3">
      <c r="A553">
        <v>7</v>
      </c>
      <c r="B553" t="s">
        <v>2</v>
      </c>
      <c r="C553" t="s">
        <v>25</v>
      </c>
      <c r="D553" t="s">
        <v>43</v>
      </c>
    </row>
    <row r="554" spans="1:5" x14ac:dyDescent="0.3">
      <c r="A554">
        <v>1</v>
      </c>
      <c r="B554" t="s">
        <v>2</v>
      </c>
      <c r="C554" t="s">
        <v>25</v>
      </c>
      <c r="D554" t="s">
        <v>43</v>
      </c>
    </row>
    <row r="555" spans="1:5" x14ac:dyDescent="0.3">
      <c r="A555">
        <v>1</v>
      </c>
      <c r="B555" t="s">
        <v>2</v>
      </c>
      <c r="C555" t="s">
        <v>25</v>
      </c>
      <c r="D555" t="s">
        <v>43</v>
      </c>
    </row>
    <row r="556" spans="1:5" x14ac:dyDescent="0.3">
      <c r="A556">
        <v>6</v>
      </c>
      <c r="B556" t="s">
        <v>2</v>
      </c>
      <c r="C556" t="s">
        <v>25</v>
      </c>
      <c r="D556" t="s">
        <v>43</v>
      </c>
    </row>
    <row r="557" spans="1:5" x14ac:dyDescent="0.3">
      <c r="A557">
        <v>1</v>
      </c>
      <c r="B557" t="s">
        <v>2</v>
      </c>
      <c r="C557" t="s">
        <v>25</v>
      </c>
      <c r="D557" t="s">
        <v>43</v>
      </c>
    </row>
    <row r="558" spans="1:5" x14ac:dyDescent="0.3">
      <c r="A558">
        <v>1</v>
      </c>
      <c r="B558" t="s">
        <v>2</v>
      </c>
      <c r="C558" t="s">
        <v>25</v>
      </c>
      <c r="D558" t="s">
        <v>43</v>
      </c>
    </row>
    <row r="559" spans="1:5" x14ac:dyDescent="0.3">
      <c r="A559">
        <v>2</v>
      </c>
      <c r="B559" t="s">
        <v>2</v>
      </c>
      <c r="C559" t="s">
        <v>25</v>
      </c>
      <c r="D559" t="s">
        <v>43</v>
      </c>
    </row>
    <row r="560" spans="1:5" x14ac:dyDescent="0.3">
      <c r="A560">
        <v>1</v>
      </c>
      <c r="B560" t="s">
        <v>2</v>
      </c>
      <c r="C560" t="s">
        <v>25</v>
      </c>
      <c r="D560" t="s">
        <v>43</v>
      </c>
    </row>
    <row r="561" spans="1:4" x14ac:dyDescent="0.3">
      <c r="A561">
        <v>1</v>
      </c>
      <c r="B561" t="s">
        <v>2</v>
      </c>
      <c r="C561" t="s">
        <v>25</v>
      </c>
      <c r="D561" t="s">
        <v>43</v>
      </c>
    </row>
    <row r="562" spans="1:4" x14ac:dyDescent="0.3">
      <c r="A562">
        <v>1</v>
      </c>
      <c r="B562" t="s">
        <v>2</v>
      </c>
      <c r="C562" t="s">
        <v>25</v>
      </c>
      <c r="D562" t="s">
        <v>43</v>
      </c>
    </row>
    <row r="563" spans="1:4" x14ac:dyDescent="0.3">
      <c r="A563">
        <v>4</v>
      </c>
      <c r="B563" t="s">
        <v>2</v>
      </c>
      <c r="C563" t="s">
        <v>25</v>
      </c>
      <c r="D563" t="s">
        <v>43</v>
      </c>
    </row>
    <row r="564" spans="1:4" x14ac:dyDescent="0.3">
      <c r="A564">
        <v>1</v>
      </c>
      <c r="B564" t="s">
        <v>2</v>
      </c>
      <c r="C564" t="s">
        <v>25</v>
      </c>
      <c r="D564" t="s">
        <v>43</v>
      </c>
    </row>
    <row r="565" spans="1:4" x14ac:dyDescent="0.3">
      <c r="A565">
        <v>1</v>
      </c>
      <c r="B565" t="s">
        <v>2</v>
      </c>
      <c r="C565" t="s">
        <v>25</v>
      </c>
      <c r="D565" t="s">
        <v>43</v>
      </c>
    </row>
    <row r="566" spans="1:4" x14ac:dyDescent="0.3">
      <c r="A566">
        <v>1</v>
      </c>
      <c r="B566" t="s">
        <v>2</v>
      </c>
      <c r="C566" t="s">
        <v>25</v>
      </c>
      <c r="D566" t="s">
        <v>43</v>
      </c>
    </row>
    <row r="567" spans="1:4" x14ac:dyDescent="0.3">
      <c r="A567">
        <v>1</v>
      </c>
      <c r="B567" t="s">
        <v>2</v>
      </c>
      <c r="C567" t="s">
        <v>25</v>
      </c>
      <c r="D567" t="s">
        <v>43</v>
      </c>
    </row>
    <row r="568" spans="1:4" x14ac:dyDescent="0.3">
      <c r="A568">
        <v>1</v>
      </c>
      <c r="B568" t="s">
        <v>2</v>
      </c>
      <c r="C568" t="s">
        <v>25</v>
      </c>
      <c r="D568" t="s">
        <v>43</v>
      </c>
    </row>
    <row r="569" spans="1:4" x14ac:dyDescent="0.3">
      <c r="A569">
        <v>3</v>
      </c>
      <c r="B569" t="s">
        <v>2</v>
      </c>
      <c r="C569" t="s">
        <v>25</v>
      </c>
      <c r="D569" t="s">
        <v>43</v>
      </c>
    </row>
    <row r="570" spans="1:4" x14ac:dyDescent="0.3">
      <c r="A570">
        <v>2</v>
      </c>
      <c r="B570" t="s">
        <v>2</v>
      </c>
      <c r="C570" t="s">
        <v>25</v>
      </c>
      <c r="D570" t="s">
        <v>43</v>
      </c>
    </row>
    <row r="571" spans="1:4" x14ac:dyDescent="0.3">
      <c r="A571">
        <v>1</v>
      </c>
      <c r="B571" t="s">
        <v>2</v>
      </c>
      <c r="C571" t="s">
        <v>25</v>
      </c>
      <c r="D571" t="s">
        <v>43</v>
      </c>
    </row>
    <row r="572" spans="1:4" x14ac:dyDescent="0.3">
      <c r="A572">
        <v>2</v>
      </c>
      <c r="B572" t="s">
        <v>2</v>
      </c>
      <c r="C572" t="s">
        <v>25</v>
      </c>
      <c r="D572" t="s">
        <v>43</v>
      </c>
    </row>
    <row r="573" spans="1:4" x14ac:dyDescent="0.3">
      <c r="A573">
        <v>1</v>
      </c>
      <c r="B573" t="s">
        <v>2</v>
      </c>
      <c r="C573" t="s">
        <v>1314</v>
      </c>
      <c r="D573" t="s">
        <v>43</v>
      </c>
    </row>
    <row r="574" spans="1:4" x14ac:dyDescent="0.3">
      <c r="A574">
        <v>1</v>
      </c>
      <c r="B574" t="s">
        <v>2</v>
      </c>
      <c r="C574" t="s">
        <v>17</v>
      </c>
      <c r="D574" t="s">
        <v>43</v>
      </c>
    </row>
    <row r="575" spans="1:4" x14ac:dyDescent="0.3">
      <c r="A575">
        <v>1</v>
      </c>
      <c r="B575" t="s">
        <v>2</v>
      </c>
      <c r="C575" t="s">
        <v>17</v>
      </c>
      <c r="D575" t="s">
        <v>43</v>
      </c>
    </row>
    <row r="576" spans="1:4" x14ac:dyDescent="0.3">
      <c r="A576">
        <v>1</v>
      </c>
      <c r="B576" t="s">
        <v>2</v>
      </c>
      <c r="C576" t="s">
        <v>17</v>
      </c>
      <c r="D576" t="s">
        <v>43</v>
      </c>
    </row>
    <row r="577" spans="1:4" x14ac:dyDescent="0.3">
      <c r="A577">
        <v>1</v>
      </c>
      <c r="B577" t="s">
        <v>2</v>
      </c>
      <c r="C577" t="s">
        <v>17</v>
      </c>
      <c r="D577" t="s">
        <v>43</v>
      </c>
    </row>
    <row r="578" spans="1:4" x14ac:dyDescent="0.3">
      <c r="A578">
        <v>1</v>
      </c>
      <c r="B578" t="s">
        <v>2</v>
      </c>
      <c r="C578" t="s">
        <v>17</v>
      </c>
      <c r="D578" t="s">
        <v>43</v>
      </c>
    </row>
    <row r="579" spans="1:4" x14ac:dyDescent="0.3">
      <c r="A579">
        <v>1</v>
      </c>
      <c r="B579" t="s">
        <v>2</v>
      </c>
      <c r="C579" t="s">
        <v>17</v>
      </c>
      <c r="D579" t="s">
        <v>43</v>
      </c>
    </row>
    <row r="580" spans="1:4" x14ac:dyDescent="0.3">
      <c r="A580">
        <v>1</v>
      </c>
      <c r="B580" t="s">
        <v>2</v>
      </c>
      <c r="C580" t="s">
        <v>17</v>
      </c>
      <c r="D580" t="s">
        <v>43</v>
      </c>
    </row>
    <row r="581" spans="1:4" x14ac:dyDescent="0.3">
      <c r="A581">
        <v>1</v>
      </c>
      <c r="B581" t="s">
        <v>2</v>
      </c>
      <c r="C581" t="s">
        <v>17</v>
      </c>
      <c r="D581" t="s">
        <v>43</v>
      </c>
    </row>
    <row r="582" spans="1:4" x14ac:dyDescent="0.3">
      <c r="A582">
        <v>1</v>
      </c>
      <c r="B582" t="s">
        <v>2</v>
      </c>
      <c r="C582" t="s">
        <v>17</v>
      </c>
      <c r="D582" t="s">
        <v>43</v>
      </c>
    </row>
    <row r="583" spans="1:4" x14ac:dyDescent="0.3">
      <c r="A583">
        <v>1</v>
      </c>
      <c r="B583" t="s">
        <v>2</v>
      </c>
      <c r="C583" t="s">
        <v>17</v>
      </c>
      <c r="D583" t="s">
        <v>43</v>
      </c>
    </row>
    <row r="584" spans="1:4" x14ac:dyDescent="0.3">
      <c r="A584">
        <v>1</v>
      </c>
      <c r="B584" t="s">
        <v>2</v>
      </c>
      <c r="C584" t="s">
        <v>17</v>
      </c>
      <c r="D584" t="s">
        <v>43</v>
      </c>
    </row>
    <row r="585" spans="1:4" x14ac:dyDescent="0.3">
      <c r="A585">
        <v>1</v>
      </c>
      <c r="B585" t="s">
        <v>2</v>
      </c>
      <c r="C585" t="s">
        <v>17</v>
      </c>
      <c r="D585" t="s">
        <v>43</v>
      </c>
    </row>
    <row r="586" spans="1:4" x14ac:dyDescent="0.3">
      <c r="A586">
        <v>1</v>
      </c>
      <c r="B586" t="s">
        <v>2</v>
      </c>
      <c r="C586" t="s">
        <v>17</v>
      </c>
      <c r="D586" t="s">
        <v>43</v>
      </c>
    </row>
    <row r="587" spans="1:4" x14ac:dyDescent="0.3">
      <c r="A587">
        <v>1</v>
      </c>
      <c r="B587" t="s">
        <v>2</v>
      </c>
      <c r="C587" t="s">
        <v>17</v>
      </c>
      <c r="D587" t="s">
        <v>43</v>
      </c>
    </row>
    <row r="588" spans="1:4" x14ac:dyDescent="0.3">
      <c r="A588">
        <v>1</v>
      </c>
      <c r="B588" t="s">
        <v>2</v>
      </c>
      <c r="C588" t="s">
        <v>17</v>
      </c>
      <c r="D588" t="s">
        <v>43</v>
      </c>
    </row>
    <row r="589" spans="1:4" x14ac:dyDescent="0.3">
      <c r="A589">
        <v>1</v>
      </c>
      <c r="B589" t="s">
        <v>2</v>
      </c>
      <c r="C589" t="s">
        <v>17</v>
      </c>
      <c r="D589" t="s">
        <v>43</v>
      </c>
    </row>
    <row r="590" spans="1:4" x14ac:dyDescent="0.3">
      <c r="A590">
        <v>1</v>
      </c>
      <c r="B590" t="s">
        <v>2</v>
      </c>
      <c r="C590" t="s">
        <v>17</v>
      </c>
      <c r="D590" t="s">
        <v>43</v>
      </c>
    </row>
    <row r="591" spans="1:4" x14ac:dyDescent="0.3">
      <c r="A591">
        <v>1</v>
      </c>
      <c r="B591" t="s">
        <v>2</v>
      </c>
      <c r="C591" t="s">
        <v>17</v>
      </c>
      <c r="D591" t="s">
        <v>43</v>
      </c>
    </row>
    <row r="592" spans="1:4" x14ac:dyDescent="0.3">
      <c r="A592">
        <v>2</v>
      </c>
      <c r="B592" t="s">
        <v>2</v>
      </c>
      <c r="C592" t="s">
        <v>17</v>
      </c>
      <c r="D592" t="s">
        <v>43</v>
      </c>
    </row>
    <row r="593" spans="1:5" x14ac:dyDescent="0.3">
      <c r="A593" s="15">
        <v>1</v>
      </c>
      <c r="B593" s="15" t="s">
        <v>2</v>
      </c>
      <c r="C593" s="15" t="s">
        <v>24</v>
      </c>
      <c r="D593" s="15" t="s">
        <v>43</v>
      </c>
      <c r="E593" s="15"/>
    </row>
    <row r="594" spans="1:5" x14ac:dyDescent="0.3">
      <c r="A594">
        <v>1</v>
      </c>
      <c r="B594" t="s">
        <v>2</v>
      </c>
      <c r="C594" t="s">
        <v>24</v>
      </c>
      <c r="D594" t="s">
        <v>43</v>
      </c>
    </row>
    <row r="595" spans="1:5" x14ac:dyDescent="0.3">
      <c r="A595">
        <v>1</v>
      </c>
      <c r="B595" t="s">
        <v>2</v>
      </c>
      <c r="C595" t="s">
        <v>524</v>
      </c>
      <c r="D595" t="s">
        <v>43</v>
      </c>
    </row>
    <row r="596" spans="1:5" x14ac:dyDescent="0.3">
      <c r="A596">
        <v>1</v>
      </c>
      <c r="B596" t="s">
        <v>2</v>
      </c>
      <c r="C596" t="s">
        <v>242</v>
      </c>
      <c r="D596" t="s">
        <v>38</v>
      </c>
      <c r="E596" t="s">
        <v>263</v>
      </c>
    </row>
    <row r="597" spans="1:5" x14ac:dyDescent="0.3">
      <c r="A597">
        <v>1</v>
      </c>
      <c r="B597" t="s">
        <v>2</v>
      </c>
      <c r="C597" t="s">
        <v>525</v>
      </c>
      <c r="D597" t="s">
        <v>43</v>
      </c>
    </row>
    <row r="598" spans="1:5" x14ac:dyDescent="0.3">
      <c r="A598">
        <v>1</v>
      </c>
      <c r="B598" t="s">
        <v>2</v>
      </c>
      <c r="C598" t="s">
        <v>525</v>
      </c>
      <c r="D598" t="s">
        <v>43</v>
      </c>
    </row>
    <row r="599" spans="1:5" x14ac:dyDescent="0.3">
      <c r="A599">
        <v>1</v>
      </c>
      <c r="B599" t="s">
        <v>2</v>
      </c>
      <c r="C599" t="s">
        <v>525</v>
      </c>
      <c r="D599" t="s">
        <v>43</v>
      </c>
    </row>
    <row r="600" spans="1:5" x14ac:dyDescent="0.3">
      <c r="A600">
        <v>1</v>
      </c>
      <c r="B600" t="s">
        <v>2</v>
      </c>
      <c r="C600" t="s">
        <v>20</v>
      </c>
      <c r="D600" t="s">
        <v>43</v>
      </c>
      <c r="E600" t="s">
        <v>1895</v>
      </c>
    </row>
    <row r="601" spans="1:5" x14ac:dyDescent="0.3">
      <c r="A601">
        <v>2</v>
      </c>
      <c r="B601" t="s">
        <v>2</v>
      </c>
      <c r="C601" t="s">
        <v>20</v>
      </c>
      <c r="D601" t="s">
        <v>43</v>
      </c>
      <c r="E601" t="s">
        <v>55</v>
      </c>
    </row>
    <row r="602" spans="1:5" x14ac:dyDescent="0.3">
      <c r="A602">
        <v>1</v>
      </c>
      <c r="B602" t="s">
        <v>2</v>
      </c>
      <c r="C602" t="s">
        <v>20</v>
      </c>
      <c r="D602" t="s">
        <v>43</v>
      </c>
      <c r="E602" t="s">
        <v>420</v>
      </c>
    </row>
    <row r="603" spans="1:5" x14ac:dyDescent="0.3">
      <c r="A603">
        <v>1</v>
      </c>
      <c r="B603" t="s">
        <v>2</v>
      </c>
      <c r="C603" t="s">
        <v>20</v>
      </c>
      <c r="D603" t="s">
        <v>43</v>
      </c>
      <c r="E603" t="s">
        <v>420</v>
      </c>
    </row>
    <row r="604" spans="1:5" x14ac:dyDescent="0.3">
      <c r="A604">
        <v>1</v>
      </c>
      <c r="B604" t="s">
        <v>2</v>
      </c>
      <c r="C604" t="s">
        <v>20</v>
      </c>
      <c r="D604" t="s">
        <v>43</v>
      </c>
    </row>
    <row r="605" spans="1:5" x14ac:dyDescent="0.3">
      <c r="A605">
        <v>1</v>
      </c>
      <c r="B605" t="s">
        <v>2</v>
      </c>
      <c r="C605" t="s">
        <v>20</v>
      </c>
      <c r="D605" t="s">
        <v>43</v>
      </c>
    </row>
    <row r="606" spans="1:5" x14ac:dyDescent="0.3">
      <c r="A606">
        <v>1</v>
      </c>
      <c r="B606" t="s">
        <v>2</v>
      </c>
      <c r="C606" t="s">
        <v>20</v>
      </c>
      <c r="D606" t="s">
        <v>43</v>
      </c>
    </row>
    <row r="607" spans="1:5" x14ac:dyDescent="0.3">
      <c r="A607">
        <v>1</v>
      </c>
      <c r="B607" t="s">
        <v>2</v>
      </c>
      <c r="C607" t="s">
        <v>20</v>
      </c>
      <c r="D607" t="s">
        <v>43</v>
      </c>
    </row>
    <row r="608" spans="1:5" x14ac:dyDescent="0.3">
      <c r="A608">
        <v>1</v>
      </c>
      <c r="B608" t="s">
        <v>2</v>
      </c>
      <c r="C608" t="s">
        <v>20</v>
      </c>
      <c r="D608" t="s">
        <v>43</v>
      </c>
    </row>
    <row r="609" spans="1:5" x14ac:dyDescent="0.3">
      <c r="A609">
        <v>2</v>
      </c>
      <c r="B609" t="s">
        <v>2</v>
      </c>
      <c r="C609" t="s">
        <v>521</v>
      </c>
      <c r="D609" t="s">
        <v>43</v>
      </c>
    </row>
    <row r="610" spans="1:5" x14ac:dyDescent="0.3">
      <c r="A610">
        <v>1</v>
      </c>
      <c r="B610" t="s">
        <v>2</v>
      </c>
      <c r="C610" t="s">
        <v>16</v>
      </c>
      <c r="D610" t="s">
        <v>41</v>
      </c>
    </row>
    <row r="611" spans="1:5" x14ac:dyDescent="0.3">
      <c r="A611">
        <v>1</v>
      </c>
      <c r="B611" t="s">
        <v>2</v>
      </c>
      <c r="C611" t="s">
        <v>118</v>
      </c>
      <c r="D611" t="s">
        <v>43</v>
      </c>
      <c r="E611" t="s">
        <v>393</v>
      </c>
    </row>
    <row r="612" spans="1:5" x14ac:dyDescent="0.3">
      <c r="A612">
        <v>1</v>
      </c>
      <c r="B612" t="s">
        <v>2</v>
      </c>
      <c r="C612" t="s">
        <v>118</v>
      </c>
      <c r="D612" t="s">
        <v>43</v>
      </c>
      <c r="E612" t="s">
        <v>393</v>
      </c>
    </row>
    <row r="613" spans="1:5" x14ac:dyDescent="0.3">
      <c r="A613">
        <v>1</v>
      </c>
      <c r="B613" t="s">
        <v>2</v>
      </c>
      <c r="C613" t="s">
        <v>118</v>
      </c>
      <c r="D613" t="s">
        <v>43</v>
      </c>
      <c r="E613" t="s">
        <v>129</v>
      </c>
    </row>
    <row r="614" spans="1:5" x14ac:dyDescent="0.3">
      <c r="A614">
        <v>1</v>
      </c>
      <c r="B614" t="s">
        <v>2</v>
      </c>
      <c r="C614" t="s">
        <v>118</v>
      </c>
      <c r="D614" t="s">
        <v>43</v>
      </c>
      <c r="E614" t="s">
        <v>129</v>
      </c>
    </row>
    <row r="615" spans="1:5" x14ac:dyDescent="0.3">
      <c r="A615">
        <v>1</v>
      </c>
      <c r="B615" t="s">
        <v>2</v>
      </c>
      <c r="C615" t="s">
        <v>118</v>
      </c>
      <c r="D615" t="s">
        <v>43</v>
      </c>
      <c r="E615" t="s">
        <v>129</v>
      </c>
    </row>
    <row r="616" spans="1:5" x14ac:dyDescent="0.3">
      <c r="A616">
        <v>8</v>
      </c>
      <c r="B616" t="s">
        <v>2</v>
      </c>
      <c r="C616" t="s">
        <v>118</v>
      </c>
      <c r="D616" t="s">
        <v>43</v>
      </c>
      <c r="E616" t="s">
        <v>129</v>
      </c>
    </row>
    <row r="617" spans="1:5" x14ac:dyDescent="0.3">
      <c r="A617">
        <v>1</v>
      </c>
      <c r="B617" t="s">
        <v>2</v>
      </c>
      <c r="C617" t="s">
        <v>118</v>
      </c>
      <c r="D617" t="s">
        <v>43</v>
      </c>
      <c r="E617" t="s">
        <v>129</v>
      </c>
    </row>
    <row r="618" spans="1:5" x14ac:dyDescent="0.3">
      <c r="A618">
        <v>1</v>
      </c>
      <c r="B618" t="s">
        <v>2</v>
      </c>
      <c r="C618" t="s">
        <v>118</v>
      </c>
      <c r="D618" t="s">
        <v>43</v>
      </c>
      <c r="E618" t="s">
        <v>129</v>
      </c>
    </row>
    <row r="619" spans="1:5" x14ac:dyDescent="0.3">
      <c r="A619">
        <v>4</v>
      </c>
      <c r="B619" t="s">
        <v>2</v>
      </c>
      <c r="C619" t="s">
        <v>118</v>
      </c>
      <c r="D619" t="s">
        <v>43</v>
      </c>
      <c r="E619" t="s">
        <v>129</v>
      </c>
    </row>
    <row r="620" spans="1:5" x14ac:dyDescent="0.3">
      <c r="A620">
        <v>1</v>
      </c>
      <c r="B620" t="s">
        <v>2</v>
      </c>
      <c r="C620" t="s">
        <v>118</v>
      </c>
      <c r="D620" t="s">
        <v>43</v>
      </c>
      <c r="E620" t="s">
        <v>129</v>
      </c>
    </row>
    <row r="621" spans="1:5" x14ac:dyDescent="0.3">
      <c r="A621">
        <v>1</v>
      </c>
      <c r="B621" t="s">
        <v>2</v>
      </c>
      <c r="C621" t="s">
        <v>118</v>
      </c>
      <c r="D621" t="s">
        <v>43</v>
      </c>
    </row>
    <row r="622" spans="1:5" x14ac:dyDescent="0.3">
      <c r="A622">
        <v>1</v>
      </c>
      <c r="B622" t="s">
        <v>2</v>
      </c>
      <c r="C622" t="s">
        <v>118</v>
      </c>
      <c r="D622" t="s">
        <v>43</v>
      </c>
    </row>
    <row r="623" spans="1:5" x14ac:dyDescent="0.3">
      <c r="A623">
        <v>1</v>
      </c>
      <c r="B623" t="s">
        <v>2</v>
      </c>
      <c r="C623" t="s">
        <v>118</v>
      </c>
      <c r="D623" t="s">
        <v>43</v>
      </c>
    </row>
    <row r="624" spans="1:5" x14ac:dyDescent="0.3">
      <c r="A624">
        <v>1</v>
      </c>
      <c r="B624" t="s">
        <v>2</v>
      </c>
      <c r="C624" t="s">
        <v>118</v>
      </c>
      <c r="D624" t="s">
        <v>43</v>
      </c>
    </row>
    <row r="625" spans="1:5" x14ac:dyDescent="0.3">
      <c r="A625">
        <v>2</v>
      </c>
      <c r="B625" t="s">
        <v>2</v>
      </c>
      <c r="C625" t="s">
        <v>118</v>
      </c>
      <c r="D625" t="s">
        <v>43</v>
      </c>
    </row>
    <row r="626" spans="1:5" x14ac:dyDescent="0.3">
      <c r="A626">
        <v>1</v>
      </c>
      <c r="B626" t="s">
        <v>2</v>
      </c>
      <c r="C626" t="s">
        <v>18</v>
      </c>
      <c r="D626" t="s">
        <v>43</v>
      </c>
      <c r="E626" t="s">
        <v>1615</v>
      </c>
    </row>
    <row r="627" spans="1:5" x14ac:dyDescent="0.3">
      <c r="A627" s="19">
        <v>1</v>
      </c>
      <c r="B627" s="19" t="s">
        <v>2</v>
      </c>
      <c r="C627" s="19" t="s">
        <v>18</v>
      </c>
      <c r="D627" s="19" t="s">
        <v>43</v>
      </c>
      <c r="E627" s="19"/>
    </row>
    <row r="628" spans="1:5" x14ac:dyDescent="0.3">
      <c r="A628">
        <v>1</v>
      </c>
      <c r="B628" t="s">
        <v>2</v>
      </c>
      <c r="C628" t="s">
        <v>18</v>
      </c>
      <c r="D628" t="s">
        <v>43</v>
      </c>
    </row>
    <row r="629" spans="1:5" x14ac:dyDescent="0.3">
      <c r="A629">
        <v>1</v>
      </c>
      <c r="B629" t="s">
        <v>2</v>
      </c>
      <c r="C629" t="s">
        <v>1977</v>
      </c>
      <c r="D629" t="s">
        <v>43</v>
      </c>
    </row>
    <row r="630" spans="1:5" x14ac:dyDescent="0.3">
      <c r="A630" s="19">
        <v>1</v>
      </c>
      <c r="B630" s="19" t="s">
        <v>2</v>
      </c>
      <c r="C630" s="15" t="s">
        <v>76</v>
      </c>
      <c r="D630" s="15" t="s">
        <v>39</v>
      </c>
      <c r="E630" s="15" t="s">
        <v>321</v>
      </c>
    </row>
    <row r="631" spans="1:5" x14ac:dyDescent="0.3">
      <c r="A631">
        <v>1</v>
      </c>
      <c r="B631" t="s">
        <v>2</v>
      </c>
      <c r="C631" t="s">
        <v>76</v>
      </c>
      <c r="D631" t="s">
        <v>39</v>
      </c>
      <c r="E631" t="s">
        <v>321</v>
      </c>
    </row>
    <row r="632" spans="1:5" x14ac:dyDescent="0.3">
      <c r="A632">
        <v>5</v>
      </c>
      <c r="B632" t="s">
        <v>2</v>
      </c>
      <c r="C632" t="s">
        <v>76</v>
      </c>
      <c r="D632" t="s">
        <v>41</v>
      </c>
      <c r="E632" t="s">
        <v>1917</v>
      </c>
    </row>
    <row r="633" spans="1:5" x14ac:dyDescent="0.3">
      <c r="A633">
        <v>1</v>
      </c>
      <c r="B633" t="s">
        <v>2</v>
      </c>
      <c r="C633" t="s">
        <v>76</v>
      </c>
      <c r="D633" t="s">
        <v>39</v>
      </c>
    </row>
    <row r="634" spans="1:5" x14ac:dyDescent="0.3">
      <c r="A634">
        <v>1</v>
      </c>
      <c r="B634" t="s">
        <v>2</v>
      </c>
      <c r="C634" t="s">
        <v>76</v>
      </c>
      <c r="D634" t="s">
        <v>39</v>
      </c>
    </row>
    <row r="635" spans="1:5" x14ac:dyDescent="0.3">
      <c r="A635">
        <v>1</v>
      </c>
      <c r="B635" t="s">
        <v>2</v>
      </c>
      <c r="C635" t="s">
        <v>76</v>
      </c>
      <c r="D635" t="s">
        <v>39</v>
      </c>
    </row>
    <row r="636" spans="1:5" x14ac:dyDescent="0.3">
      <c r="A636">
        <v>1</v>
      </c>
      <c r="B636" t="s">
        <v>2</v>
      </c>
      <c r="C636" t="s">
        <v>76</v>
      </c>
      <c r="D636" t="s">
        <v>39</v>
      </c>
    </row>
    <row r="637" spans="1:5" x14ac:dyDescent="0.3">
      <c r="A637">
        <v>1</v>
      </c>
      <c r="B637" t="s">
        <v>2</v>
      </c>
      <c r="C637" t="s">
        <v>76</v>
      </c>
      <c r="D637" t="s">
        <v>41</v>
      </c>
    </row>
    <row r="638" spans="1:5" x14ac:dyDescent="0.3">
      <c r="A638">
        <v>1</v>
      </c>
      <c r="B638" t="s">
        <v>2</v>
      </c>
      <c r="C638" t="s">
        <v>76</v>
      </c>
      <c r="D638" t="s">
        <v>39</v>
      </c>
    </row>
    <row r="639" spans="1:5" x14ac:dyDescent="0.3">
      <c r="A639">
        <v>1</v>
      </c>
      <c r="B639" t="s">
        <v>2</v>
      </c>
      <c r="C639" t="s">
        <v>76</v>
      </c>
      <c r="D639" t="s">
        <v>39</v>
      </c>
    </row>
    <row r="640" spans="1:5" x14ac:dyDescent="0.3">
      <c r="A640">
        <v>1</v>
      </c>
      <c r="B640" t="s">
        <v>2</v>
      </c>
      <c r="C640" t="s">
        <v>76</v>
      </c>
      <c r="D640" t="s">
        <v>41</v>
      </c>
    </row>
    <row r="641" spans="1:5" x14ac:dyDescent="0.3">
      <c r="A641">
        <v>2</v>
      </c>
      <c r="B641" t="s">
        <v>2</v>
      </c>
      <c r="C641" t="s">
        <v>76</v>
      </c>
      <c r="D641" t="s">
        <v>39</v>
      </c>
    </row>
    <row r="642" spans="1:5" x14ac:dyDescent="0.3">
      <c r="A642">
        <v>1</v>
      </c>
      <c r="B642" t="s">
        <v>2</v>
      </c>
      <c r="C642" t="s">
        <v>76</v>
      </c>
      <c r="D642" t="s">
        <v>41</v>
      </c>
    </row>
    <row r="643" spans="1:5" x14ac:dyDescent="0.3">
      <c r="A643">
        <v>5</v>
      </c>
      <c r="B643" t="s">
        <v>2</v>
      </c>
      <c r="C643" t="s">
        <v>1407</v>
      </c>
      <c r="D643" t="s">
        <v>43</v>
      </c>
    </row>
    <row r="644" spans="1:5" x14ac:dyDescent="0.3">
      <c r="A644">
        <v>1</v>
      </c>
      <c r="B644" t="s">
        <v>2</v>
      </c>
      <c r="C644" t="s">
        <v>1407</v>
      </c>
      <c r="D644" t="s">
        <v>43</v>
      </c>
    </row>
    <row r="645" spans="1:5" x14ac:dyDescent="0.3">
      <c r="A645">
        <v>1</v>
      </c>
      <c r="B645" t="s">
        <v>2</v>
      </c>
      <c r="C645" t="s">
        <v>1407</v>
      </c>
      <c r="D645" t="s">
        <v>43</v>
      </c>
    </row>
    <row r="646" spans="1:5" x14ac:dyDescent="0.3">
      <c r="A646">
        <v>3</v>
      </c>
      <c r="B646" t="s">
        <v>2</v>
      </c>
      <c r="C646" t="s">
        <v>1407</v>
      </c>
      <c r="D646" t="s">
        <v>43</v>
      </c>
    </row>
    <row r="647" spans="1:5" x14ac:dyDescent="0.3">
      <c r="A647">
        <v>1</v>
      </c>
      <c r="B647" t="s">
        <v>2</v>
      </c>
      <c r="C647" t="s">
        <v>1407</v>
      </c>
      <c r="D647" t="s">
        <v>43</v>
      </c>
    </row>
    <row r="648" spans="1:5" x14ac:dyDescent="0.3">
      <c r="A648">
        <v>2</v>
      </c>
      <c r="B648" t="s">
        <v>2</v>
      </c>
      <c r="C648" t="s">
        <v>1407</v>
      </c>
      <c r="D648" t="s">
        <v>43</v>
      </c>
    </row>
    <row r="649" spans="1:5" x14ac:dyDescent="0.3">
      <c r="A649">
        <v>1</v>
      </c>
      <c r="B649" t="s">
        <v>2</v>
      </c>
      <c r="C649" t="s">
        <v>523</v>
      </c>
      <c r="D649" t="s">
        <v>38</v>
      </c>
    </row>
    <row r="650" spans="1:5" x14ac:dyDescent="0.3">
      <c r="A650">
        <v>1</v>
      </c>
      <c r="B650" t="s">
        <v>2</v>
      </c>
      <c r="C650" t="s">
        <v>21</v>
      </c>
      <c r="D650" t="s">
        <v>43</v>
      </c>
      <c r="E650" t="s">
        <v>414</v>
      </c>
    </row>
    <row r="651" spans="1:5" x14ac:dyDescent="0.3">
      <c r="A651">
        <v>1</v>
      </c>
      <c r="B651" t="s">
        <v>2</v>
      </c>
      <c r="C651" t="s">
        <v>21</v>
      </c>
      <c r="D651" t="s">
        <v>43</v>
      </c>
      <c r="E651" t="s">
        <v>53</v>
      </c>
    </row>
    <row r="652" spans="1:5" x14ac:dyDescent="0.3">
      <c r="A652">
        <v>1</v>
      </c>
      <c r="B652" t="s">
        <v>2</v>
      </c>
      <c r="C652" t="s">
        <v>21</v>
      </c>
      <c r="D652" t="s">
        <v>43</v>
      </c>
      <c r="E652" t="s">
        <v>53</v>
      </c>
    </row>
    <row r="653" spans="1:5" x14ac:dyDescent="0.3">
      <c r="A653">
        <v>1</v>
      </c>
      <c r="B653" t="s">
        <v>2</v>
      </c>
      <c r="C653" t="s">
        <v>21</v>
      </c>
      <c r="D653" t="s">
        <v>43</v>
      </c>
      <c r="E653" t="s">
        <v>212</v>
      </c>
    </row>
    <row r="654" spans="1:5" x14ac:dyDescent="0.3">
      <c r="A654">
        <v>1</v>
      </c>
      <c r="B654" t="s">
        <v>2</v>
      </c>
      <c r="C654" t="s">
        <v>21</v>
      </c>
      <c r="D654" t="s">
        <v>43</v>
      </c>
      <c r="E654" t="s">
        <v>212</v>
      </c>
    </row>
    <row r="655" spans="1:5" x14ac:dyDescent="0.3">
      <c r="A655">
        <v>2</v>
      </c>
      <c r="B655" t="s">
        <v>2</v>
      </c>
      <c r="C655" t="s">
        <v>21</v>
      </c>
      <c r="D655" t="s">
        <v>43</v>
      </c>
      <c r="E655" t="s">
        <v>1896</v>
      </c>
    </row>
    <row r="656" spans="1:5" x14ac:dyDescent="0.3">
      <c r="A656">
        <v>1</v>
      </c>
      <c r="B656" t="s">
        <v>2</v>
      </c>
      <c r="C656" t="s">
        <v>21</v>
      </c>
      <c r="D656" t="s">
        <v>43</v>
      </c>
    </row>
    <row r="657" spans="1:5" x14ac:dyDescent="0.3">
      <c r="A657">
        <v>1</v>
      </c>
      <c r="B657" t="s">
        <v>3</v>
      </c>
      <c r="C657" t="s">
        <v>191</v>
      </c>
      <c r="D657" t="s">
        <v>41</v>
      </c>
    </row>
    <row r="658" spans="1:5" x14ac:dyDescent="0.3">
      <c r="A658">
        <v>2</v>
      </c>
      <c r="B658" t="s">
        <v>3</v>
      </c>
      <c r="C658" t="s">
        <v>1406</v>
      </c>
      <c r="D658" t="s">
        <v>41</v>
      </c>
    </row>
    <row r="659" spans="1:5" x14ac:dyDescent="0.3">
      <c r="A659">
        <v>2</v>
      </c>
      <c r="B659" t="s">
        <v>3</v>
      </c>
      <c r="C659" t="s">
        <v>1406</v>
      </c>
      <c r="D659" t="s">
        <v>41</v>
      </c>
    </row>
    <row r="660" spans="1:5" x14ac:dyDescent="0.3">
      <c r="A660">
        <v>1</v>
      </c>
      <c r="B660" t="s">
        <v>3</v>
      </c>
      <c r="C660" t="s">
        <v>1209</v>
      </c>
      <c r="D660" t="s">
        <v>41</v>
      </c>
    </row>
    <row r="661" spans="1:5" x14ac:dyDescent="0.3">
      <c r="A661">
        <v>1</v>
      </c>
      <c r="B661" t="s">
        <v>3</v>
      </c>
      <c r="C661" t="s">
        <v>190</v>
      </c>
      <c r="D661" t="s">
        <v>39</v>
      </c>
    </row>
    <row r="662" spans="1:5" x14ac:dyDescent="0.3">
      <c r="A662">
        <v>1</v>
      </c>
      <c r="B662" t="s">
        <v>3</v>
      </c>
      <c r="C662" t="s">
        <v>190</v>
      </c>
      <c r="D662" t="s">
        <v>39</v>
      </c>
    </row>
    <row r="663" spans="1:5" x14ac:dyDescent="0.3">
      <c r="A663">
        <v>1</v>
      </c>
      <c r="B663" t="s">
        <v>3</v>
      </c>
      <c r="C663" t="s">
        <v>190</v>
      </c>
      <c r="D663" t="s">
        <v>39</v>
      </c>
    </row>
    <row r="664" spans="1:5" x14ac:dyDescent="0.3">
      <c r="A664">
        <v>1</v>
      </c>
      <c r="B664" t="s">
        <v>3</v>
      </c>
      <c r="C664" t="s">
        <v>190</v>
      </c>
      <c r="D664" t="s">
        <v>39</v>
      </c>
    </row>
    <row r="665" spans="1:5" x14ac:dyDescent="0.3">
      <c r="A665">
        <v>2</v>
      </c>
      <c r="B665" t="s">
        <v>3</v>
      </c>
      <c r="C665" t="s">
        <v>190</v>
      </c>
      <c r="D665" t="s">
        <v>39</v>
      </c>
    </row>
    <row r="666" spans="1:5" x14ac:dyDescent="0.3">
      <c r="A666">
        <v>1</v>
      </c>
      <c r="B666" t="s">
        <v>3</v>
      </c>
      <c r="C666" t="s">
        <v>1998</v>
      </c>
      <c r="D666" t="s">
        <v>38</v>
      </c>
    </row>
    <row r="667" spans="1:5" x14ac:dyDescent="0.3">
      <c r="A667">
        <v>1</v>
      </c>
      <c r="B667" t="s">
        <v>3</v>
      </c>
      <c r="C667" t="s">
        <v>277</v>
      </c>
      <c r="D667" t="s">
        <v>38</v>
      </c>
      <c r="E667" s="2" t="s">
        <v>708</v>
      </c>
    </row>
    <row r="668" spans="1:5" x14ac:dyDescent="0.3">
      <c r="A668">
        <v>1</v>
      </c>
      <c r="B668" t="s">
        <v>3</v>
      </c>
      <c r="C668" t="s">
        <v>277</v>
      </c>
      <c r="D668" t="s">
        <v>38</v>
      </c>
      <c r="E668" t="s">
        <v>290</v>
      </c>
    </row>
    <row r="669" spans="1:5" x14ac:dyDescent="0.3">
      <c r="A669">
        <v>1</v>
      </c>
      <c r="B669" t="s">
        <v>3</v>
      </c>
      <c r="C669" t="s">
        <v>277</v>
      </c>
      <c r="D669" t="s">
        <v>38</v>
      </c>
      <c r="E669" t="s">
        <v>290</v>
      </c>
    </row>
    <row r="670" spans="1:5" x14ac:dyDescent="0.3">
      <c r="A670">
        <v>1</v>
      </c>
      <c r="B670" t="s">
        <v>3</v>
      </c>
      <c r="C670" t="s">
        <v>277</v>
      </c>
      <c r="D670" t="s">
        <v>38</v>
      </c>
    </row>
    <row r="671" spans="1:5" x14ac:dyDescent="0.3">
      <c r="A671">
        <v>1</v>
      </c>
      <c r="B671" t="s">
        <v>3</v>
      </c>
      <c r="C671" t="s">
        <v>277</v>
      </c>
      <c r="D671" t="s">
        <v>38</v>
      </c>
    </row>
    <row r="672" spans="1:5" x14ac:dyDescent="0.3">
      <c r="A672">
        <v>1</v>
      </c>
      <c r="B672" t="s">
        <v>3</v>
      </c>
      <c r="C672" t="s">
        <v>277</v>
      </c>
      <c r="D672" t="s">
        <v>38</v>
      </c>
    </row>
    <row r="673" spans="1:5" x14ac:dyDescent="0.3">
      <c r="A673">
        <v>1</v>
      </c>
      <c r="B673" t="s">
        <v>3</v>
      </c>
      <c r="C673" t="s">
        <v>277</v>
      </c>
      <c r="D673" t="s">
        <v>38</v>
      </c>
    </row>
    <row r="674" spans="1:5" x14ac:dyDescent="0.3">
      <c r="A674">
        <v>1</v>
      </c>
      <c r="B674" t="s">
        <v>3</v>
      </c>
      <c r="C674" t="s">
        <v>277</v>
      </c>
      <c r="D674" t="s">
        <v>38</v>
      </c>
    </row>
    <row r="675" spans="1:5" x14ac:dyDescent="0.3">
      <c r="A675">
        <v>1</v>
      </c>
      <c r="B675" t="s">
        <v>3</v>
      </c>
      <c r="C675" t="s">
        <v>277</v>
      </c>
      <c r="D675" t="s">
        <v>38</v>
      </c>
    </row>
    <row r="676" spans="1:5" x14ac:dyDescent="0.3">
      <c r="A676">
        <v>1</v>
      </c>
      <c r="B676" t="s">
        <v>3</v>
      </c>
      <c r="C676" t="s">
        <v>277</v>
      </c>
      <c r="D676" t="s">
        <v>38</v>
      </c>
    </row>
    <row r="677" spans="1:5" x14ac:dyDescent="0.3">
      <c r="A677">
        <v>1</v>
      </c>
      <c r="B677" t="s">
        <v>3</v>
      </c>
      <c r="C677" t="s">
        <v>277</v>
      </c>
      <c r="D677" t="s">
        <v>38</v>
      </c>
    </row>
    <row r="678" spans="1:5" x14ac:dyDescent="0.3">
      <c r="A678">
        <v>1</v>
      </c>
      <c r="B678" t="s">
        <v>3</v>
      </c>
      <c r="C678" t="s">
        <v>277</v>
      </c>
      <c r="D678" t="s">
        <v>38</v>
      </c>
    </row>
    <row r="679" spans="1:5" x14ac:dyDescent="0.3">
      <c r="A679">
        <v>2</v>
      </c>
      <c r="B679" t="s">
        <v>3</v>
      </c>
      <c r="C679" t="s">
        <v>277</v>
      </c>
      <c r="D679" t="s">
        <v>38</v>
      </c>
    </row>
    <row r="680" spans="1:5" x14ac:dyDescent="0.3">
      <c r="A680">
        <v>1</v>
      </c>
      <c r="B680" t="s">
        <v>3</v>
      </c>
      <c r="C680" t="s">
        <v>567</v>
      </c>
      <c r="D680" t="s">
        <v>38</v>
      </c>
    </row>
    <row r="681" spans="1:5" x14ac:dyDescent="0.3">
      <c r="A681">
        <v>3</v>
      </c>
      <c r="B681" t="s">
        <v>3</v>
      </c>
      <c r="C681" t="s">
        <v>167</v>
      </c>
      <c r="D681" t="s">
        <v>40</v>
      </c>
      <c r="E681" t="s">
        <v>209</v>
      </c>
    </row>
    <row r="682" spans="1:5" x14ac:dyDescent="0.3">
      <c r="A682">
        <v>2</v>
      </c>
      <c r="B682" t="s">
        <v>3</v>
      </c>
      <c r="C682" t="s">
        <v>167</v>
      </c>
      <c r="D682" t="s">
        <v>40</v>
      </c>
      <c r="E682" t="s">
        <v>209</v>
      </c>
    </row>
    <row r="683" spans="1:5" x14ac:dyDescent="0.3">
      <c r="A683">
        <v>4</v>
      </c>
      <c r="B683" t="s">
        <v>3</v>
      </c>
      <c r="C683" t="s">
        <v>167</v>
      </c>
      <c r="D683" t="s">
        <v>40</v>
      </c>
      <c r="E683" t="s">
        <v>209</v>
      </c>
    </row>
    <row r="684" spans="1:5" x14ac:dyDescent="0.3">
      <c r="A684">
        <v>1</v>
      </c>
      <c r="B684" t="s">
        <v>3</v>
      </c>
      <c r="C684" t="s">
        <v>167</v>
      </c>
      <c r="D684" t="s">
        <v>40</v>
      </c>
      <c r="E684" t="s">
        <v>209</v>
      </c>
    </row>
    <row r="685" spans="1:5" x14ac:dyDescent="0.3">
      <c r="A685">
        <v>1</v>
      </c>
      <c r="B685" t="s">
        <v>3</v>
      </c>
      <c r="C685" t="s">
        <v>167</v>
      </c>
      <c r="D685" t="s">
        <v>40</v>
      </c>
      <c r="E685" t="s">
        <v>209</v>
      </c>
    </row>
    <row r="686" spans="1:5" x14ac:dyDescent="0.3">
      <c r="A686">
        <v>1</v>
      </c>
      <c r="B686" t="s">
        <v>3</v>
      </c>
      <c r="C686" t="s">
        <v>167</v>
      </c>
      <c r="D686" t="s">
        <v>40</v>
      </c>
      <c r="E686" t="s">
        <v>209</v>
      </c>
    </row>
    <row r="687" spans="1:5" x14ac:dyDescent="0.3">
      <c r="A687">
        <v>1</v>
      </c>
      <c r="B687" t="s">
        <v>3</v>
      </c>
      <c r="C687" t="s">
        <v>167</v>
      </c>
      <c r="D687" t="s">
        <v>40</v>
      </c>
      <c r="E687" t="s">
        <v>209</v>
      </c>
    </row>
    <row r="688" spans="1:5" x14ac:dyDescent="0.3">
      <c r="A688">
        <v>1</v>
      </c>
      <c r="B688" t="s">
        <v>3</v>
      </c>
      <c r="C688" t="s">
        <v>167</v>
      </c>
      <c r="D688" t="s">
        <v>40</v>
      </c>
      <c r="E688" t="s">
        <v>209</v>
      </c>
    </row>
    <row r="689" spans="1:5" x14ac:dyDescent="0.3">
      <c r="A689">
        <v>2</v>
      </c>
      <c r="B689" t="s">
        <v>3</v>
      </c>
      <c r="C689" t="s">
        <v>167</v>
      </c>
      <c r="D689" t="s">
        <v>40</v>
      </c>
      <c r="E689" t="s">
        <v>209</v>
      </c>
    </row>
    <row r="690" spans="1:5" x14ac:dyDescent="0.3">
      <c r="A690">
        <v>2</v>
      </c>
      <c r="B690" t="s">
        <v>3</v>
      </c>
      <c r="C690" t="s">
        <v>22</v>
      </c>
      <c r="D690" t="s">
        <v>39</v>
      </c>
      <c r="E690" t="s">
        <v>214</v>
      </c>
    </row>
    <row r="691" spans="1:5" x14ac:dyDescent="0.3">
      <c r="A691">
        <v>1</v>
      </c>
      <c r="B691" t="s">
        <v>3</v>
      </c>
      <c r="C691" t="s">
        <v>22</v>
      </c>
      <c r="D691" t="s">
        <v>39</v>
      </c>
      <c r="E691" t="s">
        <v>214</v>
      </c>
    </row>
    <row r="692" spans="1:5" x14ac:dyDescent="0.3">
      <c r="A692">
        <v>8</v>
      </c>
      <c r="B692" t="s">
        <v>3</v>
      </c>
      <c r="C692" t="s">
        <v>22</v>
      </c>
      <c r="D692" t="s">
        <v>39</v>
      </c>
      <c r="E692" t="s">
        <v>214</v>
      </c>
    </row>
    <row r="693" spans="1:5" x14ac:dyDescent="0.3">
      <c r="A693">
        <v>1</v>
      </c>
      <c r="B693" t="s">
        <v>3</v>
      </c>
      <c r="C693" t="s">
        <v>22</v>
      </c>
      <c r="D693" t="s">
        <v>39</v>
      </c>
      <c r="E693" t="s">
        <v>214</v>
      </c>
    </row>
    <row r="694" spans="1:5" x14ac:dyDescent="0.3">
      <c r="A694">
        <v>3</v>
      </c>
      <c r="B694" t="s">
        <v>3</v>
      </c>
      <c r="C694" t="s">
        <v>22</v>
      </c>
      <c r="D694" t="s">
        <v>39</v>
      </c>
      <c r="E694" t="s">
        <v>214</v>
      </c>
    </row>
    <row r="695" spans="1:5" x14ac:dyDescent="0.3">
      <c r="A695">
        <v>2</v>
      </c>
      <c r="B695" t="s">
        <v>3</v>
      </c>
      <c r="C695" t="s">
        <v>22</v>
      </c>
      <c r="D695" t="s">
        <v>39</v>
      </c>
      <c r="E695" t="s">
        <v>214</v>
      </c>
    </row>
    <row r="696" spans="1:5" x14ac:dyDescent="0.3">
      <c r="A696">
        <v>2</v>
      </c>
      <c r="B696" t="s">
        <v>3</v>
      </c>
      <c r="C696" t="s">
        <v>22</v>
      </c>
      <c r="D696" t="s">
        <v>39</v>
      </c>
      <c r="E696" t="s">
        <v>214</v>
      </c>
    </row>
    <row r="697" spans="1:5" x14ac:dyDescent="0.3">
      <c r="A697">
        <v>2</v>
      </c>
      <c r="B697" t="s">
        <v>3</v>
      </c>
      <c r="C697" t="s">
        <v>22</v>
      </c>
      <c r="D697" t="s">
        <v>39</v>
      </c>
      <c r="E697" t="s">
        <v>214</v>
      </c>
    </row>
    <row r="698" spans="1:5" x14ac:dyDescent="0.3">
      <c r="A698">
        <v>4</v>
      </c>
      <c r="B698" t="s">
        <v>3</v>
      </c>
      <c r="C698" t="s">
        <v>22</v>
      </c>
      <c r="D698" t="s">
        <v>39</v>
      </c>
      <c r="E698" t="s">
        <v>214</v>
      </c>
    </row>
    <row r="699" spans="1:5" x14ac:dyDescent="0.3">
      <c r="A699">
        <v>3</v>
      </c>
      <c r="B699" t="s">
        <v>3</v>
      </c>
      <c r="C699" t="s">
        <v>22</v>
      </c>
      <c r="D699" t="s">
        <v>39</v>
      </c>
      <c r="E699" t="s">
        <v>214</v>
      </c>
    </row>
    <row r="700" spans="1:5" x14ac:dyDescent="0.3">
      <c r="A700">
        <v>10</v>
      </c>
      <c r="B700" t="s">
        <v>3</v>
      </c>
      <c r="C700" t="s">
        <v>22</v>
      </c>
      <c r="D700" t="s">
        <v>39</v>
      </c>
      <c r="E700" t="s">
        <v>214</v>
      </c>
    </row>
    <row r="701" spans="1:5" x14ac:dyDescent="0.3">
      <c r="A701">
        <v>2</v>
      </c>
      <c r="B701" t="s">
        <v>3</v>
      </c>
      <c r="C701" t="s">
        <v>22</v>
      </c>
      <c r="D701" t="s">
        <v>39</v>
      </c>
      <c r="E701" t="s">
        <v>214</v>
      </c>
    </row>
    <row r="702" spans="1:5" x14ac:dyDescent="0.3">
      <c r="A702">
        <v>1</v>
      </c>
      <c r="B702" t="s">
        <v>3</v>
      </c>
      <c r="C702" t="s">
        <v>22</v>
      </c>
      <c r="D702" t="s">
        <v>39</v>
      </c>
      <c r="E702" t="s">
        <v>214</v>
      </c>
    </row>
    <row r="703" spans="1:5" x14ac:dyDescent="0.3">
      <c r="A703">
        <v>2</v>
      </c>
      <c r="B703" t="s">
        <v>3</v>
      </c>
      <c r="C703" t="s">
        <v>22</v>
      </c>
      <c r="D703" t="s">
        <v>39</v>
      </c>
      <c r="E703" t="s">
        <v>214</v>
      </c>
    </row>
    <row r="704" spans="1:5" x14ac:dyDescent="0.3">
      <c r="A704">
        <v>1</v>
      </c>
      <c r="B704" t="s">
        <v>3</v>
      </c>
      <c r="C704" t="s">
        <v>22</v>
      </c>
      <c r="D704" t="s">
        <v>39</v>
      </c>
      <c r="E704" t="s">
        <v>214</v>
      </c>
    </row>
    <row r="705" spans="1:5" x14ac:dyDescent="0.3">
      <c r="A705">
        <v>1</v>
      </c>
      <c r="B705" t="s">
        <v>3</v>
      </c>
      <c r="C705" t="s">
        <v>22</v>
      </c>
      <c r="D705" t="s">
        <v>39</v>
      </c>
      <c r="E705" t="s">
        <v>214</v>
      </c>
    </row>
    <row r="706" spans="1:5" x14ac:dyDescent="0.3">
      <c r="A706">
        <v>1</v>
      </c>
      <c r="B706" t="s">
        <v>3</v>
      </c>
      <c r="C706" t="s">
        <v>22</v>
      </c>
      <c r="D706" t="s">
        <v>39</v>
      </c>
      <c r="E706" t="s">
        <v>214</v>
      </c>
    </row>
    <row r="707" spans="1:5" x14ac:dyDescent="0.3">
      <c r="A707">
        <v>2</v>
      </c>
      <c r="B707" t="s">
        <v>3</v>
      </c>
      <c r="C707" t="s">
        <v>22</v>
      </c>
      <c r="D707" t="s">
        <v>39</v>
      </c>
      <c r="E707" t="s">
        <v>214</v>
      </c>
    </row>
    <row r="708" spans="1:5" x14ac:dyDescent="0.3">
      <c r="A708">
        <v>1</v>
      </c>
      <c r="B708" t="s">
        <v>3</v>
      </c>
      <c r="C708" t="s">
        <v>22</v>
      </c>
      <c r="D708" t="s">
        <v>39</v>
      </c>
      <c r="E708" t="s">
        <v>214</v>
      </c>
    </row>
    <row r="709" spans="1:5" x14ac:dyDescent="0.3">
      <c r="A709">
        <v>2</v>
      </c>
      <c r="B709" t="s">
        <v>3</v>
      </c>
      <c r="C709" t="s">
        <v>22</v>
      </c>
      <c r="D709" t="s">
        <v>39</v>
      </c>
      <c r="E709" t="s">
        <v>214</v>
      </c>
    </row>
    <row r="710" spans="1:5" x14ac:dyDescent="0.3">
      <c r="A710">
        <v>4</v>
      </c>
      <c r="B710" t="s">
        <v>3</v>
      </c>
      <c r="C710" t="s">
        <v>22</v>
      </c>
      <c r="D710" t="s">
        <v>39</v>
      </c>
      <c r="E710" t="s">
        <v>214</v>
      </c>
    </row>
    <row r="711" spans="1:5" x14ac:dyDescent="0.3">
      <c r="A711">
        <v>1</v>
      </c>
      <c r="B711" t="s">
        <v>3</v>
      </c>
      <c r="C711" t="s">
        <v>22</v>
      </c>
      <c r="D711" t="s">
        <v>39</v>
      </c>
      <c r="E711" t="s">
        <v>214</v>
      </c>
    </row>
    <row r="712" spans="1:5" x14ac:dyDescent="0.3">
      <c r="A712">
        <v>1</v>
      </c>
      <c r="B712" t="s">
        <v>3</v>
      </c>
      <c r="C712" t="s">
        <v>22</v>
      </c>
      <c r="D712" t="s">
        <v>39</v>
      </c>
      <c r="E712" t="s">
        <v>214</v>
      </c>
    </row>
    <row r="713" spans="1:5" x14ac:dyDescent="0.3">
      <c r="A713">
        <v>3</v>
      </c>
      <c r="B713" t="s">
        <v>3</v>
      </c>
      <c r="C713" t="s">
        <v>22</v>
      </c>
      <c r="D713" t="s">
        <v>39</v>
      </c>
      <c r="E713" t="s">
        <v>214</v>
      </c>
    </row>
    <row r="714" spans="1:5" x14ac:dyDescent="0.3">
      <c r="A714">
        <v>1</v>
      </c>
      <c r="B714" t="s">
        <v>3</v>
      </c>
      <c r="C714" t="s">
        <v>22</v>
      </c>
      <c r="D714" t="s">
        <v>39</v>
      </c>
      <c r="E714" t="s">
        <v>214</v>
      </c>
    </row>
    <row r="715" spans="1:5" x14ac:dyDescent="0.3">
      <c r="A715">
        <v>1</v>
      </c>
      <c r="B715" t="s">
        <v>3</v>
      </c>
      <c r="C715" t="s">
        <v>22</v>
      </c>
      <c r="D715" t="s">
        <v>39</v>
      </c>
      <c r="E715" t="s">
        <v>214</v>
      </c>
    </row>
    <row r="716" spans="1:5" x14ac:dyDescent="0.3">
      <c r="A716">
        <v>3</v>
      </c>
      <c r="B716" t="s">
        <v>3</v>
      </c>
      <c r="C716" t="s">
        <v>22</v>
      </c>
      <c r="D716" t="s">
        <v>39</v>
      </c>
      <c r="E716" t="s">
        <v>214</v>
      </c>
    </row>
    <row r="717" spans="1:5" x14ac:dyDescent="0.3">
      <c r="A717">
        <v>1</v>
      </c>
      <c r="B717" t="s">
        <v>3</v>
      </c>
      <c r="C717" t="s">
        <v>22</v>
      </c>
      <c r="D717" t="s">
        <v>39</v>
      </c>
      <c r="E717" t="s">
        <v>214</v>
      </c>
    </row>
    <row r="718" spans="1:5" x14ac:dyDescent="0.3">
      <c r="A718">
        <v>4</v>
      </c>
      <c r="B718" t="s">
        <v>3</v>
      </c>
      <c r="C718" t="s">
        <v>22</v>
      </c>
      <c r="D718" t="s">
        <v>39</v>
      </c>
      <c r="E718" t="s">
        <v>214</v>
      </c>
    </row>
    <row r="719" spans="1:5" x14ac:dyDescent="0.3">
      <c r="A719">
        <v>2</v>
      </c>
      <c r="B719" t="s">
        <v>3</v>
      </c>
      <c r="C719" t="s">
        <v>22</v>
      </c>
      <c r="D719" t="s">
        <v>39</v>
      </c>
      <c r="E719" t="s">
        <v>214</v>
      </c>
    </row>
    <row r="720" spans="1:5" x14ac:dyDescent="0.3">
      <c r="A720">
        <v>1</v>
      </c>
      <c r="B720" t="s">
        <v>3</v>
      </c>
      <c r="C720" t="s">
        <v>22</v>
      </c>
      <c r="D720" t="s">
        <v>39</v>
      </c>
      <c r="E720" t="s">
        <v>214</v>
      </c>
    </row>
    <row r="721" spans="1:5" x14ac:dyDescent="0.3">
      <c r="A721">
        <v>1</v>
      </c>
      <c r="B721" t="s">
        <v>3</v>
      </c>
      <c r="C721" t="s">
        <v>22</v>
      </c>
      <c r="D721" t="s">
        <v>39</v>
      </c>
      <c r="E721" t="s">
        <v>214</v>
      </c>
    </row>
    <row r="722" spans="1:5" x14ac:dyDescent="0.3">
      <c r="A722">
        <v>3</v>
      </c>
      <c r="B722" t="s">
        <v>3</v>
      </c>
      <c r="C722" t="s">
        <v>22</v>
      </c>
      <c r="D722" t="s">
        <v>39</v>
      </c>
      <c r="E722" t="s">
        <v>214</v>
      </c>
    </row>
    <row r="723" spans="1:5" x14ac:dyDescent="0.3">
      <c r="A723">
        <v>4</v>
      </c>
      <c r="B723" t="s">
        <v>3</v>
      </c>
      <c r="C723" t="s">
        <v>22</v>
      </c>
      <c r="D723" t="s">
        <v>39</v>
      </c>
    </row>
    <row r="724" spans="1:5" x14ac:dyDescent="0.3">
      <c r="A724">
        <v>9</v>
      </c>
      <c r="B724" t="s">
        <v>3</v>
      </c>
      <c r="C724" t="s">
        <v>22</v>
      </c>
      <c r="D724" t="s">
        <v>39</v>
      </c>
    </row>
    <row r="725" spans="1:5" x14ac:dyDescent="0.3">
      <c r="A725">
        <v>24</v>
      </c>
      <c r="B725" t="s">
        <v>3</v>
      </c>
      <c r="C725" t="s">
        <v>22</v>
      </c>
      <c r="D725" t="s">
        <v>39</v>
      </c>
    </row>
    <row r="726" spans="1:5" x14ac:dyDescent="0.3">
      <c r="A726">
        <v>2</v>
      </c>
      <c r="B726" t="s">
        <v>3</v>
      </c>
      <c r="C726" t="s">
        <v>22</v>
      </c>
      <c r="D726" t="s">
        <v>39</v>
      </c>
    </row>
    <row r="727" spans="1:5" x14ac:dyDescent="0.3">
      <c r="A727">
        <v>3</v>
      </c>
      <c r="B727" t="s">
        <v>3</v>
      </c>
      <c r="C727" t="s">
        <v>22</v>
      </c>
      <c r="D727" t="s">
        <v>39</v>
      </c>
    </row>
    <row r="728" spans="1:5" x14ac:dyDescent="0.3">
      <c r="A728">
        <v>2</v>
      </c>
      <c r="B728" t="s">
        <v>3</v>
      </c>
      <c r="C728" t="s">
        <v>22</v>
      </c>
      <c r="D728" t="s">
        <v>39</v>
      </c>
    </row>
    <row r="729" spans="1:5" x14ac:dyDescent="0.3">
      <c r="A729">
        <v>10</v>
      </c>
      <c r="B729" t="s">
        <v>3</v>
      </c>
      <c r="C729" t="s">
        <v>22</v>
      </c>
      <c r="D729" t="s">
        <v>39</v>
      </c>
    </row>
    <row r="730" spans="1:5" x14ac:dyDescent="0.3">
      <c r="A730">
        <v>1</v>
      </c>
      <c r="B730" t="s">
        <v>3</v>
      </c>
      <c r="C730" t="s">
        <v>22</v>
      </c>
      <c r="D730" t="s">
        <v>39</v>
      </c>
    </row>
    <row r="731" spans="1:5" x14ac:dyDescent="0.3">
      <c r="A731">
        <v>1</v>
      </c>
      <c r="B731" t="s">
        <v>3</v>
      </c>
      <c r="C731" t="s">
        <v>122</v>
      </c>
      <c r="D731" t="s">
        <v>41</v>
      </c>
    </row>
    <row r="732" spans="1:5" x14ac:dyDescent="0.3">
      <c r="A732">
        <v>1</v>
      </c>
      <c r="B732" t="s">
        <v>3</v>
      </c>
      <c r="C732" t="s">
        <v>33</v>
      </c>
      <c r="D732" t="s">
        <v>39</v>
      </c>
      <c r="E732" t="s">
        <v>419</v>
      </c>
    </row>
    <row r="733" spans="1:5" x14ac:dyDescent="0.3">
      <c r="A733">
        <v>1</v>
      </c>
      <c r="B733" t="s">
        <v>3</v>
      </c>
      <c r="C733" t="s">
        <v>33</v>
      </c>
      <c r="D733" t="s">
        <v>39</v>
      </c>
    </row>
    <row r="734" spans="1:5" x14ac:dyDescent="0.3">
      <c r="A734">
        <v>1</v>
      </c>
      <c r="B734" t="s">
        <v>3</v>
      </c>
      <c r="C734" t="s">
        <v>33</v>
      </c>
      <c r="D734" t="s">
        <v>39</v>
      </c>
    </row>
    <row r="735" spans="1:5" x14ac:dyDescent="0.3">
      <c r="A735">
        <v>1</v>
      </c>
      <c r="B735" t="s">
        <v>3</v>
      </c>
      <c r="C735" t="s">
        <v>33</v>
      </c>
      <c r="D735" t="s">
        <v>39</v>
      </c>
    </row>
    <row r="736" spans="1:5" x14ac:dyDescent="0.3">
      <c r="A736">
        <v>2</v>
      </c>
      <c r="B736" t="s">
        <v>3</v>
      </c>
      <c r="C736" t="s">
        <v>33</v>
      </c>
      <c r="D736" t="s">
        <v>39</v>
      </c>
    </row>
    <row r="737" spans="1:5" x14ac:dyDescent="0.3">
      <c r="A737">
        <v>1</v>
      </c>
      <c r="B737" t="s">
        <v>3</v>
      </c>
      <c r="C737" t="s">
        <v>33</v>
      </c>
      <c r="D737" t="s">
        <v>39</v>
      </c>
    </row>
    <row r="738" spans="1:5" x14ac:dyDescent="0.3">
      <c r="A738">
        <v>1</v>
      </c>
      <c r="B738" t="s">
        <v>3</v>
      </c>
      <c r="C738" t="s">
        <v>33</v>
      </c>
      <c r="D738" t="s">
        <v>39</v>
      </c>
    </row>
    <row r="739" spans="1:5" x14ac:dyDescent="0.3">
      <c r="A739">
        <v>1</v>
      </c>
      <c r="B739" t="s">
        <v>1</v>
      </c>
      <c r="C739" t="s">
        <v>596</v>
      </c>
      <c r="D739" t="s">
        <v>41</v>
      </c>
    </row>
    <row r="740" spans="1:5" x14ac:dyDescent="0.3">
      <c r="A740">
        <v>1</v>
      </c>
      <c r="B740" t="s">
        <v>1</v>
      </c>
      <c r="C740" t="s">
        <v>596</v>
      </c>
      <c r="D740" t="s">
        <v>41</v>
      </c>
    </row>
    <row r="741" spans="1:5" x14ac:dyDescent="0.3">
      <c r="A741">
        <v>1</v>
      </c>
      <c r="B741" t="s">
        <v>1</v>
      </c>
      <c r="C741" t="s">
        <v>596</v>
      </c>
      <c r="D741" t="s">
        <v>41</v>
      </c>
    </row>
    <row r="742" spans="1:5" x14ac:dyDescent="0.3">
      <c r="A742">
        <v>1</v>
      </c>
      <c r="B742" t="s">
        <v>1</v>
      </c>
      <c r="C742" t="s">
        <v>596</v>
      </c>
      <c r="D742" t="s">
        <v>41</v>
      </c>
    </row>
    <row r="743" spans="1:5" x14ac:dyDescent="0.3">
      <c r="A743">
        <v>1</v>
      </c>
      <c r="B743" t="s">
        <v>1</v>
      </c>
      <c r="C743" t="s">
        <v>596</v>
      </c>
      <c r="D743" t="s">
        <v>41</v>
      </c>
    </row>
    <row r="744" spans="1:5" x14ac:dyDescent="0.3">
      <c r="A744">
        <v>1</v>
      </c>
      <c r="B744" t="s">
        <v>1</v>
      </c>
      <c r="C744" t="s">
        <v>596</v>
      </c>
      <c r="D744" t="s">
        <v>41</v>
      </c>
    </row>
    <row r="745" spans="1:5" x14ac:dyDescent="0.3">
      <c r="A745">
        <v>1</v>
      </c>
      <c r="B745" t="s">
        <v>1</v>
      </c>
      <c r="C745" t="s">
        <v>315</v>
      </c>
      <c r="D745" t="s">
        <v>39</v>
      </c>
      <c r="E745" t="s">
        <v>436</v>
      </c>
    </row>
    <row r="746" spans="1:5" x14ac:dyDescent="0.3">
      <c r="A746">
        <v>1</v>
      </c>
      <c r="B746" t="s">
        <v>1</v>
      </c>
      <c r="C746" t="s">
        <v>315</v>
      </c>
      <c r="D746" t="s">
        <v>39</v>
      </c>
    </row>
    <row r="747" spans="1:5" x14ac:dyDescent="0.3">
      <c r="A747">
        <v>7</v>
      </c>
      <c r="B747" t="s">
        <v>1</v>
      </c>
      <c r="C747" t="s">
        <v>315</v>
      </c>
      <c r="D747" t="s">
        <v>39</v>
      </c>
    </row>
    <row r="748" spans="1:5" x14ac:dyDescent="0.3">
      <c r="A748">
        <v>1</v>
      </c>
      <c r="B748" t="s">
        <v>1</v>
      </c>
      <c r="C748" t="s">
        <v>1851</v>
      </c>
      <c r="D748" t="s">
        <v>41</v>
      </c>
    </row>
    <row r="749" spans="1:5" x14ac:dyDescent="0.3">
      <c r="A749">
        <v>3</v>
      </c>
      <c r="B749" t="s">
        <v>1</v>
      </c>
      <c r="C749" t="s">
        <v>1341</v>
      </c>
      <c r="D749" t="s">
        <v>41</v>
      </c>
    </row>
    <row r="750" spans="1:5" x14ac:dyDescent="0.3">
      <c r="A750">
        <v>1</v>
      </c>
      <c r="B750" t="s">
        <v>1</v>
      </c>
      <c r="C750" t="s">
        <v>177</v>
      </c>
      <c r="D750" t="s">
        <v>41</v>
      </c>
    </row>
    <row r="751" spans="1:5" x14ac:dyDescent="0.3">
      <c r="A751">
        <v>1</v>
      </c>
      <c r="B751" t="s">
        <v>1</v>
      </c>
      <c r="C751" t="s">
        <v>177</v>
      </c>
      <c r="D751" t="s">
        <v>41</v>
      </c>
    </row>
    <row r="752" spans="1:5" x14ac:dyDescent="0.3">
      <c r="A752">
        <v>5</v>
      </c>
      <c r="B752" t="s">
        <v>1</v>
      </c>
      <c r="C752" t="s">
        <v>177</v>
      </c>
      <c r="D752" t="s">
        <v>41</v>
      </c>
    </row>
    <row r="753" spans="1:4" x14ac:dyDescent="0.3">
      <c r="A753">
        <v>5</v>
      </c>
      <c r="B753" t="s">
        <v>1</v>
      </c>
      <c r="C753" t="s">
        <v>177</v>
      </c>
      <c r="D753" t="s">
        <v>41</v>
      </c>
    </row>
    <row r="754" spans="1:4" x14ac:dyDescent="0.3">
      <c r="A754">
        <v>4</v>
      </c>
      <c r="B754" t="s">
        <v>1</v>
      </c>
      <c r="C754" t="s">
        <v>177</v>
      </c>
      <c r="D754" t="s">
        <v>41</v>
      </c>
    </row>
    <row r="755" spans="1:4" x14ac:dyDescent="0.3">
      <c r="A755">
        <v>1</v>
      </c>
      <c r="B755" t="s">
        <v>1</v>
      </c>
      <c r="C755" t="s">
        <v>177</v>
      </c>
      <c r="D755" t="s">
        <v>41</v>
      </c>
    </row>
    <row r="756" spans="1:4" x14ac:dyDescent="0.3">
      <c r="A756">
        <v>1</v>
      </c>
      <c r="B756" t="s">
        <v>1</v>
      </c>
      <c r="C756" t="s">
        <v>177</v>
      </c>
      <c r="D756" t="s">
        <v>41</v>
      </c>
    </row>
    <row r="757" spans="1:4" x14ac:dyDescent="0.3">
      <c r="A757">
        <v>3</v>
      </c>
      <c r="B757" t="s">
        <v>1</v>
      </c>
      <c r="C757" t="s">
        <v>177</v>
      </c>
      <c r="D757" t="s">
        <v>41</v>
      </c>
    </row>
    <row r="758" spans="1:4" x14ac:dyDescent="0.3">
      <c r="A758">
        <v>2</v>
      </c>
      <c r="B758" t="s">
        <v>1</v>
      </c>
      <c r="C758" t="s">
        <v>177</v>
      </c>
      <c r="D758" t="s">
        <v>41</v>
      </c>
    </row>
    <row r="759" spans="1:4" x14ac:dyDescent="0.3">
      <c r="A759">
        <v>3</v>
      </c>
      <c r="B759" t="s">
        <v>1</v>
      </c>
      <c r="C759" t="s">
        <v>177</v>
      </c>
      <c r="D759" t="s">
        <v>41</v>
      </c>
    </row>
    <row r="760" spans="1:4" x14ac:dyDescent="0.3">
      <c r="A760">
        <v>1</v>
      </c>
      <c r="B760" t="s">
        <v>1</v>
      </c>
      <c r="C760" t="s">
        <v>177</v>
      </c>
      <c r="D760" t="s">
        <v>41</v>
      </c>
    </row>
    <row r="761" spans="1:4" x14ac:dyDescent="0.3">
      <c r="A761">
        <v>3</v>
      </c>
      <c r="B761" t="s">
        <v>1</v>
      </c>
      <c r="C761" t="s">
        <v>177</v>
      </c>
      <c r="D761" t="s">
        <v>41</v>
      </c>
    </row>
    <row r="762" spans="1:4" x14ac:dyDescent="0.3">
      <c r="A762">
        <v>2</v>
      </c>
      <c r="B762" t="s">
        <v>1</v>
      </c>
      <c r="C762" t="s">
        <v>177</v>
      </c>
      <c r="D762" t="s">
        <v>41</v>
      </c>
    </row>
    <row r="763" spans="1:4" x14ac:dyDescent="0.3">
      <c r="A763">
        <v>2</v>
      </c>
      <c r="B763" t="s">
        <v>1</v>
      </c>
      <c r="C763" t="s">
        <v>177</v>
      </c>
      <c r="D763" t="s">
        <v>41</v>
      </c>
    </row>
    <row r="764" spans="1:4" x14ac:dyDescent="0.3">
      <c r="A764">
        <v>1</v>
      </c>
      <c r="B764" t="s">
        <v>1</v>
      </c>
      <c r="C764" t="s">
        <v>177</v>
      </c>
      <c r="D764" t="s">
        <v>41</v>
      </c>
    </row>
    <row r="765" spans="1:4" x14ac:dyDescent="0.3">
      <c r="A765">
        <v>1</v>
      </c>
      <c r="B765" t="s">
        <v>1</v>
      </c>
      <c r="C765" t="s">
        <v>177</v>
      </c>
      <c r="D765" t="s">
        <v>41</v>
      </c>
    </row>
    <row r="766" spans="1:4" x14ac:dyDescent="0.3">
      <c r="A766">
        <v>7</v>
      </c>
      <c r="B766" t="s">
        <v>1</v>
      </c>
      <c r="C766" t="s">
        <v>177</v>
      </c>
      <c r="D766" t="s">
        <v>41</v>
      </c>
    </row>
    <row r="767" spans="1:4" x14ac:dyDescent="0.3">
      <c r="A767">
        <v>1</v>
      </c>
      <c r="B767" t="s">
        <v>1</v>
      </c>
      <c r="C767" t="s">
        <v>177</v>
      </c>
      <c r="D767" t="s">
        <v>41</v>
      </c>
    </row>
    <row r="768" spans="1:4" x14ac:dyDescent="0.3">
      <c r="A768">
        <v>1</v>
      </c>
      <c r="B768" t="s">
        <v>1</v>
      </c>
      <c r="C768" t="s">
        <v>177</v>
      </c>
      <c r="D768" t="s">
        <v>41</v>
      </c>
    </row>
    <row r="769" spans="1:5" x14ac:dyDescent="0.3">
      <c r="A769">
        <v>1</v>
      </c>
      <c r="B769" t="s">
        <v>1</v>
      </c>
      <c r="C769" t="s">
        <v>177</v>
      </c>
      <c r="D769" t="s">
        <v>41</v>
      </c>
    </row>
    <row r="770" spans="1:5" x14ac:dyDescent="0.3">
      <c r="A770">
        <v>1</v>
      </c>
      <c r="B770" t="s">
        <v>1</v>
      </c>
      <c r="C770" t="s">
        <v>2025</v>
      </c>
      <c r="D770" t="s">
        <v>41</v>
      </c>
    </row>
    <row r="771" spans="1:5" x14ac:dyDescent="0.3">
      <c r="A771">
        <v>3</v>
      </c>
      <c r="B771" t="s">
        <v>1</v>
      </c>
      <c r="C771" t="s">
        <v>12</v>
      </c>
      <c r="D771" t="s">
        <v>41</v>
      </c>
    </row>
    <row r="772" spans="1:5" x14ac:dyDescent="0.3">
      <c r="A772">
        <v>1</v>
      </c>
      <c r="B772" t="s">
        <v>1</v>
      </c>
      <c r="C772" t="s">
        <v>12</v>
      </c>
      <c r="D772" t="s">
        <v>41</v>
      </c>
    </row>
    <row r="773" spans="1:5" x14ac:dyDescent="0.3">
      <c r="A773">
        <v>1</v>
      </c>
      <c r="B773" t="s">
        <v>1</v>
      </c>
      <c r="C773" t="s">
        <v>12</v>
      </c>
      <c r="D773" t="s">
        <v>41</v>
      </c>
    </row>
    <row r="774" spans="1:5" x14ac:dyDescent="0.3">
      <c r="A774">
        <v>3</v>
      </c>
      <c r="B774" t="s">
        <v>1</v>
      </c>
      <c r="C774" t="s">
        <v>34</v>
      </c>
      <c r="D774" t="s">
        <v>39</v>
      </c>
      <c r="E774" t="s">
        <v>59</v>
      </c>
    </row>
    <row r="775" spans="1:5" x14ac:dyDescent="0.3">
      <c r="A775">
        <v>1</v>
      </c>
      <c r="B775" t="s">
        <v>1</v>
      </c>
      <c r="C775" t="s">
        <v>34</v>
      </c>
      <c r="D775" t="s">
        <v>39</v>
      </c>
      <c r="E775" t="s">
        <v>59</v>
      </c>
    </row>
    <row r="776" spans="1:5" x14ac:dyDescent="0.3">
      <c r="A776">
        <v>8</v>
      </c>
      <c r="B776" t="s">
        <v>1</v>
      </c>
      <c r="C776" t="s">
        <v>34</v>
      </c>
      <c r="D776" t="s">
        <v>39</v>
      </c>
      <c r="E776" t="s">
        <v>59</v>
      </c>
    </row>
    <row r="777" spans="1:5" x14ac:dyDescent="0.3">
      <c r="A777">
        <v>3</v>
      </c>
      <c r="B777" t="s">
        <v>1</v>
      </c>
      <c r="C777" t="s">
        <v>34</v>
      </c>
      <c r="D777" t="s">
        <v>39</v>
      </c>
      <c r="E777" t="s">
        <v>59</v>
      </c>
    </row>
    <row r="778" spans="1:5" x14ac:dyDescent="0.3">
      <c r="A778">
        <v>1</v>
      </c>
      <c r="B778" t="s">
        <v>1</v>
      </c>
      <c r="C778" t="s">
        <v>34</v>
      </c>
      <c r="D778" t="s">
        <v>39</v>
      </c>
      <c r="E778" t="s">
        <v>59</v>
      </c>
    </row>
    <row r="779" spans="1:5" x14ac:dyDescent="0.3">
      <c r="A779">
        <v>6</v>
      </c>
      <c r="B779" t="s">
        <v>1</v>
      </c>
      <c r="C779" t="s">
        <v>34</v>
      </c>
      <c r="D779" t="s">
        <v>39</v>
      </c>
      <c r="E779" t="s">
        <v>59</v>
      </c>
    </row>
    <row r="780" spans="1:5" x14ac:dyDescent="0.3">
      <c r="A780">
        <v>2</v>
      </c>
      <c r="B780" t="s">
        <v>1</v>
      </c>
      <c r="C780" t="s">
        <v>34</v>
      </c>
      <c r="D780" t="s">
        <v>39</v>
      </c>
      <c r="E780" t="s">
        <v>59</v>
      </c>
    </row>
    <row r="781" spans="1:5" x14ac:dyDescent="0.3">
      <c r="A781">
        <v>1</v>
      </c>
      <c r="B781" t="s">
        <v>1</v>
      </c>
      <c r="C781" t="s">
        <v>34</v>
      </c>
      <c r="D781" t="s">
        <v>39</v>
      </c>
      <c r="E781" t="s">
        <v>59</v>
      </c>
    </row>
    <row r="782" spans="1:5" x14ac:dyDescent="0.3">
      <c r="A782">
        <v>2</v>
      </c>
      <c r="B782" t="s">
        <v>1</v>
      </c>
      <c r="C782" t="s">
        <v>34</v>
      </c>
      <c r="D782" t="s">
        <v>39</v>
      </c>
      <c r="E782" t="s">
        <v>59</v>
      </c>
    </row>
    <row r="783" spans="1:5" x14ac:dyDescent="0.3">
      <c r="A783">
        <v>1</v>
      </c>
      <c r="B783" t="s">
        <v>1</v>
      </c>
      <c r="C783" t="s">
        <v>34</v>
      </c>
      <c r="D783" t="s">
        <v>39</v>
      </c>
      <c r="E783" t="s">
        <v>59</v>
      </c>
    </row>
    <row r="784" spans="1:5" x14ac:dyDescent="0.3">
      <c r="A784">
        <v>2</v>
      </c>
      <c r="B784" t="s">
        <v>1</v>
      </c>
      <c r="C784" t="s">
        <v>34</v>
      </c>
      <c r="D784" t="s">
        <v>39</v>
      </c>
      <c r="E784" t="s">
        <v>59</v>
      </c>
    </row>
    <row r="785" spans="1:5" x14ac:dyDescent="0.3">
      <c r="A785">
        <v>7</v>
      </c>
      <c r="B785" t="s">
        <v>1</v>
      </c>
      <c r="C785" t="s">
        <v>34</v>
      </c>
      <c r="D785" t="s">
        <v>39</v>
      </c>
      <c r="E785" t="s">
        <v>59</v>
      </c>
    </row>
    <row r="786" spans="1:5" x14ac:dyDescent="0.3">
      <c r="A786">
        <v>6</v>
      </c>
      <c r="B786" t="s">
        <v>1</v>
      </c>
      <c r="C786" t="s">
        <v>34</v>
      </c>
      <c r="D786" t="s">
        <v>39</v>
      </c>
      <c r="E786" t="s">
        <v>59</v>
      </c>
    </row>
    <row r="787" spans="1:5" x14ac:dyDescent="0.3">
      <c r="A787">
        <v>19</v>
      </c>
      <c r="B787" t="s">
        <v>1</v>
      </c>
      <c r="C787" t="s">
        <v>34</v>
      </c>
      <c r="D787" t="s">
        <v>39</v>
      </c>
      <c r="E787" t="s">
        <v>59</v>
      </c>
    </row>
    <row r="788" spans="1:5" x14ac:dyDescent="0.3">
      <c r="A788">
        <v>4</v>
      </c>
      <c r="B788" t="s">
        <v>1</v>
      </c>
      <c r="C788" t="s">
        <v>34</v>
      </c>
      <c r="D788" t="s">
        <v>39</v>
      </c>
      <c r="E788" t="s">
        <v>59</v>
      </c>
    </row>
    <row r="789" spans="1:5" x14ac:dyDescent="0.3">
      <c r="A789">
        <v>2</v>
      </c>
      <c r="B789" t="s">
        <v>1</v>
      </c>
      <c r="C789" t="s">
        <v>34</v>
      </c>
      <c r="D789" t="s">
        <v>39</v>
      </c>
      <c r="E789" t="s">
        <v>59</v>
      </c>
    </row>
    <row r="790" spans="1:5" x14ac:dyDescent="0.3">
      <c r="A790">
        <v>1</v>
      </c>
      <c r="B790" t="s">
        <v>1</v>
      </c>
      <c r="C790" t="s">
        <v>34</v>
      </c>
      <c r="D790" t="s">
        <v>39</v>
      </c>
      <c r="E790" t="s">
        <v>59</v>
      </c>
    </row>
    <row r="791" spans="1:5" x14ac:dyDescent="0.3">
      <c r="A791">
        <v>1</v>
      </c>
      <c r="B791" t="s">
        <v>1</v>
      </c>
      <c r="C791" t="s">
        <v>34</v>
      </c>
      <c r="D791" t="s">
        <v>39</v>
      </c>
      <c r="E791" t="s">
        <v>59</v>
      </c>
    </row>
    <row r="792" spans="1:5" x14ac:dyDescent="0.3">
      <c r="A792">
        <v>3</v>
      </c>
      <c r="B792" t="s">
        <v>1</v>
      </c>
      <c r="C792" t="s">
        <v>34</v>
      </c>
      <c r="D792" t="s">
        <v>39</v>
      </c>
      <c r="E792" t="s">
        <v>59</v>
      </c>
    </row>
    <row r="793" spans="1:5" x14ac:dyDescent="0.3">
      <c r="A793">
        <v>1</v>
      </c>
      <c r="B793" t="s">
        <v>1</v>
      </c>
      <c r="C793" t="s">
        <v>34</v>
      </c>
      <c r="D793" t="s">
        <v>39</v>
      </c>
      <c r="E793" t="s">
        <v>59</v>
      </c>
    </row>
    <row r="794" spans="1:5" x14ac:dyDescent="0.3">
      <c r="A794">
        <v>7</v>
      </c>
      <c r="B794" t="s">
        <v>1</v>
      </c>
      <c r="C794" t="s">
        <v>34</v>
      </c>
      <c r="D794" t="s">
        <v>39</v>
      </c>
      <c r="E794" t="s">
        <v>59</v>
      </c>
    </row>
    <row r="795" spans="1:5" x14ac:dyDescent="0.3">
      <c r="A795">
        <v>2</v>
      </c>
      <c r="B795" t="s">
        <v>1</v>
      </c>
      <c r="C795" t="s">
        <v>34</v>
      </c>
      <c r="D795" t="s">
        <v>39</v>
      </c>
      <c r="E795" t="s">
        <v>59</v>
      </c>
    </row>
    <row r="796" spans="1:5" x14ac:dyDescent="0.3">
      <c r="A796">
        <v>1</v>
      </c>
      <c r="B796" t="s">
        <v>1</v>
      </c>
      <c r="C796" t="s">
        <v>34</v>
      </c>
      <c r="D796" t="s">
        <v>39</v>
      </c>
      <c r="E796" t="s">
        <v>59</v>
      </c>
    </row>
    <row r="797" spans="1:5" x14ac:dyDescent="0.3">
      <c r="A797">
        <v>3</v>
      </c>
      <c r="B797" t="s">
        <v>1</v>
      </c>
      <c r="C797" t="s">
        <v>34</v>
      </c>
      <c r="D797" t="s">
        <v>39</v>
      </c>
      <c r="E797" t="s">
        <v>59</v>
      </c>
    </row>
    <row r="798" spans="1:5" x14ac:dyDescent="0.3">
      <c r="A798">
        <v>2</v>
      </c>
      <c r="B798" t="s">
        <v>1</v>
      </c>
      <c r="C798" t="s">
        <v>34</v>
      </c>
      <c r="D798" t="s">
        <v>39</v>
      </c>
      <c r="E798" t="s">
        <v>59</v>
      </c>
    </row>
    <row r="799" spans="1:5" x14ac:dyDescent="0.3">
      <c r="A799">
        <v>2</v>
      </c>
      <c r="B799" t="s">
        <v>1</v>
      </c>
      <c r="C799" t="s">
        <v>34</v>
      </c>
      <c r="D799" t="s">
        <v>39</v>
      </c>
      <c r="E799" t="s">
        <v>59</v>
      </c>
    </row>
    <row r="800" spans="1:5" x14ac:dyDescent="0.3">
      <c r="A800">
        <v>3</v>
      </c>
      <c r="B800" t="s">
        <v>1</v>
      </c>
      <c r="C800" t="s">
        <v>34</v>
      </c>
      <c r="D800" t="s">
        <v>39</v>
      </c>
      <c r="E800" t="s">
        <v>59</v>
      </c>
    </row>
    <row r="801" spans="1:5" x14ac:dyDescent="0.3">
      <c r="A801">
        <v>5</v>
      </c>
      <c r="B801" t="s">
        <v>1</v>
      </c>
      <c r="C801" t="s">
        <v>34</v>
      </c>
      <c r="D801" t="s">
        <v>39</v>
      </c>
      <c r="E801" t="s">
        <v>59</v>
      </c>
    </row>
    <row r="802" spans="1:5" x14ac:dyDescent="0.3">
      <c r="A802">
        <v>1</v>
      </c>
      <c r="B802" t="s">
        <v>1</v>
      </c>
      <c r="C802" t="s">
        <v>34</v>
      </c>
      <c r="D802" t="s">
        <v>39</v>
      </c>
      <c r="E802" t="s">
        <v>59</v>
      </c>
    </row>
    <row r="803" spans="1:5" x14ac:dyDescent="0.3">
      <c r="A803">
        <v>2</v>
      </c>
      <c r="B803" t="s">
        <v>1</v>
      </c>
      <c r="C803" t="s">
        <v>34</v>
      </c>
      <c r="D803" t="s">
        <v>39</v>
      </c>
      <c r="E803" t="s">
        <v>59</v>
      </c>
    </row>
    <row r="804" spans="1:5" x14ac:dyDescent="0.3">
      <c r="A804">
        <v>1</v>
      </c>
      <c r="B804" t="s">
        <v>1</v>
      </c>
      <c r="C804" t="s">
        <v>34</v>
      </c>
      <c r="D804" t="s">
        <v>39</v>
      </c>
      <c r="E804" t="s">
        <v>59</v>
      </c>
    </row>
    <row r="805" spans="1:5" x14ac:dyDescent="0.3">
      <c r="A805">
        <v>1</v>
      </c>
      <c r="B805" t="s">
        <v>1</v>
      </c>
      <c r="C805" t="s">
        <v>34</v>
      </c>
      <c r="D805" t="s">
        <v>39</v>
      </c>
      <c r="E805" t="s">
        <v>59</v>
      </c>
    </row>
    <row r="806" spans="1:5" x14ac:dyDescent="0.3">
      <c r="A806">
        <v>1</v>
      </c>
      <c r="B806" t="s">
        <v>1</v>
      </c>
      <c r="C806" t="s">
        <v>34</v>
      </c>
      <c r="D806" t="s">
        <v>39</v>
      </c>
      <c r="E806" t="s">
        <v>59</v>
      </c>
    </row>
    <row r="807" spans="1:5" x14ac:dyDescent="0.3">
      <c r="A807">
        <v>3</v>
      </c>
      <c r="B807" t="s">
        <v>1</v>
      </c>
      <c r="C807" t="s">
        <v>34</v>
      </c>
      <c r="D807" t="s">
        <v>39</v>
      </c>
      <c r="E807" t="s">
        <v>59</v>
      </c>
    </row>
    <row r="808" spans="1:5" x14ac:dyDescent="0.3">
      <c r="A808">
        <v>2</v>
      </c>
      <c r="B808" t="s">
        <v>1</v>
      </c>
      <c r="C808" t="s">
        <v>34</v>
      </c>
      <c r="D808" t="s">
        <v>39</v>
      </c>
      <c r="E808" t="s">
        <v>1605</v>
      </c>
    </row>
    <row r="809" spans="1:5" x14ac:dyDescent="0.3">
      <c r="A809">
        <v>3</v>
      </c>
      <c r="B809" t="s">
        <v>1</v>
      </c>
      <c r="C809" t="s">
        <v>34</v>
      </c>
      <c r="D809" t="s">
        <v>39</v>
      </c>
    </row>
    <row r="810" spans="1:5" x14ac:dyDescent="0.3">
      <c r="A810">
        <v>1</v>
      </c>
      <c r="B810" t="s">
        <v>1</v>
      </c>
      <c r="C810" t="s">
        <v>34</v>
      </c>
      <c r="D810" t="s">
        <v>39</v>
      </c>
    </row>
    <row r="811" spans="1:5" x14ac:dyDescent="0.3">
      <c r="A811">
        <v>2</v>
      </c>
      <c r="B811" t="s">
        <v>1</v>
      </c>
      <c r="C811" t="s">
        <v>34</v>
      </c>
      <c r="D811" t="s">
        <v>39</v>
      </c>
    </row>
    <row r="812" spans="1:5" x14ac:dyDescent="0.3">
      <c r="A812">
        <v>4</v>
      </c>
      <c r="B812" t="s">
        <v>1</v>
      </c>
      <c r="C812" t="s">
        <v>34</v>
      </c>
      <c r="D812" t="s">
        <v>39</v>
      </c>
    </row>
    <row r="813" spans="1:5" x14ac:dyDescent="0.3">
      <c r="A813">
        <v>1</v>
      </c>
      <c r="B813" t="s">
        <v>1</v>
      </c>
      <c r="C813" t="s">
        <v>34</v>
      </c>
      <c r="D813" t="s">
        <v>39</v>
      </c>
    </row>
    <row r="814" spans="1:5" x14ac:dyDescent="0.3">
      <c r="A814">
        <v>2</v>
      </c>
      <c r="B814" t="s">
        <v>1</v>
      </c>
      <c r="C814" t="s">
        <v>34</v>
      </c>
      <c r="D814" t="s">
        <v>39</v>
      </c>
    </row>
    <row r="815" spans="1:5" x14ac:dyDescent="0.3">
      <c r="A815">
        <v>2</v>
      </c>
      <c r="B815" t="s">
        <v>1</v>
      </c>
      <c r="C815" t="s">
        <v>34</v>
      </c>
      <c r="D815" t="s">
        <v>39</v>
      </c>
    </row>
    <row r="816" spans="1:5" x14ac:dyDescent="0.3">
      <c r="A816">
        <v>4</v>
      </c>
      <c r="B816" t="s">
        <v>1</v>
      </c>
      <c r="C816" t="s">
        <v>670</v>
      </c>
      <c r="D816" t="s">
        <v>41</v>
      </c>
    </row>
    <row r="817" spans="1:5" x14ac:dyDescent="0.3">
      <c r="A817">
        <v>1</v>
      </c>
      <c r="B817" t="s">
        <v>1</v>
      </c>
      <c r="C817" t="s">
        <v>670</v>
      </c>
      <c r="D817" t="s">
        <v>41</v>
      </c>
    </row>
    <row r="818" spans="1:5" x14ac:dyDescent="0.3">
      <c r="A818">
        <v>1</v>
      </c>
      <c r="B818" t="s">
        <v>1</v>
      </c>
      <c r="C818" t="s">
        <v>670</v>
      </c>
      <c r="D818" t="s">
        <v>41</v>
      </c>
    </row>
    <row r="819" spans="1:5" x14ac:dyDescent="0.3">
      <c r="A819">
        <v>8</v>
      </c>
      <c r="B819" t="s">
        <v>1</v>
      </c>
      <c r="C819" t="s">
        <v>670</v>
      </c>
      <c r="D819" t="s">
        <v>41</v>
      </c>
    </row>
    <row r="820" spans="1:5" x14ac:dyDescent="0.3">
      <c r="A820">
        <v>3</v>
      </c>
      <c r="B820" t="s">
        <v>1</v>
      </c>
      <c r="C820" t="s">
        <v>670</v>
      </c>
      <c r="D820" t="s">
        <v>41</v>
      </c>
    </row>
    <row r="821" spans="1:5" x14ac:dyDescent="0.3">
      <c r="A821">
        <v>2</v>
      </c>
      <c r="B821" t="s">
        <v>1</v>
      </c>
      <c r="C821" t="s">
        <v>90</v>
      </c>
      <c r="D821" t="s">
        <v>39</v>
      </c>
      <c r="E821" t="s">
        <v>399</v>
      </c>
    </row>
    <row r="822" spans="1:5" x14ac:dyDescent="0.3">
      <c r="A822">
        <v>3</v>
      </c>
      <c r="B822" t="s">
        <v>1</v>
      </c>
      <c r="C822" t="s">
        <v>90</v>
      </c>
      <c r="D822" t="s">
        <v>39</v>
      </c>
      <c r="E822" t="s">
        <v>208</v>
      </c>
    </row>
    <row r="823" spans="1:5" x14ac:dyDescent="0.3">
      <c r="A823">
        <v>1</v>
      </c>
      <c r="B823" t="s">
        <v>1</v>
      </c>
      <c r="C823" t="s">
        <v>90</v>
      </c>
      <c r="D823" t="s">
        <v>39</v>
      </c>
      <c r="E823" t="s">
        <v>208</v>
      </c>
    </row>
    <row r="824" spans="1:5" x14ac:dyDescent="0.3">
      <c r="A824" s="15">
        <v>1</v>
      </c>
      <c r="B824" s="15" t="s">
        <v>1</v>
      </c>
      <c r="C824" s="15" t="s">
        <v>90</v>
      </c>
      <c r="D824" s="15" t="s">
        <v>39</v>
      </c>
      <c r="E824" s="15" t="s">
        <v>208</v>
      </c>
    </row>
    <row r="825" spans="1:5" x14ac:dyDescent="0.3">
      <c r="A825">
        <v>3</v>
      </c>
      <c r="B825" t="s">
        <v>1</v>
      </c>
      <c r="C825" t="s">
        <v>90</v>
      </c>
      <c r="D825" t="s">
        <v>39</v>
      </c>
      <c r="E825" t="s">
        <v>208</v>
      </c>
    </row>
    <row r="826" spans="1:5" x14ac:dyDescent="0.3">
      <c r="A826">
        <v>2</v>
      </c>
      <c r="B826" t="s">
        <v>1</v>
      </c>
      <c r="C826" t="s">
        <v>90</v>
      </c>
      <c r="D826" t="s">
        <v>39</v>
      </c>
      <c r="E826" t="s">
        <v>208</v>
      </c>
    </row>
    <row r="827" spans="1:5" x14ac:dyDescent="0.3">
      <c r="A827">
        <v>2</v>
      </c>
      <c r="B827" t="s">
        <v>1</v>
      </c>
      <c r="C827" t="s">
        <v>90</v>
      </c>
      <c r="D827" t="s">
        <v>39</v>
      </c>
      <c r="E827" t="s">
        <v>208</v>
      </c>
    </row>
    <row r="828" spans="1:5" x14ac:dyDescent="0.3">
      <c r="A828">
        <v>2</v>
      </c>
      <c r="B828" t="s">
        <v>1</v>
      </c>
      <c r="C828" t="s">
        <v>90</v>
      </c>
      <c r="D828" t="s">
        <v>39</v>
      </c>
      <c r="E828" t="s">
        <v>208</v>
      </c>
    </row>
    <row r="829" spans="1:5" x14ac:dyDescent="0.3">
      <c r="A829">
        <v>4</v>
      </c>
      <c r="B829" t="s">
        <v>1</v>
      </c>
      <c r="C829" t="s">
        <v>90</v>
      </c>
      <c r="D829" t="s">
        <v>39</v>
      </c>
      <c r="E829" t="s">
        <v>208</v>
      </c>
    </row>
    <row r="830" spans="1:5" x14ac:dyDescent="0.3">
      <c r="A830">
        <v>10</v>
      </c>
      <c r="B830" t="s">
        <v>1</v>
      </c>
      <c r="C830" t="s">
        <v>90</v>
      </c>
      <c r="D830" t="s">
        <v>39</v>
      </c>
      <c r="E830" t="s">
        <v>208</v>
      </c>
    </row>
    <row r="831" spans="1:5" x14ac:dyDescent="0.3">
      <c r="A831">
        <v>1</v>
      </c>
      <c r="B831" t="s">
        <v>1</v>
      </c>
      <c r="C831" t="s">
        <v>90</v>
      </c>
      <c r="D831" t="s">
        <v>39</v>
      </c>
      <c r="E831" t="s">
        <v>208</v>
      </c>
    </row>
    <row r="832" spans="1:5" x14ac:dyDescent="0.3">
      <c r="A832">
        <v>3</v>
      </c>
      <c r="B832" t="s">
        <v>1</v>
      </c>
      <c r="C832" t="s">
        <v>90</v>
      </c>
      <c r="D832" t="s">
        <v>39</v>
      </c>
      <c r="E832" t="s">
        <v>208</v>
      </c>
    </row>
    <row r="833" spans="1:5" x14ac:dyDescent="0.3">
      <c r="A833">
        <v>1</v>
      </c>
      <c r="B833" t="s">
        <v>1</v>
      </c>
      <c r="C833" t="s">
        <v>90</v>
      </c>
      <c r="D833" t="s">
        <v>39</v>
      </c>
      <c r="E833" t="s">
        <v>208</v>
      </c>
    </row>
    <row r="834" spans="1:5" x14ac:dyDescent="0.3">
      <c r="A834">
        <v>2</v>
      </c>
      <c r="B834" t="s">
        <v>1</v>
      </c>
      <c r="C834" t="s">
        <v>90</v>
      </c>
      <c r="D834" t="s">
        <v>39</v>
      </c>
      <c r="E834" t="s">
        <v>208</v>
      </c>
    </row>
    <row r="835" spans="1:5" x14ac:dyDescent="0.3">
      <c r="A835">
        <v>3</v>
      </c>
      <c r="B835" t="s">
        <v>1</v>
      </c>
      <c r="C835" t="s">
        <v>90</v>
      </c>
      <c r="D835" t="s">
        <v>39</v>
      </c>
      <c r="E835" t="s">
        <v>831</v>
      </c>
    </row>
    <row r="836" spans="1:5" x14ac:dyDescent="0.3">
      <c r="A836">
        <v>1</v>
      </c>
      <c r="B836" t="s">
        <v>1</v>
      </c>
      <c r="C836" t="s">
        <v>90</v>
      </c>
      <c r="D836" t="s">
        <v>39</v>
      </c>
      <c r="E836" t="s">
        <v>208</v>
      </c>
    </row>
    <row r="837" spans="1:5" x14ac:dyDescent="0.3">
      <c r="A837">
        <v>1</v>
      </c>
      <c r="B837" t="s">
        <v>1</v>
      </c>
      <c r="C837" t="s">
        <v>90</v>
      </c>
      <c r="D837" t="s">
        <v>39</v>
      </c>
      <c r="E837" t="s">
        <v>208</v>
      </c>
    </row>
    <row r="838" spans="1:5" x14ac:dyDescent="0.3">
      <c r="A838">
        <v>1</v>
      </c>
      <c r="B838" t="s">
        <v>1</v>
      </c>
      <c r="C838" t="s">
        <v>90</v>
      </c>
      <c r="D838" t="s">
        <v>39</v>
      </c>
      <c r="E838" t="s">
        <v>208</v>
      </c>
    </row>
    <row r="839" spans="1:5" x14ac:dyDescent="0.3">
      <c r="A839">
        <v>2</v>
      </c>
      <c r="B839" t="s">
        <v>1</v>
      </c>
      <c r="C839" t="s">
        <v>90</v>
      </c>
      <c r="D839" t="s">
        <v>39</v>
      </c>
    </row>
    <row r="840" spans="1:5" x14ac:dyDescent="0.3">
      <c r="A840">
        <v>4</v>
      </c>
      <c r="B840" t="s">
        <v>1</v>
      </c>
      <c r="C840" t="s">
        <v>90</v>
      </c>
      <c r="D840" t="s">
        <v>39</v>
      </c>
    </row>
    <row r="841" spans="1:5" x14ac:dyDescent="0.3">
      <c r="A841">
        <v>2</v>
      </c>
      <c r="B841" t="s">
        <v>1</v>
      </c>
      <c r="C841" t="s">
        <v>90</v>
      </c>
      <c r="D841" t="s">
        <v>39</v>
      </c>
    </row>
    <row r="842" spans="1:5" x14ac:dyDescent="0.3">
      <c r="A842">
        <v>1</v>
      </c>
      <c r="B842" t="s">
        <v>1</v>
      </c>
      <c r="C842" t="s">
        <v>90</v>
      </c>
      <c r="D842" t="s">
        <v>39</v>
      </c>
    </row>
    <row r="843" spans="1:5" x14ac:dyDescent="0.3">
      <c r="A843">
        <v>2</v>
      </c>
      <c r="B843" t="s">
        <v>1</v>
      </c>
      <c r="C843" t="s">
        <v>90</v>
      </c>
      <c r="D843" t="s">
        <v>39</v>
      </c>
    </row>
    <row r="844" spans="1:5" x14ac:dyDescent="0.3">
      <c r="A844">
        <v>1</v>
      </c>
      <c r="B844" t="s">
        <v>1</v>
      </c>
      <c r="C844" t="s">
        <v>90</v>
      </c>
      <c r="D844" t="s">
        <v>39</v>
      </c>
    </row>
    <row r="845" spans="1:5" x14ac:dyDescent="0.3">
      <c r="A845">
        <v>1</v>
      </c>
      <c r="B845" t="s">
        <v>1</v>
      </c>
      <c r="C845" t="s">
        <v>90</v>
      </c>
      <c r="D845" t="s">
        <v>39</v>
      </c>
    </row>
    <row r="846" spans="1:5" x14ac:dyDescent="0.3">
      <c r="A846">
        <v>1</v>
      </c>
      <c r="B846" t="s">
        <v>1</v>
      </c>
      <c r="C846" t="s">
        <v>90</v>
      </c>
      <c r="D846" t="s">
        <v>39</v>
      </c>
    </row>
    <row r="847" spans="1:5" x14ac:dyDescent="0.3">
      <c r="A847">
        <v>5</v>
      </c>
      <c r="B847" t="s">
        <v>1</v>
      </c>
      <c r="C847" t="s">
        <v>90</v>
      </c>
      <c r="D847" t="s">
        <v>39</v>
      </c>
    </row>
    <row r="848" spans="1:5" x14ac:dyDescent="0.3">
      <c r="A848">
        <v>1</v>
      </c>
      <c r="B848" t="s">
        <v>1</v>
      </c>
      <c r="C848" t="s">
        <v>90</v>
      </c>
      <c r="D848" t="s">
        <v>39</v>
      </c>
    </row>
    <row r="849" spans="1:4" x14ac:dyDescent="0.3">
      <c r="A849">
        <v>2</v>
      </c>
      <c r="B849" t="s">
        <v>1</v>
      </c>
      <c r="C849" t="s">
        <v>90</v>
      </c>
      <c r="D849" t="s">
        <v>39</v>
      </c>
    </row>
    <row r="850" spans="1:4" x14ac:dyDescent="0.3">
      <c r="A850">
        <v>1</v>
      </c>
      <c r="B850" t="s">
        <v>1</v>
      </c>
      <c r="C850" t="s">
        <v>90</v>
      </c>
      <c r="D850" t="s">
        <v>39</v>
      </c>
    </row>
    <row r="851" spans="1:4" x14ac:dyDescent="0.3">
      <c r="A851">
        <v>4</v>
      </c>
      <c r="B851" t="s">
        <v>1</v>
      </c>
      <c r="C851" t="s">
        <v>90</v>
      </c>
      <c r="D851" t="s">
        <v>39</v>
      </c>
    </row>
    <row r="852" spans="1:4" x14ac:dyDescent="0.3">
      <c r="A852">
        <v>4</v>
      </c>
      <c r="B852" t="s">
        <v>1</v>
      </c>
      <c r="C852" t="s">
        <v>90</v>
      </c>
      <c r="D852" t="s">
        <v>39</v>
      </c>
    </row>
    <row r="853" spans="1:4" x14ac:dyDescent="0.3">
      <c r="A853">
        <v>2</v>
      </c>
      <c r="B853" t="s">
        <v>1</v>
      </c>
      <c r="C853" t="s">
        <v>90</v>
      </c>
      <c r="D853" t="s">
        <v>39</v>
      </c>
    </row>
    <row r="854" spans="1:4" x14ac:dyDescent="0.3">
      <c r="A854">
        <v>1</v>
      </c>
      <c r="B854" t="s">
        <v>1</v>
      </c>
      <c r="C854" t="s">
        <v>90</v>
      </c>
      <c r="D854" t="s">
        <v>39</v>
      </c>
    </row>
    <row r="855" spans="1:4" x14ac:dyDescent="0.3">
      <c r="A855">
        <v>1</v>
      </c>
      <c r="B855" t="s">
        <v>1</v>
      </c>
      <c r="C855" t="s">
        <v>90</v>
      </c>
      <c r="D855" t="s">
        <v>39</v>
      </c>
    </row>
    <row r="856" spans="1:4" x14ac:dyDescent="0.3">
      <c r="A856">
        <v>1</v>
      </c>
      <c r="B856" t="s">
        <v>1</v>
      </c>
      <c r="C856" t="s">
        <v>90</v>
      </c>
      <c r="D856" t="s">
        <v>39</v>
      </c>
    </row>
    <row r="857" spans="1:4" x14ac:dyDescent="0.3">
      <c r="A857">
        <v>1</v>
      </c>
      <c r="B857" t="s">
        <v>1</v>
      </c>
      <c r="C857" t="s">
        <v>90</v>
      </c>
      <c r="D857" t="s">
        <v>39</v>
      </c>
    </row>
    <row r="858" spans="1:4" x14ac:dyDescent="0.3">
      <c r="A858">
        <v>1</v>
      </c>
      <c r="B858" t="s">
        <v>1</v>
      </c>
      <c r="C858" t="s">
        <v>90</v>
      </c>
      <c r="D858" t="s">
        <v>39</v>
      </c>
    </row>
    <row r="859" spans="1:4" x14ac:dyDescent="0.3">
      <c r="A859">
        <v>7</v>
      </c>
      <c r="B859" t="s">
        <v>1</v>
      </c>
      <c r="C859" t="s">
        <v>90</v>
      </c>
      <c r="D859" t="s">
        <v>39</v>
      </c>
    </row>
    <row r="860" spans="1:4" x14ac:dyDescent="0.3">
      <c r="A860">
        <v>3</v>
      </c>
      <c r="B860" t="s">
        <v>1</v>
      </c>
      <c r="C860" t="s">
        <v>90</v>
      </c>
      <c r="D860" t="s">
        <v>39</v>
      </c>
    </row>
    <row r="861" spans="1:4" x14ac:dyDescent="0.3">
      <c r="A861">
        <v>8</v>
      </c>
      <c r="B861" t="s">
        <v>1</v>
      </c>
      <c r="C861" t="s">
        <v>90</v>
      </c>
      <c r="D861" t="s">
        <v>39</v>
      </c>
    </row>
    <row r="862" spans="1:4" x14ac:dyDescent="0.3">
      <c r="A862">
        <v>1</v>
      </c>
      <c r="B862" t="s">
        <v>1</v>
      </c>
      <c r="C862" t="s">
        <v>90</v>
      </c>
      <c r="D862" t="s">
        <v>39</v>
      </c>
    </row>
    <row r="863" spans="1:4" x14ac:dyDescent="0.3">
      <c r="A863">
        <v>1</v>
      </c>
      <c r="B863" t="s">
        <v>1</v>
      </c>
      <c r="C863" t="s">
        <v>90</v>
      </c>
      <c r="D863" t="s">
        <v>39</v>
      </c>
    </row>
    <row r="864" spans="1:4" x14ac:dyDescent="0.3">
      <c r="A864">
        <v>3</v>
      </c>
      <c r="B864" t="s">
        <v>1</v>
      </c>
      <c r="C864" t="s">
        <v>90</v>
      </c>
      <c r="D864" t="s">
        <v>39</v>
      </c>
    </row>
    <row r="865" spans="1:4" x14ac:dyDescent="0.3">
      <c r="A865">
        <v>2</v>
      </c>
      <c r="B865" t="s">
        <v>1</v>
      </c>
      <c r="C865" t="s">
        <v>90</v>
      </c>
      <c r="D865" t="s">
        <v>39</v>
      </c>
    </row>
    <row r="866" spans="1:4" x14ac:dyDescent="0.3">
      <c r="A866">
        <v>1</v>
      </c>
      <c r="B866" t="s">
        <v>1</v>
      </c>
      <c r="C866" t="s">
        <v>90</v>
      </c>
      <c r="D866" t="s">
        <v>39</v>
      </c>
    </row>
    <row r="867" spans="1:4" x14ac:dyDescent="0.3">
      <c r="A867">
        <v>1</v>
      </c>
      <c r="B867" t="s">
        <v>1</v>
      </c>
      <c r="C867" t="s">
        <v>90</v>
      </c>
      <c r="D867" t="s">
        <v>39</v>
      </c>
    </row>
    <row r="868" spans="1:4" x14ac:dyDescent="0.3">
      <c r="A868">
        <v>2</v>
      </c>
      <c r="B868" t="s">
        <v>1</v>
      </c>
      <c r="C868" t="s">
        <v>282</v>
      </c>
      <c r="D868" t="s">
        <v>41</v>
      </c>
    </row>
    <row r="869" spans="1:4" x14ac:dyDescent="0.3">
      <c r="A869">
        <v>1</v>
      </c>
      <c r="B869" t="s">
        <v>1</v>
      </c>
      <c r="C869" t="s">
        <v>282</v>
      </c>
      <c r="D869" t="s">
        <v>39</v>
      </c>
    </row>
    <row r="870" spans="1:4" x14ac:dyDescent="0.3">
      <c r="A870">
        <v>1</v>
      </c>
      <c r="B870" t="s">
        <v>1</v>
      </c>
      <c r="C870" t="s">
        <v>365</v>
      </c>
      <c r="D870" t="s">
        <v>41</v>
      </c>
    </row>
    <row r="871" spans="1:4" x14ac:dyDescent="0.3">
      <c r="A871">
        <v>1</v>
      </c>
      <c r="B871" t="s">
        <v>1</v>
      </c>
      <c r="C871" t="s">
        <v>365</v>
      </c>
      <c r="D871" t="s">
        <v>41</v>
      </c>
    </row>
    <row r="872" spans="1:4" x14ac:dyDescent="0.3">
      <c r="A872">
        <v>1</v>
      </c>
      <c r="B872" t="s">
        <v>1</v>
      </c>
      <c r="C872" t="s">
        <v>365</v>
      </c>
      <c r="D872" t="s">
        <v>41</v>
      </c>
    </row>
    <row r="873" spans="1:4" x14ac:dyDescent="0.3">
      <c r="A873">
        <v>2</v>
      </c>
      <c r="B873" t="s">
        <v>1</v>
      </c>
      <c r="C873" t="s">
        <v>365</v>
      </c>
      <c r="D873" t="s">
        <v>41</v>
      </c>
    </row>
    <row r="874" spans="1:4" x14ac:dyDescent="0.3">
      <c r="A874">
        <v>1</v>
      </c>
      <c r="B874" t="s">
        <v>1</v>
      </c>
      <c r="C874" t="s">
        <v>365</v>
      </c>
      <c r="D874" t="s">
        <v>41</v>
      </c>
    </row>
    <row r="875" spans="1:4" x14ac:dyDescent="0.3">
      <c r="A875">
        <v>2</v>
      </c>
      <c r="B875" t="s">
        <v>1</v>
      </c>
      <c r="C875" t="s">
        <v>365</v>
      </c>
      <c r="D875" t="s">
        <v>41</v>
      </c>
    </row>
    <row r="876" spans="1:4" x14ac:dyDescent="0.3">
      <c r="A876">
        <v>2</v>
      </c>
      <c r="B876" t="s">
        <v>1</v>
      </c>
      <c r="C876" t="s">
        <v>365</v>
      </c>
      <c r="D876" t="s">
        <v>41</v>
      </c>
    </row>
    <row r="877" spans="1:4" x14ac:dyDescent="0.3">
      <c r="A877">
        <v>2</v>
      </c>
      <c r="B877" t="s">
        <v>1</v>
      </c>
      <c r="C877" t="s">
        <v>14</v>
      </c>
      <c r="D877" t="s">
        <v>41</v>
      </c>
    </row>
    <row r="878" spans="1:4" x14ac:dyDescent="0.3">
      <c r="A878">
        <v>1</v>
      </c>
      <c r="B878" t="s">
        <v>1</v>
      </c>
      <c r="C878" t="s">
        <v>14</v>
      </c>
      <c r="D878" t="s">
        <v>41</v>
      </c>
    </row>
    <row r="879" spans="1:4" x14ac:dyDescent="0.3">
      <c r="A879">
        <v>1</v>
      </c>
      <c r="B879" t="s">
        <v>1</v>
      </c>
      <c r="C879" t="s">
        <v>14</v>
      </c>
      <c r="D879" t="s">
        <v>41</v>
      </c>
    </row>
    <row r="880" spans="1:4" x14ac:dyDescent="0.3">
      <c r="A880">
        <v>1</v>
      </c>
      <c r="B880" t="s">
        <v>1</v>
      </c>
      <c r="C880" t="s">
        <v>14</v>
      </c>
      <c r="D880" t="s">
        <v>41</v>
      </c>
    </row>
    <row r="881" spans="1:4" x14ac:dyDescent="0.3">
      <c r="A881">
        <v>1</v>
      </c>
      <c r="B881" t="s">
        <v>1</v>
      </c>
      <c r="C881" t="s">
        <v>14</v>
      </c>
      <c r="D881" t="s">
        <v>41</v>
      </c>
    </row>
    <row r="882" spans="1:4" x14ac:dyDescent="0.3">
      <c r="A882">
        <v>1</v>
      </c>
      <c r="B882" t="s">
        <v>1</v>
      </c>
      <c r="C882" t="s">
        <v>14</v>
      </c>
      <c r="D882" t="s">
        <v>41</v>
      </c>
    </row>
    <row r="883" spans="1:4" x14ac:dyDescent="0.3">
      <c r="A883">
        <v>1</v>
      </c>
      <c r="B883" t="s">
        <v>1</v>
      </c>
      <c r="C883" t="s">
        <v>14</v>
      </c>
      <c r="D883" t="s">
        <v>41</v>
      </c>
    </row>
    <row r="884" spans="1:4" x14ac:dyDescent="0.3">
      <c r="A884">
        <v>2</v>
      </c>
      <c r="B884" t="s">
        <v>1</v>
      </c>
      <c r="C884" t="s">
        <v>14</v>
      </c>
      <c r="D884" t="s">
        <v>41</v>
      </c>
    </row>
    <row r="885" spans="1:4" x14ac:dyDescent="0.3">
      <c r="A885">
        <v>2</v>
      </c>
      <c r="B885" t="s">
        <v>1</v>
      </c>
      <c r="C885" t="s">
        <v>14</v>
      </c>
      <c r="D885" t="s">
        <v>41</v>
      </c>
    </row>
    <row r="886" spans="1:4" x14ac:dyDescent="0.3">
      <c r="A886">
        <v>2</v>
      </c>
      <c r="B886" t="s">
        <v>1</v>
      </c>
      <c r="C886" t="s">
        <v>14</v>
      </c>
      <c r="D886" t="s">
        <v>41</v>
      </c>
    </row>
    <row r="887" spans="1:4" x14ac:dyDescent="0.3">
      <c r="A887">
        <v>1</v>
      </c>
      <c r="B887" t="s">
        <v>1</v>
      </c>
      <c r="C887" t="s">
        <v>14</v>
      </c>
      <c r="D887" t="s">
        <v>41</v>
      </c>
    </row>
    <row r="888" spans="1:4" x14ac:dyDescent="0.3">
      <c r="A888">
        <v>1</v>
      </c>
      <c r="B888" t="s">
        <v>1</v>
      </c>
      <c r="C888" t="s">
        <v>14</v>
      </c>
      <c r="D888" t="s">
        <v>41</v>
      </c>
    </row>
    <row r="889" spans="1:4" x14ac:dyDescent="0.3">
      <c r="A889">
        <v>1</v>
      </c>
      <c r="B889" t="s">
        <v>1</v>
      </c>
      <c r="C889" t="s">
        <v>14</v>
      </c>
      <c r="D889" t="s">
        <v>41</v>
      </c>
    </row>
    <row r="890" spans="1:4" x14ac:dyDescent="0.3">
      <c r="A890">
        <v>1</v>
      </c>
      <c r="B890" t="s">
        <v>1</v>
      </c>
      <c r="C890" t="s">
        <v>14</v>
      </c>
      <c r="D890" t="s">
        <v>41</v>
      </c>
    </row>
    <row r="891" spans="1:4" x14ac:dyDescent="0.3">
      <c r="A891">
        <v>1</v>
      </c>
      <c r="B891" t="s">
        <v>1</v>
      </c>
      <c r="C891" t="s">
        <v>14</v>
      </c>
      <c r="D891" t="s">
        <v>41</v>
      </c>
    </row>
    <row r="892" spans="1:4" x14ac:dyDescent="0.3">
      <c r="A892">
        <v>2</v>
      </c>
      <c r="B892" t="s">
        <v>1</v>
      </c>
      <c r="C892" t="s">
        <v>14</v>
      </c>
      <c r="D892" t="s">
        <v>41</v>
      </c>
    </row>
    <row r="893" spans="1:4" x14ac:dyDescent="0.3">
      <c r="A893">
        <v>2</v>
      </c>
      <c r="B893" t="s">
        <v>1</v>
      </c>
      <c r="C893" t="s">
        <v>117</v>
      </c>
      <c r="D893" t="s">
        <v>41</v>
      </c>
    </row>
    <row r="894" spans="1:4" x14ac:dyDescent="0.3">
      <c r="A894">
        <v>1</v>
      </c>
      <c r="B894" t="s">
        <v>1</v>
      </c>
      <c r="C894" t="s">
        <v>117</v>
      </c>
      <c r="D894" t="s">
        <v>41</v>
      </c>
    </row>
    <row r="895" spans="1:4" x14ac:dyDescent="0.3">
      <c r="A895">
        <v>1</v>
      </c>
      <c r="B895" t="s">
        <v>1</v>
      </c>
      <c r="C895" t="s">
        <v>5</v>
      </c>
      <c r="D895" t="s">
        <v>40</v>
      </c>
    </row>
    <row r="896" spans="1:4" x14ac:dyDescent="0.3">
      <c r="A896">
        <v>3</v>
      </c>
      <c r="B896" t="s">
        <v>1</v>
      </c>
      <c r="C896" t="s">
        <v>735</v>
      </c>
      <c r="D896" t="s">
        <v>43</v>
      </c>
    </row>
    <row r="897" spans="1:5" x14ac:dyDescent="0.3">
      <c r="A897">
        <v>1</v>
      </c>
      <c r="B897" t="s">
        <v>1</v>
      </c>
      <c r="C897" t="s">
        <v>735</v>
      </c>
      <c r="D897" t="s">
        <v>43</v>
      </c>
    </row>
    <row r="898" spans="1:5" x14ac:dyDescent="0.3">
      <c r="A898">
        <v>2</v>
      </c>
      <c r="B898" t="s">
        <v>1</v>
      </c>
      <c r="C898" t="s">
        <v>735</v>
      </c>
      <c r="D898" t="s">
        <v>43</v>
      </c>
    </row>
    <row r="899" spans="1:5" x14ac:dyDescent="0.3">
      <c r="A899">
        <v>4</v>
      </c>
      <c r="B899" t="s">
        <v>1</v>
      </c>
      <c r="C899" t="s">
        <v>1410</v>
      </c>
      <c r="D899" t="s">
        <v>43</v>
      </c>
    </row>
    <row r="900" spans="1:5" x14ac:dyDescent="0.3">
      <c r="A900">
        <v>1</v>
      </c>
      <c r="B900" t="s">
        <v>1</v>
      </c>
      <c r="C900" t="s">
        <v>387</v>
      </c>
      <c r="D900" t="s">
        <v>43</v>
      </c>
    </row>
    <row r="901" spans="1:5" x14ac:dyDescent="0.3">
      <c r="A901">
        <v>1</v>
      </c>
      <c r="B901" t="s">
        <v>1</v>
      </c>
      <c r="C901" t="s">
        <v>387</v>
      </c>
      <c r="D901" t="s">
        <v>43</v>
      </c>
    </row>
    <row r="902" spans="1:5" x14ac:dyDescent="0.3">
      <c r="A902">
        <v>1</v>
      </c>
      <c r="B902" t="s">
        <v>1</v>
      </c>
      <c r="C902" t="s">
        <v>387</v>
      </c>
      <c r="D902" t="s">
        <v>43</v>
      </c>
    </row>
    <row r="903" spans="1:5" x14ac:dyDescent="0.3">
      <c r="A903">
        <v>2</v>
      </c>
      <c r="B903" t="s">
        <v>1</v>
      </c>
      <c r="C903" t="s">
        <v>387</v>
      </c>
      <c r="D903" t="s">
        <v>41</v>
      </c>
    </row>
    <row r="904" spans="1:5" x14ac:dyDescent="0.3">
      <c r="A904">
        <v>2</v>
      </c>
      <c r="B904" t="s">
        <v>1</v>
      </c>
      <c r="C904" t="s">
        <v>387</v>
      </c>
      <c r="D904" t="s">
        <v>43</v>
      </c>
    </row>
    <row r="905" spans="1:5" x14ac:dyDescent="0.3">
      <c r="A905">
        <v>1</v>
      </c>
      <c r="B905" t="s">
        <v>1</v>
      </c>
      <c r="C905" t="s">
        <v>387</v>
      </c>
      <c r="D905" t="s">
        <v>43</v>
      </c>
    </row>
    <row r="906" spans="1:5" x14ac:dyDescent="0.3">
      <c r="A906">
        <v>1</v>
      </c>
      <c r="B906" t="s">
        <v>1</v>
      </c>
      <c r="C906" t="s">
        <v>387</v>
      </c>
      <c r="D906" t="s">
        <v>43</v>
      </c>
    </row>
    <row r="907" spans="1:5" x14ac:dyDescent="0.3">
      <c r="A907">
        <v>1</v>
      </c>
      <c r="B907" t="s">
        <v>1</v>
      </c>
      <c r="C907" t="s">
        <v>387</v>
      </c>
      <c r="D907" t="s">
        <v>43</v>
      </c>
    </row>
    <row r="908" spans="1:5" x14ac:dyDescent="0.3">
      <c r="A908">
        <v>2</v>
      </c>
      <c r="B908" t="s">
        <v>1</v>
      </c>
      <c r="C908" t="s">
        <v>387</v>
      </c>
      <c r="D908" t="s">
        <v>43</v>
      </c>
    </row>
    <row r="909" spans="1:5" x14ac:dyDescent="0.3">
      <c r="A909">
        <v>1</v>
      </c>
      <c r="B909" t="s">
        <v>1</v>
      </c>
      <c r="C909" t="s">
        <v>387</v>
      </c>
      <c r="D909" t="s">
        <v>43</v>
      </c>
    </row>
    <row r="910" spans="1:5" x14ac:dyDescent="0.3">
      <c r="A910">
        <v>1</v>
      </c>
      <c r="B910" t="s">
        <v>1</v>
      </c>
      <c r="C910" t="s">
        <v>387</v>
      </c>
      <c r="D910" t="s">
        <v>43</v>
      </c>
    </row>
    <row r="911" spans="1:5" x14ac:dyDescent="0.3">
      <c r="A911">
        <v>1</v>
      </c>
      <c r="B911" t="s">
        <v>1</v>
      </c>
      <c r="C911" t="s">
        <v>13</v>
      </c>
      <c r="D911" t="s">
        <v>39</v>
      </c>
      <c r="E911" t="s">
        <v>2041</v>
      </c>
    </row>
    <row r="912" spans="1:5" x14ac:dyDescent="0.3">
      <c r="A912">
        <v>1</v>
      </c>
      <c r="B912" t="s">
        <v>1</v>
      </c>
      <c r="C912" t="s">
        <v>13</v>
      </c>
      <c r="D912" t="s">
        <v>39</v>
      </c>
      <c r="E912" t="s">
        <v>432</v>
      </c>
    </row>
    <row r="913" spans="1:5" x14ac:dyDescent="0.3">
      <c r="A913">
        <v>1</v>
      </c>
      <c r="B913" t="s">
        <v>1</v>
      </c>
      <c r="C913" t="s">
        <v>13</v>
      </c>
      <c r="D913" t="s">
        <v>41</v>
      </c>
      <c r="E913" t="s">
        <v>397</v>
      </c>
    </row>
    <row r="914" spans="1:5" x14ac:dyDescent="0.3">
      <c r="A914">
        <v>1</v>
      </c>
      <c r="B914" t="s">
        <v>1</v>
      </c>
      <c r="C914" t="s">
        <v>13</v>
      </c>
      <c r="D914" t="s">
        <v>41</v>
      </c>
      <c r="E914" t="s">
        <v>397</v>
      </c>
    </row>
    <row r="915" spans="1:5" x14ac:dyDescent="0.3">
      <c r="A915">
        <v>6</v>
      </c>
      <c r="B915" t="s">
        <v>1</v>
      </c>
      <c r="C915" t="s">
        <v>8</v>
      </c>
      <c r="D915" t="s">
        <v>41</v>
      </c>
      <c r="E915" t="s">
        <v>401</v>
      </c>
    </row>
    <row r="916" spans="1:5" x14ac:dyDescent="0.3">
      <c r="A916">
        <v>2</v>
      </c>
      <c r="B916" t="s">
        <v>1</v>
      </c>
      <c r="C916" t="s">
        <v>8</v>
      </c>
      <c r="D916" t="s">
        <v>41</v>
      </c>
      <c r="E916" t="s">
        <v>401</v>
      </c>
    </row>
    <row r="917" spans="1:5" x14ac:dyDescent="0.3">
      <c r="A917" s="15">
        <v>1</v>
      </c>
      <c r="B917" s="15" t="s">
        <v>1</v>
      </c>
      <c r="C917" s="15" t="s">
        <v>8</v>
      </c>
      <c r="D917" s="15" t="s">
        <v>41</v>
      </c>
      <c r="E917" s="15" t="s">
        <v>704</v>
      </c>
    </row>
    <row r="918" spans="1:5" x14ac:dyDescent="0.3">
      <c r="A918">
        <v>1</v>
      </c>
      <c r="B918" t="s">
        <v>1</v>
      </c>
      <c r="C918" t="s">
        <v>8</v>
      </c>
      <c r="D918" t="s">
        <v>41</v>
      </c>
      <c r="E918" t="s">
        <v>784</v>
      </c>
    </row>
    <row r="919" spans="1:5" x14ac:dyDescent="0.3">
      <c r="A919">
        <v>101</v>
      </c>
      <c r="B919" t="s">
        <v>1</v>
      </c>
      <c r="C919" t="s">
        <v>8</v>
      </c>
      <c r="D919" t="s">
        <v>41</v>
      </c>
      <c r="E919" t="s">
        <v>88</v>
      </c>
    </row>
    <row r="920" spans="1:5" x14ac:dyDescent="0.3">
      <c r="A920">
        <v>18</v>
      </c>
      <c r="B920" t="s">
        <v>1</v>
      </c>
      <c r="C920" t="s">
        <v>8</v>
      </c>
      <c r="D920" t="s">
        <v>41</v>
      </c>
      <c r="E920" t="s">
        <v>88</v>
      </c>
    </row>
    <row r="921" spans="1:5" x14ac:dyDescent="0.3">
      <c r="A921" s="19">
        <v>8</v>
      </c>
      <c r="B921" s="19" t="s">
        <v>1</v>
      </c>
      <c r="C921" s="15" t="s">
        <v>8</v>
      </c>
      <c r="D921" s="15" t="s">
        <v>41</v>
      </c>
      <c r="E921" s="15" t="s">
        <v>88</v>
      </c>
    </row>
    <row r="922" spans="1:5" x14ac:dyDescent="0.3">
      <c r="A922">
        <v>1</v>
      </c>
      <c r="B922" t="s">
        <v>1</v>
      </c>
      <c r="C922" t="s">
        <v>8</v>
      </c>
      <c r="D922" t="s">
        <v>41</v>
      </c>
      <c r="E922" t="s">
        <v>88</v>
      </c>
    </row>
    <row r="923" spans="1:5" x14ac:dyDescent="0.3">
      <c r="A923">
        <v>12</v>
      </c>
      <c r="B923" t="s">
        <v>1</v>
      </c>
      <c r="C923" t="s">
        <v>8</v>
      </c>
      <c r="D923" t="s">
        <v>41</v>
      </c>
      <c r="E923" t="s">
        <v>88</v>
      </c>
    </row>
    <row r="924" spans="1:5" x14ac:dyDescent="0.3">
      <c r="A924">
        <v>1</v>
      </c>
      <c r="B924" t="s">
        <v>1</v>
      </c>
      <c r="C924" t="s">
        <v>8</v>
      </c>
      <c r="D924" t="s">
        <v>41</v>
      </c>
      <c r="E924" t="s">
        <v>88</v>
      </c>
    </row>
    <row r="925" spans="1:5" x14ac:dyDescent="0.3">
      <c r="A925">
        <v>26</v>
      </c>
      <c r="B925" t="s">
        <v>1</v>
      </c>
      <c r="C925" t="s">
        <v>8</v>
      </c>
      <c r="D925" t="s">
        <v>41</v>
      </c>
      <c r="E925" t="s">
        <v>88</v>
      </c>
    </row>
    <row r="926" spans="1:5" x14ac:dyDescent="0.3">
      <c r="A926">
        <v>48</v>
      </c>
      <c r="B926" t="s">
        <v>1</v>
      </c>
      <c r="C926" t="s">
        <v>8</v>
      </c>
      <c r="D926" t="s">
        <v>41</v>
      </c>
      <c r="E926" t="s">
        <v>88</v>
      </c>
    </row>
    <row r="927" spans="1:5" x14ac:dyDescent="0.3">
      <c r="A927">
        <v>1</v>
      </c>
      <c r="B927" t="s">
        <v>1</v>
      </c>
      <c r="C927" t="s">
        <v>8</v>
      </c>
      <c r="D927" t="s">
        <v>41</v>
      </c>
      <c r="E927" t="s">
        <v>88</v>
      </c>
    </row>
    <row r="928" spans="1:5" x14ac:dyDescent="0.3">
      <c r="A928">
        <v>4</v>
      </c>
      <c r="B928" t="s">
        <v>1</v>
      </c>
      <c r="C928" t="s">
        <v>8</v>
      </c>
      <c r="D928" t="s">
        <v>41</v>
      </c>
      <c r="E928" t="s">
        <v>88</v>
      </c>
    </row>
    <row r="929" spans="1:5" x14ac:dyDescent="0.3">
      <c r="A929">
        <v>10</v>
      </c>
      <c r="B929" t="s">
        <v>1</v>
      </c>
      <c r="C929" t="s">
        <v>8</v>
      </c>
      <c r="D929" t="s">
        <v>41</v>
      </c>
      <c r="E929" t="s">
        <v>88</v>
      </c>
    </row>
    <row r="930" spans="1:5" x14ac:dyDescent="0.3">
      <c r="A930">
        <v>1</v>
      </c>
      <c r="B930" t="s">
        <v>1</v>
      </c>
      <c r="C930" t="s">
        <v>8</v>
      </c>
      <c r="D930" t="s">
        <v>41</v>
      </c>
      <c r="E930" t="s">
        <v>88</v>
      </c>
    </row>
    <row r="931" spans="1:5" x14ac:dyDescent="0.3">
      <c r="A931">
        <v>1</v>
      </c>
      <c r="B931" t="s">
        <v>1</v>
      </c>
      <c r="C931" t="s">
        <v>8</v>
      </c>
      <c r="D931" t="s">
        <v>41</v>
      </c>
      <c r="E931" t="s">
        <v>88</v>
      </c>
    </row>
    <row r="932" spans="1:5" x14ac:dyDescent="0.3">
      <c r="A932">
        <v>31</v>
      </c>
      <c r="B932" t="s">
        <v>1</v>
      </c>
      <c r="C932" t="s">
        <v>8</v>
      </c>
      <c r="D932" t="s">
        <v>41</v>
      </c>
      <c r="E932" s="15" t="s">
        <v>88</v>
      </c>
    </row>
    <row r="933" spans="1:5" x14ac:dyDescent="0.3">
      <c r="A933" s="19">
        <v>1</v>
      </c>
      <c r="B933" s="19" t="s">
        <v>1</v>
      </c>
      <c r="C933" s="19" t="s">
        <v>8</v>
      </c>
      <c r="D933" s="19" t="s">
        <v>41</v>
      </c>
      <c r="E933" s="19" t="s">
        <v>88</v>
      </c>
    </row>
    <row r="934" spans="1:5" x14ac:dyDescent="0.3">
      <c r="A934">
        <v>22</v>
      </c>
      <c r="B934" t="s">
        <v>1</v>
      </c>
      <c r="C934" t="s">
        <v>8</v>
      </c>
      <c r="D934" t="s">
        <v>41</v>
      </c>
      <c r="E934" t="s">
        <v>88</v>
      </c>
    </row>
    <row r="935" spans="1:5" x14ac:dyDescent="0.3">
      <c r="A935">
        <v>6</v>
      </c>
      <c r="B935" t="s">
        <v>1</v>
      </c>
      <c r="C935" t="s">
        <v>8</v>
      </c>
      <c r="D935" t="s">
        <v>41</v>
      </c>
      <c r="E935" t="s">
        <v>88</v>
      </c>
    </row>
    <row r="936" spans="1:5" x14ac:dyDescent="0.3">
      <c r="A936">
        <v>21</v>
      </c>
      <c r="B936" t="s">
        <v>1</v>
      </c>
      <c r="C936" t="s">
        <v>8</v>
      </c>
      <c r="D936" t="s">
        <v>41</v>
      </c>
      <c r="E936" t="s">
        <v>88</v>
      </c>
    </row>
    <row r="937" spans="1:5" x14ac:dyDescent="0.3">
      <c r="A937">
        <v>5</v>
      </c>
      <c r="B937" t="s">
        <v>1</v>
      </c>
      <c r="C937" t="s">
        <v>8</v>
      </c>
      <c r="D937" t="s">
        <v>41</v>
      </c>
      <c r="E937" t="s">
        <v>88</v>
      </c>
    </row>
    <row r="938" spans="1:5" x14ac:dyDescent="0.3">
      <c r="A938">
        <v>2</v>
      </c>
      <c r="B938" t="s">
        <v>1</v>
      </c>
      <c r="C938" t="s">
        <v>8</v>
      </c>
      <c r="D938" t="s">
        <v>41</v>
      </c>
      <c r="E938" t="s">
        <v>88</v>
      </c>
    </row>
    <row r="939" spans="1:5" x14ac:dyDescent="0.3">
      <c r="A939">
        <v>112</v>
      </c>
      <c r="B939" t="s">
        <v>1</v>
      </c>
      <c r="C939" t="s">
        <v>8</v>
      </c>
      <c r="D939" t="s">
        <v>41</v>
      </c>
      <c r="E939" t="s">
        <v>788</v>
      </c>
    </row>
    <row r="940" spans="1:5" x14ac:dyDescent="0.3">
      <c r="A940">
        <v>6</v>
      </c>
      <c r="B940" t="s">
        <v>1</v>
      </c>
      <c r="C940" t="s">
        <v>8</v>
      </c>
      <c r="D940" t="s">
        <v>41</v>
      </c>
      <c r="E940" t="s">
        <v>788</v>
      </c>
    </row>
    <row r="941" spans="1:5" x14ac:dyDescent="0.3">
      <c r="A941">
        <v>35</v>
      </c>
      <c r="B941" t="s">
        <v>1</v>
      </c>
      <c r="C941" t="s">
        <v>8</v>
      </c>
      <c r="D941" t="s">
        <v>41</v>
      </c>
      <c r="E941" t="s">
        <v>88</v>
      </c>
    </row>
    <row r="942" spans="1:5" x14ac:dyDescent="0.3">
      <c r="A942">
        <v>6</v>
      </c>
      <c r="B942" t="s">
        <v>1</v>
      </c>
      <c r="C942" t="s">
        <v>8</v>
      </c>
      <c r="D942" t="s">
        <v>41</v>
      </c>
      <c r="E942" t="s">
        <v>88</v>
      </c>
    </row>
    <row r="943" spans="1:5" x14ac:dyDescent="0.3">
      <c r="A943">
        <v>12</v>
      </c>
      <c r="B943" t="s">
        <v>1</v>
      </c>
      <c r="C943" t="s">
        <v>8</v>
      </c>
      <c r="D943" t="s">
        <v>41</v>
      </c>
      <c r="E943" t="s">
        <v>88</v>
      </c>
    </row>
    <row r="944" spans="1:5" x14ac:dyDescent="0.3">
      <c r="A944">
        <v>89</v>
      </c>
      <c r="B944" t="s">
        <v>1</v>
      </c>
      <c r="C944" t="s">
        <v>8</v>
      </c>
      <c r="D944" t="s">
        <v>41</v>
      </c>
      <c r="E944" t="s">
        <v>88</v>
      </c>
    </row>
    <row r="945" spans="1:5" x14ac:dyDescent="0.3">
      <c r="A945">
        <v>6</v>
      </c>
      <c r="B945" t="s">
        <v>1</v>
      </c>
      <c r="C945" t="s">
        <v>8</v>
      </c>
      <c r="D945" t="s">
        <v>41</v>
      </c>
      <c r="E945" t="s">
        <v>88</v>
      </c>
    </row>
    <row r="946" spans="1:5" x14ac:dyDescent="0.3">
      <c r="A946">
        <v>10</v>
      </c>
      <c r="B946" t="s">
        <v>1</v>
      </c>
      <c r="C946" t="s">
        <v>8</v>
      </c>
      <c r="D946" t="s">
        <v>41</v>
      </c>
      <c r="E946" t="s">
        <v>788</v>
      </c>
    </row>
    <row r="947" spans="1:5" x14ac:dyDescent="0.3">
      <c r="A947">
        <v>3793</v>
      </c>
      <c r="B947" t="s">
        <v>1</v>
      </c>
      <c r="C947" t="s">
        <v>8</v>
      </c>
      <c r="D947" t="s">
        <v>41</v>
      </c>
      <c r="E947" t="s">
        <v>88</v>
      </c>
    </row>
    <row r="948" spans="1:5" x14ac:dyDescent="0.3">
      <c r="A948">
        <v>2</v>
      </c>
      <c r="B948" t="s">
        <v>1</v>
      </c>
      <c r="C948" t="s">
        <v>8</v>
      </c>
      <c r="D948" t="s">
        <v>41</v>
      </c>
      <c r="E948" t="s">
        <v>88</v>
      </c>
    </row>
    <row r="949" spans="1:5" x14ac:dyDescent="0.3">
      <c r="A949">
        <v>36</v>
      </c>
      <c r="B949" t="s">
        <v>1</v>
      </c>
      <c r="C949" t="s">
        <v>8</v>
      </c>
      <c r="D949" t="s">
        <v>41</v>
      </c>
      <c r="E949" t="s">
        <v>88</v>
      </c>
    </row>
    <row r="950" spans="1:5" x14ac:dyDescent="0.3">
      <c r="A950">
        <v>6</v>
      </c>
      <c r="B950" t="s">
        <v>1</v>
      </c>
      <c r="C950" t="s">
        <v>8</v>
      </c>
      <c r="D950" t="s">
        <v>41</v>
      </c>
      <c r="E950" t="s">
        <v>88</v>
      </c>
    </row>
    <row r="951" spans="1:5" x14ac:dyDescent="0.3">
      <c r="A951">
        <v>3</v>
      </c>
      <c r="B951" t="s">
        <v>1</v>
      </c>
      <c r="C951" t="s">
        <v>8</v>
      </c>
      <c r="D951" t="s">
        <v>39</v>
      </c>
      <c r="E951" t="s">
        <v>265</v>
      </c>
    </row>
    <row r="952" spans="1:5" x14ac:dyDescent="0.3">
      <c r="A952">
        <v>2</v>
      </c>
      <c r="B952" t="s">
        <v>1</v>
      </c>
      <c r="C952" t="s">
        <v>8</v>
      </c>
      <c r="D952" t="s">
        <v>39</v>
      </c>
      <c r="E952" t="s">
        <v>265</v>
      </c>
    </row>
    <row r="953" spans="1:5" x14ac:dyDescent="0.3">
      <c r="A953">
        <v>3</v>
      </c>
      <c r="B953" t="s">
        <v>1</v>
      </c>
      <c r="C953" t="s">
        <v>8</v>
      </c>
      <c r="D953" t="s">
        <v>39</v>
      </c>
      <c r="E953" t="s">
        <v>265</v>
      </c>
    </row>
    <row r="954" spans="1:5" x14ac:dyDescent="0.3">
      <c r="A954">
        <v>1</v>
      </c>
      <c r="B954" t="s">
        <v>1</v>
      </c>
      <c r="C954" t="s">
        <v>8</v>
      </c>
      <c r="D954" t="s">
        <v>39</v>
      </c>
      <c r="E954" t="s">
        <v>265</v>
      </c>
    </row>
    <row r="955" spans="1:5" x14ac:dyDescent="0.3">
      <c r="A955">
        <v>2</v>
      </c>
      <c r="B955" t="s">
        <v>1</v>
      </c>
      <c r="C955" t="s">
        <v>8</v>
      </c>
      <c r="D955" t="s">
        <v>39</v>
      </c>
      <c r="E955" t="s">
        <v>265</v>
      </c>
    </row>
    <row r="956" spans="1:5" x14ac:dyDescent="0.3">
      <c r="A956">
        <v>1</v>
      </c>
      <c r="B956" t="s">
        <v>1</v>
      </c>
      <c r="C956" t="s">
        <v>8</v>
      </c>
      <c r="D956" t="s">
        <v>39</v>
      </c>
      <c r="E956" t="s">
        <v>265</v>
      </c>
    </row>
    <row r="957" spans="1:5" x14ac:dyDescent="0.3">
      <c r="A957">
        <v>1</v>
      </c>
      <c r="B957" t="s">
        <v>1</v>
      </c>
      <c r="C957" t="s">
        <v>8</v>
      </c>
      <c r="D957" t="s">
        <v>39</v>
      </c>
      <c r="E957" t="s">
        <v>385</v>
      </c>
    </row>
    <row r="958" spans="1:5" x14ac:dyDescent="0.3">
      <c r="A958">
        <v>1</v>
      </c>
      <c r="B958" t="s">
        <v>1</v>
      </c>
      <c r="C958" t="s">
        <v>8</v>
      </c>
      <c r="D958" t="s">
        <v>39</v>
      </c>
      <c r="E958" t="s">
        <v>385</v>
      </c>
    </row>
    <row r="959" spans="1:5" x14ac:dyDescent="0.3">
      <c r="A959">
        <v>1</v>
      </c>
      <c r="B959" t="s">
        <v>1</v>
      </c>
      <c r="C959" t="s">
        <v>8</v>
      </c>
      <c r="D959" t="s">
        <v>39</v>
      </c>
      <c r="E959" t="s">
        <v>385</v>
      </c>
    </row>
    <row r="960" spans="1:5" x14ac:dyDescent="0.3">
      <c r="A960">
        <v>2</v>
      </c>
      <c r="B960" t="s">
        <v>1</v>
      </c>
      <c r="C960" t="s">
        <v>8</v>
      </c>
      <c r="D960" t="s">
        <v>39</v>
      </c>
      <c r="E960" t="s">
        <v>385</v>
      </c>
    </row>
    <row r="961" spans="1:5" x14ac:dyDescent="0.3">
      <c r="A961">
        <v>1</v>
      </c>
      <c r="B961" t="s">
        <v>1</v>
      </c>
      <c r="C961" t="s">
        <v>8</v>
      </c>
      <c r="D961" t="s">
        <v>39</v>
      </c>
      <c r="E961" t="s">
        <v>385</v>
      </c>
    </row>
    <row r="962" spans="1:5" x14ac:dyDescent="0.3">
      <c r="A962">
        <v>2</v>
      </c>
      <c r="B962" t="s">
        <v>1</v>
      </c>
      <c r="C962" t="s">
        <v>8</v>
      </c>
      <c r="D962" t="s">
        <v>41</v>
      </c>
    </row>
    <row r="963" spans="1:5" x14ac:dyDescent="0.3">
      <c r="A963">
        <v>1</v>
      </c>
      <c r="B963" t="s">
        <v>1</v>
      </c>
      <c r="C963" t="s">
        <v>8</v>
      </c>
      <c r="D963" t="s">
        <v>41</v>
      </c>
    </row>
    <row r="964" spans="1:5" x14ac:dyDescent="0.3">
      <c r="A964">
        <v>1</v>
      </c>
      <c r="B964" t="s">
        <v>1</v>
      </c>
      <c r="C964" t="s">
        <v>8</v>
      </c>
      <c r="D964" t="s">
        <v>41</v>
      </c>
    </row>
    <row r="965" spans="1:5" x14ac:dyDescent="0.3">
      <c r="A965">
        <v>4</v>
      </c>
      <c r="B965" t="s">
        <v>1</v>
      </c>
      <c r="C965" t="s">
        <v>8</v>
      </c>
      <c r="D965" t="s">
        <v>41</v>
      </c>
    </row>
    <row r="966" spans="1:5" x14ac:dyDescent="0.3">
      <c r="A966">
        <v>4</v>
      </c>
      <c r="B966" t="s">
        <v>1</v>
      </c>
      <c r="C966" t="s">
        <v>8</v>
      </c>
      <c r="D966" t="s">
        <v>41</v>
      </c>
    </row>
    <row r="967" spans="1:5" x14ac:dyDescent="0.3">
      <c r="A967">
        <v>1</v>
      </c>
      <c r="B967" t="s">
        <v>1</v>
      </c>
      <c r="C967" t="s">
        <v>8</v>
      </c>
      <c r="D967" t="s">
        <v>41</v>
      </c>
    </row>
    <row r="968" spans="1:5" x14ac:dyDescent="0.3">
      <c r="A968">
        <v>3</v>
      </c>
      <c r="B968" t="s">
        <v>1</v>
      </c>
      <c r="C968" t="s">
        <v>8</v>
      </c>
      <c r="D968" t="s">
        <v>41</v>
      </c>
    </row>
    <row r="969" spans="1:5" x14ac:dyDescent="0.3">
      <c r="A969">
        <v>1</v>
      </c>
      <c r="B969" t="s">
        <v>1</v>
      </c>
      <c r="C969" t="s">
        <v>8</v>
      </c>
      <c r="D969" t="s">
        <v>41</v>
      </c>
    </row>
    <row r="970" spans="1:5" x14ac:dyDescent="0.3">
      <c r="A970">
        <v>1</v>
      </c>
      <c r="B970" t="s">
        <v>1</v>
      </c>
      <c r="C970" t="s">
        <v>8</v>
      </c>
      <c r="D970" t="s">
        <v>41</v>
      </c>
    </row>
    <row r="971" spans="1:5" x14ac:dyDescent="0.3">
      <c r="A971">
        <v>1</v>
      </c>
      <c r="B971" t="s">
        <v>1</v>
      </c>
      <c r="C971" t="s">
        <v>8</v>
      </c>
      <c r="D971" t="s">
        <v>41</v>
      </c>
    </row>
    <row r="972" spans="1:5" x14ac:dyDescent="0.3">
      <c r="A972">
        <v>2</v>
      </c>
      <c r="B972" t="s">
        <v>1</v>
      </c>
      <c r="C972" t="s">
        <v>8</v>
      </c>
      <c r="D972" t="s">
        <v>41</v>
      </c>
    </row>
    <row r="973" spans="1:5" x14ac:dyDescent="0.3">
      <c r="A973">
        <v>8</v>
      </c>
      <c r="B973" t="s">
        <v>1</v>
      </c>
      <c r="C973" t="s">
        <v>8</v>
      </c>
      <c r="D973" t="s">
        <v>41</v>
      </c>
    </row>
    <row r="974" spans="1:5" x14ac:dyDescent="0.3">
      <c r="A974">
        <v>1</v>
      </c>
      <c r="B974" t="s">
        <v>1</v>
      </c>
      <c r="C974" t="s">
        <v>8</v>
      </c>
      <c r="D974" t="s">
        <v>41</v>
      </c>
    </row>
    <row r="975" spans="1:5" x14ac:dyDescent="0.3">
      <c r="A975">
        <v>2</v>
      </c>
      <c r="B975" t="s">
        <v>1</v>
      </c>
      <c r="C975" t="s">
        <v>8</v>
      </c>
      <c r="D975" t="s">
        <v>41</v>
      </c>
    </row>
    <row r="976" spans="1:5" x14ac:dyDescent="0.3">
      <c r="A976" s="15">
        <v>1</v>
      </c>
      <c r="B976" s="15" t="s">
        <v>1</v>
      </c>
      <c r="C976" s="15" t="s">
        <v>8</v>
      </c>
      <c r="D976" s="15" t="s">
        <v>41</v>
      </c>
      <c r="E976" s="15"/>
    </row>
    <row r="977" spans="1:4" x14ac:dyDescent="0.3">
      <c r="A977">
        <v>3</v>
      </c>
      <c r="B977" t="s">
        <v>1</v>
      </c>
      <c r="C977" t="s">
        <v>8</v>
      </c>
      <c r="D977" t="s">
        <v>41</v>
      </c>
    </row>
    <row r="978" spans="1:4" x14ac:dyDescent="0.3">
      <c r="A978">
        <v>2</v>
      </c>
      <c r="B978" t="s">
        <v>1</v>
      </c>
      <c r="C978" t="s">
        <v>8</v>
      </c>
      <c r="D978" t="s">
        <v>41</v>
      </c>
    </row>
    <row r="979" spans="1:4" x14ac:dyDescent="0.3">
      <c r="A979">
        <v>1</v>
      </c>
      <c r="B979" t="s">
        <v>1</v>
      </c>
      <c r="C979" t="s">
        <v>8</v>
      </c>
      <c r="D979" t="s">
        <v>41</v>
      </c>
    </row>
    <row r="980" spans="1:4" x14ac:dyDescent="0.3">
      <c r="A980">
        <v>1</v>
      </c>
      <c r="B980" t="s">
        <v>1</v>
      </c>
      <c r="C980" t="s">
        <v>8</v>
      </c>
      <c r="D980" t="s">
        <v>41</v>
      </c>
    </row>
    <row r="981" spans="1:4" x14ac:dyDescent="0.3">
      <c r="A981">
        <v>4</v>
      </c>
      <c r="B981" t="s">
        <v>1</v>
      </c>
      <c r="C981" t="s">
        <v>8</v>
      </c>
      <c r="D981" t="s">
        <v>41</v>
      </c>
    </row>
    <row r="982" spans="1:4" x14ac:dyDescent="0.3">
      <c r="A982">
        <v>1</v>
      </c>
      <c r="B982" t="s">
        <v>1</v>
      </c>
      <c r="C982" t="s">
        <v>8</v>
      </c>
      <c r="D982" t="s">
        <v>41</v>
      </c>
    </row>
    <row r="983" spans="1:4" x14ac:dyDescent="0.3">
      <c r="A983">
        <v>1</v>
      </c>
      <c r="B983" t="s">
        <v>1</v>
      </c>
      <c r="C983" t="s">
        <v>8</v>
      </c>
      <c r="D983" t="s">
        <v>41</v>
      </c>
    </row>
    <row r="984" spans="1:4" x14ac:dyDescent="0.3">
      <c r="A984">
        <v>2</v>
      </c>
      <c r="B984" t="s">
        <v>1</v>
      </c>
      <c r="C984" t="s">
        <v>8</v>
      </c>
      <c r="D984" t="s">
        <v>41</v>
      </c>
    </row>
    <row r="985" spans="1:4" x14ac:dyDescent="0.3">
      <c r="A985">
        <v>3</v>
      </c>
      <c r="B985" t="s">
        <v>1</v>
      </c>
      <c r="C985" t="s">
        <v>8</v>
      </c>
      <c r="D985" t="s">
        <v>41</v>
      </c>
    </row>
    <row r="986" spans="1:4" x14ac:dyDescent="0.3">
      <c r="A986">
        <v>1</v>
      </c>
      <c r="B986" t="s">
        <v>1</v>
      </c>
      <c r="C986" t="s">
        <v>8</v>
      </c>
      <c r="D986" t="s">
        <v>41</v>
      </c>
    </row>
    <row r="987" spans="1:4" x14ac:dyDescent="0.3">
      <c r="A987">
        <v>1</v>
      </c>
      <c r="B987" t="s">
        <v>1</v>
      </c>
      <c r="C987" t="s">
        <v>8</v>
      </c>
      <c r="D987" t="s">
        <v>41</v>
      </c>
    </row>
    <row r="988" spans="1:4" x14ac:dyDescent="0.3">
      <c r="A988">
        <v>1</v>
      </c>
      <c r="B988" t="s">
        <v>1</v>
      </c>
      <c r="C988" t="s">
        <v>8</v>
      </c>
      <c r="D988" t="s">
        <v>41</v>
      </c>
    </row>
    <row r="989" spans="1:4" x14ac:dyDescent="0.3">
      <c r="A989">
        <v>1</v>
      </c>
      <c r="B989" t="s">
        <v>1</v>
      </c>
      <c r="C989" t="s">
        <v>8</v>
      </c>
      <c r="D989" t="s">
        <v>41</v>
      </c>
    </row>
    <row r="990" spans="1:4" x14ac:dyDescent="0.3">
      <c r="A990">
        <v>4</v>
      </c>
      <c r="B990" t="s">
        <v>1</v>
      </c>
      <c r="C990" t="s">
        <v>8</v>
      </c>
      <c r="D990" t="s">
        <v>41</v>
      </c>
    </row>
    <row r="991" spans="1:4" x14ac:dyDescent="0.3">
      <c r="A991">
        <v>5</v>
      </c>
      <c r="B991" t="s">
        <v>1</v>
      </c>
      <c r="C991" t="s">
        <v>1170</v>
      </c>
      <c r="D991" t="s">
        <v>41</v>
      </c>
    </row>
    <row r="992" spans="1:4" x14ac:dyDescent="0.3">
      <c r="A992">
        <v>1</v>
      </c>
      <c r="B992" t="s">
        <v>1</v>
      </c>
      <c r="C992" t="s">
        <v>1170</v>
      </c>
      <c r="D992" t="s">
        <v>41</v>
      </c>
    </row>
    <row r="993" spans="1:5" x14ac:dyDescent="0.3">
      <c r="A993">
        <v>2</v>
      </c>
      <c r="B993" t="s">
        <v>1</v>
      </c>
      <c r="C993" t="s">
        <v>1170</v>
      </c>
      <c r="D993" t="s">
        <v>41</v>
      </c>
    </row>
    <row r="994" spans="1:5" x14ac:dyDescent="0.3">
      <c r="A994">
        <v>3</v>
      </c>
      <c r="B994" t="s">
        <v>1</v>
      </c>
      <c r="C994" t="s">
        <v>1170</v>
      </c>
      <c r="D994" t="s">
        <v>41</v>
      </c>
    </row>
    <row r="995" spans="1:5" x14ac:dyDescent="0.3">
      <c r="A995">
        <v>6</v>
      </c>
      <c r="B995" t="s">
        <v>1</v>
      </c>
      <c r="C995" t="s">
        <v>246</v>
      </c>
      <c r="D995" t="s">
        <v>39</v>
      </c>
      <c r="E995" t="s">
        <v>395</v>
      </c>
    </row>
    <row r="996" spans="1:5" x14ac:dyDescent="0.3">
      <c r="A996">
        <v>3</v>
      </c>
      <c r="B996" t="s">
        <v>1</v>
      </c>
      <c r="C996" t="s">
        <v>246</v>
      </c>
      <c r="D996" t="s">
        <v>39</v>
      </c>
      <c r="E996" t="s">
        <v>432</v>
      </c>
    </row>
    <row r="997" spans="1:5" x14ac:dyDescent="0.3">
      <c r="A997">
        <v>1</v>
      </c>
      <c r="B997" t="s">
        <v>1</v>
      </c>
      <c r="C997" t="s">
        <v>246</v>
      </c>
      <c r="D997" t="s">
        <v>39</v>
      </c>
      <c r="E997" t="s">
        <v>432</v>
      </c>
    </row>
    <row r="998" spans="1:5" x14ac:dyDescent="0.3">
      <c r="A998">
        <v>3</v>
      </c>
      <c r="B998" t="s">
        <v>1</v>
      </c>
      <c r="C998" t="s">
        <v>246</v>
      </c>
      <c r="D998" t="s">
        <v>39</v>
      </c>
      <c r="E998" t="s">
        <v>432</v>
      </c>
    </row>
    <row r="999" spans="1:5" x14ac:dyDescent="0.3">
      <c r="A999">
        <v>6</v>
      </c>
      <c r="B999" t="s">
        <v>1</v>
      </c>
      <c r="C999" t="s">
        <v>246</v>
      </c>
      <c r="D999" t="s">
        <v>39</v>
      </c>
      <c r="E999" t="s">
        <v>395</v>
      </c>
    </row>
    <row r="1000" spans="1:5" x14ac:dyDescent="0.3">
      <c r="A1000">
        <v>1</v>
      </c>
      <c r="B1000" t="s">
        <v>1</v>
      </c>
      <c r="C1000" t="s">
        <v>246</v>
      </c>
      <c r="D1000" t="s">
        <v>39</v>
      </c>
      <c r="E1000" t="s">
        <v>432</v>
      </c>
    </row>
    <row r="1001" spans="1:5" x14ac:dyDescent="0.3">
      <c r="A1001">
        <v>1</v>
      </c>
      <c r="B1001" t="s">
        <v>1</v>
      </c>
      <c r="C1001" t="s">
        <v>246</v>
      </c>
      <c r="D1001" t="s">
        <v>39</v>
      </c>
      <c r="E1001" t="s">
        <v>432</v>
      </c>
    </row>
    <row r="1002" spans="1:5" x14ac:dyDescent="0.3">
      <c r="A1002">
        <v>2</v>
      </c>
      <c r="B1002" t="s">
        <v>1</v>
      </c>
      <c r="C1002" t="s">
        <v>246</v>
      </c>
      <c r="D1002" t="s">
        <v>39</v>
      </c>
      <c r="E1002" t="s">
        <v>432</v>
      </c>
    </row>
    <row r="1003" spans="1:5" x14ac:dyDescent="0.3">
      <c r="A1003">
        <v>8</v>
      </c>
      <c r="B1003" t="s">
        <v>1</v>
      </c>
      <c r="C1003" t="s">
        <v>246</v>
      </c>
      <c r="D1003" t="s">
        <v>39</v>
      </c>
      <c r="E1003" t="s">
        <v>432</v>
      </c>
    </row>
    <row r="1004" spans="1:5" x14ac:dyDescent="0.3">
      <c r="A1004">
        <v>2</v>
      </c>
      <c r="B1004" t="s">
        <v>1</v>
      </c>
      <c r="C1004" t="s">
        <v>246</v>
      </c>
      <c r="D1004" t="s">
        <v>39</v>
      </c>
      <c r="E1004" t="s">
        <v>432</v>
      </c>
    </row>
    <row r="1005" spans="1:5" x14ac:dyDescent="0.3">
      <c r="A1005">
        <v>1</v>
      </c>
      <c r="B1005" t="s">
        <v>1</v>
      </c>
      <c r="C1005" t="s">
        <v>246</v>
      </c>
      <c r="D1005" t="s">
        <v>39</v>
      </c>
      <c r="E1005" t="s">
        <v>432</v>
      </c>
    </row>
    <row r="1006" spans="1:5" x14ac:dyDescent="0.3">
      <c r="A1006">
        <v>1</v>
      </c>
      <c r="B1006" t="s">
        <v>1</v>
      </c>
      <c r="C1006" t="s">
        <v>246</v>
      </c>
      <c r="D1006" t="s">
        <v>39</v>
      </c>
      <c r="E1006" t="s">
        <v>432</v>
      </c>
    </row>
    <row r="1007" spans="1:5" x14ac:dyDescent="0.3">
      <c r="A1007">
        <v>1</v>
      </c>
      <c r="B1007" t="s">
        <v>1</v>
      </c>
      <c r="C1007" t="s">
        <v>246</v>
      </c>
      <c r="D1007" t="s">
        <v>39</v>
      </c>
      <c r="E1007" t="s">
        <v>432</v>
      </c>
    </row>
    <row r="1008" spans="1:5" x14ac:dyDescent="0.3">
      <c r="A1008">
        <v>1</v>
      </c>
      <c r="B1008" t="s">
        <v>1</v>
      </c>
      <c r="C1008" t="s">
        <v>246</v>
      </c>
      <c r="D1008" t="s">
        <v>39</v>
      </c>
      <c r="E1008" t="s">
        <v>432</v>
      </c>
    </row>
    <row r="1009" spans="1:5" x14ac:dyDescent="0.3">
      <c r="A1009">
        <v>3</v>
      </c>
      <c r="B1009" t="s">
        <v>1</v>
      </c>
      <c r="C1009" t="s">
        <v>246</v>
      </c>
      <c r="D1009" t="s">
        <v>39</v>
      </c>
      <c r="E1009" t="s">
        <v>432</v>
      </c>
    </row>
    <row r="1010" spans="1:5" x14ac:dyDescent="0.3">
      <c r="A1010">
        <v>2</v>
      </c>
      <c r="B1010" t="s">
        <v>1</v>
      </c>
      <c r="C1010" t="s">
        <v>246</v>
      </c>
      <c r="D1010" t="s">
        <v>39</v>
      </c>
      <c r="E1010" t="s">
        <v>432</v>
      </c>
    </row>
    <row r="1011" spans="1:5" x14ac:dyDescent="0.3">
      <c r="A1011">
        <v>1</v>
      </c>
      <c r="B1011" t="s">
        <v>1</v>
      </c>
      <c r="C1011" t="s">
        <v>246</v>
      </c>
      <c r="D1011" t="s">
        <v>39</v>
      </c>
      <c r="E1011" t="s">
        <v>432</v>
      </c>
    </row>
    <row r="1012" spans="1:5" x14ac:dyDescent="0.3">
      <c r="A1012">
        <v>12</v>
      </c>
      <c r="B1012" t="s">
        <v>1</v>
      </c>
      <c r="C1012" t="s">
        <v>246</v>
      </c>
      <c r="D1012" t="s">
        <v>39</v>
      </c>
      <c r="E1012" t="s">
        <v>432</v>
      </c>
    </row>
    <row r="1013" spans="1:5" x14ac:dyDescent="0.3">
      <c r="A1013">
        <v>3</v>
      </c>
      <c r="B1013" t="s">
        <v>1</v>
      </c>
      <c r="C1013" t="s">
        <v>246</v>
      </c>
      <c r="D1013" t="s">
        <v>41</v>
      </c>
      <c r="E1013" t="s">
        <v>397</v>
      </c>
    </row>
    <row r="1014" spans="1:5" x14ac:dyDescent="0.3">
      <c r="A1014">
        <v>2</v>
      </c>
      <c r="B1014" t="s">
        <v>1</v>
      </c>
      <c r="C1014" t="s">
        <v>246</v>
      </c>
      <c r="D1014" t="s">
        <v>41</v>
      </c>
      <c r="E1014" t="s">
        <v>397</v>
      </c>
    </row>
    <row r="1015" spans="1:5" x14ac:dyDescent="0.3">
      <c r="A1015">
        <v>5</v>
      </c>
      <c r="B1015" t="s">
        <v>1</v>
      </c>
      <c r="C1015" t="s">
        <v>246</v>
      </c>
      <c r="D1015" t="s">
        <v>41</v>
      </c>
      <c r="E1015" t="s">
        <v>397</v>
      </c>
    </row>
    <row r="1016" spans="1:5" x14ac:dyDescent="0.3">
      <c r="A1016">
        <v>2</v>
      </c>
      <c r="B1016" t="s">
        <v>1</v>
      </c>
      <c r="C1016" t="s">
        <v>246</v>
      </c>
      <c r="D1016" t="s">
        <v>41</v>
      </c>
      <c r="E1016" t="s">
        <v>397</v>
      </c>
    </row>
    <row r="1017" spans="1:5" x14ac:dyDescent="0.3">
      <c r="A1017">
        <v>1</v>
      </c>
      <c r="B1017" t="s">
        <v>1</v>
      </c>
      <c r="C1017" t="s">
        <v>246</v>
      </c>
      <c r="D1017" t="s">
        <v>41</v>
      </c>
      <c r="E1017" t="s">
        <v>397</v>
      </c>
    </row>
    <row r="1018" spans="1:5" x14ac:dyDescent="0.3">
      <c r="A1018">
        <v>1</v>
      </c>
      <c r="B1018" t="s">
        <v>1</v>
      </c>
      <c r="C1018" t="s">
        <v>246</v>
      </c>
      <c r="D1018" t="s">
        <v>41</v>
      </c>
    </row>
    <row r="1019" spans="1:5" x14ac:dyDescent="0.3">
      <c r="A1019">
        <v>3</v>
      </c>
      <c r="B1019" t="s">
        <v>1</v>
      </c>
      <c r="C1019" t="s">
        <v>246</v>
      </c>
      <c r="D1019" t="s">
        <v>41</v>
      </c>
    </row>
    <row r="1020" spans="1:5" x14ac:dyDescent="0.3">
      <c r="A1020">
        <v>1</v>
      </c>
      <c r="B1020" t="s">
        <v>1</v>
      </c>
      <c r="C1020" t="s">
        <v>246</v>
      </c>
      <c r="D1020" t="s">
        <v>41</v>
      </c>
    </row>
    <row r="1021" spans="1:5" x14ac:dyDescent="0.3">
      <c r="A1021">
        <v>40</v>
      </c>
      <c r="B1021" t="s">
        <v>1</v>
      </c>
      <c r="C1021" t="s">
        <v>246</v>
      </c>
      <c r="D1021" t="s">
        <v>41</v>
      </c>
    </row>
    <row r="1022" spans="1:5" x14ac:dyDescent="0.3">
      <c r="A1022">
        <v>5</v>
      </c>
      <c r="B1022" t="s">
        <v>1</v>
      </c>
      <c r="C1022" t="s">
        <v>246</v>
      </c>
      <c r="D1022" t="s">
        <v>41</v>
      </c>
    </row>
    <row r="1023" spans="1:5" x14ac:dyDescent="0.3">
      <c r="A1023">
        <v>1</v>
      </c>
      <c r="B1023" t="s">
        <v>1</v>
      </c>
      <c r="C1023" t="s">
        <v>246</v>
      </c>
      <c r="D1023" t="s">
        <v>41</v>
      </c>
    </row>
    <row r="1024" spans="1:5" x14ac:dyDescent="0.3">
      <c r="A1024">
        <v>1</v>
      </c>
      <c r="B1024" t="s">
        <v>1</v>
      </c>
      <c r="C1024" t="s">
        <v>246</v>
      </c>
      <c r="D1024" t="s">
        <v>41</v>
      </c>
    </row>
    <row r="1025" spans="1:4" x14ac:dyDescent="0.3">
      <c r="A1025">
        <v>3</v>
      </c>
      <c r="B1025" t="s">
        <v>1</v>
      </c>
      <c r="C1025" t="s">
        <v>246</v>
      </c>
      <c r="D1025" t="s">
        <v>41</v>
      </c>
    </row>
    <row r="1026" spans="1:4" x14ac:dyDescent="0.3">
      <c r="A1026">
        <v>1</v>
      </c>
      <c r="B1026" t="s">
        <v>1</v>
      </c>
      <c r="C1026" t="s">
        <v>246</v>
      </c>
      <c r="D1026" t="s">
        <v>41</v>
      </c>
    </row>
    <row r="1027" spans="1:4" x14ac:dyDescent="0.3">
      <c r="A1027">
        <v>4</v>
      </c>
      <c r="B1027" t="s">
        <v>1</v>
      </c>
      <c r="C1027" t="s">
        <v>246</v>
      </c>
      <c r="D1027" t="s">
        <v>41</v>
      </c>
    </row>
    <row r="1028" spans="1:4" x14ac:dyDescent="0.3">
      <c r="A1028">
        <v>1</v>
      </c>
      <c r="B1028" t="s">
        <v>1</v>
      </c>
      <c r="C1028" t="s">
        <v>246</v>
      </c>
      <c r="D1028" t="s">
        <v>41</v>
      </c>
    </row>
    <row r="1029" spans="1:4" x14ac:dyDescent="0.3">
      <c r="A1029">
        <v>7</v>
      </c>
      <c r="B1029" t="s">
        <v>1</v>
      </c>
      <c r="C1029" t="s">
        <v>246</v>
      </c>
      <c r="D1029" t="s">
        <v>41</v>
      </c>
    </row>
    <row r="1030" spans="1:4" x14ac:dyDescent="0.3">
      <c r="A1030">
        <v>13</v>
      </c>
      <c r="B1030" t="s">
        <v>1</v>
      </c>
      <c r="C1030" t="s">
        <v>246</v>
      </c>
      <c r="D1030" t="s">
        <v>41</v>
      </c>
    </row>
    <row r="1031" spans="1:4" x14ac:dyDescent="0.3">
      <c r="A1031">
        <v>2</v>
      </c>
      <c r="B1031" t="s">
        <v>1</v>
      </c>
      <c r="C1031" t="s">
        <v>246</v>
      </c>
      <c r="D1031" t="s">
        <v>41</v>
      </c>
    </row>
    <row r="1032" spans="1:4" x14ac:dyDescent="0.3">
      <c r="A1032">
        <v>1</v>
      </c>
      <c r="B1032" t="s">
        <v>1</v>
      </c>
      <c r="C1032" t="s">
        <v>246</v>
      </c>
      <c r="D1032" t="s">
        <v>41</v>
      </c>
    </row>
    <row r="1033" spans="1:4" x14ac:dyDescent="0.3">
      <c r="A1033">
        <v>4</v>
      </c>
      <c r="B1033" t="s">
        <v>1</v>
      </c>
      <c r="C1033" t="s">
        <v>246</v>
      </c>
      <c r="D1033" t="s">
        <v>41</v>
      </c>
    </row>
    <row r="1034" spans="1:4" x14ac:dyDescent="0.3">
      <c r="A1034">
        <v>1</v>
      </c>
      <c r="B1034" t="s">
        <v>1</v>
      </c>
      <c r="C1034" t="s">
        <v>246</v>
      </c>
      <c r="D1034" t="s">
        <v>41</v>
      </c>
    </row>
    <row r="1035" spans="1:4" x14ac:dyDescent="0.3">
      <c r="A1035">
        <v>1</v>
      </c>
      <c r="B1035" t="s">
        <v>1</v>
      </c>
      <c r="C1035" t="s">
        <v>246</v>
      </c>
      <c r="D1035" t="s">
        <v>41</v>
      </c>
    </row>
    <row r="1036" spans="1:4" x14ac:dyDescent="0.3">
      <c r="A1036">
        <v>5</v>
      </c>
      <c r="B1036" t="s">
        <v>1</v>
      </c>
      <c r="C1036" t="s">
        <v>246</v>
      </c>
      <c r="D1036" t="s">
        <v>41</v>
      </c>
    </row>
    <row r="1037" spans="1:4" x14ac:dyDescent="0.3">
      <c r="A1037">
        <v>2</v>
      </c>
      <c r="B1037" t="s">
        <v>1</v>
      </c>
      <c r="C1037" t="s">
        <v>246</v>
      </c>
      <c r="D1037" t="s">
        <v>41</v>
      </c>
    </row>
    <row r="1038" spans="1:4" x14ac:dyDescent="0.3">
      <c r="A1038">
        <v>7</v>
      </c>
      <c r="B1038" t="s">
        <v>1</v>
      </c>
      <c r="C1038" t="s">
        <v>246</v>
      </c>
      <c r="D1038" t="s">
        <v>41</v>
      </c>
    </row>
    <row r="1039" spans="1:4" x14ac:dyDescent="0.3">
      <c r="A1039">
        <v>1</v>
      </c>
      <c r="B1039" t="s">
        <v>1</v>
      </c>
      <c r="C1039" t="s">
        <v>246</v>
      </c>
      <c r="D1039" t="s">
        <v>41</v>
      </c>
    </row>
    <row r="1040" spans="1:4" x14ac:dyDescent="0.3">
      <c r="A1040">
        <v>4</v>
      </c>
      <c r="B1040" t="s">
        <v>1</v>
      </c>
      <c r="C1040" t="s">
        <v>246</v>
      </c>
      <c r="D1040" t="s">
        <v>41</v>
      </c>
    </row>
    <row r="1041" spans="1:5" x14ac:dyDescent="0.3">
      <c r="A1041">
        <v>2</v>
      </c>
      <c r="B1041" t="s">
        <v>1</v>
      </c>
      <c r="C1041" t="s">
        <v>246</v>
      </c>
      <c r="D1041" t="s">
        <v>41</v>
      </c>
    </row>
    <row r="1042" spans="1:5" x14ac:dyDescent="0.3">
      <c r="A1042">
        <v>3</v>
      </c>
      <c r="B1042" t="s">
        <v>1</v>
      </c>
      <c r="C1042" t="s">
        <v>246</v>
      </c>
      <c r="D1042" t="s">
        <v>41</v>
      </c>
    </row>
    <row r="1043" spans="1:5" x14ac:dyDescent="0.3">
      <c r="A1043">
        <v>4</v>
      </c>
      <c r="B1043" t="s">
        <v>1</v>
      </c>
      <c r="C1043" t="s">
        <v>246</v>
      </c>
      <c r="D1043" t="s">
        <v>41</v>
      </c>
    </row>
    <row r="1044" spans="1:5" x14ac:dyDescent="0.3">
      <c r="A1044">
        <v>11</v>
      </c>
      <c r="B1044" t="s">
        <v>1</v>
      </c>
      <c r="C1044" t="s">
        <v>246</v>
      </c>
      <c r="D1044" t="s">
        <v>41</v>
      </c>
    </row>
    <row r="1045" spans="1:5" x14ac:dyDescent="0.3">
      <c r="A1045">
        <v>2</v>
      </c>
      <c r="B1045" t="s">
        <v>1</v>
      </c>
      <c r="C1045" t="s">
        <v>425</v>
      </c>
      <c r="D1045" t="s">
        <v>41</v>
      </c>
    </row>
    <row r="1046" spans="1:5" x14ac:dyDescent="0.3">
      <c r="A1046">
        <v>1</v>
      </c>
      <c r="B1046" t="s">
        <v>1</v>
      </c>
      <c r="C1046" t="s">
        <v>425</v>
      </c>
      <c r="D1046" t="s">
        <v>41</v>
      </c>
    </row>
    <row r="1047" spans="1:5" x14ac:dyDescent="0.3">
      <c r="A1047">
        <v>1</v>
      </c>
      <c r="B1047" t="s">
        <v>1</v>
      </c>
      <c r="C1047" t="s">
        <v>425</v>
      </c>
      <c r="D1047" t="s">
        <v>41</v>
      </c>
    </row>
    <row r="1048" spans="1:5" x14ac:dyDescent="0.3">
      <c r="A1048">
        <v>2</v>
      </c>
      <c r="B1048" t="s">
        <v>1</v>
      </c>
      <c r="C1048" t="s">
        <v>425</v>
      </c>
      <c r="D1048" t="s">
        <v>41</v>
      </c>
    </row>
    <row r="1049" spans="1:5" x14ac:dyDescent="0.3">
      <c r="A1049">
        <v>1</v>
      </c>
      <c r="B1049" t="s">
        <v>1</v>
      </c>
      <c r="C1049" t="s">
        <v>72</v>
      </c>
      <c r="D1049" t="s">
        <v>41</v>
      </c>
      <c r="E1049" t="s">
        <v>219</v>
      </c>
    </row>
    <row r="1050" spans="1:5" x14ac:dyDescent="0.3">
      <c r="A1050">
        <v>12</v>
      </c>
      <c r="B1050" t="s">
        <v>1</v>
      </c>
      <c r="C1050" t="s">
        <v>72</v>
      </c>
      <c r="D1050" t="s">
        <v>41</v>
      </c>
      <c r="E1050" t="s">
        <v>219</v>
      </c>
    </row>
    <row r="1051" spans="1:5" x14ac:dyDescent="0.3">
      <c r="A1051">
        <v>1</v>
      </c>
      <c r="B1051" t="s">
        <v>1</v>
      </c>
      <c r="C1051" t="s">
        <v>72</v>
      </c>
      <c r="D1051" t="s">
        <v>41</v>
      </c>
      <c r="E1051" t="s">
        <v>219</v>
      </c>
    </row>
    <row r="1052" spans="1:5" x14ac:dyDescent="0.3">
      <c r="A1052">
        <v>1</v>
      </c>
      <c r="B1052" t="s">
        <v>1</v>
      </c>
      <c r="C1052" t="s">
        <v>72</v>
      </c>
      <c r="D1052" t="s">
        <v>41</v>
      </c>
      <c r="E1052" t="s">
        <v>219</v>
      </c>
    </row>
    <row r="1053" spans="1:5" x14ac:dyDescent="0.3">
      <c r="A1053">
        <v>2</v>
      </c>
      <c r="B1053" t="s">
        <v>1</v>
      </c>
      <c r="C1053" t="s">
        <v>72</v>
      </c>
      <c r="D1053" t="s">
        <v>41</v>
      </c>
      <c r="E1053" t="s">
        <v>219</v>
      </c>
    </row>
    <row r="1054" spans="1:5" x14ac:dyDescent="0.3">
      <c r="A1054">
        <v>2</v>
      </c>
      <c r="B1054" t="s">
        <v>1</v>
      </c>
      <c r="C1054" t="s">
        <v>72</v>
      </c>
      <c r="D1054" t="s">
        <v>41</v>
      </c>
      <c r="E1054" t="s">
        <v>219</v>
      </c>
    </row>
    <row r="1055" spans="1:5" x14ac:dyDescent="0.3">
      <c r="A1055">
        <v>2</v>
      </c>
      <c r="B1055" t="s">
        <v>1</v>
      </c>
      <c r="C1055" t="s">
        <v>72</v>
      </c>
      <c r="D1055" t="s">
        <v>41</v>
      </c>
      <c r="E1055" t="s">
        <v>219</v>
      </c>
    </row>
    <row r="1056" spans="1:5" x14ac:dyDescent="0.3">
      <c r="A1056">
        <v>2</v>
      </c>
      <c r="B1056" t="s">
        <v>1</v>
      </c>
      <c r="C1056" t="s">
        <v>72</v>
      </c>
      <c r="D1056" t="s">
        <v>41</v>
      </c>
      <c r="E1056" t="s">
        <v>219</v>
      </c>
    </row>
    <row r="1057" spans="1:5" x14ac:dyDescent="0.3">
      <c r="A1057">
        <v>2</v>
      </c>
      <c r="B1057" t="s">
        <v>1</v>
      </c>
      <c r="C1057" t="s">
        <v>72</v>
      </c>
      <c r="D1057" t="s">
        <v>41</v>
      </c>
      <c r="E1057" t="s">
        <v>219</v>
      </c>
    </row>
    <row r="1058" spans="1:5" x14ac:dyDescent="0.3">
      <c r="A1058">
        <v>1011</v>
      </c>
      <c r="B1058" t="s">
        <v>1</v>
      </c>
      <c r="C1058" t="s">
        <v>72</v>
      </c>
      <c r="D1058" t="s">
        <v>41</v>
      </c>
      <c r="E1058" t="s">
        <v>219</v>
      </c>
    </row>
    <row r="1059" spans="1:5" x14ac:dyDescent="0.3">
      <c r="A1059">
        <v>18</v>
      </c>
      <c r="B1059" t="s">
        <v>1</v>
      </c>
      <c r="C1059" t="s">
        <v>72</v>
      </c>
      <c r="D1059" t="s">
        <v>41</v>
      </c>
      <c r="E1059" t="s">
        <v>219</v>
      </c>
    </row>
    <row r="1060" spans="1:5" x14ac:dyDescent="0.3">
      <c r="A1060">
        <v>2</v>
      </c>
      <c r="B1060" t="s">
        <v>1</v>
      </c>
      <c r="C1060" t="s">
        <v>72</v>
      </c>
      <c r="D1060" t="s">
        <v>41</v>
      </c>
      <c r="E1060" t="s">
        <v>219</v>
      </c>
    </row>
    <row r="1061" spans="1:5" x14ac:dyDescent="0.3">
      <c r="A1061">
        <v>8</v>
      </c>
      <c r="B1061" t="s">
        <v>1</v>
      </c>
      <c r="C1061" t="s">
        <v>72</v>
      </c>
      <c r="D1061" t="s">
        <v>41</v>
      </c>
      <c r="E1061" t="s">
        <v>219</v>
      </c>
    </row>
    <row r="1062" spans="1:5" x14ac:dyDescent="0.3">
      <c r="A1062">
        <v>43</v>
      </c>
      <c r="B1062" t="s">
        <v>1</v>
      </c>
      <c r="C1062" t="s">
        <v>72</v>
      </c>
      <c r="D1062" t="s">
        <v>41</v>
      </c>
      <c r="E1062" t="s">
        <v>219</v>
      </c>
    </row>
    <row r="1063" spans="1:5" x14ac:dyDescent="0.3">
      <c r="A1063">
        <v>21</v>
      </c>
      <c r="B1063" t="s">
        <v>1</v>
      </c>
      <c r="C1063" t="s">
        <v>72</v>
      </c>
      <c r="D1063" t="s">
        <v>41</v>
      </c>
      <c r="E1063" t="s">
        <v>86</v>
      </c>
    </row>
    <row r="1064" spans="1:5" x14ac:dyDescent="0.3">
      <c r="A1064">
        <v>342</v>
      </c>
      <c r="B1064" t="s">
        <v>1</v>
      </c>
      <c r="C1064" t="s">
        <v>72</v>
      </c>
      <c r="D1064" t="s">
        <v>41</v>
      </c>
      <c r="E1064" t="s">
        <v>86</v>
      </c>
    </row>
    <row r="1065" spans="1:5" x14ac:dyDescent="0.3">
      <c r="A1065">
        <v>8</v>
      </c>
      <c r="B1065" t="s">
        <v>1</v>
      </c>
      <c r="C1065" t="s">
        <v>72</v>
      </c>
      <c r="D1065" t="s">
        <v>41</v>
      </c>
      <c r="E1065" t="s">
        <v>86</v>
      </c>
    </row>
    <row r="1066" spans="1:5" x14ac:dyDescent="0.3">
      <c r="A1066">
        <v>31</v>
      </c>
      <c r="B1066" t="s">
        <v>1</v>
      </c>
      <c r="C1066" t="s">
        <v>72</v>
      </c>
      <c r="D1066" t="s">
        <v>41</v>
      </c>
      <c r="E1066" t="s">
        <v>86</v>
      </c>
    </row>
    <row r="1067" spans="1:5" x14ac:dyDescent="0.3">
      <c r="A1067">
        <v>81</v>
      </c>
      <c r="B1067" t="s">
        <v>1</v>
      </c>
      <c r="C1067" t="s">
        <v>72</v>
      </c>
      <c r="D1067" t="s">
        <v>41</v>
      </c>
      <c r="E1067" t="s">
        <v>86</v>
      </c>
    </row>
    <row r="1068" spans="1:5" x14ac:dyDescent="0.3">
      <c r="A1068" s="19">
        <v>21</v>
      </c>
      <c r="B1068" s="19" t="s">
        <v>1</v>
      </c>
      <c r="C1068" s="15" t="s">
        <v>72</v>
      </c>
      <c r="D1068" s="15" t="s">
        <v>41</v>
      </c>
      <c r="E1068" s="15" t="s">
        <v>86</v>
      </c>
    </row>
    <row r="1069" spans="1:5" x14ac:dyDescent="0.3">
      <c r="A1069">
        <v>2</v>
      </c>
      <c r="B1069" t="s">
        <v>1</v>
      </c>
      <c r="C1069" t="s">
        <v>72</v>
      </c>
      <c r="D1069" t="s">
        <v>41</v>
      </c>
      <c r="E1069" t="s">
        <v>86</v>
      </c>
    </row>
    <row r="1070" spans="1:5" x14ac:dyDescent="0.3">
      <c r="A1070">
        <v>25</v>
      </c>
      <c r="B1070" t="s">
        <v>1</v>
      </c>
      <c r="C1070" t="s">
        <v>72</v>
      </c>
      <c r="D1070" t="s">
        <v>41</v>
      </c>
      <c r="E1070" t="s">
        <v>86</v>
      </c>
    </row>
    <row r="1071" spans="1:5" x14ac:dyDescent="0.3">
      <c r="A1071">
        <v>1</v>
      </c>
      <c r="B1071" t="s">
        <v>1</v>
      </c>
      <c r="C1071" t="s">
        <v>72</v>
      </c>
      <c r="D1071" t="s">
        <v>41</v>
      </c>
      <c r="E1071" t="s">
        <v>86</v>
      </c>
    </row>
    <row r="1072" spans="1:5" x14ac:dyDescent="0.3">
      <c r="A1072">
        <v>38</v>
      </c>
      <c r="B1072" t="s">
        <v>1</v>
      </c>
      <c r="C1072" t="s">
        <v>72</v>
      </c>
      <c r="D1072" t="s">
        <v>41</v>
      </c>
      <c r="E1072" t="s">
        <v>86</v>
      </c>
    </row>
    <row r="1073" spans="1:5" x14ac:dyDescent="0.3">
      <c r="A1073">
        <v>101</v>
      </c>
      <c r="B1073" t="s">
        <v>1</v>
      </c>
      <c r="C1073" t="s">
        <v>72</v>
      </c>
      <c r="D1073" t="s">
        <v>41</v>
      </c>
      <c r="E1073" t="s">
        <v>86</v>
      </c>
    </row>
    <row r="1074" spans="1:5" x14ac:dyDescent="0.3">
      <c r="A1074">
        <v>86</v>
      </c>
      <c r="B1074" t="s">
        <v>1</v>
      </c>
      <c r="C1074" t="s">
        <v>72</v>
      </c>
      <c r="D1074" t="s">
        <v>41</v>
      </c>
      <c r="E1074" t="s">
        <v>86</v>
      </c>
    </row>
    <row r="1075" spans="1:5" x14ac:dyDescent="0.3">
      <c r="A1075" s="15">
        <v>3</v>
      </c>
      <c r="B1075" s="15" t="s">
        <v>1</v>
      </c>
      <c r="C1075" s="15" t="s">
        <v>72</v>
      </c>
      <c r="D1075" s="15" t="s">
        <v>41</v>
      </c>
      <c r="E1075" s="15" t="s">
        <v>86</v>
      </c>
    </row>
    <row r="1076" spans="1:5" x14ac:dyDescent="0.3">
      <c r="A1076">
        <v>56</v>
      </c>
      <c r="B1076" t="s">
        <v>1</v>
      </c>
      <c r="C1076" t="s">
        <v>72</v>
      </c>
      <c r="D1076" t="s">
        <v>41</v>
      </c>
      <c r="E1076" t="s">
        <v>86</v>
      </c>
    </row>
    <row r="1077" spans="1:5" x14ac:dyDescent="0.3">
      <c r="A1077">
        <v>8</v>
      </c>
      <c r="B1077" t="s">
        <v>1</v>
      </c>
      <c r="C1077" t="s">
        <v>72</v>
      </c>
      <c r="D1077" t="s">
        <v>41</v>
      </c>
      <c r="E1077" t="s">
        <v>86</v>
      </c>
    </row>
    <row r="1078" spans="1:5" x14ac:dyDescent="0.3">
      <c r="A1078">
        <v>9</v>
      </c>
      <c r="B1078" t="s">
        <v>1</v>
      </c>
      <c r="C1078" t="s">
        <v>72</v>
      </c>
      <c r="D1078" t="s">
        <v>41</v>
      </c>
      <c r="E1078" t="s">
        <v>86</v>
      </c>
    </row>
    <row r="1079" spans="1:5" x14ac:dyDescent="0.3">
      <c r="A1079">
        <v>30</v>
      </c>
      <c r="B1079" t="s">
        <v>1</v>
      </c>
      <c r="C1079" t="s">
        <v>72</v>
      </c>
      <c r="D1079" t="s">
        <v>41</v>
      </c>
      <c r="E1079" t="s">
        <v>86</v>
      </c>
    </row>
    <row r="1080" spans="1:5" x14ac:dyDescent="0.3">
      <c r="A1080" s="15">
        <v>2</v>
      </c>
      <c r="B1080" s="15" t="s">
        <v>1</v>
      </c>
      <c r="C1080" s="15" t="s">
        <v>72</v>
      </c>
      <c r="D1080" s="15" t="s">
        <v>41</v>
      </c>
      <c r="E1080" s="15" t="s">
        <v>86</v>
      </c>
    </row>
    <row r="1081" spans="1:5" x14ac:dyDescent="0.3">
      <c r="A1081">
        <v>30</v>
      </c>
      <c r="B1081" t="s">
        <v>1</v>
      </c>
      <c r="C1081" t="s">
        <v>72</v>
      </c>
      <c r="D1081" t="s">
        <v>41</v>
      </c>
      <c r="E1081" t="s">
        <v>86</v>
      </c>
    </row>
    <row r="1082" spans="1:5" x14ac:dyDescent="0.3">
      <c r="A1082">
        <v>18</v>
      </c>
      <c r="B1082" t="s">
        <v>1</v>
      </c>
      <c r="C1082" t="s">
        <v>72</v>
      </c>
      <c r="D1082" t="s">
        <v>41</v>
      </c>
      <c r="E1082" t="s">
        <v>86</v>
      </c>
    </row>
    <row r="1083" spans="1:5" x14ac:dyDescent="0.3">
      <c r="A1083">
        <v>510</v>
      </c>
      <c r="B1083" t="s">
        <v>1</v>
      </c>
      <c r="C1083" t="s">
        <v>72</v>
      </c>
      <c r="D1083" t="s">
        <v>41</v>
      </c>
      <c r="E1083" t="s">
        <v>86</v>
      </c>
    </row>
    <row r="1084" spans="1:5" x14ac:dyDescent="0.3">
      <c r="A1084">
        <v>1</v>
      </c>
      <c r="B1084" t="s">
        <v>1</v>
      </c>
      <c r="C1084" t="s">
        <v>72</v>
      </c>
      <c r="D1084" t="s">
        <v>41</v>
      </c>
      <c r="E1084" t="s">
        <v>86</v>
      </c>
    </row>
    <row r="1085" spans="1:5" x14ac:dyDescent="0.3">
      <c r="A1085">
        <v>1</v>
      </c>
      <c r="B1085" t="s">
        <v>1</v>
      </c>
      <c r="C1085" t="s">
        <v>72</v>
      </c>
      <c r="D1085" t="s">
        <v>41</v>
      </c>
      <c r="E1085" t="s">
        <v>86</v>
      </c>
    </row>
    <row r="1086" spans="1:5" x14ac:dyDescent="0.3">
      <c r="A1086">
        <v>2130</v>
      </c>
      <c r="B1086" t="s">
        <v>1</v>
      </c>
      <c r="C1086" t="s">
        <v>72</v>
      </c>
      <c r="D1086" t="s">
        <v>41</v>
      </c>
      <c r="E1086" t="s">
        <v>86</v>
      </c>
    </row>
    <row r="1087" spans="1:5" x14ac:dyDescent="0.3">
      <c r="A1087">
        <v>260</v>
      </c>
      <c r="B1087" t="s">
        <v>1</v>
      </c>
      <c r="C1087" t="s">
        <v>72</v>
      </c>
      <c r="D1087" t="s">
        <v>41</v>
      </c>
      <c r="E1087" t="s">
        <v>86</v>
      </c>
    </row>
    <row r="1088" spans="1:5" x14ac:dyDescent="0.3">
      <c r="A1088">
        <v>4</v>
      </c>
      <c r="B1088" t="s">
        <v>1</v>
      </c>
      <c r="C1088" t="s">
        <v>72</v>
      </c>
      <c r="D1088" t="s">
        <v>41</v>
      </c>
      <c r="E1088" t="s">
        <v>86</v>
      </c>
    </row>
    <row r="1089" spans="1:5" x14ac:dyDescent="0.3">
      <c r="A1089" s="19">
        <v>4</v>
      </c>
      <c r="B1089" s="19" t="s">
        <v>1</v>
      </c>
      <c r="C1089" s="15" t="s">
        <v>72</v>
      </c>
      <c r="D1089" s="15" t="s">
        <v>41</v>
      </c>
      <c r="E1089" s="15" t="s">
        <v>86</v>
      </c>
    </row>
    <row r="1090" spans="1:5" x14ac:dyDescent="0.3">
      <c r="A1090">
        <v>1</v>
      </c>
      <c r="B1090" t="s">
        <v>1</v>
      </c>
      <c r="C1090" t="s">
        <v>72</v>
      </c>
      <c r="D1090" t="s">
        <v>41</v>
      </c>
      <c r="E1090" t="s">
        <v>86</v>
      </c>
    </row>
    <row r="1091" spans="1:5" x14ac:dyDescent="0.3">
      <c r="A1091">
        <v>560</v>
      </c>
      <c r="B1091" t="s">
        <v>1</v>
      </c>
      <c r="C1091" t="s">
        <v>72</v>
      </c>
      <c r="D1091" t="s">
        <v>41</v>
      </c>
      <c r="E1091" t="s">
        <v>86</v>
      </c>
    </row>
    <row r="1092" spans="1:5" x14ac:dyDescent="0.3">
      <c r="A1092">
        <v>35</v>
      </c>
      <c r="B1092" t="s">
        <v>1</v>
      </c>
      <c r="C1092" t="s">
        <v>72</v>
      </c>
      <c r="D1092" t="s">
        <v>41</v>
      </c>
      <c r="E1092" t="s">
        <v>86</v>
      </c>
    </row>
    <row r="1093" spans="1:5" x14ac:dyDescent="0.3">
      <c r="A1093">
        <v>3</v>
      </c>
      <c r="B1093" t="s">
        <v>1</v>
      </c>
      <c r="C1093" t="s">
        <v>72</v>
      </c>
      <c r="D1093" t="s">
        <v>41</v>
      </c>
      <c r="E1093" t="s">
        <v>86</v>
      </c>
    </row>
    <row r="1094" spans="1:5" x14ac:dyDescent="0.3">
      <c r="A1094">
        <v>11</v>
      </c>
      <c r="B1094" t="s">
        <v>1</v>
      </c>
      <c r="C1094" t="s">
        <v>72</v>
      </c>
      <c r="D1094" t="s">
        <v>41</v>
      </c>
      <c r="E1094" t="s">
        <v>86</v>
      </c>
    </row>
    <row r="1095" spans="1:5" x14ac:dyDescent="0.3">
      <c r="A1095">
        <v>626</v>
      </c>
      <c r="B1095" t="s">
        <v>1</v>
      </c>
      <c r="C1095" t="s">
        <v>72</v>
      </c>
      <c r="D1095" t="s">
        <v>41</v>
      </c>
      <c r="E1095" t="s">
        <v>86</v>
      </c>
    </row>
    <row r="1096" spans="1:5" x14ac:dyDescent="0.3">
      <c r="A1096">
        <v>1</v>
      </c>
      <c r="B1096" t="s">
        <v>1</v>
      </c>
      <c r="C1096" t="s">
        <v>72</v>
      </c>
      <c r="D1096" t="s">
        <v>41</v>
      </c>
      <c r="E1096" t="s">
        <v>86</v>
      </c>
    </row>
    <row r="1097" spans="1:5" x14ac:dyDescent="0.3">
      <c r="A1097">
        <v>6</v>
      </c>
      <c r="B1097" t="s">
        <v>1</v>
      </c>
      <c r="C1097" t="s">
        <v>72</v>
      </c>
      <c r="D1097" t="s">
        <v>41</v>
      </c>
      <c r="E1097" t="s">
        <v>86</v>
      </c>
    </row>
    <row r="1098" spans="1:5" x14ac:dyDescent="0.3">
      <c r="A1098">
        <v>10</v>
      </c>
      <c r="B1098" t="s">
        <v>1</v>
      </c>
      <c r="C1098" t="s">
        <v>72</v>
      </c>
      <c r="D1098" t="s">
        <v>41</v>
      </c>
      <c r="E1098" t="s">
        <v>86</v>
      </c>
    </row>
    <row r="1099" spans="1:5" x14ac:dyDescent="0.3">
      <c r="A1099">
        <v>220</v>
      </c>
      <c r="B1099" t="s">
        <v>1</v>
      </c>
      <c r="C1099" t="s">
        <v>72</v>
      </c>
      <c r="D1099" t="s">
        <v>41</v>
      </c>
      <c r="E1099" t="s">
        <v>86</v>
      </c>
    </row>
    <row r="1100" spans="1:5" x14ac:dyDescent="0.3">
      <c r="A1100">
        <v>12</v>
      </c>
      <c r="B1100" t="s">
        <v>1</v>
      </c>
      <c r="C1100" t="s">
        <v>72</v>
      </c>
      <c r="D1100" t="s">
        <v>41</v>
      </c>
      <c r="E1100" t="s">
        <v>86</v>
      </c>
    </row>
    <row r="1101" spans="1:5" x14ac:dyDescent="0.3">
      <c r="A1101">
        <v>1</v>
      </c>
      <c r="B1101" t="s">
        <v>1</v>
      </c>
      <c r="C1101" t="s">
        <v>72</v>
      </c>
      <c r="D1101" t="s">
        <v>41</v>
      </c>
      <c r="E1101" t="s">
        <v>86</v>
      </c>
    </row>
    <row r="1102" spans="1:5" x14ac:dyDescent="0.3">
      <c r="A1102">
        <v>2</v>
      </c>
      <c r="B1102" t="s">
        <v>1</v>
      </c>
      <c r="C1102" t="s">
        <v>72</v>
      </c>
      <c r="D1102" t="s">
        <v>41</v>
      </c>
      <c r="E1102" t="s">
        <v>86</v>
      </c>
    </row>
    <row r="1103" spans="1:5" x14ac:dyDescent="0.3">
      <c r="A1103">
        <v>22</v>
      </c>
      <c r="B1103" t="s">
        <v>1</v>
      </c>
      <c r="C1103" t="s">
        <v>72</v>
      </c>
      <c r="D1103" t="s">
        <v>41</v>
      </c>
      <c r="E1103" t="s">
        <v>86</v>
      </c>
    </row>
    <row r="1104" spans="1:5" x14ac:dyDescent="0.3">
      <c r="A1104">
        <v>503</v>
      </c>
      <c r="B1104" t="s">
        <v>1</v>
      </c>
      <c r="C1104" t="s">
        <v>72</v>
      </c>
      <c r="D1104" t="s">
        <v>41</v>
      </c>
      <c r="E1104" t="s">
        <v>86</v>
      </c>
    </row>
    <row r="1105" spans="1:5" x14ac:dyDescent="0.3">
      <c r="A1105">
        <v>1</v>
      </c>
      <c r="B1105" t="s">
        <v>1</v>
      </c>
      <c r="C1105" t="s">
        <v>72</v>
      </c>
      <c r="D1105" t="s">
        <v>41</v>
      </c>
      <c r="E1105" t="s">
        <v>86</v>
      </c>
    </row>
    <row r="1106" spans="1:5" x14ac:dyDescent="0.3">
      <c r="A1106">
        <v>3</v>
      </c>
      <c r="B1106" t="s">
        <v>1</v>
      </c>
      <c r="C1106" t="s">
        <v>72</v>
      </c>
      <c r="D1106" t="s">
        <v>41</v>
      </c>
      <c r="E1106" t="s">
        <v>86</v>
      </c>
    </row>
    <row r="1107" spans="1:5" x14ac:dyDescent="0.3">
      <c r="A1107">
        <v>23</v>
      </c>
      <c r="B1107" t="s">
        <v>1</v>
      </c>
      <c r="C1107" t="s">
        <v>72</v>
      </c>
      <c r="D1107" t="s">
        <v>41</v>
      </c>
      <c r="E1107" t="s">
        <v>147</v>
      </c>
    </row>
    <row r="1108" spans="1:5" x14ac:dyDescent="0.3">
      <c r="A1108">
        <v>94</v>
      </c>
      <c r="B1108" t="s">
        <v>1</v>
      </c>
      <c r="C1108" t="s">
        <v>72</v>
      </c>
      <c r="D1108" t="s">
        <v>41</v>
      </c>
      <c r="E1108" t="s">
        <v>147</v>
      </c>
    </row>
    <row r="1109" spans="1:5" x14ac:dyDescent="0.3">
      <c r="A1109">
        <v>20</v>
      </c>
      <c r="B1109" t="s">
        <v>1</v>
      </c>
      <c r="C1109" t="s">
        <v>72</v>
      </c>
      <c r="D1109" t="s">
        <v>41</v>
      </c>
      <c r="E1109" t="s">
        <v>147</v>
      </c>
    </row>
    <row r="1110" spans="1:5" x14ac:dyDescent="0.3">
      <c r="A1110">
        <v>1</v>
      </c>
      <c r="B1110" t="s">
        <v>1</v>
      </c>
      <c r="C1110" t="s">
        <v>72</v>
      </c>
      <c r="D1110" t="s">
        <v>41</v>
      </c>
      <c r="E1110" t="s">
        <v>147</v>
      </c>
    </row>
    <row r="1111" spans="1:5" x14ac:dyDescent="0.3">
      <c r="A1111">
        <v>16</v>
      </c>
      <c r="B1111" t="s">
        <v>1</v>
      </c>
      <c r="C1111" t="s">
        <v>72</v>
      </c>
      <c r="D1111" t="s">
        <v>41</v>
      </c>
      <c r="E1111" t="s">
        <v>147</v>
      </c>
    </row>
    <row r="1112" spans="1:5" x14ac:dyDescent="0.3">
      <c r="A1112">
        <v>103</v>
      </c>
      <c r="B1112" t="s">
        <v>1</v>
      </c>
      <c r="C1112" t="s">
        <v>72</v>
      </c>
      <c r="D1112" t="s">
        <v>41</v>
      </c>
      <c r="E1112" t="s">
        <v>147</v>
      </c>
    </row>
    <row r="1113" spans="1:5" x14ac:dyDescent="0.3">
      <c r="A1113">
        <v>31</v>
      </c>
      <c r="B1113" t="s">
        <v>1</v>
      </c>
      <c r="C1113" t="s">
        <v>72</v>
      </c>
      <c r="D1113" t="s">
        <v>41</v>
      </c>
      <c r="E1113" t="s">
        <v>147</v>
      </c>
    </row>
    <row r="1114" spans="1:5" x14ac:dyDescent="0.3">
      <c r="A1114">
        <v>29</v>
      </c>
      <c r="B1114" t="s">
        <v>1</v>
      </c>
      <c r="C1114" t="s">
        <v>72</v>
      </c>
      <c r="D1114" t="s">
        <v>41</v>
      </c>
      <c r="E1114" t="s">
        <v>147</v>
      </c>
    </row>
    <row r="1115" spans="1:5" x14ac:dyDescent="0.3">
      <c r="A1115">
        <v>2</v>
      </c>
      <c r="B1115" t="s">
        <v>1</v>
      </c>
      <c r="C1115" t="s">
        <v>72</v>
      </c>
      <c r="D1115" t="s">
        <v>41</v>
      </c>
      <c r="E1115" t="s">
        <v>147</v>
      </c>
    </row>
    <row r="1116" spans="1:5" x14ac:dyDescent="0.3">
      <c r="A1116">
        <v>1</v>
      </c>
      <c r="B1116" t="s">
        <v>1</v>
      </c>
      <c r="C1116" t="s">
        <v>72</v>
      </c>
      <c r="D1116" t="s">
        <v>41</v>
      </c>
      <c r="E1116" t="s">
        <v>147</v>
      </c>
    </row>
    <row r="1117" spans="1:5" x14ac:dyDescent="0.3">
      <c r="A1117">
        <v>1</v>
      </c>
      <c r="B1117" t="s">
        <v>1</v>
      </c>
      <c r="C1117" t="s">
        <v>72</v>
      </c>
      <c r="D1117" t="s">
        <v>41</v>
      </c>
      <c r="E1117" t="s">
        <v>147</v>
      </c>
    </row>
    <row r="1118" spans="1:5" x14ac:dyDescent="0.3">
      <c r="A1118">
        <v>38</v>
      </c>
      <c r="B1118" t="s">
        <v>1</v>
      </c>
      <c r="C1118" t="s">
        <v>72</v>
      </c>
      <c r="D1118" t="s">
        <v>41</v>
      </c>
      <c r="E1118" t="s">
        <v>147</v>
      </c>
    </row>
    <row r="1119" spans="1:5" x14ac:dyDescent="0.3">
      <c r="A1119">
        <v>15</v>
      </c>
      <c r="B1119" t="s">
        <v>1</v>
      </c>
      <c r="C1119" t="s">
        <v>72</v>
      </c>
      <c r="D1119" t="s">
        <v>41</v>
      </c>
      <c r="E1119" t="s">
        <v>147</v>
      </c>
    </row>
    <row r="1120" spans="1:5" x14ac:dyDescent="0.3">
      <c r="A1120">
        <v>1</v>
      </c>
      <c r="B1120" t="s">
        <v>1</v>
      </c>
      <c r="C1120" t="s">
        <v>72</v>
      </c>
      <c r="D1120" t="s">
        <v>41</v>
      </c>
      <c r="E1120" t="s">
        <v>147</v>
      </c>
    </row>
    <row r="1121" spans="1:5" x14ac:dyDescent="0.3">
      <c r="A1121">
        <v>14</v>
      </c>
      <c r="B1121" t="s">
        <v>1</v>
      </c>
      <c r="C1121" t="s">
        <v>72</v>
      </c>
      <c r="D1121" t="s">
        <v>41</v>
      </c>
      <c r="E1121" t="s">
        <v>147</v>
      </c>
    </row>
    <row r="1122" spans="1:5" x14ac:dyDescent="0.3">
      <c r="A1122">
        <v>1</v>
      </c>
      <c r="B1122" t="s">
        <v>1</v>
      </c>
      <c r="C1122" t="s">
        <v>72</v>
      </c>
      <c r="D1122" t="s">
        <v>41</v>
      </c>
      <c r="E1122" t="s">
        <v>147</v>
      </c>
    </row>
    <row r="1123" spans="1:5" x14ac:dyDescent="0.3">
      <c r="A1123">
        <v>3</v>
      </c>
      <c r="B1123" t="s">
        <v>1</v>
      </c>
      <c r="C1123" t="s">
        <v>72</v>
      </c>
      <c r="D1123" t="s">
        <v>41</v>
      </c>
      <c r="E1123" t="s">
        <v>147</v>
      </c>
    </row>
    <row r="1124" spans="1:5" x14ac:dyDescent="0.3">
      <c r="A1124">
        <v>43</v>
      </c>
      <c r="B1124" t="s">
        <v>1</v>
      </c>
      <c r="C1124" t="s">
        <v>72</v>
      </c>
      <c r="D1124" t="s">
        <v>41</v>
      </c>
      <c r="E1124" t="s">
        <v>147</v>
      </c>
    </row>
    <row r="1125" spans="1:5" x14ac:dyDescent="0.3">
      <c r="A1125">
        <v>81</v>
      </c>
      <c r="B1125" t="s">
        <v>1</v>
      </c>
      <c r="C1125" t="s">
        <v>72</v>
      </c>
      <c r="D1125" t="s">
        <v>41</v>
      </c>
      <c r="E1125" t="s">
        <v>147</v>
      </c>
    </row>
    <row r="1126" spans="1:5" x14ac:dyDescent="0.3">
      <c r="A1126">
        <v>5</v>
      </c>
      <c r="B1126" t="s">
        <v>1</v>
      </c>
      <c r="C1126" t="s">
        <v>72</v>
      </c>
      <c r="D1126" t="s">
        <v>41</v>
      </c>
      <c r="E1126" t="s">
        <v>147</v>
      </c>
    </row>
    <row r="1127" spans="1:5" x14ac:dyDescent="0.3">
      <c r="A1127">
        <v>45</v>
      </c>
      <c r="B1127" t="s">
        <v>1</v>
      </c>
      <c r="C1127" t="s">
        <v>72</v>
      </c>
      <c r="D1127" t="s">
        <v>41</v>
      </c>
      <c r="E1127" t="s">
        <v>147</v>
      </c>
    </row>
    <row r="1128" spans="1:5" x14ac:dyDescent="0.3">
      <c r="A1128">
        <v>115</v>
      </c>
      <c r="B1128" t="s">
        <v>1</v>
      </c>
      <c r="C1128" t="s">
        <v>72</v>
      </c>
      <c r="D1128" t="s">
        <v>41</v>
      </c>
      <c r="E1128" t="s">
        <v>147</v>
      </c>
    </row>
    <row r="1129" spans="1:5" x14ac:dyDescent="0.3">
      <c r="A1129">
        <v>3</v>
      </c>
      <c r="B1129" t="s">
        <v>1</v>
      </c>
      <c r="C1129" t="s">
        <v>72</v>
      </c>
      <c r="D1129" t="s">
        <v>41</v>
      </c>
      <c r="E1129" t="s">
        <v>147</v>
      </c>
    </row>
    <row r="1130" spans="1:5" x14ac:dyDescent="0.3">
      <c r="A1130">
        <v>18</v>
      </c>
      <c r="B1130" t="s">
        <v>1</v>
      </c>
      <c r="C1130" t="s">
        <v>72</v>
      </c>
      <c r="D1130" t="s">
        <v>41</v>
      </c>
      <c r="E1130" t="s">
        <v>147</v>
      </c>
    </row>
    <row r="1131" spans="1:5" x14ac:dyDescent="0.3">
      <c r="A1131">
        <v>78</v>
      </c>
      <c r="B1131" t="s">
        <v>1</v>
      </c>
      <c r="C1131" t="s">
        <v>72</v>
      </c>
      <c r="D1131" t="s">
        <v>41</v>
      </c>
      <c r="E1131" t="s">
        <v>147</v>
      </c>
    </row>
    <row r="1132" spans="1:5" x14ac:dyDescent="0.3">
      <c r="A1132">
        <v>7</v>
      </c>
      <c r="B1132" t="s">
        <v>1</v>
      </c>
      <c r="C1132" t="s">
        <v>72</v>
      </c>
      <c r="D1132" t="s">
        <v>41</v>
      </c>
      <c r="E1132" t="s">
        <v>147</v>
      </c>
    </row>
    <row r="1133" spans="1:5" x14ac:dyDescent="0.3">
      <c r="A1133">
        <v>4</v>
      </c>
      <c r="B1133" t="s">
        <v>1</v>
      </c>
      <c r="C1133" t="s">
        <v>72</v>
      </c>
      <c r="D1133" t="s">
        <v>41</v>
      </c>
      <c r="E1133" t="s">
        <v>147</v>
      </c>
    </row>
    <row r="1134" spans="1:5" x14ac:dyDescent="0.3">
      <c r="A1134">
        <v>1</v>
      </c>
      <c r="B1134" t="s">
        <v>1</v>
      </c>
      <c r="C1134" t="s">
        <v>72</v>
      </c>
      <c r="D1134" t="s">
        <v>41</v>
      </c>
      <c r="E1134" t="s">
        <v>147</v>
      </c>
    </row>
    <row r="1135" spans="1:5" x14ac:dyDescent="0.3">
      <c r="A1135">
        <v>3</v>
      </c>
      <c r="B1135" t="s">
        <v>1</v>
      </c>
      <c r="C1135" t="s">
        <v>72</v>
      </c>
      <c r="D1135" t="s">
        <v>41</v>
      </c>
      <c r="E1135" t="s">
        <v>147</v>
      </c>
    </row>
    <row r="1136" spans="1:5" x14ac:dyDescent="0.3">
      <c r="A1136">
        <v>1</v>
      </c>
      <c r="B1136" t="s">
        <v>1</v>
      </c>
      <c r="C1136" t="s">
        <v>72</v>
      </c>
      <c r="D1136" t="s">
        <v>41</v>
      </c>
      <c r="E1136" t="s">
        <v>147</v>
      </c>
    </row>
    <row r="1137" spans="1:5" x14ac:dyDescent="0.3">
      <c r="A1137">
        <v>10</v>
      </c>
      <c r="B1137" t="s">
        <v>1</v>
      </c>
      <c r="C1137" t="s">
        <v>72</v>
      </c>
      <c r="D1137" t="s">
        <v>41</v>
      </c>
      <c r="E1137" t="s">
        <v>147</v>
      </c>
    </row>
    <row r="1138" spans="1:5" x14ac:dyDescent="0.3">
      <c r="A1138">
        <v>4</v>
      </c>
      <c r="B1138" t="s">
        <v>1</v>
      </c>
      <c r="C1138" t="s">
        <v>72</v>
      </c>
      <c r="D1138" t="s">
        <v>41</v>
      </c>
      <c r="E1138" t="s">
        <v>147</v>
      </c>
    </row>
    <row r="1139" spans="1:5" x14ac:dyDescent="0.3">
      <c r="A1139">
        <v>28</v>
      </c>
      <c r="B1139" t="s">
        <v>1</v>
      </c>
      <c r="C1139" t="s">
        <v>72</v>
      </c>
      <c r="D1139" t="s">
        <v>41</v>
      </c>
      <c r="E1139" t="s">
        <v>85</v>
      </c>
    </row>
    <row r="1140" spans="1:5" x14ac:dyDescent="0.3">
      <c r="A1140">
        <v>125</v>
      </c>
      <c r="B1140" t="s">
        <v>1</v>
      </c>
      <c r="C1140" t="s">
        <v>72</v>
      </c>
      <c r="D1140" t="s">
        <v>41</v>
      </c>
      <c r="E1140" t="s">
        <v>85</v>
      </c>
    </row>
    <row r="1141" spans="1:5" x14ac:dyDescent="0.3">
      <c r="A1141" s="15">
        <v>1</v>
      </c>
      <c r="B1141" s="15" t="s">
        <v>1</v>
      </c>
      <c r="C1141" s="15" t="s">
        <v>72</v>
      </c>
      <c r="D1141" s="15" t="s">
        <v>41</v>
      </c>
      <c r="E1141" s="15" t="s">
        <v>85</v>
      </c>
    </row>
    <row r="1142" spans="1:5" x14ac:dyDescent="0.3">
      <c r="A1142">
        <v>34</v>
      </c>
      <c r="B1142" t="s">
        <v>1</v>
      </c>
      <c r="C1142" t="s">
        <v>72</v>
      </c>
      <c r="D1142" t="s">
        <v>41</v>
      </c>
      <c r="E1142" t="s">
        <v>85</v>
      </c>
    </row>
    <row r="1143" spans="1:5" x14ac:dyDescent="0.3">
      <c r="A1143">
        <v>15</v>
      </c>
      <c r="B1143" t="s">
        <v>1</v>
      </c>
      <c r="C1143" t="s">
        <v>72</v>
      </c>
      <c r="D1143" t="s">
        <v>41</v>
      </c>
      <c r="E1143" t="s">
        <v>85</v>
      </c>
    </row>
    <row r="1144" spans="1:5" x14ac:dyDescent="0.3">
      <c r="A1144">
        <v>1</v>
      </c>
      <c r="B1144" t="s">
        <v>1</v>
      </c>
      <c r="C1144" t="s">
        <v>72</v>
      </c>
      <c r="D1144" t="s">
        <v>41</v>
      </c>
      <c r="E1144" t="s">
        <v>85</v>
      </c>
    </row>
    <row r="1145" spans="1:5" x14ac:dyDescent="0.3">
      <c r="A1145">
        <v>38</v>
      </c>
      <c r="B1145" t="s">
        <v>1</v>
      </c>
      <c r="C1145" t="s">
        <v>72</v>
      </c>
      <c r="D1145" t="s">
        <v>41</v>
      </c>
      <c r="E1145" t="s">
        <v>85</v>
      </c>
    </row>
    <row r="1146" spans="1:5" x14ac:dyDescent="0.3">
      <c r="A1146">
        <v>15</v>
      </c>
      <c r="B1146" t="s">
        <v>1</v>
      </c>
      <c r="C1146" t="s">
        <v>72</v>
      </c>
      <c r="D1146" t="s">
        <v>41</v>
      </c>
      <c r="E1146" t="s">
        <v>85</v>
      </c>
    </row>
    <row r="1147" spans="1:5" x14ac:dyDescent="0.3">
      <c r="A1147">
        <v>40</v>
      </c>
      <c r="B1147" t="s">
        <v>1</v>
      </c>
      <c r="C1147" t="s">
        <v>72</v>
      </c>
      <c r="D1147" t="s">
        <v>41</v>
      </c>
      <c r="E1147" t="s">
        <v>85</v>
      </c>
    </row>
    <row r="1148" spans="1:5" x14ac:dyDescent="0.3">
      <c r="A1148">
        <v>57</v>
      </c>
      <c r="B1148" t="s">
        <v>1</v>
      </c>
      <c r="C1148" t="s">
        <v>72</v>
      </c>
      <c r="D1148" t="s">
        <v>41</v>
      </c>
      <c r="E1148" t="s">
        <v>85</v>
      </c>
    </row>
    <row r="1149" spans="1:5" x14ac:dyDescent="0.3">
      <c r="A1149">
        <v>55</v>
      </c>
      <c r="B1149" t="s">
        <v>1</v>
      </c>
      <c r="C1149" t="s">
        <v>72</v>
      </c>
      <c r="D1149" t="s">
        <v>41</v>
      </c>
      <c r="E1149" t="s">
        <v>85</v>
      </c>
    </row>
    <row r="1150" spans="1:5" x14ac:dyDescent="0.3">
      <c r="A1150">
        <v>3</v>
      </c>
      <c r="B1150" t="s">
        <v>1</v>
      </c>
      <c r="C1150" t="s">
        <v>72</v>
      </c>
      <c r="D1150" t="s">
        <v>41</v>
      </c>
      <c r="E1150" t="s">
        <v>85</v>
      </c>
    </row>
    <row r="1151" spans="1:5" x14ac:dyDescent="0.3">
      <c r="A1151">
        <v>26</v>
      </c>
      <c r="B1151" t="s">
        <v>1</v>
      </c>
      <c r="C1151" t="s">
        <v>72</v>
      </c>
      <c r="D1151" t="s">
        <v>41</v>
      </c>
      <c r="E1151" t="s">
        <v>85</v>
      </c>
    </row>
    <row r="1152" spans="1:5" x14ac:dyDescent="0.3">
      <c r="A1152">
        <v>21</v>
      </c>
      <c r="B1152" t="s">
        <v>1</v>
      </c>
      <c r="C1152" t="s">
        <v>72</v>
      </c>
      <c r="D1152" t="s">
        <v>41</v>
      </c>
      <c r="E1152" t="s">
        <v>85</v>
      </c>
    </row>
    <row r="1153" spans="1:5" x14ac:dyDescent="0.3">
      <c r="A1153">
        <v>1442</v>
      </c>
      <c r="B1153" t="s">
        <v>1</v>
      </c>
      <c r="C1153" t="s">
        <v>72</v>
      </c>
      <c r="D1153" t="s">
        <v>41</v>
      </c>
      <c r="E1153" t="s">
        <v>85</v>
      </c>
    </row>
    <row r="1154" spans="1:5" x14ac:dyDescent="0.3">
      <c r="A1154">
        <v>2</v>
      </c>
      <c r="B1154" t="s">
        <v>1</v>
      </c>
      <c r="C1154" t="s">
        <v>72</v>
      </c>
      <c r="D1154" t="s">
        <v>41</v>
      </c>
      <c r="E1154" t="s">
        <v>85</v>
      </c>
    </row>
    <row r="1155" spans="1:5" x14ac:dyDescent="0.3">
      <c r="A1155" s="15">
        <v>4</v>
      </c>
      <c r="B1155" s="15" t="s">
        <v>1</v>
      </c>
      <c r="C1155" s="15" t="s">
        <v>72</v>
      </c>
      <c r="D1155" s="15" t="s">
        <v>41</v>
      </c>
      <c r="E1155" s="15" t="s">
        <v>85</v>
      </c>
    </row>
    <row r="1156" spans="1:5" x14ac:dyDescent="0.3">
      <c r="A1156">
        <v>83</v>
      </c>
      <c r="B1156" t="s">
        <v>1</v>
      </c>
      <c r="C1156" t="s">
        <v>72</v>
      </c>
      <c r="D1156" t="s">
        <v>41</v>
      </c>
      <c r="E1156" t="s">
        <v>85</v>
      </c>
    </row>
    <row r="1157" spans="1:5" x14ac:dyDescent="0.3">
      <c r="A1157">
        <v>30</v>
      </c>
      <c r="B1157" t="s">
        <v>1</v>
      </c>
      <c r="C1157" t="s">
        <v>72</v>
      </c>
      <c r="D1157" t="s">
        <v>41</v>
      </c>
      <c r="E1157" t="s">
        <v>85</v>
      </c>
    </row>
    <row r="1158" spans="1:5" x14ac:dyDescent="0.3">
      <c r="A1158">
        <v>593</v>
      </c>
      <c r="B1158" t="s">
        <v>1</v>
      </c>
      <c r="C1158" t="s">
        <v>72</v>
      </c>
      <c r="D1158" t="s">
        <v>41</v>
      </c>
      <c r="E1158" t="s">
        <v>85</v>
      </c>
    </row>
    <row r="1159" spans="1:5" x14ac:dyDescent="0.3">
      <c r="A1159">
        <v>55</v>
      </c>
      <c r="B1159" t="s">
        <v>1</v>
      </c>
      <c r="C1159" t="s">
        <v>72</v>
      </c>
      <c r="D1159" t="s">
        <v>41</v>
      </c>
      <c r="E1159" t="s">
        <v>85</v>
      </c>
    </row>
    <row r="1160" spans="1:5" x14ac:dyDescent="0.3">
      <c r="A1160">
        <v>1</v>
      </c>
      <c r="B1160" t="s">
        <v>1</v>
      </c>
      <c r="C1160" t="s">
        <v>72</v>
      </c>
      <c r="D1160" t="s">
        <v>41</v>
      </c>
      <c r="E1160" t="s">
        <v>85</v>
      </c>
    </row>
    <row r="1161" spans="1:5" x14ac:dyDescent="0.3">
      <c r="A1161">
        <v>1</v>
      </c>
      <c r="B1161" t="s">
        <v>1</v>
      </c>
      <c r="C1161" t="s">
        <v>72</v>
      </c>
      <c r="D1161" t="s">
        <v>41</v>
      </c>
      <c r="E1161" t="s">
        <v>85</v>
      </c>
    </row>
    <row r="1162" spans="1:5" x14ac:dyDescent="0.3">
      <c r="A1162">
        <v>12</v>
      </c>
      <c r="B1162" t="s">
        <v>1</v>
      </c>
      <c r="C1162" t="s">
        <v>72</v>
      </c>
      <c r="D1162" t="s">
        <v>41</v>
      </c>
      <c r="E1162" t="s">
        <v>85</v>
      </c>
    </row>
    <row r="1163" spans="1:5" x14ac:dyDescent="0.3">
      <c r="A1163">
        <v>2</v>
      </c>
      <c r="B1163" t="s">
        <v>1</v>
      </c>
      <c r="C1163" t="s">
        <v>72</v>
      </c>
      <c r="D1163" t="s">
        <v>41</v>
      </c>
      <c r="E1163" t="s">
        <v>85</v>
      </c>
    </row>
    <row r="1164" spans="1:5" x14ac:dyDescent="0.3">
      <c r="A1164">
        <v>30</v>
      </c>
      <c r="B1164" t="s">
        <v>1</v>
      </c>
      <c r="C1164" t="s">
        <v>72</v>
      </c>
      <c r="D1164" t="s">
        <v>41</v>
      </c>
      <c r="E1164" t="s">
        <v>85</v>
      </c>
    </row>
    <row r="1165" spans="1:5" x14ac:dyDescent="0.3">
      <c r="A1165">
        <v>23</v>
      </c>
      <c r="B1165" t="s">
        <v>1</v>
      </c>
      <c r="C1165" t="s">
        <v>72</v>
      </c>
      <c r="D1165" t="s">
        <v>41</v>
      </c>
      <c r="E1165" t="s">
        <v>85</v>
      </c>
    </row>
    <row r="1166" spans="1:5" x14ac:dyDescent="0.3">
      <c r="A1166">
        <v>19</v>
      </c>
      <c r="B1166" t="s">
        <v>1</v>
      </c>
      <c r="C1166" t="s">
        <v>72</v>
      </c>
      <c r="D1166" t="s">
        <v>41</v>
      </c>
      <c r="E1166" t="s">
        <v>85</v>
      </c>
    </row>
    <row r="1167" spans="1:5" x14ac:dyDescent="0.3">
      <c r="A1167">
        <v>8</v>
      </c>
      <c r="B1167" t="s">
        <v>1</v>
      </c>
      <c r="C1167" t="s">
        <v>72</v>
      </c>
      <c r="D1167" t="s">
        <v>41</v>
      </c>
      <c r="E1167" t="s">
        <v>85</v>
      </c>
    </row>
    <row r="1168" spans="1:5" x14ac:dyDescent="0.3">
      <c r="A1168">
        <v>87</v>
      </c>
      <c r="B1168" t="s">
        <v>1</v>
      </c>
      <c r="C1168" t="s">
        <v>72</v>
      </c>
      <c r="D1168" t="s">
        <v>41</v>
      </c>
      <c r="E1168" t="s">
        <v>85</v>
      </c>
    </row>
    <row r="1169" spans="1:5" x14ac:dyDescent="0.3">
      <c r="A1169">
        <v>4</v>
      </c>
      <c r="B1169" t="s">
        <v>1</v>
      </c>
      <c r="C1169" t="s">
        <v>72</v>
      </c>
      <c r="D1169" t="s">
        <v>41</v>
      </c>
      <c r="E1169" t="s">
        <v>85</v>
      </c>
    </row>
    <row r="1170" spans="1:5" x14ac:dyDescent="0.3">
      <c r="A1170">
        <v>687</v>
      </c>
      <c r="B1170" t="s">
        <v>1</v>
      </c>
      <c r="C1170" t="s">
        <v>72</v>
      </c>
      <c r="D1170" t="s">
        <v>41</v>
      </c>
      <c r="E1170" t="s">
        <v>85</v>
      </c>
    </row>
    <row r="1171" spans="1:5" x14ac:dyDescent="0.3">
      <c r="A1171">
        <v>1</v>
      </c>
      <c r="B1171" t="s">
        <v>1</v>
      </c>
      <c r="C1171" t="s">
        <v>72</v>
      </c>
      <c r="D1171" t="s">
        <v>41</v>
      </c>
      <c r="E1171" t="s">
        <v>85</v>
      </c>
    </row>
    <row r="1172" spans="1:5" x14ac:dyDescent="0.3">
      <c r="A1172">
        <v>2</v>
      </c>
      <c r="B1172" t="s">
        <v>1</v>
      </c>
      <c r="C1172" t="s">
        <v>72</v>
      </c>
      <c r="D1172" t="s">
        <v>41</v>
      </c>
      <c r="E1172" t="s">
        <v>85</v>
      </c>
    </row>
    <row r="1173" spans="1:5" x14ac:dyDescent="0.3">
      <c r="A1173">
        <v>248</v>
      </c>
      <c r="B1173" t="s">
        <v>1</v>
      </c>
      <c r="C1173" t="s">
        <v>72</v>
      </c>
      <c r="D1173" t="s">
        <v>41</v>
      </c>
      <c r="E1173" t="s">
        <v>85</v>
      </c>
    </row>
    <row r="1174" spans="1:5" x14ac:dyDescent="0.3">
      <c r="A1174">
        <v>250</v>
      </c>
      <c r="B1174" t="s">
        <v>1</v>
      </c>
      <c r="C1174" t="s">
        <v>72</v>
      </c>
      <c r="D1174" t="s">
        <v>41</v>
      </c>
      <c r="E1174" t="s">
        <v>85</v>
      </c>
    </row>
    <row r="1175" spans="1:5" x14ac:dyDescent="0.3">
      <c r="A1175">
        <v>1</v>
      </c>
      <c r="B1175" t="s">
        <v>1</v>
      </c>
      <c r="C1175" t="s">
        <v>72</v>
      </c>
      <c r="D1175" t="s">
        <v>41</v>
      </c>
      <c r="E1175" t="s">
        <v>85</v>
      </c>
    </row>
    <row r="1176" spans="1:5" x14ac:dyDescent="0.3">
      <c r="A1176">
        <v>3</v>
      </c>
      <c r="B1176" t="s">
        <v>1</v>
      </c>
      <c r="C1176" t="s">
        <v>72</v>
      </c>
      <c r="D1176" t="s">
        <v>41</v>
      </c>
      <c r="E1176" t="s">
        <v>138</v>
      </c>
    </row>
    <row r="1177" spans="1:5" x14ac:dyDescent="0.3">
      <c r="A1177">
        <v>1</v>
      </c>
      <c r="B1177" t="s">
        <v>1</v>
      </c>
      <c r="C1177" t="s">
        <v>72</v>
      </c>
      <c r="D1177" t="s">
        <v>41</v>
      </c>
      <c r="E1177" t="s">
        <v>138</v>
      </c>
    </row>
    <row r="1178" spans="1:5" x14ac:dyDescent="0.3">
      <c r="A1178">
        <v>105</v>
      </c>
      <c r="B1178" t="s">
        <v>1</v>
      </c>
      <c r="C1178" t="s">
        <v>72</v>
      </c>
      <c r="D1178" t="s">
        <v>41</v>
      </c>
      <c r="E1178" t="s">
        <v>218</v>
      </c>
    </row>
    <row r="1179" spans="1:5" x14ac:dyDescent="0.3">
      <c r="A1179">
        <v>9</v>
      </c>
      <c r="B1179" t="s">
        <v>1</v>
      </c>
      <c r="C1179" t="s">
        <v>72</v>
      </c>
      <c r="D1179" t="s">
        <v>41</v>
      </c>
      <c r="E1179" t="s">
        <v>218</v>
      </c>
    </row>
    <row r="1180" spans="1:5" x14ac:dyDescent="0.3">
      <c r="A1180">
        <v>1</v>
      </c>
      <c r="B1180" t="s">
        <v>1</v>
      </c>
      <c r="C1180" t="s">
        <v>72</v>
      </c>
      <c r="D1180" t="s">
        <v>41</v>
      </c>
      <c r="E1180" t="s">
        <v>218</v>
      </c>
    </row>
    <row r="1181" spans="1:5" x14ac:dyDescent="0.3">
      <c r="A1181">
        <v>17</v>
      </c>
      <c r="B1181" t="s">
        <v>1</v>
      </c>
      <c r="C1181" t="s">
        <v>72</v>
      </c>
      <c r="D1181" t="s">
        <v>41</v>
      </c>
      <c r="E1181" t="s">
        <v>218</v>
      </c>
    </row>
    <row r="1182" spans="1:5" x14ac:dyDescent="0.3">
      <c r="A1182">
        <v>298</v>
      </c>
      <c r="B1182" t="s">
        <v>1</v>
      </c>
      <c r="C1182" t="s">
        <v>72</v>
      </c>
      <c r="D1182" t="s">
        <v>41</v>
      </c>
      <c r="E1182" t="s">
        <v>218</v>
      </c>
    </row>
    <row r="1183" spans="1:5" x14ac:dyDescent="0.3">
      <c r="A1183">
        <v>3</v>
      </c>
      <c r="B1183" t="s">
        <v>1</v>
      </c>
      <c r="C1183" t="s">
        <v>72</v>
      </c>
      <c r="D1183" t="s">
        <v>41</v>
      </c>
      <c r="E1183" t="s">
        <v>218</v>
      </c>
    </row>
    <row r="1184" spans="1:5" x14ac:dyDescent="0.3">
      <c r="A1184">
        <v>22</v>
      </c>
      <c r="B1184" t="s">
        <v>1</v>
      </c>
      <c r="C1184" t="s">
        <v>72</v>
      </c>
      <c r="D1184" t="s">
        <v>41</v>
      </c>
      <c r="E1184" t="s">
        <v>218</v>
      </c>
    </row>
    <row r="1185" spans="1:5" x14ac:dyDescent="0.3">
      <c r="A1185">
        <v>2</v>
      </c>
      <c r="B1185" t="s">
        <v>1</v>
      </c>
      <c r="C1185" t="s">
        <v>72</v>
      </c>
      <c r="D1185" t="s">
        <v>41</v>
      </c>
      <c r="E1185" t="s">
        <v>218</v>
      </c>
    </row>
    <row r="1186" spans="1:5" x14ac:dyDescent="0.3">
      <c r="A1186">
        <v>12</v>
      </c>
      <c r="B1186" t="s">
        <v>1</v>
      </c>
      <c r="C1186" t="s">
        <v>72</v>
      </c>
      <c r="D1186" t="s">
        <v>41</v>
      </c>
      <c r="E1186" t="s">
        <v>218</v>
      </c>
    </row>
    <row r="1187" spans="1:5" x14ac:dyDescent="0.3">
      <c r="A1187">
        <v>12</v>
      </c>
      <c r="B1187" t="s">
        <v>1</v>
      </c>
      <c r="C1187" t="s">
        <v>72</v>
      </c>
      <c r="D1187" t="s">
        <v>41</v>
      </c>
      <c r="E1187" t="s">
        <v>218</v>
      </c>
    </row>
    <row r="1188" spans="1:5" x14ac:dyDescent="0.3">
      <c r="A1188">
        <v>20</v>
      </c>
      <c r="B1188" t="s">
        <v>1</v>
      </c>
      <c r="C1188" t="s">
        <v>72</v>
      </c>
      <c r="D1188" t="s">
        <v>41</v>
      </c>
      <c r="E1188" t="s">
        <v>218</v>
      </c>
    </row>
    <row r="1189" spans="1:5" x14ac:dyDescent="0.3">
      <c r="A1189">
        <v>9</v>
      </c>
      <c r="B1189" t="s">
        <v>1</v>
      </c>
      <c r="C1189" t="s">
        <v>72</v>
      </c>
      <c r="D1189" t="s">
        <v>41</v>
      </c>
      <c r="E1189" t="s">
        <v>218</v>
      </c>
    </row>
    <row r="1190" spans="1:5" x14ac:dyDescent="0.3">
      <c r="A1190">
        <v>3</v>
      </c>
      <c r="B1190" t="s">
        <v>1</v>
      </c>
      <c r="C1190" t="s">
        <v>72</v>
      </c>
      <c r="D1190" t="s">
        <v>41</v>
      </c>
      <c r="E1190" t="s">
        <v>218</v>
      </c>
    </row>
    <row r="1191" spans="1:5" x14ac:dyDescent="0.3">
      <c r="A1191">
        <v>3</v>
      </c>
      <c r="B1191" t="s">
        <v>1</v>
      </c>
      <c r="C1191" t="s">
        <v>72</v>
      </c>
      <c r="D1191" t="s">
        <v>41</v>
      </c>
      <c r="E1191" t="s">
        <v>218</v>
      </c>
    </row>
    <row r="1192" spans="1:5" x14ac:dyDescent="0.3">
      <c r="A1192">
        <v>130</v>
      </c>
      <c r="B1192" t="s">
        <v>1</v>
      </c>
      <c r="C1192" t="s">
        <v>72</v>
      </c>
      <c r="D1192" t="s">
        <v>41</v>
      </c>
      <c r="E1192" t="s">
        <v>218</v>
      </c>
    </row>
    <row r="1193" spans="1:5" x14ac:dyDescent="0.3">
      <c r="A1193">
        <v>204</v>
      </c>
      <c r="B1193" t="s">
        <v>1</v>
      </c>
      <c r="C1193" t="s">
        <v>72</v>
      </c>
      <c r="D1193" t="s">
        <v>41</v>
      </c>
      <c r="E1193" t="s">
        <v>218</v>
      </c>
    </row>
    <row r="1194" spans="1:5" x14ac:dyDescent="0.3">
      <c r="A1194">
        <v>1</v>
      </c>
      <c r="B1194" t="s">
        <v>1</v>
      </c>
      <c r="C1194" t="s">
        <v>72</v>
      </c>
      <c r="D1194" t="s">
        <v>41</v>
      </c>
      <c r="E1194" t="s">
        <v>218</v>
      </c>
    </row>
    <row r="1195" spans="1:5" x14ac:dyDescent="0.3">
      <c r="A1195">
        <v>15</v>
      </c>
      <c r="B1195" t="s">
        <v>1</v>
      </c>
      <c r="C1195" t="s">
        <v>72</v>
      </c>
      <c r="D1195" t="s">
        <v>41</v>
      </c>
      <c r="E1195" t="s">
        <v>218</v>
      </c>
    </row>
    <row r="1196" spans="1:5" x14ac:dyDescent="0.3">
      <c r="A1196">
        <v>63</v>
      </c>
      <c r="B1196" t="s">
        <v>1</v>
      </c>
      <c r="C1196" t="s">
        <v>72</v>
      </c>
      <c r="D1196" t="s">
        <v>41</v>
      </c>
      <c r="E1196" t="s">
        <v>218</v>
      </c>
    </row>
    <row r="1197" spans="1:5" x14ac:dyDescent="0.3">
      <c r="A1197">
        <v>118</v>
      </c>
      <c r="B1197" t="s">
        <v>1</v>
      </c>
      <c r="C1197" t="s">
        <v>72</v>
      </c>
      <c r="D1197" t="s">
        <v>41</v>
      </c>
      <c r="E1197" t="s">
        <v>218</v>
      </c>
    </row>
    <row r="1198" spans="1:5" x14ac:dyDescent="0.3">
      <c r="A1198">
        <v>7</v>
      </c>
      <c r="B1198" t="s">
        <v>1</v>
      </c>
      <c r="C1198" t="s">
        <v>72</v>
      </c>
      <c r="D1198" t="s">
        <v>41</v>
      </c>
      <c r="E1198" t="s">
        <v>218</v>
      </c>
    </row>
    <row r="1199" spans="1:5" x14ac:dyDescent="0.3">
      <c r="A1199">
        <v>192</v>
      </c>
      <c r="B1199" t="s">
        <v>1</v>
      </c>
      <c r="C1199" t="s">
        <v>72</v>
      </c>
      <c r="D1199" t="s">
        <v>41</v>
      </c>
      <c r="E1199" t="s">
        <v>218</v>
      </c>
    </row>
    <row r="1200" spans="1:5" x14ac:dyDescent="0.3">
      <c r="A1200">
        <v>12</v>
      </c>
      <c r="B1200" t="s">
        <v>1</v>
      </c>
      <c r="C1200" t="s">
        <v>72</v>
      </c>
      <c r="D1200" t="s">
        <v>41</v>
      </c>
      <c r="E1200" t="s">
        <v>218</v>
      </c>
    </row>
    <row r="1201" spans="1:5" x14ac:dyDescent="0.3">
      <c r="A1201">
        <v>27</v>
      </c>
      <c r="B1201" t="s">
        <v>1</v>
      </c>
      <c r="C1201" t="s">
        <v>72</v>
      </c>
      <c r="D1201" t="s">
        <v>41</v>
      </c>
      <c r="E1201" t="s">
        <v>218</v>
      </c>
    </row>
    <row r="1202" spans="1:5" x14ac:dyDescent="0.3">
      <c r="A1202" s="19">
        <v>1</v>
      </c>
      <c r="B1202" s="19" t="s">
        <v>1</v>
      </c>
      <c r="C1202" s="19" t="s">
        <v>72</v>
      </c>
      <c r="D1202" s="19" t="s">
        <v>41</v>
      </c>
      <c r="E1202" s="19"/>
    </row>
    <row r="1203" spans="1:5" x14ac:dyDescent="0.3">
      <c r="A1203">
        <v>4</v>
      </c>
      <c r="B1203" t="s">
        <v>1</v>
      </c>
      <c r="C1203" t="s">
        <v>72</v>
      </c>
      <c r="D1203" t="s">
        <v>41</v>
      </c>
    </row>
    <row r="1204" spans="1:5" x14ac:dyDescent="0.3">
      <c r="A1204" s="19">
        <v>5</v>
      </c>
      <c r="B1204" s="19" t="s">
        <v>1</v>
      </c>
      <c r="C1204" s="15" t="s">
        <v>72</v>
      </c>
      <c r="D1204" s="15" t="s">
        <v>41</v>
      </c>
      <c r="E1204" s="15"/>
    </row>
    <row r="1205" spans="1:5" x14ac:dyDescent="0.3">
      <c r="A1205" s="19">
        <v>2</v>
      </c>
      <c r="B1205" s="19" t="s">
        <v>1</v>
      </c>
      <c r="C1205" s="15" t="s">
        <v>72</v>
      </c>
      <c r="D1205" s="15" t="s">
        <v>41</v>
      </c>
      <c r="E1205" s="5"/>
    </row>
    <row r="1206" spans="1:5" x14ac:dyDescent="0.3">
      <c r="A1206">
        <v>2</v>
      </c>
      <c r="B1206" t="s">
        <v>1</v>
      </c>
      <c r="C1206" t="s">
        <v>72</v>
      </c>
      <c r="D1206" t="s">
        <v>41</v>
      </c>
    </row>
    <row r="1207" spans="1:5" x14ac:dyDescent="0.3">
      <c r="A1207">
        <v>2</v>
      </c>
      <c r="B1207" t="s">
        <v>1</v>
      </c>
      <c r="C1207" t="s">
        <v>1421</v>
      </c>
      <c r="D1207" t="s">
        <v>41</v>
      </c>
    </row>
    <row r="1208" spans="1:5" x14ac:dyDescent="0.3">
      <c r="A1208">
        <v>1</v>
      </c>
      <c r="B1208" t="s">
        <v>1</v>
      </c>
      <c r="C1208" t="s">
        <v>1421</v>
      </c>
      <c r="D1208" t="s">
        <v>41</v>
      </c>
    </row>
    <row r="1209" spans="1:5" x14ac:dyDescent="0.3">
      <c r="A1209">
        <v>3</v>
      </c>
      <c r="B1209" t="s">
        <v>1</v>
      </c>
      <c r="C1209" t="s">
        <v>1421</v>
      </c>
      <c r="D1209" t="s">
        <v>41</v>
      </c>
    </row>
    <row r="1210" spans="1:5" x14ac:dyDescent="0.3">
      <c r="A1210">
        <v>1</v>
      </c>
      <c r="B1210" t="s">
        <v>1</v>
      </c>
      <c r="C1210" t="s">
        <v>499</v>
      </c>
      <c r="D1210" t="s">
        <v>41</v>
      </c>
    </row>
    <row r="1211" spans="1:5" x14ac:dyDescent="0.3">
      <c r="A1211">
        <v>12</v>
      </c>
      <c r="B1211" t="s">
        <v>1</v>
      </c>
      <c r="C1211" t="s">
        <v>499</v>
      </c>
      <c r="D1211" t="s">
        <v>41</v>
      </c>
    </row>
    <row r="1212" spans="1:5" x14ac:dyDescent="0.3">
      <c r="A1212">
        <v>3</v>
      </c>
      <c r="B1212" t="s">
        <v>1</v>
      </c>
      <c r="C1212" t="s">
        <v>29</v>
      </c>
      <c r="D1212" t="s">
        <v>39</v>
      </c>
      <c r="E1212" t="s">
        <v>62</v>
      </c>
    </row>
    <row r="1213" spans="1:5" x14ac:dyDescent="0.3">
      <c r="A1213">
        <v>1</v>
      </c>
      <c r="B1213" t="s">
        <v>1</v>
      </c>
      <c r="C1213" t="s">
        <v>29</v>
      </c>
      <c r="D1213" t="s">
        <v>39</v>
      </c>
      <c r="E1213" t="s">
        <v>408</v>
      </c>
    </row>
    <row r="1214" spans="1:5" x14ac:dyDescent="0.3">
      <c r="A1214">
        <v>4</v>
      </c>
      <c r="B1214" t="s">
        <v>1</v>
      </c>
      <c r="C1214" t="s">
        <v>29</v>
      </c>
      <c r="D1214" t="s">
        <v>39</v>
      </c>
      <c r="E1214" t="s">
        <v>62</v>
      </c>
    </row>
    <row r="1215" spans="1:5" x14ac:dyDescent="0.3">
      <c r="A1215">
        <v>1</v>
      </c>
      <c r="B1215" t="s">
        <v>1</v>
      </c>
      <c r="C1215" t="s">
        <v>29</v>
      </c>
      <c r="D1215" t="s">
        <v>39</v>
      </c>
    </row>
    <row r="1216" spans="1:5" x14ac:dyDescent="0.3">
      <c r="A1216">
        <v>1</v>
      </c>
      <c r="B1216" t="s">
        <v>1</v>
      </c>
      <c r="C1216" t="s">
        <v>29</v>
      </c>
      <c r="D1216" t="s">
        <v>39</v>
      </c>
    </row>
    <row r="1217" spans="1:5" x14ac:dyDescent="0.3">
      <c r="A1217">
        <v>1</v>
      </c>
      <c r="B1217" t="s">
        <v>1</v>
      </c>
      <c r="C1217" t="s">
        <v>22</v>
      </c>
      <c r="D1217" t="s">
        <v>39</v>
      </c>
      <c r="E1217" t="s">
        <v>214</v>
      </c>
    </row>
    <row r="1218" spans="1:5" x14ac:dyDescent="0.3">
      <c r="A1218">
        <v>1</v>
      </c>
      <c r="B1218" t="s">
        <v>1</v>
      </c>
      <c r="C1218" t="s">
        <v>10</v>
      </c>
      <c r="D1218" t="s">
        <v>41</v>
      </c>
    </row>
    <row r="1219" spans="1:5" x14ac:dyDescent="0.3">
      <c r="A1219">
        <v>1</v>
      </c>
      <c r="B1219" t="s">
        <v>1</v>
      </c>
      <c r="C1219" t="s">
        <v>10</v>
      </c>
      <c r="D1219" t="s">
        <v>41</v>
      </c>
    </row>
    <row r="1220" spans="1:5" x14ac:dyDescent="0.3">
      <c r="A1220">
        <v>1</v>
      </c>
      <c r="B1220" t="s">
        <v>1</v>
      </c>
      <c r="C1220" t="s">
        <v>10</v>
      </c>
      <c r="D1220" t="s">
        <v>41</v>
      </c>
    </row>
    <row r="1221" spans="1:5" x14ac:dyDescent="0.3">
      <c r="A1221">
        <v>1</v>
      </c>
      <c r="B1221" t="s">
        <v>1</v>
      </c>
      <c r="C1221" t="s">
        <v>10</v>
      </c>
      <c r="D1221" t="s">
        <v>41</v>
      </c>
    </row>
    <row r="1222" spans="1:5" x14ac:dyDescent="0.3">
      <c r="A1222">
        <v>1</v>
      </c>
      <c r="B1222" t="s">
        <v>1</v>
      </c>
      <c r="C1222" t="s">
        <v>10</v>
      </c>
      <c r="D1222" t="s">
        <v>41</v>
      </c>
    </row>
    <row r="1223" spans="1:5" x14ac:dyDescent="0.3">
      <c r="A1223">
        <v>1</v>
      </c>
      <c r="B1223" t="s">
        <v>1</v>
      </c>
      <c r="C1223" t="s">
        <v>10</v>
      </c>
      <c r="D1223" t="s">
        <v>41</v>
      </c>
    </row>
    <row r="1224" spans="1:5" x14ac:dyDescent="0.3">
      <c r="A1224">
        <v>1</v>
      </c>
      <c r="B1224" t="s">
        <v>1</v>
      </c>
      <c r="C1224" t="s">
        <v>10</v>
      </c>
      <c r="D1224" t="s">
        <v>41</v>
      </c>
    </row>
    <row r="1225" spans="1:5" x14ac:dyDescent="0.3">
      <c r="A1225">
        <v>2</v>
      </c>
      <c r="B1225" t="s">
        <v>1</v>
      </c>
      <c r="C1225" t="s">
        <v>592</v>
      </c>
      <c r="D1225" t="s">
        <v>43</v>
      </c>
      <c r="E1225" t="s">
        <v>616</v>
      </c>
    </row>
    <row r="1226" spans="1:5" x14ac:dyDescent="0.3">
      <c r="A1226">
        <v>1</v>
      </c>
      <c r="B1226" t="s">
        <v>1</v>
      </c>
      <c r="C1226" t="s">
        <v>592</v>
      </c>
      <c r="D1226" t="s">
        <v>43</v>
      </c>
      <c r="E1226" t="s">
        <v>1941</v>
      </c>
    </row>
    <row r="1227" spans="1:5" x14ac:dyDescent="0.3">
      <c r="A1227">
        <v>1</v>
      </c>
      <c r="B1227" t="s">
        <v>1</v>
      </c>
      <c r="C1227" t="s">
        <v>592</v>
      </c>
      <c r="D1227" t="s">
        <v>43</v>
      </c>
    </row>
    <row r="1228" spans="1:5" x14ac:dyDescent="0.3">
      <c r="A1228">
        <v>1</v>
      </c>
      <c r="B1228" t="s">
        <v>1</v>
      </c>
      <c r="C1228" t="s">
        <v>592</v>
      </c>
      <c r="D1228" t="s">
        <v>43</v>
      </c>
    </row>
    <row r="1229" spans="1:5" x14ac:dyDescent="0.3">
      <c r="A1229">
        <v>1</v>
      </c>
      <c r="B1229" t="s">
        <v>1</v>
      </c>
      <c r="C1229" t="s">
        <v>592</v>
      </c>
      <c r="D1229" t="s">
        <v>43</v>
      </c>
    </row>
    <row r="1230" spans="1:5" x14ac:dyDescent="0.3">
      <c r="A1230">
        <v>6</v>
      </c>
      <c r="B1230" t="s">
        <v>1</v>
      </c>
      <c r="C1230" t="s">
        <v>592</v>
      </c>
      <c r="D1230" t="s">
        <v>43</v>
      </c>
    </row>
    <row r="1231" spans="1:5" x14ac:dyDescent="0.3">
      <c r="A1231">
        <v>2</v>
      </c>
      <c r="B1231" t="s">
        <v>1</v>
      </c>
      <c r="C1231" t="s">
        <v>592</v>
      </c>
      <c r="D1231" t="s">
        <v>43</v>
      </c>
    </row>
    <row r="1232" spans="1:5" x14ac:dyDescent="0.3">
      <c r="A1232">
        <v>1</v>
      </c>
      <c r="B1232" t="s">
        <v>1</v>
      </c>
      <c r="C1232" t="s">
        <v>592</v>
      </c>
      <c r="D1232" t="s">
        <v>43</v>
      </c>
    </row>
    <row r="1233" spans="1:4" x14ac:dyDescent="0.3">
      <c r="A1233">
        <v>2</v>
      </c>
      <c r="B1233" t="s">
        <v>1</v>
      </c>
      <c r="C1233" t="s">
        <v>592</v>
      </c>
      <c r="D1233" t="s">
        <v>43</v>
      </c>
    </row>
    <row r="1234" spans="1:4" x14ac:dyDescent="0.3">
      <c r="A1234">
        <v>1</v>
      </c>
      <c r="B1234" t="s">
        <v>1</v>
      </c>
      <c r="C1234" t="s">
        <v>592</v>
      </c>
      <c r="D1234" t="s">
        <v>43</v>
      </c>
    </row>
    <row r="1235" spans="1:4" x14ac:dyDescent="0.3">
      <c r="A1235">
        <v>1</v>
      </c>
      <c r="B1235" t="s">
        <v>1</v>
      </c>
      <c r="C1235" t="s">
        <v>592</v>
      </c>
      <c r="D1235" t="s">
        <v>43</v>
      </c>
    </row>
    <row r="1236" spans="1:4" x14ac:dyDescent="0.3">
      <c r="A1236">
        <v>1</v>
      </c>
      <c r="B1236" t="s">
        <v>1</v>
      </c>
      <c r="C1236" t="s">
        <v>592</v>
      </c>
      <c r="D1236" t="s">
        <v>43</v>
      </c>
    </row>
    <row r="1237" spans="1:4" x14ac:dyDescent="0.3">
      <c r="A1237">
        <v>1</v>
      </c>
      <c r="B1237" t="s">
        <v>1</v>
      </c>
      <c r="C1237" t="s">
        <v>592</v>
      </c>
      <c r="D1237" t="s">
        <v>43</v>
      </c>
    </row>
    <row r="1238" spans="1:4" x14ac:dyDescent="0.3">
      <c r="A1238">
        <v>1</v>
      </c>
      <c r="B1238" t="s">
        <v>1</v>
      </c>
      <c r="C1238" t="s">
        <v>592</v>
      </c>
      <c r="D1238" t="s">
        <v>43</v>
      </c>
    </row>
    <row r="1239" spans="1:4" x14ac:dyDescent="0.3">
      <c r="A1239">
        <v>2</v>
      </c>
      <c r="B1239" t="s">
        <v>1</v>
      </c>
      <c r="C1239" t="s">
        <v>592</v>
      </c>
      <c r="D1239" t="s">
        <v>43</v>
      </c>
    </row>
    <row r="1240" spans="1:4" x14ac:dyDescent="0.3">
      <c r="A1240">
        <v>7</v>
      </c>
      <c r="B1240" t="s">
        <v>1</v>
      </c>
      <c r="C1240" t="s">
        <v>592</v>
      </c>
      <c r="D1240" t="s">
        <v>43</v>
      </c>
    </row>
    <row r="1241" spans="1:4" x14ac:dyDescent="0.3">
      <c r="A1241">
        <v>1</v>
      </c>
      <c r="B1241" t="s">
        <v>1</v>
      </c>
      <c r="C1241" t="s">
        <v>592</v>
      </c>
      <c r="D1241" t="s">
        <v>43</v>
      </c>
    </row>
    <row r="1242" spans="1:4" x14ac:dyDescent="0.3">
      <c r="A1242">
        <v>4</v>
      </c>
      <c r="B1242" t="s">
        <v>1</v>
      </c>
      <c r="C1242" t="s">
        <v>592</v>
      </c>
      <c r="D1242" t="s">
        <v>43</v>
      </c>
    </row>
    <row r="1243" spans="1:4" x14ac:dyDescent="0.3">
      <c r="A1243">
        <v>2</v>
      </c>
      <c r="B1243" t="s">
        <v>1</v>
      </c>
      <c r="C1243" t="s">
        <v>144</v>
      </c>
      <c r="D1243" t="s">
        <v>41</v>
      </c>
    </row>
    <row r="1244" spans="1:4" x14ac:dyDescent="0.3">
      <c r="A1244">
        <v>1</v>
      </c>
      <c r="B1244" t="s">
        <v>1</v>
      </c>
      <c r="C1244" t="s">
        <v>144</v>
      </c>
      <c r="D1244" t="s">
        <v>41</v>
      </c>
    </row>
    <row r="1245" spans="1:4" x14ac:dyDescent="0.3">
      <c r="A1245">
        <v>2</v>
      </c>
      <c r="B1245" t="s">
        <v>1</v>
      </c>
      <c r="C1245" t="s">
        <v>144</v>
      </c>
      <c r="D1245" t="s">
        <v>41</v>
      </c>
    </row>
    <row r="1246" spans="1:4" x14ac:dyDescent="0.3">
      <c r="A1246">
        <v>2</v>
      </c>
      <c r="B1246" t="s">
        <v>1</v>
      </c>
      <c r="C1246" t="s">
        <v>144</v>
      </c>
      <c r="D1246" t="s">
        <v>41</v>
      </c>
    </row>
    <row r="1247" spans="1:4" x14ac:dyDescent="0.3">
      <c r="A1247">
        <v>1</v>
      </c>
      <c r="B1247" t="s">
        <v>1</v>
      </c>
      <c r="C1247" t="s">
        <v>144</v>
      </c>
      <c r="D1247" t="s">
        <v>41</v>
      </c>
    </row>
    <row r="1248" spans="1:4" x14ac:dyDescent="0.3">
      <c r="A1248">
        <v>1</v>
      </c>
      <c r="B1248" t="s">
        <v>1</v>
      </c>
      <c r="C1248" t="s">
        <v>144</v>
      </c>
      <c r="D1248" t="s">
        <v>41</v>
      </c>
    </row>
    <row r="1249" spans="1:5" x14ac:dyDescent="0.3">
      <c r="A1249">
        <v>1</v>
      </c>
      <c r="B1249" t="s">
        <v>1</v>
      </c>
      <c r="C1249" t="s">
        <v>1593</v>
      </c>
      <c r="D1249" t="s">
        <v>41</v>
      </c>
    </row>
    <row r="1250" spans="1:5" x14ac:dyDescent="0.3">
      <c r="A1250">
        <v>7</v>
      </c>
      <c r="B1250" t="s">
        <v>1</v>
      </c>
      <c r="C1250" t="s">
        <v>11</v>
      </c>
      <c r="D1250" t="s">
        <v>41</v>
      </c>
      <c r="E1250" t="s">
        <v>430</v>
      </c>
    </row>
    <row r="1251" spans="1:5" x14ac:dyDescent="0.3">
      <c r="A1251">
        <v>7</v>
      </c>
      <c r="B1251" t="s">
        <v>1</v>
      </c>
      <c r="C1251" t="s">
        <v>11</v>
      </c>
      <c r="D1251" t="s">
        <v>41</v>
      </c>
      <c r="E1251" t="s">
        <v>430</v>
      </c>
    </row>
    <row r="1252" spans="1:5" x14ac:dyDescent="0.3">
      <c r="A1252">
        <v>152</v>
      </c>
      <c r="B1252" t="s">
        <v>1</v>
      </c>
      <c r="C1252" t="s">
        <v>11</v>
      </c>
      <c r="D1252" t="s">
        <v>41</v>
      </c>
      <c r="E1252" t="s">
        <v>430</v>
      </c>
    </row>
    <row r="1253" spans="1:5" x14ac:dyDescent="0.3">
      <c r="A1253">
        <v>9</v>
      </c>
      <c r="B1253" t="s">
        <v>1</v>
      </c>
      <c r="C1253" t="s">
        <v>11</v>
      </c>
      <c r="D1253" t="s">
        <v>39</v>
      </c>
      <c r="E1253" t="s">
        <v>139</v>
      </c>
    </row>
    <row r="1254" spans="1:5" x14ac:dyDescent="0.3">
      <c r="A1254">
        <v>4</v>
      </c>
      <c r="B1254" t="s">
        <v>1</v>
      </c>
      <c r="C1254" t="s">
        <v>11</v>
      </c>
      <c r="D1254" t="s">
        <v>39</v>
      </c>
      <c r="E1254" t="s">
        <v>139</v>
      </c>
    </row>
    <row r="1255" spans="1:5" x14ac:dyDescent="0.3">
      <c r="A1255">
        <v>1</v>
      </c>
      <c r="B1255" t="s">
        <v>1</v>
      </c>
      <c r="C1255" t="s">
        <v>11</v>
      </c>
      <c r="D1255" t="s">
        <v>39</v>
      </c>
      <c r="E1255" t="s">
        <v>139</v>
      </c>
    </row>
    <row r="1256" spans="1:5" x14ac:dyDescent="0.3">
      <c r="A1256">
        <v>8</v>
      </c>
      <c r="B1256" t="s">
        <v>1</v>
      </c>
      <c r="C1256" t="s">
        <v>11</v>
      </c>
      <c r="D1256" t="s">
        <v>39</v>
      </c>
      <c r="E1256" t="s">
        <v>139</v>
      </c>
    </row>
    <row r="1257" spans="1:5" x14ac:dyDescent="0.3">
      <c r="A1257">
        <v>1</v>
      </c>
      <c r="B1257" t="s">
        <v>1</v>
      </c>
      <c r="C1257" t="s">
        <v>11</v>
      </c>
      <c r="D1257" t="s">
        <v>39</v>
      </c>
      <c r="E1257" t="s">
        <v>139</v>
      </c>
    </row>
    <row r="1258" spans="1:5" x14ac:dyDescent="0.3">
      <c r="A1258">
        <v>1</v>
      </c>
      <c r="B1258" t="s">
        <v>1</v>
      </c>
      <c r="C1258" t="s">
        <v>11</v>
      </c>
      <c r="D1258" t="s">
        <v>39</v>
      </c>
      <c r="E1258" t="s">
        <v>139</v>
      </c>
    </row>
    <row r="1259" spans="1:5" x14ac:dyDescent="0.3">
      <c r="A1259" s="15">
        <v>2</v>
      </c>
      <c r="B1259" s="15" t="s">
        <v>1</v>
      </c>
      <c r="C1259" s="15" t="s">
        <v>11</v>
      </c>
      <c r="D1259" s="15" t="s">
        <v>41</v>
      </c>
      <c r="E1259" s="15" t="s">
        <v>89</v>
      </c>
    </row>
    <row r="1260" spans="1:5" x14ac:dyDescent="0.3">
      <c r="A1260">
        <v>2</v>
      </c>
      <c r="B1260" t="s">
        <v>1</v>
      </c>
      <c r="C1260" t="s">
        <v>11</v>
      </c>
      <c r="D1260" t="s">
        <v>41</v>
      </c>
      <c r="E1260" t="s">
        <v>89</v>
      </c>
    </row>
    <row r="1261" spans="1:5" x14ac:dyDescent="0.3">
      <c r="A1261">
        <v>2</v>
      </c>
      <c r="B1261" t="s">
        <v>1</v>
      </c>
      <c r="C1261" t="s">
        <v>11</v>
      </c>
      <c r="D1261" t="s">
        <v>41</v>
      </c>
      <c r="E1261" t="s">
        <v>1174</v>
      </c>
    </row>
    <row r="1262" spans="1:5" x14ac:dyDescent="0.3">
      <c r="A1262">
        <v>6</v>
      </c>
      <c r="B1262" t="s">
        <v>1</v>
      </c>
      <c r="C1262" t="s">
        <v>11</v>
      </c>
      <c r="D1262" t="s">
        <v>39</v>
      </c>
    </row>
    <row r="1263" spans="1:5" x14ac:dyDescent="0.3">
      <c r="A1263">
        <v>2</v>
      </c>
      <c r="B1263" t="s">
        <v>1</v>
      </c>
      <c r="C1263" t="s">
        <v>11</v>
      </c>
      <c r="D1263" t="s">
        <v>41</v>
      </c>
    </row>
    <row r="1264" spans="1:5" x14ac:dyDescent="0.3">
      <c r="A1264">
        <v>1</v>
      </c>
      <c r="B1264" t="s">
        <v>1</v>
      </c>
      <c r="C1264" t="s">
        <v>11</v>
      </c>
      <c r="D1264" t="s">
        <v>41</v>
      </c>
    </row>
    <row r="1265" spans="1:5" x14ac:dyDescent="0.3">
      <c r="A1265" s="19">
        <v>2</v>
      </c>
      <c r="B1265" s="19" t="s">
        <v>1</v>
      </c>
      <c r="C1265" s="19" t="s">
        <v>11</v>
      </c>
      <c r="D1265" s="19" t="s">
        <v>41</v>
      </c>
      <c r="E1265" s="19"/>
    </row>
    <row r="1266" spans="1:5" x14ac:dyDescent="0.3">
      <c r="A1266">
        <v>3</v>
      </c>
      <c r="B1266" t="s">
        <v>1</v>
      </c>
      <c r="C1266" t="s">
        <v>11</v>
      </c>
      <c r="D1266" t="s">
        <v>41</v>
      </c>
    </row>
    <row r="1267" spans="1:5" x14ac:dyDescent="0.3">
      <c r="A1267">
        <v>2</v>
      </c>
      <c r="B1267" t="s">
        <v>1</v>
      </c>
      <c r="C1267" t="s">
        <v>11</v>
      </c>
      <c r="D1267" t="s">
        <v>39</v>
      </c>
    </row>
    <row r="1268" spans="1:5" x14ac:dyDescent="0.3">
      <c r="A1268">
        <v>1</v>
      </c>
      <c r="B1268" t="s">
        <v>1</v>
      </c>
      <c r="C1268" t="s">
        <v>11</v>
      </c>
      <c r="D1268" t="s">
        <v>41</v>
      </c>
    </row>
    <row r="1269" spans="1:5" x14ac:dyDescent="0.3">
      <c r="A1269">
        <v>20</v>
      </c>
      <c r="B1269" t="s">
        <v>1</v>
      </c>
      <c r="C1269" t="s">
        <v>11</v>
      </c>
      <c r="D1269" t="s">
        <v>41</v>
      </c>
    </row>
    <row r="1270" spans="1:5" x14ac:dyDescent="0.3">
      <c r="A1270">
        <v>6</v>
      </c>
      <c r="B1270" t="s">
        <v>1</v>
      </c>
      <c r="C1270" t="s">
        <v>11</v>
      </c>
      <c r="D1270" t="s">
        <v>41</v>
      </c>
    </row>
    <row r="1271" spans="1:5" x14ac:dyDescent="0.3">
      <c r="A1271">
        <v>33</v>
      </c>
      <c r="B1271" t="s">
        <v>1</v>
      </c>
      <c r="C1271" t="s">
        <v>11</v>
      </c>
      <c r="D1271" t="s">
        <v>41</v>
      </c>
    </row>
    <row r="1272" spans="1:5" x14ac:dyDescent="0.3">
      <c r="A1272">
        <v>2</v>
      </c>
      <c r="B1272" t="s">
        <v>1</v>
      </c>
      <c r="C1272" t="s">
        <v>11</v>
      </c>
      <c r="D1272" t="s">
        <v>41</v>
      </c>
    </row>
    <row r="1273" spans="1:5" x14ac:dyDescent="0.3">
      <c r="A1273">
        <v>5</v>
      </c>
      <c r="B1273" t="s">
        <v>1</v>
      </c>
      <c r="C1273" t="s">
        <v>11</v>
      </c>
      <c r="D1273" t="s">
        <v>39</v>
      </c>
    </row>
    <row r="1274" spans="1:5" x14ac:dyDescent="0.3">
      <c r="A1274">
        <v>3</v>
      </c>
      <c r="B1274" t="s">
        <v>1</v>
      </c>
      <c r="C1274" t="s">
        <v>11</v>
      </c>
      <c r="D1274" t="s">
        <v>39</v>
      </c>
    </row>
    <row r="1275" spans="1:5" x14ac:dyDescent="0.3">
      <c r="A1275">
        <v>1</v>
      </c>
      <c r="B1275" t="s">
        <v>1</v>
      </c>
      <c r="C1275" t="s">
        <v>1164</v>
      </c>
      <c r="D1275" t="s">
        <v>41</v>
      </c>
    </row>
    <row r="1276" spans="1:5" x14ac:dyDescent="0.3">
      <c r="A1276">
        <v>2</v>
      </c>
      <c r="B1276" t="s">
        <v>1</v>
      </c>
      <c r="C1276" t="s">
        <v>1164</v>
      </c>
      <c r="D1276" t="s">
        <v>39</v>
      </c>
    </row>
    <row r="1277" spans="1:5" x14ac:dyDescent="0.3">
      <c r="A1277">
        <v>5</v>
      </c>
      <c r="B1277" t="s">
        <v>1</v>
      </c>
      <c r="C1277" t="s">
        <v>1519</v>
      </c>
      <c r="D1277" t="s">
        <v>41</v>
      </c>
    </row>
    <row r="1278" spans="1:5" x14ac:dyDescent="0.3">
      <c r="A1278">
        <v>6</v>
      </c>
      <c r="B1278" t="s">
        <v>100</v>
      </c>
      <c r="C1278" t="s">
        <v>98</v>
      </c>
      <c r="D1278" t="s">
        <v>40</v>
      </c>
      <c r="E1278" t="s">
        <v>417</v>
      </c>
    </row>
    <row r="1279" spans="1:5" x14ac:dyDescent="0.3">
      <c r="A1279">
        <v>1</v>
      </c>
      <c r="B1279" t="s">
        <v>100</v>
      </c>
      <c r="C1279" t="s">
        <v>98</v>
      </c>
      <c r="D1279" t="s">
        <v>40</v>
      </c>
      <c r="E1279" t="s">
        <v>417</v>
      </c>
    </row>
    <row r="1280" spans="1:5" x14ac:dyDescent="0.3">
      <c r="A1280" s="19">
        <v>1</v>
      </c>
      <c r="B1280" s="19" t="s">
        <v>100</v>
      </c>
      <c r="C1280" s="19" t="s">
        <v>98</v>
      </c>
      <c r="D1280" s="19" t="s">
        <v>40</v>
      </c>
      <c r="E1280" s="19" t="s">
        <v>417</v>
      </c>
    </row>
    <row r="1281" spans="1:5" x14ac:dyDescent="0.3">
      <c r="A1281">
        <v>1</v>
      </c>
      <c r="B1281" t="s">
        <v>100</v>
      </c>
      <c r="C1281" t="s">
        <v>98</v>
      </c>
      <c r="D1281" t="s">
        <v>40</v>
      </c>
      <c r="E1281" t="s">
        <v>417</v>
      </c>
    </row>
    <row r="1282" spans="1:5" x14ac:dyDescent="0.3">
      <c r="A1282">
        <v>1</v>
      </c>
      <c r="B1282" t="s">
        <v>100</v>
      </c>
      <c r="C1282" t="s">
        <v>98</v>
      </c>
      <c r="D1282" t="s">
        <v>40</v>
      </c>
    </row>
    <row r="1283" spans="1:5" x14ac:dyDescent="0.3">
      <c r="A1283">
        <v>1</v>
      </c>
      <c r="B1283" t="s">
        <v>100</v>
      </c>
      <c r="C1283" t="s">
        <v>98</v>
      </c>
      <c r="D1283" t="s">
        <v>40</v>
      </c>
    </row>
    <row r="1284" spans="1:5" x14ac:dyDescent="0.3">
      <c r="A1284">
        <v>2</v>
      </c>
      <c r="B1284" t="s">
        <v>100</v>
      </c>
      <c r="C1284" t="s">
        <v>98</v>
      </c>
      <c r="D1284" t="s">
        <v>40</v>
      </c>
    </row>
    <row r="1285" spans="1:5" x14ac:dyDescent="0.3">
      <c r="A1285">
        <v>1</v>
      </c>
      <c r="B1285" t="s">
        <v>100</v>
      </c>
      <c r="C1285" t="s">
        <v>479</v>
      </c>
      <c r="D1285" t="s">
        <v>40</v>
      </c>
      <c r="E1285" t="s">
        <v>972</v>
      </c>
    </row>
    <row r="1286" spans="1:5" x14ac:dyDescent="0.3">
      <c r="A1286">
        <v>2</v>
      </c>
      <c r="B1286" t="s">
        <v>100</v>
      </c>
      <c r="C1286" t="s">
        <v>479</v>
      </c>
      <c r="D1286" t="s">
        <v>40</v>
      </c>
      <c r="E1286" t="s">
        <v>972</v>
      </c>
    </row>
    <row r="1287" spans="1:5" x14ac:dyDescent="0.3">
      <c r="A1287">
        <v>2</v>
      </c>
      <c r="B1287" t="s">
        <v>100</v>
      </c>
      <c r="C1287" t="s">
        <v>479</v>
      </c>
      <c r="D1287" t="s">
        <v>40</v>
      </c>
      <c r="E1287" t="s">
        <v>972</v>
      </c>
    </row>
    <row r="1288" spans="1:5" x14ac:dyDescent="0.3">
      <c r="A1288">
        <v>1</v>
      </c>
      <c r="B1288" t="s">
        <v>100</v>
      </c>
      <c r="C1288" t="s">
        <v>479</v>
      </c>
      <c r="D1288" t="s">
        <v>40</v>
      </c>
      <c r="E1288" t="s">
        <v>972</v>
      </c>
    </row>
    <row r="1289" spans="1:5" x14ac:dyDescent="0.3">
      <c r="A1289">
        <v>5</v>
      </c>
      <c r="B1289" t="s">
        <v>100</v>
      </c>
      <c r="C1289" t="s">
        <v>479</v>
      </c>
      <c r="D1289" t="s">
        <v>40</v>
      </c>
      <c r="E1289" t="s">
        <v>972</v>
      </c>
    </row>
    <row r="1290" spans="1:5" x14ac:dyDescent="0.3">
      <c r="A1290">
        <v>3</v>
      </c>
      <c r="B1290" t="s">
        <v>100</v>
      </c>
      <c r="C1290" t="s">
        <v>479</v>
      </c>
      <c r="D1290" t="s">
        <v>40</v>
      </c>
      <c r="E1290" t="s">
        <v>972</v>
      </c>
    </row>
    <row r="1291" spans="1:5" x14ac:dyDescent="0.3">
      <c r="A1291">
        <v>2</v>
      </c>
      <c r="B1291" t="s">
        <v>100</v>
      </c>
      <c r="C1291" t="s">
        <v>479</v>
      </c>
      <c r="D1291" t="s">
        <v>40</v>
      </c>
      <c r="E1291" t="s">
        <v>972</v>
      </c>
    </row>
    <row r="1292" spans="1:5" x14ac:dyDescent="0.3">
      <c r="A1292">
        <v>1</v>
      </c>
      <c r="B1292" t="s">
        <v>100</v>
      </c>
      <c r="C1292" t="s">
        <v>479</v>
      </c>
      <c r="D1292" t="s">
        <v>40</v>
      </c>
      <c r="E1292" t="s">
        <v>972</v>
      </c>
    </row>
    <row r="1293" spans="1:5" x14ac:dyDescent="0.3">
      <c r="A1293">
        <v>3</v>
      </c>
      <c r="B1293" t="s">
        <v>100</v>
      </c>
      <c r="C1293" t="s">
        <v>479</v>
      </c>
      <c r="D1293" t="s">
        <v>40</v>
      </c>
      <c r="E1293" t="s">
        <v>972</v>
      </c>
    </row>
    <row r="1294" spans="1:5" x14ac:dyDescent="0.3">
      <c r="A1294">
        <v>1</v>
      </c>
      <c r="B1294" t="s">
        <v>100</v>
      </c>
      <c r="C1294" t="s">
        <v>479</v>
      </c>
      <c r="D1294" t="s">
        <v>40</v>
      </c>
    </row>
    <row r="1295" spans="1:5" x14ac:dyDescent="0.3">
      <c r="A1295">
        <v>1</v>
      </c>
      <c r="B1295" t="s">
        <v>100</v>
      </c>
      <c r="C1295" t="s">
        <v>479</v>
      </c>
      <c r="D1295" t="s">
        <v>40</v>
      </c>
    </row>
    <row r="1296" spans="1:5" x14ac:dyDescent="0.3">
      <c r="A1296">
        <v>1</v>
      </c>
      <c r="B1296" t="s">
        <v>4</v>
      </c>
      <c r="C1296" t="s">
        <v>1899</v>
      </c>
      <c r="D1296" t="s">
        <v>38</v>
      </c>
    </row>
    <row r="1297" spans="1:5" x14ac:dyDescent="0.3">
      <c r="A1297">
        <v>2</v>
      </c>
      <c r="B1297" t="s">
        <v>4</v>
      </c>
      <c r="C1297" t="s">
        <v>275</v>
      </c>
      <c r="D1297" t="s">
        <v>40</v>
      </c>
      <c r="E1297" t="s">
        <v>289</v>
      </c>
    </row>
    <row r="1298" spans="1:5" x14ac:dyDescent="0.3">
      <c r="A1298">
        <v>1</v>
      </c>
      <c r="B1298" t="s">
        <v>4</v>
      </c>
      <c r="C1298" t="s">
        <v>275</v>
      </c>
      <c r="D1298" t="s">
        <v>40</v>
      </c>
      <c r="E1298" t="s">
        <v>289</v>
      </c>
    </row>
    <row r="1299" spans="1:5" x14ac:dyDescent="0.3">
      <c r="A1299">
        <v>1</v>
      </c>
      <c r="B1299" t="s">
        <v>4</v>
      </c>
      <c r="C1299" t="s">
        <v>275</v>
      </c>
      <c r="D1299" t="s">
        <v>40</v>
      </c>
      <c r="E1299" t="s">
        <v>289</v>
      </c>
    </row>
    <row r="1300" spans="1:5" x14ac:dyDescent="0.3">
      <c r="A1300">
        <v>1</v>
      </c>
      <c r="B1300" t="s">
        <v>4</v>
      </c>
      <c r="C1300" t="s">
        <v>275</v>
      </c>
      <c r="D1300" t="s">
        <v>40</v>
      </c>
      <c r="E1300" t="s">
        <v>289</v>
      </c>
    </row>
    <row r="1301" spans="1:5" x14ac:dyDescent="0.3">
      <c r="A1301">
        <v>1</v>
      </c>
      <c r="B1301" t="s">
        <v>4</v>
      </c>
      <c r="C1301" t="s">
        <v>275</v>
      </c>
      <c r="D1301" t="s">
        <v>40</v>
      </c>
      <c r="E1301" t="s">
        <v>289</v>
      </c>
    </row>
    <row r="1302" spans="1:5" x14ac:dyDescent="0.3">
      <c r="A1302">
        <v>1</v>
      </c>
      <c r="B1302" t="s">
        <v>4</v>
      </c>
      <c r="C1302" t="s">
        <v>23</v>
      </c>
      <c r="D1302" t="s">
        <v>40</v>
      </c>
      <c r="E1302" t="s">
        <v>1225</v>
      </c>
    </row>
    <row r="1303" spans="1:5" x14ac:dyDescent="0.3">
      <c r="A1303">
        <v>1</v>
      </c>
      <c r="B1303" t="s">
        <v>4</v>
      </c>
      <c r="C1303" t="s">
        <v>23</v>
      </c>
      <c r="D1303" t="s">
        <v>40</v>
      </c>
      <c r="E1303" t="s">
        <v>1225</v>
      </c>
    </row>
    <row r="1304" spans="1:5" x14ac:dyDescent="0.3">
      <c r="A1304">
        <v>3</v>
      </c>
      <c r="B1304" t="s">
        <v>4</v>
      </c>
      <c r="C1304" t="s">
        <v>23</v>
      </c>
      <c r="D1304" t="s">
        <v>40</v>
      </c>
      <c r="E1304" t="s">
        <v>206</v>
      </c>
    </row>
    <row r="1305" spans="1:5" x14ac:dyDescent="0.3">
      <c r="A1305">
        <v>1</v>
      </c>
      <c r="B1305" t="s">
        <v>4</v>
      </c>
      <c r="C1305" t="s">
        <v>23</v>
      </c>
      <c r="D1305" t="s">
        <v>40</v>
      </c>
      <c r="E1305" t="s">
        <v>206</v>
      </c>
    </row>
    <row r="1306" spans="1:5" x14ac:dyDescent="0.3">
      <c r="A1306">
        <v>1</v>
      </c>
      <c r="B1306" t="s">
        <v>4</v>
      </c>
      <c r="C1306" t="s">
        <v>23</v>
      </c>
      <c r="D1306" t="s">
        <v>40</v>
      </c>
      <c r="E1306" t="s">
        <v>206</v>
      </c>
    </row>
    <row r="1307" spans="1:5" x14ac:dyDescent="0.3">
      <c r="A1307">
        <v>3</v>
      </c>
      <c r="B1307" t="s">
        <v>4</v>
      </c>
      <c r="C1307" t="s">
        <v>23</v>
      </c>
      <c r="D1307" t="s">
        <v>40</v>
      </c>
    </row>
    <row r="1308" spans="1:5" x14ac:dyDescent="0.3">
      <c r="A1308">
        <v>1</v>
      </c>
      <c r="B1308" t="s">
        <v>4</v>
      </c>
      <c r="C1308" t="s">
        <v>23</v>
      </c>
      <c r="D1308" t="s">
        <v>40</v>
      </c>
    </row>
    <row r="1309" spans="1:5" x14ac:dyDescent="0.3">
      <c r="A1309">
        <v>1</v>
      </c>
      <c r="B1309" t="s">
        <v>4</v>
      </c>
      <c r="C1309" t="s">
        <v>23</v>
      </c>
      <c r="D1309" t="s">
        <v>40</v>
      </c>
    </row>
    <row r="1310" spans="1:5" x14ac:dyDescent="0.3">
      <c r="A1310">
        <v>1</v>
      </c>
      <c r="B1310" t="s">
        <v>4</v>
      </c>
      <c r="C1310" t="s">
        <v>23</v>
      </c>
      <c r="D1310" t="s">
        <v>40</v>
      </c>
    </row>
  </sheetData>
  <sortState ref="A1:E1310">
    <sortCondition ref="B1:B131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opLeftCell="A123" workbookViewId="0">
      <selection activeCell="A49" sqref="A49:F133"/>
    </sheetView>
  </sheetViews>
  <sheetFormatPr defaultRowHeight="16.2" x14ac:dyDescent="0.3"/>
  <sheetData>
    <row r="1" spans="1:6" x14ac:dyDescent="0.3">
      <c r="A1" s="3">
        <v>43158</v>
      </c>
      <c r="B1" s="4">
        <v>1</v>
      </c>
      <c r="C1" s="4" t="s">
        <v>2</v>
      </c>
      <c r="D1" s="4" t="s">
        <v>17</v>
      </c>
      <c r="E1" s="4" t="s">
        <v>44</v>
      </c>
      <c r="F1" s="4"/>
    </row>
    <row r="2" spans="1:6" x14ac:dyDescent="0.3">
      <c r="A2" s="3">
        <v>43158</v>
      </c>
      <c r="B2" s="4">
        <v>1</v>
      </c>
      <c r="C2" s="4" t="s">
        <v>2</v>
      </c>
      <c r="D2" s="4" t="s">
        <v>24</v>
      </c>
      <c r="E2" s="4" t="s">
        <v>43</v>
      </c>
      <c r="F2" s="4" t="s">
        <v>63</v>
      </c>
    </row>
    <row r="3" spans="1:6" x14ac:dyDescent="0.3">
      <c r="A3" s="3">
        <v>43158</v>
      </c>
      <c r="B3" s="4">
        <v>1</v>
      </c>
      <c r="C3" s="4" t="s">
        <v>2</v>
      </c>
      <c r="D3" s="4" t="s">
        <v>25</v>
      </c>
      <c r="E3" s="4" t="s">
        <v>43</v>
      </c>
      <c r="F3" s="4" t="s">
        <v>58</v>
      </c>
    </row>
    <row r="4" spans="1:6" x14ac:dyDescent="0.3">
      <c r="A4" s="3">
        <v>43158</v>
      </c>
      <c r="B4" s="4">
        <v>1</v>
      </c>
      <c r="C4" s="4" t="s">
        <v>2</v>
      </c>
      <c r="D4" s="4" t="s">
        <v>19</v>
      </c>
      <c r="E4" s="4" t="s">
        <v>43</v>
      </c>
      <c r="F4" s="4" t="s">
        <v>56</v>
      </c>
    </row>
    <row r="5" spans="1:6" x14ac:dyDescent="0.3">
      <c r="A5" s="3">
        <v>43158</v>
      </c>
      <c r="B5" s="4">
        <v>1</v>
      </c>
      <c r="C5" s="4" t="s">
        <v>2</v>
      </c>
      <c r="D5" s="4" t="s">
        <v>26</v>
      </c>
      <c r="E5" s="4" t="s">
        <v>43</v>
      </c>
      <c r="F5" s="4" t="s">
        <v>55</v>
      </c>
    </row>
    <row r="6" spans="1:6" x14ac:dyDescent="0.3">
      <c r="A6" s="3">
        <v>43158</v>
      </c>
      <c r="B6" s="4">
        <v>2</v>
      </c>
      <c r="C6" s="4" t="s">
        <v>2</v>
      </c>
      <c r="D6" s="4" t="s">
        <v>27</v>
      </c>
      <c r="E6" s="4" t="s">
        <v>43</v>
      </c>
      <c r="F6" s="4" t="s">
        <v>64</v>
      </c>
    </row>
    <row r="7" spans="1:6" x14ac:dyDescent="0.3">
      <c r="A7" s="3">
        <v>43158</v>
      </c>
      <c r="B7" s="4">
        <v>1</v>
      </c>
      <c r="C7" s="4" t="s">
        <v>2</v>
      </c>
      <c r="D7" s="4" t="s">
        <v>28</v>
      </c>
      <c r="E7" s="4" t="s">
        <v>43</v>
      </c>
      <c r="F7" s="4" t="s">
        <v>57</v>
      </c>
    </row>
    <row r="8" spans="1:6" x14ac:dyDescent="0.3">
      <c r="A8" s="3">
        <v>43158</v>
      </c>
      <c r="B8" s="4">
        <v>1</v>
      </c>
      <c r="C8" s="4" t="s">
        <v>1</v>
      </c>
      <c r="D8" s="4" t="s">
        <v>29</v>
      </c>
      <c r="E8" s="4" t="s">
        <v>39</v>
      </c>
      <c r="F8" s="4" t="s">
        <v>62</v>
      </c>
    </row>
    <row r="9" spans="1:6" x14ac:dyDescent="0.3">
      <c r="A9" s="1">
        <v>43192</v>
      </c>
      <c r="B9">
        <v>1</v>
      </c>
      <c r="C9" t="s">
        <v>105</v>
      </c>
      <c r="D9" t="s">
        <v>111</v>
      </c>
      <c r="E9" t="s">
        <v>155</v>
      </c>
      <c r="F9" t="s">
        <v>125</v>
      </c>
    </row>
    <row r="10" spans="1:6" x14ac:dyDescent="0.3">
      <c r="A10" s="1">
        <v>43192</v>
      </c>
      <c r="B10">
        <v>2</v>
      </c>
      <c r="C10" t="s">
        <v>105</v>
      </c>
      <c r="D10" t="s">
        <v>111</v>
      </c>
      <c r="E10" t="s">
        <v>155</v>
      </c>
      <c r="F10" t="s">
        <v>136</v>
      </c>
    </row>
    <row r="11" spans="1:6" x14ac:dyDescent="0.3">
      <c r="A11" s="1">
        <v>43192</v>
      </c>
      <c r="B11">
        <v>15</v>
      </c>
      <c r="C11" t="s">
        <v>106</v>
      </c>
      <c r="D11" t="s">
        <v>133</v>
      </c>
      <c r="E11" t="s">
        <v>156</v>
      </c>
      <c r="F11" t="s">
        <v>127</v>
      </c>
    </row>
    <row r="12" spans="1:6" x14ac:dyDescent="0.3">
      <c r="A12" s="1">
        <v>43192</v>
      </c>
      <c r="B12">
        <v>38</v>
      </c>
      <c r="C12" t="s">
        <v>106</v>
      </c>
      <c r="D12" t="s">
        <v>133</v>
      </c>
      <c r="E12" t="s">
        <v>156</v>
      </c>
      <c r="F12" t="s">
        <v>137</v>
      </c>
    </row>
    <row r="13" spans="1:6" x14ac:dyDescent="0.3">
      <c r="A13" s="1">
        <v>43192</v>
      </c>
      <c r="B13">
        <v>3</v>
      </c>
      <c r="C13" t="s">
        <v>106</v>
      </c>
      <c r="D13" t="s">
        <v>133</v>
      </c>
      <c r="E13" t="s">
        <v>156</v>
      </c>
      <c r="F13" t="s">
        <v>138</v>
      </c>
    </row>
    <row r="14" spans="1:6" x14ac:dyDescent="0.3">
      <c r="A14" s="1">
        <v>43192</v>
      </c>
      <c r="B14">
        <v>1</v>
      </c>
      <c r="C14" t="s">
        <v>106</v>
      </c>
      <c r="D14" t="s">
        <v>134</v>
      </c>
      <c r="E14" t="s">
        <v>149</v>
      </c>
      <c r="F14" t="s">
        <v>397</v>
      </c>
    </row>
    <row r="15" spans="1:6" x14ac:dyDescent="0.3">
      <c r="A15" s="1">
        <v>43192</v>
      </c>
      <c r="B15">
        <v>2</v>
      </c>
      <c r="C15" t="s">
        <v>106</v>
      </c>
      <c r="D15" t="s">
        <v>135</v>
      </c>
      <c r="E15" t="s">
        <v>154</v>
      </c>
      <c r="F15" t="s">
        <v>398</v>
      </c>
    </row>
    <row r="16" spans="1:6" x14ac:dyDescent="0.3">
      <c r="A16" s="1">
        <v>43192</v>
      </c>
      <c r="B16">
        <v>4</v>
      </c>
      <c r="C16" t="s">
        <v>106</v>
      </c>
      <c r="D16" t="s">
        <v>116</v>
      </c>
      <c r="E16" t="s">
        <v>154</v>
      </c>
      <c r="F16" t="s">
        <v>139</v>
      </c>
    </row>
    <row r="17" spans="1:6" x14ac:dyDescent="0.3">
      <c r="A17" s="1">
        <v>43192</v>
      </c>
      <c r="B17">
        <v>7</v>
      </c>
      <c r="C17" t="s">
        <v>106</v>
      </c>
      <c r="D17" t="s">
        <v>116</v>
      </c>
      <c r="E17" t="s">
        <v>149</v>
      </c>
      <c r="F17" t="s">
        <v>430</v>
      </c>
    </row>
    <row r="18" spans="1:6" x14ac:dyDescent="0.3">
      <c r="A18" s="1">
        <v>43192</v>
      </c>
      <c r="B18">
        <v>2</v>
      </c>
      <c r="C18" t="s">
        <v>106</v>
      </c>
      <c r="D18" t="s">
        <v>117</v>
      </c>
      <c r="E18" t="s">
        <v>149</v>
      </c>
    </row>
    <row r="19" spans="1:6" x14ac:dyDescent="0.3">
      <c r="A19" s="1">
        <v>43192</v>
      </c>
      <c r="B19">
        <v>1</v>
      </c>
      <c r="C19" t="s">
        <v>106</v>
      </c>
      <c r="D19" t="s">
        <v>113</v>
      </c>
      <c r="E19" t="s">
        <v>149</v>
      </c>
    </row>
    <row r="20" spans="1:6" x14ac:dyDescent="0.3">
      <c r="A20" s="1">
        <v>43210</v>
      </c>
      <c r="B20">
        <v>1</v>
      </c>
      <c r="C20" t="s">
        <v>230</v>
      </c>
      <c r="D20" t="s">
        <v>273</v>
      </c>
      <c r="E20" t="s">
        <v>327</v>
      </c>
      <c r="F20" t="s">
        <v>284</v>
      </c>
    </row>
    <row r="21" spans="1:6" x14ac:dyDescent="0.3">
      <c r="A21" s="1">
        <v>43210</v>
      </c>
      <c r="B21">
        <v>3</v>
      </c>
      <c r="C21" t="s">
        <v>230</v>
      </c>
      <c r="D21" t="s">
        <v>238</v>
      </c>
      <c r="E21" t="s">
        <v>327</v>
      </c>
      <c r="F21" t="s">
        <v>285</v>
      </c>
    </row>
    <row r="22" spans="1:6" x14ac:dyDescent="0.3">
      <c r="A22" s="1">
        <v>43210</v>
      </c>
      <c r="B22">
        <v>1</v>
      </c>
      <c r="C22" t="s">
        <v>230</v>
      </c>
      <c r="D22" t="s">
        <v>238</v>
      </c>
      <c r="E22" t="s">
        <v>327</v>
      </c>
      <c r="F22" t="s">
        <v>286</v>
      </c>
    </row>
    <row r="23" spans="1:6" x14ac:dyDescent="0.3">
      <c r="A23" s="1">
        <v>43210</v>
      </c>
      <c r="B23">
        <v>4</v>
      </c>
      <c r="C23" t="s">
        <v>230</v>
      </c>
      <c r="D23" t="s">
        <v>240</v>
      </c>
      <c r="E23" t="s">
        <v>327</v>
      </c>
      <c r="F23" t="s">
        <v>287</v>
      </c>
    </row>
    <row r="24" spans="1:6" x14ac:dyDescent="0.3">
      <c r="A24" s="1">
        <v>43210</v>
      </c>
      <c r="B24">
        <v>9</v>
      </c>
      <c r="C24" t="s">
        <v>230</v>
      </c>
      <c r="D24" t="s">
        <v>240</v>
      </c>
      <c r="E24" t="s">
        <v>327</v>
      </c>
      <c r="F24" t="s">
        <v>261</v>
      </c>
    </row>
    <row r="25" spans="1:6" x14ac:dyDescent="0.3">
      <c r="A25" s="1">
        <v>43210</v>
      </c>
      <c r="B25">
        <v>10</v>
      </c>
      <c r="C25" t="s">
        <v>230</v>
      </c>
      <c r="D25" t="s">
        <v>238</v>
      </c>
      <c r="E25" t="s">
        <v>327</v>
      </c>
      <c r="F25" t="s">
        <v>288</v>
      </c>
    </row>
    <row r="26" spans="1:6" x14ac:dyDescent="0.3">
      <c r="A26" s="1">
        <v>43210</v>
      </c>
      <c r="B26">
        <v>32</v>
      </c>
      <c r="C26" t="s">
        <v>230</v>
      </c>
      <c r="D26" t="s">
        <v>238</v>
      </c>
      <c r="E26" t="s">
        <v>327</v>
      </c>
      <c r="F26" t="s">
        <v>440</v>
      </c>
    </row>
    <row r="27" spans="1:6" x14ac:dyDescent="0.3">
      <c r="A27" s="1">
        <v>43210</v>
      </c>
      <c r="B27">
        <v>1</v>
      </c>
      <c r="C27" t="s">
        <v>231</v>
      </c>
      <c r="D27" t="s">
        <v>274</v>
      </c>
      <c r="E27" t="s">
        <v>329</v>
      </c>
      <c r="F27" t="s">
        <v>414</v>
      </c>
    </row>
    <row r="28" spans="1:6" x14ac:dyDescent="0.3">
      <c r="A28" s="1">
        <v>43210</v>
      </c>
      <c r="B28">
        <v>1</v>
      </c>
      <c r="C28" t="s">
        <v>231</v>
      </c>
      <c r="D28" t="s">
        <v>243</v>
      </c>
      <c r="E28" t="s">
        <v>329</v>
      </c>
      <c r="F28" t="s">
        <v>413</v>
      </c>
    </row>
    <row r="29" spans="1:6" x14ac:dyDescent="0.3">
      <c r="A29" s="1">
        <v>43210</v>
      </c>
      <c r="B29">
        <v>1</v>
      </c>
      <c r="C29" t="s">
        <v>271</v>
      </c>
      <c r="D29" t="s">
        <v>275</v>
      </c>
      <c r="E29" t="s">
        <v>327</v>
      </c>
      <c r="F29" t="s">
        <v>289</v>
      </c>
    </row>
    <row r="30" spans="1:6" x14ac:dyDescent="0.3">
      <c r="A30" s="1">
        <v>43210</v>
      </c>
      <c r="B30">
        <v>2</v>
      </c>
      <c r="C30" t="s">
        <v>229</v>
      </c>
      <c r="D30" t="s">
        <v>276</v>
      </c>
      <c r="E30" t="s">
        <v>326</v>
      </c>
      <c r="F30" t="s">
        <v>257</v>
      </c>
    </row>
    <row r="31" spans="1:6" x14ac:dyDescent="0.3">
      <c r="A31" s="1">
        <v>43210</v>
      </c>
      <c r="B31">
        <v>1</v>
      </c>
      <c r="C31" t="s">
        <v>229</v>
      </c>
      <c r="D31" t="s">
        <v>277</v>
      </c>
      <c r="E31" t="s">
        <v>328</v>
      </c>
      <c r="F31" t="s">
        <v>290</v>
      </c>
    </row>
    <row r="32" spans="1:6" x14ac:dyDescent="0.3">
      <c r="A32" s="1">
        <v>43210</v>
      </c>
      <c r="B32">
        <v>1</v>
      </c>
      <c r="C32" t="s">
        <v>272</v>
      </c>
      <c r="D32" t="s">
        <v>278</v>
      </c>
      <c r="E32" t="s">
        <v>326</v>
      </c>
      <c r="F32" t="s">
        <v>291</v>
      </c>
    </row>
    <row r="33" spans="1:6" x14ac:dyDescent="0.3">
      <c r="A33" s="1">
        <v>43210</v>
      </c>
      <c r="B33">
        <v>1</v>
      </c>
      <c r="C33" t="s">
        <v>272</v>
      </c>
      <c r="D33" t="s">
        <v>278</v>
      </c>
      <c r="E33" t="s">
        <v>326</v>
      </c>
      <c r="F33" t="s">
        <v>292</v>
      </c>
    </row>
    <row r="34" spans="1:6" x14ac:dyDescent="0.3">
      <c r="A34" s="1">
        <v>43210</v>
      </c>
      <c r="B34">
        <v>1</v>
      </c>
      <c r="C34" t="s">
        <v>272</v>
      </c>
      <c r="D34" t="s">
        <v>278</v>
      </c>
      <c r="E34" t="s">
        <v>326</v>
      </c>
      <c r="F34" t="s">
        <v>293</v>
      </c>
    </row>
    <row r="35" spans="1:6" x14ac:dyDescent="0.3">
      <c r="A35" s="1">
        <v>43210</v>
      </c>
      <c r="B35">
        <v>1</v>
      </c>
      <c r="C35" t="s">
        <v>272</v>
      </c>
      <c r="D35" t="s">
        <v>279</v>
      </c>
      <c r="E35" t="s">
        <v>326</v>
      </c>
    </row>
    <row r="36" spans="1:6" x14ac:dyDescent="0.3">
      <c r="A36" s="1">
        <v>43210</v>
      </c>
      <c r="B36">
        <v>1</v>
      </c>
      <c r="C36" t="s">
        <v>272</v>
      </c>
      <c r="D36" t="s">
        <v>280</v>
      </c>
      <c r="E36" t="s">
        <v>326</v>
      </c>
    </row>
    <row r="37" spans="1:6" x14ac:dyDescent="0.3">
      <c r="A37" s="1">
        <v>43210</v>
      </c>
      <c r="B37">
        <v>2</v>
      </c>
      <c r="C37" t="s">
        <v>232</v>
      </c>
      <c r="D37" t="s">
        <v>246</v>
      </c>
      <c r="E37" t="s">
        <v>330</v>
      </c>
      <c r="F37" t="s">
        <v>397</v>
      </c>
    </row>
    <row r="38" spans="1:6" x14ac:dyDescent="0.3">
      <c r="A38" s="1">
        <v>43210</v>
      </c>
      <c r="B38">
        <v>6</v>
      </c>
      <c r="C38" t="s">
        <v>232</v>
      </c>
      <c r="D38" t="s">
        <v>246</v>
      </c>
      <c r="E38" t="s">
        <v>415</v>
      </c>
      <c r="F38" t="s">
        <v>395</v>
      </c>
    </row>
    <row r="39" spans="1:6" x14ac:dyDescent="0.3">
      <c r="A39" s="1">
        <v>43210</v>
      </c>
      <c r="B39">
        <v>2</v>
      </c>
      <c r="C39" t="s">
        <v>232</v>
      </c>
      <c r="D39" t="s">
        <v>281</v>
      </c>
      <c r="E39" t="s">
        <v>326</v>
      </c>
      <c r="F39" t="s">
        <v>398</v>
      </c>
    </row>
    <row r="40" spans="1:6" x14ac:dyDescent="0.3">
      <c r="A40" s="1">
        <v>43210</v>
      </c>
      <c r="B40">
        <v>4</v>
      </c>
      <c r="C40" t="s">
        <v>232</v>
      </c>
      <c r="D40" t="s">
        <v>248</v>
      </c>
      <c r="E40" t="s">
        <v>326</v>
      </c>
      <c r="F40" t="s">
        <v>400</v>
      </c>
    </row>
    <row r="41" spans="1:6" x14ac:dyDescent="0.3">
      <c r="A41" s="1">
        <v>43210</v>
      </c>
      <c r="B41">
        <v>48</v>
      </c>
      <c r="C41" t="s">
        <v>232</v>
      </c>
      <c r="D41" t="s">
        <v>245</v>
      </c>
      <c r="E41" t="s">
        <v>330</v>
      </c>
      <c r="F41" t="s">
        <v>394</v>
      </c>
    </row>
    <row r="42" spans="1:6" x14ac:dyDescent="0.3">
      <c r="A42" s="1">
        <v>43210</v>
      </c>
      <c r="B42">
        <v>2</v>
      </c>
      <c r="C42" t="s">
        <v>232</v>
      </c>
      <c r="D42" t="s">
        <v>282</v>
      </c>
      <c r="E42" t="s">
        <v>330</v>
      </c>
    </row>
    <row r="43" spans="1:6" x14ac:dyDescent="0.3">
      <c r="A43" s="1">
        <v>43210</v>
      </c>
      <c r="B43">
        <v>40</v>
      </c>
      <c r="C43" t="s">
        <v>232</v>
      </c>
      <c r="D43" t="s">
        <v>283</v>
      </c>
      <c r="E43" t="s">
        <v>330</v>
      </c>
      <c r="F43" t="s">
        <v>268</v>
      </c>
    </row>
    <row r="44" spans="1:6" x14ac:dyDescent="0.3">
      <c r="A44" s="1">
        <v>43223</v>
      </c>
      <c r="B44">
        <v>1</v>
      </c>
      <c r="C44" t="s">
        <v>357</v>
      </c>
      <c r="D44" t="s">
        <v>367</v>
      </c>
      <c r="E44" t="s">
        <v>416</v>
      </c>
      <c r="F44" t="s">
        <v>374</v>
      </c>
    </row>
    <row r="45" spans="1:6" x14ac:dyDescent="0.3">
      <c r="A45" s="1">
        <v>43223</v>
      </c>
      <c r="B45">
        <v>1</v>
      </c>
      <c r="C45" t="s">
        <v>366</v>
      </c>
      <c r="D45" t="s">
        <v>368</v>
      </c>
      <c r="E45" t="s">
        <v>416</v>
      </c>
      <c r="F45" t="s">
        <v>372</v>
      </c>
    </row>
    <row r="46" spans="1:6" x14ac:dyDescent="0.3">
      <c r="A46" s="1">
        <v>43223</v>
      </c>
      <c r="B46">
        <v>1</v>
      </c>
      <c r="C46" t="s">
        <v>340</v>
      </c>
      <c r="D46" t="s">
        <v>344</v>
      </c>
      <c r="E46" t="s">
        <v>410</v>
      </c>
      <c r="F46" t="s">
        <v>373</v>
      </c>
    </row>
    <row r="47" spans="1:6" x14ac:dyDescent="0.3">
      <c r="A47" s="1">
        <v>43223</v>
      </c>
      <c r="B47">
        <v>2</v>
      </c>
      <c r="C47" t="s">
        <v>333</v>
      </c>
      <c r="D47" t="s">
        <v>364</v>
      </c>
      <c r="E47" t="s">
        <v>396</v>
      </c>
      <c r="F47" t="s">
        <v>398</v>
      </c>
    </row>
    <row r="48" spans="1:6" x14ac:dyDescent="0.3">
      <c r="A48" s="1">
        <v>43223</v>
      </c>
      <c r="B48">
        <v>1</v>
      </c>
      <c r="C48" t="s">
        <v>369</v>
      </c>
      <c r="D48" t="s">
        <v>370</v>
      </c>
      <c r="E48" t="s">
        <v>396</v>
      </c>
      <c r="F48" t="s">
        <v>371</v>
      </c>
    </row>
    <row r="49" spans="1:6" x14ac:dyDescent="0.3">
      <c r="A49" s="1">
        <v>43238</v>
      </c>
      <c r="B49">
        <v>2</v>
      </c>
      <c r="C49" t="s">
        <v>619</v>
      </c>
      <c r="D49" t="s">
        <v>577</v>
      </c>
      <c r="E49" t="s">
        <v>685</v>
      </c>
      <c r="F49" t="s">
        <v>599</v>
      </c>
    </row>
    <row r="50" spans="1:6" x14ac:dyDescent="0.3">
      <c r="A50" s="1">
        <v>43238</v>
      </c>
      <c r="B50">
        <v>1</v>
      </c>
      <c r="C50" t="s">
        <v>619</v>
      </c>
      <c r="D50" t="s">
        <v>577</v>
      </c>
      <c r="E50" t="s">
        <v>685</v>
      </c>
      <c r="F50" t="s">
        <v>626</v>
      </c>
    </row>
    <row r="51" spans="1:6" x14ac:dyDescent="0.3">
      <c r="A51" s="1">
        <v>43238</v>
      </c>
      <c r="B51">
        <v>5</v>
      </c>
      <c r="C51" t="s">
        <v>619</v>
      </c>
      <c r="D51" t="s">
        <v>620</v>
      </c>
      <c r="E51" t="s">
        <v>685</v>
      </c>
      <c r="F51" t="s">
        <v>627</v>
      </c>
    </row>
    <row r="52" spans="1:6" x14ac:dyDescent="0.3">
      <c r="A52" s="1">
        <v>43238</v>
      </c>
      <c r="B52">
        <v>12</v>
      </c>
      <c r="C52" t="s">
        <v>619</v>
      </c>
      <c r="D52" t="s">
        <v>620</v>
      </c>
      <c r="E52" t="s">
        <v>685</v>
      </c>
      <c r="F52" t="s">
        <v>628</v>
      </c>
    </row>
    <row r="53" spans="1:6" x14ac:dyDescent="0.3">
      <c r="A53" s="1">
        <v>43238</v>
      </c>
      <c r="B53">
        <v>3</v>
      </c>
      <c r="C53" t="s">
        <v>619</v>
      </c>
      <c r="D53" t="s">
        <v>580</v>
      </c>
      <c r="E53" t="s">
        <v>685</v>
      </c>
      <c r="F53" t="s">
        <v>629</v>
      </c>
    </row>
    <row r="54" spans="1:6" x14ac:dyDescent="0.3">
      <c r="A54" s="1">
        <v>43238</v>
      </c>
      <c r="B54">
        <v>2</v>
      </c>
      <c r="C54" t="s">
        <v>619</v>
      </c>
      <c r="D54" t="s">
        <v>581</v>
      </c>
      <c r="E54" t="s">
        <v>690</v>
      </c>
      <c r="F54" t="s">
        <v>630</v>
      </c>
    </row>
    <row r="55" spans="1:6" x14ac:dyDescent="0.3">
      <c r="A55" s="1">
        <v>43238</v>
      </c>
      <c r="B55">
        <v>2</v>
      </c>
      <c r="C55" t="s">
        <v>573</v>
      </c>
      <c r="D55" t="s">
        <v>585</v>
      </c>
      <c r="E55" t="s">
        <v>687</v>
      </c>
      <c r="F55" t="s">
        <v>631</v>
      </c>
    </row>
    <row r="56" spans="1:6" x14ac:dyDescent="0.3">
      <c r="A56" s="1">
        <v>43238</v>
      </c>
      <c r="B56">
        <v>2</v>
      </c>
      <c r="C56" t="s">
        <v>574</v>
      </c>
      <c r="D56" t="s">
        <v>588</v>
      </c>
      <c r="E56" t="s">
        <v>686</v>
      </c>
      <c r="F56" t="s">
        <v>632</v>
      </c>
    </row>
    <row r="57" spans="1:6" x14ac:dyDescent="0.3">
      <c r="A57" s="1">
        <v>43238</v>
      </c>
      <c r="B57">
        <v>3</v>
      </c>
      <c r="C57" t="s">
        <v>574</v>
      </c>
      <c r="D57" t="s">
        <v>588</v>
      </c>
      <c r="E57" t="s">
        <v>686</v>
      </c>
      <c r="F57" t="s">
        <v>611</v>
      </c>
    </row>
    <row r="58" spans="1:6" x14ac:dyDescent="0.3">
      <c r="A58" s="1">
        <v>43238</v>
      </c>
      <c r="B58">
        <v>2</v>
      </c>
      <c r="C58" t="s">
        <v>574</v>
      </c>
      <c r="D58" t="s">
        <v>588</v>
      </c>
      <c r="E58" t="s">
        <v>686</v>
      </c>
      <c r="F58" t="s">
        <v>633</v>
      </c>
    </row>
    <row r="59" spans="1:6" x14ac:dyDescent="0.3">
      <c r="A59" s="1">
        <v>43238</v>
      </c>
      <c r="B59">
        <v>1</v>
      </c>
      <c r="C59" t="s">
        <v>575</v>
      </c>
      <c r="D59" t="s">
        <v>622</v>
      </c>
      <c r="E59" t="s">
        <v>686</v>
      </c>
      <c r="F59" t="s">
        <v>634</v>
      </c>
    </row>
    <row r="60" spans="1:6" x14ac:dyDescent="0.3">
      <c r="A60" s="1">
        <v>43238</v>
      </c>
      <c r="B60">
        <v>1</v>
      </c>
      <c r="C60" t="s">
        <v>575</v>
      </c>
      <c r="D60" t="s">
        <v>621</v>
      </c>
      <c r="E60" t="s">
        <v>686</v>
      </c>
    </row>
    <row r="61" spans="1:6" x14ac:dyDescent="0.3">
      <c r="A61" s="1">
        <v>43238</v>
      </c>
      <c r="B61">
        <v>3</v>
      </c>
      <c r="C61" t="s">
        <v>575</v>
      </c>
      <c r="D61" t="s">
        <v>591</v>
      </c>
      <c r="E61" t="s">
        <v>688</v>
      </c>
    </row>
    <row r="62" spans="1:6" x14ac:dyDescent="0.3">
      <c r="A62" s="1">
        <v>43238</v>
      </c>
      <c r="B62">
        <v>2</v>
      </c>
      <c r="C62" t="s">
        <v>575</v>
      </c>
      <c r="D62" t="s">
        <v>623</v>
      </c>
      <c r="E62" t="s">
        <v>688</v>
      </c>
    </row>
    <row r="63" spans="1:6" x14ac:dyDescent="0.3">
      <c r="A63" s="1">
        <v>43238</v>
      </c>
      <c r="B63">
        <v>2</v>
      </c>
      <c r="C63" t="s">
        <v>575</v>
      </c>
      <c r="D63" t="s">
        <v>594</v>
      </c>
      <c r="E63" t="s">
        <v>688</v>
      </c>
    </row>
    <row r="64" spans="1:6" x14ac:dyDescent="0.3">
      <c r="A64" s="1">
        <v>43238</v>
      </c>
      <c r="B64">
        <v>1</v>
      </c>
      <c r="C64" t="s">
        <v>575</v>
      </c>
      <c r="D64" t="s">
        <v>593</v>
      </c>
      <c r="E64" t="s">
        <v>686</v>
      </c>
      <c r="F64" t="s">
        <v>617</v>
      </c>
    </row>
    <row r="65" spans="1:6" x14ac:dyDescent="0.3">
      <c r="A65" s="1">
        <v>43238</v>
      </c>
      <c r="B65">
        <v>1</v>
      </c>
      <c r="C65" t="s">
        <v>575</v>
      </c>
      <c r="D65" t="s">
        <v>593</v>
      </c>
      <c r="E65" t="s">
        <v>688</v>
      </c>
    </row>
    <row r="66" spans="1:6" x14ac:dyDescent="0.3">
      <c r="A66" s="1">
        <v>43238</v>
      </c>
      <c r="B66">
        <v>1</v>
      </c>
      <c r="C66" t="s">
        <v>575</v>
      </c>
      <c r="D66" t="s">
        <v>591</v>
      </c>
      <c r="E66" t="s">
        <v>688</v>
      </c>
    </row>
    <row r="67" spans="1:6" x14ac:dyDescent="0.3">
      <c r="A67" s="1">
        <v>43238</v>
      </c>
      <c r="B67">
        <v>2</v>
      </c>
      <c r="C67" t="s">
        <v>575</v>
      </c>
      <c r="D67" t="s">
        <v>624</v>
      </c>
      <c r="E67" t="s">
        <v>688</v>
      </c>
      <c r="F67" t="s">
        <v>635</v>
      </c>
    </row>
    <row r="68" spans="1:6" x14ac:dyDescent="0.3">
      <c r="A68" s="1">
        <v>43238</v>
      </c>
      <c r="B68">
        <v>1</v>
      </c>
      <c r="C68" t="s">
        <v>575</v>
      </c>
      <c r="D68" t="s">
        <v>625</v>
      </c>
      <c r="E68" t="s">
        <v>688</v>
      </c>
    </row>
    <row r="69" spans="1:6" x14ac:dyDescent="0.3">
      <c r="A69" s="1">
        <v>43253</v>
      </c>
      <c r="B69">
        <v>4</v>
      </c>
      <c r="C69" t="s">
        <v>1197</v>
      </c>
      <c r="D69" t="s">
        <v>1236</v>
      </c>
      <c r="E69" t="s">
        <v>1231</v>
      </c>
      <c r="F69" t="s">
        <v>1250</v>
      </c>
    </row>
    <row r="70" spans="1:6" x14ac:dyDescent="0.3">
      <c r="A70" s="1">
        <v>43253</v>
      </c>
      <c r="B70">
        <v>2</v>
      </c>
      <c r="C70" t="s">
        <v>1197</v>
      </c>
      <c r="D70" t="s">
        <v>1236</v>
      </c>
      <c r="E70" t="s">
        <v>1231</v>
      </c>
      <c r="F70" t="s">
        <v>1223</v>
      </c>
    </row>
    <row r="71" spans="1:6" x14ac:dyDescent="0.3">
      <c r="A71" s="1">
        <v>43253</v>
      </c>
      <c r="B71">
        <v>1</v>
      </c>
      <c r="C71" t="s">
        <v>1202</v>
      </c>
      <c r="D71" t="s">
        <v>1237</v>
      </c>
      <c r="E71" t="s">
        <v>1233</v>
      </c>
    </row>
    <row r="72" spans="1:6" x14ac:dyDescent="0.3">
      <c r="A72" s="1">
        <v>43253</v>
      </c>
      <c r="B72">
        <v>2</v>
      </c>
      <c r="C72" t="s">
        <v>1201</v>
      </c>
      <c r="D72" t="s">
        <v>1238</v>
      </c>
      <c r="E72" t="s">
        <v>1232</v>
      </c>
    </row>
    <row r="73" spans="1:6" x14ac:dyDescent="0.3">
      <c r="A73" s="1">
        <v>43253</v>
      </c>
      <c r="B73">
        <v>1</v>
      </c>
      <c r="C73" t="s">
        <v>1201</v>
      </c>
      <c r="D73" t="s">
        <v>1239</v>
      </c>
      <c r="E73" t="s">
        <v>1232</v>
      </c>
    </row>
    <row r="74" spans="1:6" x14ac:dyDescent="0.3">
      <c r="A74" s="1">
        <v>43253</v>
      </c>
      <c r="B74">
        <v>4</v>
      </c>
      <c r="C74" t="s">
        <v>1200</v>
      </c>
      <c r="D74" t="s">
        <v>1240</v>
      </c>
      <c r="E74" t="s">
        <v>1232</v>
      </c>
      <c r="F74" t="s">
        <v>1251</v>
      </c>
    </row>
    <row r="75" spans="1:6" x14ac:dyDescent="0.3">
      <c r="A75" s="1">
        <v>43253</v>
      </c>
      <c r="B75">
        <v>1</v>
      </c>
      <c r="C75" t="s">
        <v>1200</v>
      </c>
      <c r="D75" t="s">
        <v>1241</v>
      </c>
      <c r="E75" t="s">
        <v>1260</v>
      </c>
    </row>
    <row r="76" spans="1:6" x14ac:dyDescent="0.3">
      <c r="A76" s="1">
        <v>43253</v>
      </c>
      <c r="B76">
        <v>1</v>
      </c>
      <c r="C76" t="s">
        <v>1203</v>
      </c>
      <c r="D76" t="s">
        <v>1242</v>
      </c>
      <c r="E76" t="s">
        <v>1231</v>
      </c>
      <c r="F76" t="s">
        <v>1252</v>
      </c>
    </row>
    <row r="77" spans="1:6" x14ac:dyDescent="0.3">
      <c r="A77" s="1">
        <v>43253</v>
      </c>
      <c r="B77">
        <v>5</v>
      </c>
      <c r="C77" t="s">
        <v>1203</v>
      </c>
      <c r="D77" t="s">
        <v>1243</v>
      </c>
      <c r="E77" t="s">
        <v>1231</v>
      </c>
      <c r="F77" t="s">
        <v>1253</v>
      </c>
    </row>
    <row r="78" spans="1:6" x14ac:dyDescent="0.3">
      <c r="A78" s="1">
        <v>43253</v>
      </c>
      <c r="B78">
        <v>8</v>
      </c>
      <c r="C78" t="s">
        <v>1203</v>
      </c>
      <c r="D78" t="s">
        <v>1243</v>
      </c>
      <c r="E78" t="s">
        <v>1231</v>
      </c>
      <c r="F78" t="s">
        <v>1254</v>
      </c>
    </row>
    <row r="79" spans="1:6" x14ac:dyDescent="0.3">
      <c r="A79" s="1">
        <v>43253</v>
      </c>
      <c r="B79">
        <v>7</v>
      </c>
      <c r="C79" t="s">
        <v>1203</v>
      </c>
      <c r="D79" t="s">
        <v>1243</v>
      </c>
      <c r="E79" t="s">
        <v>1231</v>
      </c>
    </row>
    <row r="80" spans="1:6" x14ac:dyDescent="0.3">
      <c r="A80" s="1">
        <v>43253</v>
      </c>
      <c r="B80">
        <v>6</v>
      </c>
      <c r="C80" t="s">
        <v>1203</v>
      </c>
      <c r="D80" t="s">
        <v>1215</v>
      </c>
      <c r="E80" t="s">
        <v>1231</v>
      </c>
      <c r="F80" t="s">
        <v>1255</v>
      </c>
    </row>
    <row r="81" spans="1:6" x14ac:dyDescent="0.3">
      <c r="A81" s="1">
        <v>43253</v>
      </c>
      <c r="B81">
        <v>1</v>
      </c>
      <c r="C81" t="s">
        <v>1203</v>
      </c>
      <c r="D81" t="s">
        <v>1244</v>
      </c>
      <c r="E81" t="s">
        <v>1260</v>
      </c>
    </row>
    <row r="82" spans="1:6" x14ac:dyDescent="0.3">
      <c r="A82" s="1">
        <v>43253</v>
      </c>
      <c r="B82">
        <v>11</v>
      </c>
      <c r="C82" t="s">
        <v>1203</v>
      </c>
      <c r="D82" t="s">
        <v>1245</v>
      </c>
      <c r="E82" t="s">
        <v>1231</v>
      </c>
      <c r="F82" t="s">
        <v>1256</v>
      </c>
    </row>
    <row r="83" spans="1:6" x14ac:dyDescent="0.3">
      <c r="A83" s="1">
        <v>43253</v>
      </c>
      <c r="B83">
        <v>1</v>
      </c>
      <c r="C83" t="s">
        <v>1203</v>
      </c>
      <c r="D83" t="s">
        <v>1246</v>
      </c>
      <c r="E83" t="s">
        <v>1231</v>
      </c>
      <c r="F83" t="s">
        <v>1257</v>
      </c>
    </row>
    <row r="84" spans="1:6" x14ac:dyDescent="0.3">
      <c r="A84" s="1">
        <v>43253</v>
      </c>
      <c r="B84">
        <v>1</v>
      </c>
      <c r="C84" t="s">
        <v>1203</v>
      </c>
      <c r="D84" t="s">
        <v>1246</v>
      </c>
      <c r="E84" t="s">
        <v>1260</v>
      </c>
      <c r="F84" t="s">
        <v>1258</v>
      </c>
    </row>
    <row r="85" spans="1:6" x14ac:dyDescent="0.3">
      <c r="A85" s="1">
        <v>43253</v>
      </c>
      <c r="B85">
        <v>1</v>
      </c>
      <c r="C85" t="s">
        <v>1203</v>
      </c>
      <c r="D85" t="s">
        <v>1247</v>
      </c>
      <c r="E85" t="s">
        <v>1232</v>
      </c>
      <c r="F85" t="s">
        <v>1259</v>
      </c>
    </row>
    <row r="86" spans="1:6" x14ac:dyDescent="0.3">
      <c r="A86" s="1">
        <v>43253</v>
      </c>
      <c r="B86">
        <v>1</v>
      </c>
      <c r="C86" t="s">
        <v>1235</v>
      </c>
      <c r="D86" t="s">
        <v>1248</v>
      </c>
      <c r="E86" t="s">
        <v>1233</v>
      </c>
    </row>
    <row r="87" spans="1:6" x14ac:dyDescent="0.3">
      <c r="A87" s="1">
        <v>43253</v>
      </c>
      <c r="B87">
        <v>1</v>
      </c>
      <c r="C87" t="s">
        <v>1235</v>
      </c>
      <c r="D87" t="s">
        <v>1217</v>
      </c>
      <c r="E87" t="s">
        <v>1233</v>
      </c>
    </row>
    <row r="88" spans="1:6" x14ac:dyDescent="0.3">
      <c r="A88" s="1">
        <v>43253</v>
      </c>
      <c r="B88">
        <v>1</v>
      </c>
      <c r="C88" t="s">
        <v>1235</v>
      </c>
      <c r="D88" t="s">
        <v>1216</v>
      </c>
      <c r="E88" t="s">
        <v>1261</v>
      </c>
      <c r="F88" t="s">
        <v>432</v>
      </c>
    </row>
    <row r="89" spans="1:6" x14ac:dyDescent="0.3">
      <c r="A89" s="1">
        <v>43253</v>
      </c>
      <c r="B89">
        <v>1</v>
      </c>
      <c r="C89" t="s">
        <v>1235</v>
      </c>
      <c r="D89" t="s">
        <v>1219</v>
      </c>
      <c r="E89" t="s">
        <v>1233</v>
      </c>
    </row>
    <row r="90" spans="1:6" x14ac:dyDescent="0.3">
      <c r="A90" s="1">
        <v>43253</v>
      </c>
      <c r="B90">
        <v>3</v>
      </c>
      <c r="C90" t="s">
        <v>1235</v>
      </c>
      <c r="D90" t="s">
        <v>1249</v>
      </c>
      <c r="E90" t="s">
        <v>1233</v>
      </c>
    </row>
    <row r="91" spans="1:6" x14ac:dyDescent="0.3">
      <c r="A91" s="1">
        <v>43253</v>
      </c>
      <c r="B91">
        <v>1</v>
      </c>
      <c r="C91" t="s">
        <v>1235</v>
      </c>
      <c r="D91" t="s">
        <v>1216</v>
      </c>
      <c r="E91" t="s">
        <v>1233</v>
      </c>
    </row>
    <row r="92" spans="1:6" x14ac:dyDescent="0.3">
      <c r="A92" s="1">
        <v>43267</v>
      </c>
      <c r="B92">
        <v>1</v>
      </c>
      <c r="C92" t="s">
        <v>1526</v>
      </c>
      <c r="D92" t="s">
        <v>1546</v>
      </c>
      <c r="E92" t="s">
        <v>1606</v>
      </c>
      <c r="F92" t="s">
        <v>1610</v>
      </c>
    </row>
    <row r="93" spans="1:6" x14ac:dyDescent="0.3">
      <c r="A93" s="1">
        <v>43267</v>
      </c>
      <c r="B93">
        <v>1</v>
      </c>
      <c r="C93" t="s">
        <v>1527</v>
      </c>
      <c r="D93" t="s">
        <v>1547</v>
      </c>
      <c r="E93" t="s">
        <v>1606</v>
      </c>
      <c r="F93" t="s">
        <v>1611</v>
      </c>
    </row>
    <row r="94" spans="1:6" x14ac:dyDescent="0.3">
      <c r="A94" s="1">
        <v>43267</v>
      </c>
      <c r="B94">
        <v>15</v>
      </c>
      <c r="C94" t="s">
        <v>1527</v>
      </c>
      <c r="D94" t="s">
        <v>1548</v>
      </c>
      <c r="E94" t="s">
        <v>1606</v>
      </c>
      <c r="F94" t="s">
        <v>1599</v>
      </c>
    </row>
    <row r="95" spans="1:6" x14ac:dyDescent="0.3">
      <c r="A95" s="1">
        <v>43267</v>
      </c>
      <c r="B95">
        <v>1</v>
      </c>
      <c r="C95" t="s">
        <v>1527</v>
      </c>
      <c r="D95" t="s">
        <v>1549</v>
      </c>
      <c r="E95" t="s">
        <v>1617</v>
      </c>
      <c r="F95" t="s">
        <v>1258</v>
      </c>
    </row>
    <row r="96" spans="1:6" x14ac:dyDescent="0.3">
      <c r="A96" s="1">
        <v>43267</v>
      </c>
      <c r="B96">
        <v>4</v>
      </c>
      <c r="C96" t="s">
        <v>1527</v>
      </c>
      <c r="D96" t="s">
        <v>1550</v>
      </c>
      <c r="E96" t="s">
        <v>1606</v>
      </c>
      <c r="F96" t="s">
        <v>1602</v>
      </c>
    </row>
    <row r="97" spans="1:13" x14ac:dyDescent="0.3">
      <c r="A97" s="1">
        <v>43267</v>
      </c>
      <c r="B97">
        <v>3</v>
      </c>
      <c r="C97" t="s">
        <v>1527</v>
      </c>
      <c r="D97" t="s">
        <v>1550</v>
      </c>
      <c r="E97" t="s">
        <v>1606</v>
      </c>
      <c r="F97" t="s">
        <v>1612</v>
      </c>
    </row>
    <row r="98" spans="1:13" x14ac:dyDescent="0.3">
      <c r="A98" s="1">
        <v>43267</v>
      </c>
      <c r="B98">
        <v>6</v>
      </c>
      <c r="C98" t="s">
        <v>1527</v>
      </c>
      <c r="D98" t="s">
        <v>1551</v>
      </c>
      <c r="E98" t="s">
        <v>1606</v>
      </c>
      <c r="F98" t="s">
        <v>1613</v>
      </c>
    </row>
    <row r="99" spans="1:13" x14ac:dyDescent="0.3">
      <c r="A99" s="1">
        <v>43267</v>
      </c>
      <c r="B99">
        <v>5</v>
      </c>
      <c r="C99" t="s">
        <v>1527</v>
      </c>
      <c r="D99" t="s">
        <v>1552</v>
      </c>
      <c r="E99" t="s">
        <v>1606</v>
      </c>
      <c r="F99" t="s">
        <v>1600</v>
      </c>
      <c r="M99" t="s">
        <v>1543</v>
      </c>
    </row>
    <row r="100" spans="1:13" x14ac:dyDescent="0.3">
      <c r="A100" s="1">
        <v>43267</v>
      </c>
      <c r="B100">
        <v>2</v>
      </c>
      <c r="C100" t="s">
        <v>1527</v>
      </c>
      <c r="D100" t="s">
        <v>1553</v>
      </c>
      <c r="E100" t="s">
        <v>1618</v>
      </c>
      <c r="F100" t="s">
        <v>1603</v>
      </c>
    </row>
    <row r="101" spans="1:13" x14ac:dyDescent="0.3">
      <c r="A101" s="1">
        <v>43267</v>
      </c>
      <c r="B101">
        <v>1</v>
      </c>
      <c r="C101" t="s">
        <v>1528</v>
      </c>
      <c r="D101" t="s">
        <v>1554</v>
      </c>
      <c r="E101" t="s">
        <v>1608</v>
      </c>
      <c r="F101" t="s">
        <v>1614</v>
      </c>
    </row>
    <row r="102" spans="1:13" x14ac:dyDescent="0.3">
      <c r="A102" s="1">
        <v>43267</v>
      </c>
      <c r="B102">
        <v>1</v>
      </c>
      <c r="C102" t="s">
        <v>1528</v>
      </c>
      <c r="D102" t="s">
        <v>1555</v>
      </c>
      <c r="E102" t="s">
        <v>1608</v>
      </c>
      <c r="F102" t="s">
        <v>1615</v>
      </c>
    </row>
    <row r="103" spans="1:13" x14ac:dyDescent="0.3">
      <c r="A103" s="1">
        <v>43267</v>
      </c>
      <c r="B103">
        <v>5</v>
      </c>
      <c r="C103" t="s">
        <v>1544</v>
      </c>
      <c r="D103" t="s">
        <v>1556</v>
      </c>
      <c r="E103" t="s">
        <v>1607</v>
      </c>
    </row>
    <row r="104" spans="1:13" x14ac:dyDescent="0.3">
      <c r="A104" s="1">
        <v>43267</v>
      </c>
      <c r="B104">
        <v>3</v>
      </c>
      <c r="C104" t="s">
        <v>1544</v>
      </c>
      <c r="D104" t="s">
        <v>1557</v>
      </c>
      <c r="E104" t="s">
        <v>1607</v>
      </c>
    </row>
    <row r="105" spans="1:13" x14ac:dyDescent="0.3">
      <c r="A105" s="1">
        <v>43267</v>
      </c>
      <c r="B105">
        <v>1</v>
      </c>
      <c r="C105" t="s">
        <v>1544</v>
      </c>
      <c r="D105" t="s">
        <v>1558</v>
      </c>
      <c r="E105" t="s">
        <v>1607</v>
      </c>
    </row>
    <row r="106" spans="1:13" x14ac:dyDescent="0.3">
      <c r="A106" s="1">
        <v>43267</v>
      </c>
      <c r="B106">
        <v>2</v>
      </c>
      <c r="C106" t="s">
        <v>1545</v>
      </c>
      <c r="D106" t="s">
        <v>1559</v>
      </c>
      <c r="E106" t="s">
        <v>1609</v>
      </c>
    </row>
    <row r="107" spans="1:13" x14ac:dyDescent="0.3">
      <c r="A107" s="1">
        <v>43267</v>
      </c>
      <c r="B107">
        <v>1</v>
      </c>
      <c r="C107" t="s">
        <v>1545</v>
      </c>
      <c r="D107" t="s">
        <v>1560</v>
      </c>
      <c r="E107" t="s">
        <v>1609</v>
      </c>
    </row>
    <row r="108" spans="1:13" x14ac:dyDescent="0.3">
      <c r="A108" s="1">
        <v>43267</v>
      </c>
      <c r="B108">
        <v>1</v>
      </c>
      <c r="C108" t="s">
        <v>1545</v>
      </c>
      <c r="D108" t="s">
        <v>1561</v>
      </c>
      <c r="E108" t="s">
        <v>1609</v>
      </c>
    </row>
    <row r="109" spans="1:13" x14ac:dyDescent="0.3">
      <c r="A109" s="1">
        <v>43267</v>
      </c>
      <c r="B109">
        <v>4</v>
      </c>
      <c r="C109" t="s">
        <v>1545</v>
      </c>
      <c r="D109" t="s">
        <v>1562</v>
      </c>
      <c r="E109" t="s">
        <v>1609</v>
      </c>
    </row>
    <row r="110" spans="1:13" x14ac:dyDescent="0.3">
      <c r="A110" s="1">
        <v>43267</v>
      </c>
      <c r="B110">
        <v>2</v>
      </c>
      <c r="C110" t="s">
        <v>1545</v>
      </c>
      <c r="D110" t="s">
        <v>1563</v>
      </c>
      <c r="E110" t="s">
        <v>1607</v>
      </c>
      <c r="F110" t="s">
        <v>1616</v>
      </c>
    </row>
    <row r="111" spans="1:13" x14ac:dyDescent="0.3">
      <c r="A111" s="1">
        <v>43267</v>
      </c>
      <c r="B111">
        <v>2</v>
      </c>
      <c r="C111" t="s">
        <v>1545</v>
      </c>
      <c r="D111" t="s">
        <v>1562</v>
      </c>
      <c r="E111" t="s">
        <v>1607</v>
      </c>
      <c r="F111" t="s">
        <v>432</v>
      </c>
    </row>
    <row r="112" spans="1:13" x14ac:dyDescent="0.3">
      <c r="A112" s="1">
        <v>43281</v>
      </c>
      <c r="B112">
        <v>3</v>
      </c>
      <c r="C112" t="s">
        <v>1669</v>
      </c>
      <c r="D112" t="s">
        <v>1675</v>
      </c>
      <c r="E112" t="s">
        <v>1783</v>
      </c>
    </row>
    <row r="113" spans="1:6" x14ac:dyDescent="0.3">
      <c r="A113" s="1">
        <v>43281</v>
      </c>
      <c r="B113">
        <v>1</v>
      </c>
      <c r="C113" t="s">
        <v>1669</v>
      </c>
      <c r="D113" t="s">
        <v>1676</v>
      </c>
      <c r="E113" t="s">
        <v>1780</v>
      </c>
    </row>
    <row r="114" spans="1:6" x14ac:dyDescent="0.3">
      <c r="A114" s="1">
        <v>43281</v>
      </c>
      <c r="B114">
        <v>2</v>
      </c>
      <c r="C114" t="s">
        <v>1669</v>
      </c>
      <c r="D114" t="s">
        <v>1677</v>
      </c>
      <c r="E114" t="s">
        <v>1780</v>
      </c>
      <c r="F114" t="s">
        <v>1695</v>
      </c>
    </row>
    <row r="115" spans="1:6" x14ac:dyDescent="0.3">
      <c r="A115" s="1">
        <v>43281</v>
      </c>
      <c r="B115">
        <v>2</v>
      </c>
      <c r="C115" t="s">
        <v>1669</v>
      </c>
      <c r="D115" t="s">
        <v>1678</v>
      </c>
      <c r="E115" t="s">
        <v>1780</v>
      </c>
      <c r="F115" t="s">
        <v>1696</v>
      </c>
    </row>
    <row r="116" spans="1:6" x14ac:dyDescent="0.3">
      <c r="A116" s="1">
        <v>43281</v>
      </c>
      <c r="B116">
        <v>3</v>
      </c>
      <c r="C116" t="s">
        <v>1669</v>
      </c>
      <c r="D116" t="s">
        <v>1679</v>
      </c>
      <c r="E116" t="s">
        <v>1780</v>
      </c>
      <c r="F116" t="s">
        <v>1697</v>
      </c>
    </row>
    <row r="117" spans="1:6" x14ac:dyDescent="0.3">
      <c r="A117" s="1">
        <v>43281</v>
      </c>
      <c r="B117">
        <v>3</v>
      </c>
      <c r="C117" t="s">
        <v>1669</v>
      </c>
      <c r="D117" t="s">
        <v>1680</v>
      </c>
      <c r="E117" t="s">
        <v>1780</v>
      </c>
    </row>
    <row r="118" spans="1:6" x14ac:dyDescent="0.3">
      <c r="A118" s="1">
        <v>43281</v>
      </c>
      <c r="B118">
        <v>4</v>
      </c>
      <c r="C118" t="s">
        <v>1669</v>
      </c>
      <c r="D118" t="s">
        <v>1681</v>
      </c>
      <c r="E118" t="s">
        <v>1780</v>
      </c>
      <c r="F118" t="s">
        <v>1698</v>
      </c>
    </row>
    <row r="119" spans="1:6" x14ac:dyDescent="0.3">
      <c r="A119" s="1">
        <v>43281</v>
      </c>
      <c r="B119">
        <v>1</v>
      </c>
      <c r="C119" t="s">
        <v>1669</v>
      </c>
      <c r="D119" t="s">
        <v>1681</v>
      </c>
      <c r="E119" t="s">
        <v>1780</v>
      </c>
      <c r="F119" t="s">
        <v>1699</v>
      </c>
    </row>
    <row r="120" spans="1:6" x14ac:dyDescent="0.3">
      <c r="A120" s="1">
        <v>43281</v>
      </c>
      <c r="B120">
        <v>4</v>
      </c>
      <c r="C120" t="s">
        <v>1669</v>
      </c>
      <c r="D120" t="s">
        <v>1682</v>
      </c>
      <c r="E120" t="s">
        <v>1780</v>
      </c>
      <c r="F120" t="s">
        <v>1700</v>
      </c>
    </row>
    <row r="121" spans="1:6" x14ac:dyDescent="0.3">
      <c r="A121" s="1">
        <v>43281</v>
      </c>
      <c r="B121">
        <v>4</v>
      </c>
      <c r="C121" t="s">
        <v>1670</v>
      </c>
      <c r="D121" t="s">
        <v>1683</v>
      </c>
      <c r="E121" t="s">
        <v>1780</v>
      </c>
      <c r="F121" t="s">
        <v>1701</v>
      </c>
    </row>
    <row r="122" spans="1:6" x14ac:dyDescent="0.3">
      <c r="A122" s="1">
        <v>43281</v>
      </c>
      <c r="B122">
        <v>1</v>
      </c>
      <c r="C122" t="s">
        <v>1670</v>
      </c>
      <c r="D122" t="s">
        <v>1683</v>
      </c>
      <c r="E122" t="s">
        <v>1780</v>
      </c>
      <c r="F122" t="s">
        <v>1702</v>
      </c>
    </row>
    <row r="123" spans="1:6" x14ac:dyDescent="0.3">
      <c r="A123" s="1">
        <v>43281</v>
      </c>
      <c r="B123">
        <v>3</v>
      </c>
      <c r="C123" t="s">
        <v>1671</v>
      </c>
      <c r="D123" t="s">
        <v>1684</v>
      </c>
      <c r="E123" t="s">
        <v>1782</v>
      </c>
      <c r="F123" t="s">
        <v>1703</v>
      </c>
    </row>
    <row r="124" spans="1:6" x14ac:dyDescent="0.3">
      <c r="A124" s="1">
        <v>43281</v>
      </c>
      <c r="B124">
        <v>1</v>
      </c>
      <c r="C124" t="s">
        <v>1671</v>
      </c>
      <c r="D124" t="s">
        <v>1685</v>
      </c>
      <c r="E124" t="s">
        <v>1780</v>
      </c>
      <c r="F124" t="s">
        <v>1704</v>
      </c>
    </row>
    <row r="125" spans="1:6" x14ac:dyDescent="0.3">
      <c r="A125" s="1">
        <v>43281</v>
      </c>
      <c r="B125">
        <v>1</v>
      </c>
      <c r="C125" t="s">
        <v>1671</v>
      </c>
      <c r="D125" t="s">
        <v>1686</v>
      </c>
      <c r="E125" t="s">
        <v>1782</v>
      </c>
    </row>
    <row r="126" spans="1:6" x14ac:dyDescent="0.3">
      <c r="A126" s="1">
        <v>43281</v>
      </c>
      <c r="B126">
        <v>6</v>
      </c>
      <c r="C126" t="s">
        <v>1672</v>
      </c>
      <c r="D126" t="s">
        <v>1687</v>
      </c>
      <c r="E126" t="s">
        <v>1785</v>
      </c>
      <c r="F126" t="s">
        <v>1706</v>
      </c>
    </row>
    <row r="127" spans="1:6" x14ac:dyDescent="0.3">
      <c r="A127" s="1">
        <v>43281</v>
      </c>
      <c r="B127">
        <v>1</v>
      </c>
      <c r="C127" t="s">
        <v>1672</v>
      </c>
      <c r="D127" t="s">
        <v>1688</v>
      </c>
      <c r="E127" t="s">
        <v>1785</v>
      </c>
      <c r="F127" t="s">
        <v>1707</v>
      </c>
    </row>
    <row r="128" spans="1:6" x14ac:dyDescent="0.3">
      <c r="A128" s="1">
        <v>43281</v>
      </c>
      <c r="B128">
        <v>1</v>
      </c>
      <c r="C128" t="s">
        <v>1673</v>
      </c>
      <c r="D128" t="s">
        <v>1689</v>
      </c>
      <c r="E128" t="s">
        <v>1782</v>
      </c>
      <c r="F128" t="s">
        <v>1705</v>
      </c>
    </row>
    <row r="129" spans="1:6" x14ac:dyDescent="0.3">
      <c r="A129" s="1">
        <v>43281</v>
      </c>
      <c r="B129">
        <v>1</v>
      </c>
      <c r="C129" t="s">
        <v>1673</v>
      </c>
      <c r="D129" t="s">
        <v>1690</v>
      </c>
      <c r="E129" t="s">
        <v>1782</v>
      </c>
    </row>
    <row r="130" spans="1:6" x14ac:dyDescent="0.3">
      <c r="A130" s="1">
        <v>43281</v>
      </c>
      <c r="B130">
        <v>1</v>
      </c>
      <c r="C130" t="s">
        <v>1673</v>
      </c>
      <c r="D130" t="s">
        <v>1691</v>
      </c>
      <c r="E130" t="s">
        <v>1782</v>
      </c>
    </row>
    <row r="131" spans="1:6" x14ac:dyDescent="0.3">
      <c r="A131" s="1">
        <v>43281</v>
      </c>
      <c r="B131">
        <v>2</v>
      </c>
      <c r="C131" t="s">
        <v>1674</v>
      </c>
      <c r="D131" t="s">
        <v>1692</v>
      </c>
      <c r="E131" t="s">
        <v>1782</v>
      </c>
      <c r="F131" t="s">
        <v>1877</v>
      </c>
    </row>
    <row r="132" spans="1:6" x14ac:dyDescent="0.3">
      <c r="A132" s="1">
        <v>43281</v>
      </c>
      <c r="B132">
        <v>1</v>
      </c>
      <c r="C132" t="s">
        <v>1674</v>
      </c>
      <c r="D132" t="s">
        <v>1693</v>
      </c>
      <c r="E132" t="s">
        <v>1785</v>
      </c>
    </row>
    <row r="133" spans="1:6" x14ac:dyDescent="0.3">
      <c r="A133" s="1">
        <v>43281</v>
      </c>
      <c r="B133">
        <v>1</v>
      </c>
      <c r="C133" t="s">
        <v>1674</v>
      </c>
      <c r="D133" t="s">
        <v>1694</v>
      </c>
      <c r="E133" t="s">
        <v>1786</v>
      </c>
    </row>
    <row r="134" spans="1:6" x14ac:dyDescent="0.3">
      <c r="A134" s="1"/>
    </row>
    <row r="135" spans="1:6" x14ac:dyDescent="0.3">
      <c r="A135" s="1"/>
    </row>
    <row r="136" spans="1:6" x14ac:dyDescent="0.3">
      <c r="A136" s="1"/>
    </row>
    <row r="137" spans="1:6" x14ac:dyDescent="0.3">
      <c r="A137" s="1"/>
    </row>
    <row r="138" spans="1:6" x14ac:dyDescent="0.3">
      <c r="A138" s="1"/>
    </row>
    <row r="139" spans="1:6" x14ac:dyDescent="0.3">
      <c r="A139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A2" sqref="A2:F4"/>
    </sheetView>
  </sheetViews>
  <sheetFormatPr defaultRowHeight="16.2" x14ac:dyDescent="0.3"/>
  <sheetData>
    <row r="1" spans="1:6" x14ac:dyDescent="0.3">
      <c r="A1" s="3">
        <v>43158</v>
      </c>
      <c r="B1" s="4">
        <v>1</v>
      </c>
      <c r="C1" s="4" t="s">
        <v>69</v>
      </c>
      <c r="D1" s="4" t="s">
        <v>70</v>
      </c>
      <c r="E1" s="4" t="s">
        <v>157</v>
      </c>
      <c r="F1" s="4"/>
    </row>
    <row r="2" spans="1:6" x14ac:dyDescent="0.3">
      <c r="A2" s="18">
        <v>43174</v>
      </c>
      <c r="B2" s="19">
        <v>1</v>
      </c>
      <c r="C2" s="19" t="s">
        <v>74</v>
      </c>
      <c r="D2" s="15" t="s">
        <v>76</v>
      </c>
      <c r="E2" s="15" t="s">
        <v>154</v>
      </c>
      <c r="F2" s="15" t="s">
        <v>426</v>
      </c>
    </row>
    <row r="3" spans="1:6" x14ac:dyDescent="0.3">
      <c r="A3" s="20">
        <v>43174</v>
      </c>
      <c r="B3" s="15">
        <v>1</v>
      </c>
      <c r="C3" s="15" t="s">
        <v>74</v>
      </c>
      <c r="D3" s="15" t="s">
        <v>77</v>
      </c>
      <c r="E3" s="15" t="s">
        <v>158</v>
      </c>
      <c r="F3" s="15"/>
    </row>
    <row r="4" spans="1:6" x14ac:dyDescent="0.3">
      <c r="A4" s="20">
        <v>43174</v>
      </c>
      <c r="B4" s="15">
        <v>3</v>
      </c>
      <c r="C4" s="15" t="s">
        <v>75</v>
      </c>
      <c r="D4" s="15" t="s">
        <v>72</v>
      </c>
      <c r="E4" s="15" t="s">
        <v>149</v>
      </c>
      <c r="F4" s="15" t="s">
        <v>427</v>
      </c>
    </row>
    <row r="5" spans="1:6" x14ac:dyDescent="0.3">
      <c r="A5" s="1">
        <v>43192</v>
      </c>
      <c r="B5">
        <v>1</v>
      </c>
      <c r="C5" t="s">
        <v>1</v>
      </c>
      <c r="D5" t="s">
        <v>177</v>
      </c>
      <c r="E5" t="s">
        <v>41</v>
      </c>
    </row>
    <row r="6" spans="1:6" x14ac:dyDescent="0.3">
      <c r="A6" s="1">
        <v>43192</v>
      </c>
      <c r="B6">
        <v>2</v>
      </c>
      <c r="C6" t="s">
        <v>1</v>
      </c>
      <c r="D6" t="s">
        <v>168</v>
      </c>
      <c r="E6" t="s">
        <v>41</v>
      </c>
      <c r="F6" t="s">
        <v>222</v>
      </c>
    </row>
    <row r="7" spans="1:6" x14ac:dyDescent="0.3">
      <c r="A7" s="1">
        <v>43192</v>
      </c>
      <c r="B7">
        <v>4</v>
      </c>
      <c r="C7" t="s">
        <v>1</v>
      </c>
      <c r="D7" t="s">
        <v>178</v>
      </c>
      <c r="E7" t="s">
        <v>41</v>
      </c>
    </row>
    <row r="8" spans="1:6" x14ac:dyDescent="0.3">
      <c r="A8" s="1">
        <v>43192</v>
      </c>
      <c r="B8">
        <v>103</v>
      </c>
      <c r="C8" t="s">
        <v>1</v>
      </c>
      <c r="D8" t="s">
        <v>168</v>
      </c>
      <c r="E8" t="s">
        <v>41</v>
      </c>
      <c r="F8" t="s">
        <v>223</v>
      </c>
    </row>
    <row r="9" spans="1:6" x14ac:dyDescent="0.3">
      <c r="A9" s="1">
        <v>43192</v>
      </c>
      <c r="B9">
        <v>57</v>
      </c>
      <c r="C9" t="s">
        <v>1</v>
      </c>
      <c r="D9" t="s">
        <v>168</v>
      </c>
      <c r="E9" t="s">
        <v>41</v>
      </c>
      <c r="F9" t="s">
        <v>217</v>
      </c>
    </row>
    <row r="10" spans="1:6" x14ac:dyDescent="0.3">
      <c r="A10" s="1">
        <v>43192</v>
      </c>
      <c r="B10">
        <v>101</v>
      </c>
      <c r="C10" t="s">
        <v>1</v>
      </c>
      <c r="D10" t="s">
        <v>168</v>
      </c>
      <c r="E10" t="s">
        <v>41</v>
      </c>
      <c r="F10" t="s">
        <v>224</v>
      </c>
    </row>
    <row r="11" spans="1:6" x14ac:dyDescent="0.3">
      <c r="A11" s="1">
        <v>43192</v>
      </c>
      <c r="B11">
        <v>4</v>
      </c>
      <c r="C11" t="s">
        <v>1</v>
      </c>
      <c r="D11" t="s">
        <v>179</v>
      </c>
      <c r="E11" t="s">
        <v>183</v>
      </c>
    </row>
    <row r="12" spans="1:6" x14ac:dyDescent="0.3">
      <c r="A12" s="1">
        <v>43192</v>
      </c>
      <c r="B12">
        <v>298</v>
      </c>
      <c r="C12" t="s">
        <v>1</v>
      </c>
      <c r="D12" t="s">
        <v>168</v>
      </c>
      <c r="E12" t="s">
        <v>41</v>
      </c>
      <c r="F12" t="s">
        <v>225</v>
      </c>
    </row>
    <row r="13" spans="1:6" x14ac:dyDescent="0.3">
      <c r="A13" s="1">
        <v>43192</v>
      </c>
      <c r="B13">
        <v>1</v>
      </c>
      <c r="C13" t="s">
        <v>173</v>
      </c>
      <c r="D13" t="s">
        <v>180</v>
      </c>
      <c r="E13" t="s">
        <v>183</v>
      </c>
    </row>
    <row r="14" spans="1:6" x14ac:dyDescent="0.3">
      <c r="A14" s="1">
        <v>43192</v>
      </c>
      <c r="B14">
        <v>1</v>
      </c>
      <c r="C14" t="s">
        <v>173</v>
      </c>
      <c r="D14" t="s">
        <v>181</v>
      </c>
      <c r="E14" t="s">
        <v>183</v>
      </c>
      <c r="F14" t="s">
        <v>428</v>
      </c>
    </row>
    <row r="15" spans="1:6" x14ac:dyDescent="0.3">
      <c r="A15" s="1">
        <v>43192</v>
      </c>
      <c r="B15">
        <v>1</v>
      </c>
      <c r="C15" t="s">
        <v>162</v>
      </c>
      <c r="D15" t="s">
        <v>174</v>
      </c>
      <c r="E15" t="s">
        <v>184</v>
      </c>
      <c r="F15" t="s">
        <v>213</v>
      </c>
    </row>
    <row r="16" spans="1:6" x14ac:dyDescent="0.3">
      <c r="A16" s="1">
        <v>43192</v>
      </c>
      <c r="B16">
        <v>1</v>
      </c>
      <c r="C16" t="s">
        <v>176</v>
      </c>
      <c r="D16" t="s">
        <v>170</v>
      </c>
      <c r="E16" t="s">
        <v>184</v>
      </c>
      <c r="F16" t="s">
        <v>775</v>
      </c>
    </row>
    <row r="17" spans="1:6" x14ac:dyDescent="0.3">
      <c r="A17" s="1">
        <v>43192</v>
      </c>
      <c r="B17">
        <v>1</v>
      </c>
      <c r="C17" t="s">
        <v>176</v>
      </c>
      <c r="D17" t="s">
        <v>175</v>
      </c>
      <c r="E17" t="s">
        <v>184</v>
      </c>
    </row>
    <row r="18" spans="1:6" x14ac:dyDescent="0.3">
      <c r="A18" s="1">
        <v>43192</v>
      </c>
      <c r="B18">
        <v>1</v>
      </c>
      <c r="C18" t="s">
        <v>165</v>
      </c>
      <c r="D18" t="s">
        <v>182</v>
      </c>
      <c r="E18" t="s">
        <v>185</v>
      </c>
    </row>
    <row r="19" spans="1:6" x14ac:dyDescent="0.3">
      <c r="A19" s="1">
        <v>43192</v>
      </c>
      <c r="B19">
        <v>1</v>
      </c>
      <c r="C19" t="s">
        <v>165</v>
      </c>
      <c r="D19" t="s">
        <v>776</v>
      </c>
      <c r="E19" t="s">
        <v>185</v>
      </c>
    </row>
    <row r="20" spans="1:6" x14ac:dyDescent="0.3">
      <c r="A20" s="1">
        <v>43210</v>
      </c>
      <c r="B20">
        <v>2</v>
      </c>
      <c r="C20" t="s">
        <v>472</v>
      </c>
      <c r="D20" t="s">
        <v>475</v>
      </c>
      <c r="E20" t="s">
        <v>686</v>
      </c>
      <c r="F20" t="s">
        <v>777</v>
      </c>
    </row>
    <row r="21" spans="1:6" x14ac:dyDescent="0.3">
      <c r="A21" s="1">
        <v>43210</v>
      </c>
      <c r="B21">
        <v>1</v>
      </c>
      <c r="C21" t="s">
        <v>473</v>
      </c>
      <c r="D21" t="s">
        <v>476</v>
      </c>
      <c r="E21" t="s">
        <v>686</v>
      </c>
    </row>
    <row r="22" spans="1:6" x14ac:dyDescent="0.3">
      <c r="A22" s="1">
        <v>43210</v>
      </c>
      <c r="B22">
        <v>1</v>
      </c>
      <c r="C22" t="s">
        <v>473</v>
      </c>
      <c r="D22" t="s">
        <v>477</v>
      </c>
      <c r="E22" t="s">
        <v>687</v>
      </c>
    </row>
    <row r="23" spans="1:6" x14ac:dyDescent="0.3">
      <c r="A23" s="1">
        <v>43210</v>
      </c>
      <c r="B23">
        <v>1</v>
      </c>
      <c r="C23" t="s">
        <v>473</v>
      </c>
      <c r="D23" t="s">
        <v>478</v>
      </c>
      <c r="E23" t="s">
        <v>687</v>
      </c>
    </row>
    <row r="24" spans="1:6" x14ac:dyDescent="0.3">
      <c r="A24" s="1">
        <v>43210</v>
      </c>
      <c r="B24">
        <v>2</v>
      </c>
      <c r="C24" t="s">
        <v>445</v>
      </c>
      <c r="D24" t="s">
        <v>479</v>
      </c>
      <c r="E24" t="s">
        <v>685</v>
      </c>
    </row>
    <row r="25" spans="1:6" x14ac:dyDescent="0.3">
      <c r="A25" s="1">
        <v>43210</v>
      </c>
      <c r="B25">
        <v>2</v>
      </c>
      <c r="C25" t="s">
        <v>443</v>
      </c>
      <c r="D25" t="s">
        <v>450</v>
      </c>
      <c r="E25" t="s">
        <v>685</v>
      </c>
    </row>
    <row r="26" spans="1:6" x14ac:dyDescent="0.3">
      <c r="A26" s="1">
        <v>43210</v>
      </c>
      <c r="B26">
        <v>1</v>
      </c>
      <c r="C26" t="s">
        <v>446</v>
      </c>
      <c r="D26" t="s">
        <v>480</v>
      </c>
      <c r="E26" t="s">
        <v>692</v>
      </c>
    </row>
    <row r="27" spans="1:6" x14ac:dyDescent="0.3">
      <c r="A27" s="1">
        <v>43210</v>
      </c>
      <c r="B27">
        <v>1</v>
      </c>
      <c r="C27" t="s">
        <v>446</v>
      </c>
      <c r="D27" t="s">
        <v>706</v>
      </c>
      <c r="E27" t="s">
        <v>707</v>
      </c>
      <c r="F27" s="2" t="s">
        <v>708</v>
      </c>
    </row>
    <row r="28" spans="1:6" x14ac:dyDescent="0.3">
      <c r="A28" s="1">
        <v>43210</v>
      </c>
      <c r="B28">
        <v>15</v>
      </c>
      <c r="C28" t="s">
        <v>474</v>
      </c>
      <c r="D28" t="s">
        <v>481</v>
      </c>
      <c r="E28" t="s">
        <v>685</v>
      </c>
    </row>
    <row r="29" spans="1:6" x14ac:dyDescent="0.3">
      <c r="A29" s="1">
        <v>43210</v>
      </c>
      <c r="B29">
        <v>2</v>
      </c>
      <c r="C29" t="s">
        <v>474</v>
      </c>
      <c r="D29" t="s">
        <v>482</v>
      </c>
      <c r="E29" t="s">
        <v>685</v>
      </c>
    </row>
    <row r="30" spans="1:6" x14ac:dyDescent="0.3">
      <c r="A30" s="1">
        <v>43210</v>
      </c>
      <c r="B30">
        <v>1</v>
      </c>
      <c r="C30" t="s">
        <v>474</v>
      </c>
      <c r="D30" t="s">
        <v>483</v>
      </c>
      <c r="E30" t="s">
        <v>686</v>
      </c>
    </row>
    <row r="31" spans="1:6" x14ac:dyDescent="0.3">
      <c r="A31" s="1">
        <v>43210</v>
      </c>
      <c r="B31">
        <v>10</v>
      </c>
      <c r="C31" t="s">
        <v>448</v>
      </c>
      <c r="D31" t="s">
        <v>461</v>
      </c>
      <c r="E31" t="s">
        <v>688</v>
      </c>
    </row>
    <row r="32" spans="1:6" x14ac:dyDescent="0.3">
      <c r="A32" s="1">
        <v>43210</v>
      </c>
      <c r="B32">
        <v>10</v>
      </c>
      <c r="C32" t="s">
        <v>448</v>
      </c>
      <c r="D32" t="s">
        <v>484</v>
      </c>
      <c r="E32" t="s">
        <v>690</v>
      </c>
    </row>
    <row r="33" spans="1:6" x14ac:dyDescent="0.3">
      <c r="A33" s="1">
        <v>43210</v>
      </c>
      <c r="B33">
        <v>55</v>
      </c>
      <c r="C33" t="s">
        <v>448</v>
      </c>
      <c r="D33" t="s">
        <v>464</v>
      </c>
      <c r="E33" t="s">
        <v>688</v>
      </c>
      <c r="F33" t="s">
        <v>462</v>
      </c>
    </row>
    <row r="34" spans="1:6" x14ac:dyDescent="0.3">
      <c r="A34" s="1">
        <v>43210</v>
      </c>
      <c r="B34">
        <v>86</v>
      </c>
      <c r="C34" t="s">
        <v>448</v>
      </c>
      <c r="D34" t="s">
        <v>464</v>
      </c>
      <c r="E34" t="s">
        <v>688</v>
      </c>
      <c r="F34" t="s">
        <v>485</v>
      </c>
    </row>
    <row r="35" spans="1:6" x14ac:dyDescent="0.3">
      <c r="A35" s="1">
        <v>43210</v>
      </c>
      <c r="B35">
        <v>31</v>
      </c>
      <c r="C35" t="s">
        <v>448</v>
      </c>
      <c r="D35" t="s">
        <v>464</v>
      </c>
      <c r="E35" t="s">
        <v>688</v>
      </c>
      <c r="F35" t="s">
        <v>486</v>
      </c>
    </row>
    <row r="36" spans="1:6" x14ac:dyDescent="0.3">
      <c r="A36" s="1">
        <v>43223</v>
      </c>
      <c r="B36">
        <v>1</v>
      </c>
      <c r="C36" t="s">
        <v>742</v>
      </c>
      <c r="D36" t="s">
        <v>743</v>
      </c>
      <c r="E36" t="s">
        <v>758</v>
      </c>
      <c r="F36" t="s">
        <v>777</v>
      </c>
    </row>
    <row r="37" spans="1:6" x14ac:dyDescent="0.3">
      <c r="A37" s="1">
        <v>43223</v>
      </c>
      <c r="B37">
        <v>2</v>
      </c>
      <c r="C37" t="s">
        <v>742</v>
      </c>
      <c r="D37" t="s">
        <v>744</v>
      </c>
      <c r="E37" t="s">
        <v>758</v>
      </c>
    </row>
    <row r="38" spans="1:6" x14ac:dyDescent="0.3">
      <c r="A38" s="1">
        <v>43223</v>
      </c>
      <c r="B38">
        <v>4</v>
      </c>
      <c r="C38" t="s">
        <v>742</v>
      </c>
      <c r="D38" t="s">
        <v>745</v>
      </c>
      <c r="E38" t="s">
        <v>758</v>
      </c>
    </row>
    <row r="39" spans="1:6" x14ac:dyDescent="0.3">
      <c r="A39" s="1">
        <v>43223</v>
      </c>
      <c r="B39">
        <v>1</v>
      </c>
      <c r="C39" t="s">
        <v>742</v>
      </c>
      <c r="D39" t="s">
        <v>746</v>
      </c>
      <c r="E39" t="s">
        <v>758</v>
      </c>
    </row>
    <row r="40" spans="1:6" x14ac:dyDescent="0.3">
      <c r="A40" s="1">
        <v>43223</v>
      </c>
      <c r="B40">
        <v>1</v>
      </c>
      <c r="C40" t="s">
        <v>742</v>
      </c>
      <c r="D40" t="s">
        <v>747</v>
      </c>
      <c r="E40" t="s">
        <v>758</v>
      </c>
    </row>
    <row r="41" spans="1:6" x14ac:dyDescent="0.3">
      <c r="A41" s="1">
        <v>43223</v>
      </c>
      <c r="B41">
        <v>5</v>
      </c>
      <c r="C41" t="s">
        <v>719</v>
      </c>
      <c r="D41" t="s">
        <v>748</v>
      </c>
      <c r="E41" t="s">
        <v>40</v>
      </c>
    </row>
    <row r="42" spans="1:6" x14ac:dyDescent="0.3">
      <c r="A42" s="1">
        <v>43223</v>
      </c>
      <c r="B42">
        <v>1</v>
      </c>
      <c r="C42" t="s">
        <v>730</v>
      </c>
      <c r="D42" t="s">
        <v>749</v>
      </c>
      <c r="E42" t="s">
        <v>40</v>
      </c>
    </row>
    <row r="43" spans="1:6" x14ac:dyDescent="0.3">
      <c r="A43" s="1">
        <v>43223</v>
      </c>
      <c r="B43">
        <v>2</v>
      </c>
      <c r="C43" t="s">
        <v>722</v>
      </c>
      <c r="D43" t="s">
        <v>750</v>
      </c>
      <c r="E43" t="s">
        <v>740</v>
      </c>
    </row>
    <row r="44" spans="1:6" x14ac:dyDescent="0.3">
      <c r="A44" s="1">
        <v>43223</v>
      </c>
      <c r="B44">
        <v>1</v>
      </c>
      <c r="C44" t="s">
        <v>722</v>
      </c>
      <c r="D44" t="s">
        <v>751</v>
      </c>
      <c r="E44" t="s">
        <v>741</v>
      </c>
    </row>
    <row r="45" spans="1:6" x14ac:dyDescent="0.3">
      <c r="A45" s="1">
        <v>43223</v>
      </c>
      <c r="B45">
        <v>3</v>
      </c>
      <c r="C45" t="s">
        <v>722</v>
      </c>
      <c r="D45" t="s">
        <v>752</v>
      </c>
      <c r="E45" t="s">
        <v>741</v>
      </c>
      <c r="F45" t="s">
        <v>756</v>
      </c>
    </row>
    <row r="46" spans="1:6" x14ac:dyDescent="0.3">
      <c r="A46" s="1">
        <v>43223</v>
      </c>
      <c r="B46">
        <v>3</v>
      </c>
      <c r="C46" t="s">
        <v>722</v>
      </c>
      <c r="D46" t="s">
        <v>752</v>
      </c>
      <c r="E46" t="s">
        <v>741</v>
      </c>
      <c r="F46" t="s">
        <v>757</v>
      </c>
    </row>
    <row r="47" spans="1:6" x14ac:dyDescent="0.3">
      <c r="A47" s="1">
        <v>43223</v>
      </c>
      <c r="B47">
        <v>1</v>
      </c>
      <c r="C47" t="s">
        <v>722</v>
      </c>
      <c r="D47" t="s">
        <v>753</v>
      </c>
      <c r="E47" t="s">
        <v>758</v>
      </c>
    </row>
    <row r="48" spans="1:6" x14ac:dyDescent="0.3">
      <c r="A48" s="1">
        <v>43223</v>
      </c>
      <c r="B48">
        <v>1</v>
      </c>
      <c r="C48" t="s">
        <v>722</v>
      </c>
      <c r="D48" t="s">
        <v>754</v>
      </c>
      <c r="E48" t="s">
        <v>741</v>
      </c>
    </row>
    <row r="49" spans="1:6" x14ac:dyDescent="0.3">
      <c r="A49" s="1">
        <v>43223</v>
      </c>
      <c r="B49">
        <v>2</v>
      </c>
      <c r="C49" t="s">
        <v>722</v>
      </c>
      <c r="D49" t="s">
        <v>755</v>
      </c>
      <c r="E49" t="s">
        <v>741</v>
      </c>
    </row>
    <row r="50" spans="1:6" x14ac:dyDescent="0.3">
      <c r="A50" s="1">
        <v>43238</v>
      </c>
      <c r="B50">
        <v>9</v>
      </c>
      <c r="C50" t="s">
        <v>1327</v>
      </c>
      <c r="D50" t="s">
        <v>1333</v>
      </c>
      <c r="E50" t="s">
        <v>1900</v>
      </c>
      <c r="F50" t="s">
        <v>1903</v>
      </c>
    </row>
    <row r="51" spans="1:6" x14ac:dyDescent="0.3">
      <c r="A51" s="1">
        <v>43238</v>
      </c>
      <c r="B51">
        <v>5</v>
      </c>
      <c r="C51" t="s">
        <v>1327</v>
      </c>
      <c r="D51" t="s">
        <v>1334</v>
      </c>
      <c r="E51" t="s">
        <v>1900</v>
      </c>
      <c r="F51" t="s">
        <v>1874</v>
      </c>
    </row>
    <row r="52" spans="1:6" x14ac:dyDescent="0.3">
      <c r="A52" s="1">
        <v>43238</v>
      </c>
      <c r="B52">
        <v>5</v>
      </c>
      <c r="C52" t="s">
        <v>1328</v>
      </c>
      <c r="D52" t="s">
        <v>1335</v>
      </c>
      <c r="E52" t="s">
        <v>1900</v>
      </c>
      <c r="F52" t="s">
        <v>1904</v>
      </c>
    </row>
    <row r="53" spans="1:6" x14ac:dyDescent="0.3">
      <c r="A53" s="1">
        <v>43238</v>
      </c>
      <c r="B53">
        <v>1</v>
      </c>
      <c r="C53" t="s">
        <v>1329</v>
      </c>
      <c r="D53" t="s">
        <v>1899</v>
      </c>
      <c r="E53" t="s">
        <v>1901</v>
      </c>
    </row>
    <row r="54" spans="1:6" x14ac:dyDescent="0.3">
      <c r="A54" s="1">
        <v>43238</v>
      </c>
      <c r="B54">
        <v>2</v>
      </c>
      <c r="C54" t="s">
        <v>1330</v>
      </c>
      <c r="D54" t="s">
        <v>1336</v>
      </c>
      <c r="E54" t="s">
        <v>1898</v>
      </c>
    </row>
    <row r="55" spans="1:6" x14ac:dyDescent="0.3">
      <c r="A55" s="1">
        <v>43238</v>
      </c>
      <c r="B55">
        <v>1</v>
      </c>
      <c r="C55" t="s">
        <v>1330</v>
      </c>
      <c r="D55" t="s">
        <v>1342</v>
      </c>
      <c r="E55" t="s">
        <v>1898</v>
      </c>
    </row>
    <row r="56" spans="1:6" x14ac:dyDescent="0.3">
      <c r="A56" s="1">
        <v>43238</v>
      </c>
      <c r="B56">
        <v>1</v>
      </c>
      <c r="C56" t="s">
        <v>1331</v>
      </c>
      <c r="D56" t="s">
        <v>1337</v>
      </c>
      <c r="E56" t="s">
        <v>1901</v>
      </c>
    </row>
    <row r="57" spans="1:6" x14ac:dyDescent="0.3">
      <c r="A57" s="1">
        <v>43238</v>
      </c>
      <c r="B57">
        <v>2</v>
      </c>
      <c r="C57" t="s">
        <v>1332</v>
      </c>
      <c r="D57" t="s">
        <v>1338</v>
      </c>
      <c r="E57" t="s">
        <v>1898</v>
      </c>
      <c r="F57" t="s">
        <v>1905</v>
      </c>
    </row>
    <row r="58" spans="1:6" x14ac:dyDescent="0.3">
      <c r="A58" s="1">
        <v>43238</v>
      </c>
      <c r="B58">
        <v>1</v>
      </c>
      <c r="C58" t="s">
        <v>1332</v>
      </c>
      <c r="D58" t="s">
        <v>1339</v>
      </c>
      <c r="E58" t="s">
        <v>1902</v>
      </c>
    </row>
    <row r="59" spans="1:6" x14ac:dyDescent="0.3">
      <c r="A59" s="1">
        <v>43238</v>
      </c>
      <c r="B59">
        <v>3</v>
      </c>
      <c r="C59" t="s">
        <v>1332</v>
      </c>
      <c r="D59" t="s">
        <v>1340</v>
      </c>
      <c r="E59" t="s">
        <v>1902</v>
      </c>
    </row>
    <row r="60" spans="1:6" x14ac:dyDescent="0.3">
      <c r="A60" s="1">
        <v>43238</v>
      </c>
      <c r="B60">
        <v>3</v>
      </c>
      <c r="C60" t="s">
        <v>1332</v>
      </c>
      <c r="D60" t="s">
        <v>1341</v>
      </c>
      <c r="E60" t="s">
        <v>1902</v>
      </c>
    </row>
    <row r="61" spans="1:6" x14ac:dyDescent="0.3">
      <c r="A61" s="1">
        <v>43267</v>
      </c>
      <c r="B61">
        <v>1</v>
      </c>
      <c r="C61" t="s">
        <v>1986</v>
      </c>
      <c r="D61" t="s">
        <v>1992</v>
      </c>
      <c r="E61" t="s">
        <v>1984</v>
      </c>
    </row>
    <row r="62" spans="1:6" x14ac:dyDescent="0.3">
      <c r="A62" s="1">
        <v>43267</v>
      </c>
      <c r="B62">
        <v>2</v>
      </c>
      <c r="C62" t="s">
        <v>1986</v>
      </c>
      <c r="D62" t="s">
        <v>1993</v>
      </c>
      <c r="E62" t="s">
        <v>1984</v>
      </c>
    </row>
    <row r="63" spans="1:6" x14ac:dyDescent="0.3">
      <c r="A63" s="1">
        <v>43267</v>
      </c>
      <c r="B63">
        <v>1</v>
      </c>
      <c r="C63" t="s">
        <v>1986</v>
      </c>
      <c r="D63" t="s">
        <v>1994</v>
      </c>
      <c r="E63" t="s">
        <v>1984</v>
      </c>
    </row>
    <row r="64" spans="1:6" x14ac:dyDescent="0.3">
      <c r="A64" s="1">
        <v>43267</v>
      </c>
      <c r="B64">
        <v>1</v>
      </c>
      <c r="C64" t="s">
        <v>1987</v>
      </c>
      <c r="D64" t="s">
        <v>1974</v>
      </c>
      <c r="E64" t="s">
        <v>1983</v>
      </c>
    </row>
    <row r="65" spans="1:5" x14ac:dyDescent="0.3">
      <c r="A65" s="1">
        <v>43267</v>
      </c>
      <c r="B65">
        <v>7</v>
      </c>
      <c r="C65" t="s">
        <v>1987</v>
      </c>
      <c r="D65" t="s">
        <v>1975</v>
      </c>
      <c r="E65" t="s">
        <v>1983</v>
      </c>
    </row>
    <row r="66" spans="1:5" x14ac:dyDescent="0.3">
      <c r="A66" s="1">
        <v>43267</v>
      </c>
      <c r="B66">
        <v>1</v>
      </c>
      <c r="C66" t="s">
        <v>1987</v>
      </c>
      <c r="D66" t="s">
        <v>1995</v>
      </c>
      <c r="E66" t="s">
        <v>1983</v>
      </c>
    </row>
    <row r="67" spans="1:5" x14ac:dyDescent="0.3">
      <c r="A67" s="1">
        <v>43267</v>
      </c>
      <c r="B67">
        <v>1</v>
      </c>
      <c r="C67" t="s">
        <v>1988</v>
      </c>
      <c r="D67" t="s">
        <v>1996</v>
      </c>
      <c r="E67" t="s">
        <v>2010</v>
      </c>
    </row>
    <row r="68" spans="1:5" x14ac:dyDescent="0.3">
      <c r="A68" s="1">
        <v>43267</v>
      </c>
      <c r="B68">
        <v>1</v>
      </c>
      <c r="C68" t="s">
        <v>1989</v>
      </c>
      <c r="D68" t="s">
        <v>1970</v>
      </c>
      <c r="E68" t="s">
        <v>2010</v>
      </c>
    </row>
    <row r="69" spans="1:5" x14ac:dyDescent="0.3">
      <c r="A69" s="1">
        <v>43267</v>
      </c>
      <c r="B69">
        <v>48</v>
      </c>
      <c r="C69" t="s">
        <v>1989</v>
      </c>
      <c r="D69" t="s">
        <v>1971</v>
      </c>
      <c r="E69" t="s">
        <v>2010</v>
      </c>
    </row>
    <row r="70" spans="1:5" x14ac:dyDescent="0.3">
      <c r="A70" s="1">
        <v>43267</v>
      </c>
      <c r="B70">
        <v>57</v>
      </c>
      <c r="C70" t="s">
        <v>1989</v>
      </c>
      <c r="D70" t="s">
        <v>1972</v>
      </c>
      <c r="E70" t="s">
        <v>2010</v>
      </c>
    </row>
    <row r="71" spans="1:5" x14ac:dyDescent="0.3">
      <c r="A71" s="1">
        <v>43267</v>
      </c>
      <c r="B71">
        <v>1</v>
      </c>
      <c r="C71" t="s">
        <v>1989</v>
      </c>
      <c r="D71" t="s">
        <v>1973</v>
      </c>
      <c r="E71" t="s">
        <v>1983</v>
      </c>
    </row>
    <row r="72" spans="1:5" x14ac:dyDescent="0.3">
      <c r="A72" s="1">
        <v>43267</v>
      </c>
      <c r="B72">
        <v>4</v>
      </c>
      <c r="C72" t="s">
        <v>1990</v>
      </c>
      <c r="D72" t="s">
        <v>1997</v>
      </c>
      <c r="E72" t="s">
        <v>1983</v>
      </c>
    </row>
    <row r="73" spans="1:5" x14ac:dyDescent="0.3">
      <c r="A73" s="1">
        <v>43267</v>
      </c>
      <c r="B73">
        <v>1</v>
      </c>
      <c r="C73" t="s">
        <v>1990</v>
      </c>
      <c r="D73" t="s">
        <v>1998</v>
      </c>
      <c r="E73" t="s">
        <v>1981</v>
      </c>
    </row>
    <row r="74" spans="1:5" x14ac:dyDescent="0.3">
      <c r="A74" s="1">
        <v>43267</v>
      </c>
      <c r="B74">
        <v>1</v>
      </c>
      <c r="C74" t="s">
        <v>1991</v>
      </c>
      <c r="D74" t="s">
        <v>1999</v>
      </c>
      <c r="E74" t="s">
        <v>1983</v>
      </c>
    </row>
    <row r="75" spans="1:5" x14ac:dyDescent="0.3">
      <c r="A75" s="1">
        <v>43267</v>
      </c>
      <c r="B75">
        <v>3</v>
      </c>
      <c r="C75" t="s">
        <v>1991</v>
      </c>
      <c r="D75" t="s">
        <v>2000</v>
      </c>
      <c r="E75" t="s">
        <v>1983</v>
      </c>
    </row>
    <row r="76" spans="1:5" x14ac:dyDescent="0.3">
      <c r="A76" s="1">
        <v>43267</v>
      </c>
      <c r="B76">
        <v>3</v>
      </c>
      <c r="C76" t="s">
        <v>1991</v>
      </c>
      <c r="D76" t="s">
        <v>2001</v>
      </c>
      <c r="E76" t="s">
        <v>1985</v>
      </c>
    </row>
    <row r="77" spans="1:5" x14ac:dyDescent="0.3">
      <c r="A77" s="1">
        <v>43267</v>
      </c>
      <c r="B77">
        <v>6</v>
      </c>
      <c r="C77" t="s">
        <v>1991</v>
      </c>
      <c r="D77" t="s">
        <v>2002</v>
      </c>
      <c r="E77" t="s">
        <v>1984</v>
      </c>
    </row>
    <row r="78" spans="1:5" x14ac:dyDescent="0.3">
      <c r="A78" s="1">
        <v>43267</v>
      </c>
      <c r="B78">
        <v>1</v>
      </c>
      <c r="C78" t="s">
        <v>1991</v>
      </c>
      <c r="D78" t="s">
        <v>2003</v>
      </c>
      <c r="E78" t="s">
        <v>1985</v>
      </c>
    </row>
    <row r="79" spans="1:5" x14ac:dyDescent="0.3">
      <c r="A79" s="1">
        <v>43267</v>
      </c>
      <c r="B79">
        <v>1</v>
      </c>
      <c r="C79" t="s">
        <v>1991</v>
      </c>
      <c r="D79" t="s">
        <v>2004</v>
      </c>
      <c r="E79" t="s">
        <v>1985</v>
      </c>
    </row>
    <row r="80" spans="1:5" x14ac:dyDescent="0.3">
      <c r="A80" s="1">
        <v>43281</v>
      </c>
      <c r="B80">
        <v>9</v>
      </c>
      <c r="C80" t="s">
        <v>1966</v>
      </c>
      <c r="D80" t="s">
        <v>2007</v>
      </c>
      <c r="E80" t="s">
        <v>1983</v>
      </c>
    </row>
    <row r="81" spans="1:6" x14ac:dyDescent="0.3">
      <c r="A81" s="1">
        <v>43281</v>
      </c>
      <c r="B81">
        <v>2</v>
      </c>
      <c r="C81" t="s">
        <v>2005</v>
      </c>
      <c r="D81" t="s">
        <v>1969</v>
      </c>
      <c r="E81" t="s">
        <v>1981</v>
      </c>
    </row>
    <row r="82" spans="1:6" x14ac:dyDescent="0.3">
      <c r="A82" s="1">
        <v>43281</v>
      </c>
      <c r="B82">
        <v>1</v>
      </c>
      <c r="C82" t="s">
        <v>2006</v>
      </c>
      <c r="D82" t="s">
        <v>2008</v>
      </c>
      <c r="E82" t="s">
        <v>1984</v>
      </c>
    </row>
    <row r="83" spans="1:6" x14ac:dyDescent="0.3">
      <c r="A83" s="1">
        <v>43281</v>
      </c>
      <c r="B83">
        <v>1</v>
      </c>
      <c r="C83" t="s">
        <v>2006</v>
      </c>
      <c r="D83" t="s">
        <v>2009</v>
      </c>
      <c r="E83" t="s">
        <v>1984</v>
      </c>
    </row>
    <row r="84" spans="1:6" x14ac:dyDescent="0.3">
      <c r="A84" s="1">
        <v>43281</v>
      </c>
      <c r="B84">
        <v>1</v>
      </c>
      <c r="C84" t="s">
        <v>2006</v>
      </c>
      <c r="D84" t="s">
        <v>1943</v>
      </c>
      <c r="E84" t="s">
        <v>1985</v>
      </c>
    </row>
    <row r="85" spans="1:6" x14ac:dyDescent="0.3">
      <c r="A85" s="1">
        <v>43281</v>
      </c>
      <c r="B85">
        <v>1</v>
      </c>
      <c r="C85" t="s">
        <v>2028</v>
      </c>
      <c r="D85" t="s">
        <v>2029</v>
      </c>
      <c r="E85" t="s">
        <v>1982</v>
      </c>
    </row>
    <row r="86" spans="1:6" x14ac:dyDescent="0.3">
      <c r="A86" s="1">
        <v>43281</v>
      </c>
      <c r="B86">
        <v>1</v>
      </c>
      <c r="C86" t="s">
        <v>2028</v>
      </c>
      <c r="D86" t="s">
        <v>1970</v>
      </c>
      <c r="E86" t="s">
        <v>1982</v>
      </c>
      <c r="F86" t="s">
        <v>2030</v>
      </c>
    </row>
    <row r="87" spans="1:6" x14ac:dyDescent="0.3">
      <c r="A87" s="1">
        <v>43281</v>
      </c>
      <c r="B87">
        <v>2</v>
      </c>
      <c r="C87" t="s">
        <v>2028</v>
      </c>
      <c r="D87" t="s">
        <v>2031</v>
      </c>
      <c r="E87" t="s">
        <v>1981</v>
      </c>
    </row>
    <row r="88" spans="1:6" x14ac:dyDescent="0.3">
      <c r="A88" s="1">
        <v>43281</v>
      </c>
      <c r="B88">
        <v>4</v>
      </c>
      <c r="C88" t="s">
        <v>2028</v>
      </c>
      <c r="D88" t="s">
        <v>2032</v>
      </c>
      <c r="E88" t="s">
        <v>1982</v>
      </c>
      <c r="F88" t="s">
        <v>2033</v>
      </c>
    </row>
    <row r="89" spans="1:6" x14ac:dyDescent="0.3">
      <c r="A89" s="1">
        <v>43281</v>
      </c>
      <c r="B89">
        <v>1</v>
      </c>
      <c r="C89" t="s">
        <v>2028</v>
      </c>
      <c r="D89" t="s">
        <v>2034</v>
      </c>
      <c r="E89" t="s">
        <v>1982</v>
      </c>
    </row>
    <row r="90" spans="1:6" x14ac:dyDescent="0.3">
      <c r="A90" s="1">
        <v>43281</v>
      </c>
      <c r="B90">
        <v>1</v>
      </c>
      <c r="C90" t="s">
        <v>2028</v>
      </c>
      <c r="D90" t="s">
        <v>2035</v>
      </c>
      <c r="E90" t="s">
        <v>1982</v>
      </c>
    </row>
    <row r="91" spans="1:6" x14ac:dyDescent="0.3">
      <c r="A91" s="1">
        <v>43281</v>
      </c>
      <c r="B91">
        <v>4</v>
      </c>
      <c r="C91" t="s">
        <v>2028</v>
      </c>
      <c r="D91" t="s">
        <v>1971</v>
      </c>
      <c r="E91" t="s">
        <v>1982</v>
      </c>
      <c r="F91" t="s">
        <v>2043</v>
      </c>
    </row>
    <row r="92" spans="1:6" x14ac:dyDescent="0.3">
      <c r="A92" s="1">
        <v>43281</v>
      </c>
      <c r="B92">
        <v>2</v>
      </c>
      <c r="C92" t="s">
        <v>2028</v>
      </c>
      <c r="D92" t="s">
        <v>1972</v>
      </c>
      <c r="E92" t="s">
        <v>1982</v>
      </c>
      <c r="F92" t="s">
        <v>2042</v>
      </c>
    </row>
    <row r="93" spans="1:6" x14ac:dyDescent="0.3">
      <c r="A93" s="1">
        <v>43281</v>
      </c>
      <c r="B93">
        <v>140</v>
      </c>
      <c r="C93" t="s">
        <v>2028</v>
      </c>
      <c r="D93" t="s">
        <v>2012</v>
      </c>
      <c r="E93" t="s">
        <v>1982</v>
      </c>
      <c r="F93" t="s">
        <v>2044</v>
      </c>
    </row>
    <row r="94" spans="1:6" x14ac:dyDescent="0.3">
      <c r="A94" s="1">
        <v>43281</v>
      </c>
      <c r="B94">
        <v>5</v>
      </c>
      <c r="C94" t="s">
        <v>1987</v>
      </c>
      <c r="D94" t="s">
        <v>1975</v>
      </c>
      <c r="E94" t="s">
        <v>1983</v>
      </c>
    </row>
    <row r="95" spans="1:6" x14ac:dyDescent="0.3">
      <c r="A95" s="1">
        <v>43281</v>
      </c>
      <c r="B95">
        <v>1</v>
      </c>
      <c r="C95" t="s">
        <v>1987</v>
      </c>
      <c r="D95" t="s">
        <v>1974</v>
      </c>
      <c r="E95" t="s">
        <v>1983</v>
      </c>
    </row>
    <row r="96" spans="1:6" x14ac:dyDescent="0.3">
      <c r="A96" s="1">
        <v>43281</v>
      </c>
      <c r="B96">
        <v>1</v>
      </c>
      <c r="C96" t="s">
        <v>1987</v>
      </c>
      <c r="D96" t="s">
        <v>2036</v>
      </c>
      <c r="E96" t="s">
        <v>1983</v>
      </c>
    </row>
    <row r="97" spans="1:6" x14ac:dyDescent="0.3">
      <c r="A97" s="1">
        <v>43281</v>
      </c>
      <c r="B97">
        <v>1</v>
      </c>
      <c r="C97" t="s">
        <v>1987</v>
      </c>
      <c r="D97" t="s">
        <v>2037</v>
      </c>
      <c r="E97" t="s">
        <v>1983</v>
      </c>
    </row>
    <row r="98" spans="1:6" x14ac:dyDescent="0.3">
      <c r="A98" s="1">
        <v>43281</v>
      </c>
      <c r="B98">
        <v>7</v>
      </c>
      <c r="C98" t="s">
        <v>1965</v>
      </c>
      <c r="D98" t="s">
        <v>2038</v>
      </c>
      <c r="E98" t="s">
        <v>1983</v>
      </c>
    </row>
    <row r="99" spans="1:6" x14ac:dyDescent="0.3">
      <c r="A99" s="1">
        <v>43281</v>
      </c>
      <c r="B99">
        <v>1</v>
      </c>
      <c r="C99" t="s">
        <v>1965</v>
      </c>
      <c r="D99" t="s">
        <v>2000</v>
      </c>
      <c r="E99" t="s">
        <v>1983</v>
      </c>
    </row>
    <row r="100" spans="1:6" x14ac:dyDescent="0.3">
      <c r="A100" s="1">
        <v>43281</v>
      </c>
      <c r="B100">
        <v>1</v>
      </c>
      <c r="C100" t="s">
        <v>1965</v>
      </c>
      <c r="D100" t="s">
        <v>2039</v>
      </c>
      <c r="E100" t="s">
        <v>1983</v>
      </c>
    </row>
    <row r="101" spans="1:6" x14ac:dyDescent="0.3">
      <c r="A101" s="1">
        <v>43281</v>
      </c>
      <c r="B101">
        <v>2</v>
      </c>
      <c r="C101" t="s">
        <v>1965</v>
      </c>
      <c r="D101" t="s">
        <v>2002</v>
      </c>
      <c r="E101" t="s">
        <v>2027</v>
      </c>
    </row>
    <row r="102" spans="1:6" x14ac:dyDescent="0.3">
      <c r="A102" s="1">
        <v>43281</v>
      </c>
      <c r="B102">
        <v>1</v>
      </c>
      <c r="C102" t="s">
        <v>1965</v>
      </c>
      <c r="D102" t="s">
        <v>2040</v>
      </c>
      <c r="E102" t="s">
        <v>1983</v>
      </c>
      <c r="F102" t="s">
        <v>2041</v>
      </c>
    </row>
    <row r="103" spans="1:6" x14ac:dyDescent="0.3">
      <c r="A103" s="1">
        <v>43281</v>
      </c>
      <c r="B103">
        <v>1</v>
      </c>
      <c r="C103" t="s">
        <v>1965</v>
      </c>
      <c r="D103" t="s">
        <v>1979</v>
      </c>
      <c r="E103" t="s">
        <v>1985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36" workbookViewId="0">
      <selection activeCell="A28" sqref="A28:F80"/>
    </sheetView>
  </sheetViews>
  <sheetFormatPr defaultRowHeight="16.2" x14ac:dyDescent="0.3"/>
  <sheetData>
    <row r="1" spans="1:6" x14ac:dyDescent="0.3">
      <c r="A1" s="3">
        <v>43158</v>
      </c>
      <c r="B1" s="4">
        <v>1</v>
      </c>
      <c r="C1" s="4" t="s">
        <v>92</v>
      </c>
      <c r="D1" s="4" t="s">
        <v>93</v>
      </c>
      <c r="E1" s="4" t="s">
        <v>101</v>
      </c>
      <c r="F1" s="4"/>
    </row>
    <row r="2" spans="1:6" x14ac:dyDescent="0.3">
      <c r="A2" s="18">
        <v>43174</v>
      </c>
      <c r="B2" s="19">
        <v>1</v>
      </c>
      <c r="C2" s="19" t="s">
        <v>92</v>
      </c>
      <c r="D2" s="19" t="s">
        <v>93</v>
      </c>
      <c r="E2" s="19" t="s">
        <v>101</v>
      </c>
      <c r="F2" s="19"/>
    </row>
    <row r="3" spans="1:6" x14ac:dyDescent="0.3">
      <c r="A3" s="18">
        <v>43174</v>
      </c>
      <c r="B3" s="19">
        <v>2</v>
      </c>
      <c r="C3" s="19" t="s">
        <v>92</v>
      </c>
      <c r="D3" s="19" t="s">
        <v>96</v>
      </c>
      <c r="E3" s="19" t="s">
        <v>101</v>
      </c>
      <c r="F3" s="19"/>
    </row>
    <row r="4" spans="1:6" x14ac:dyDescent="0.3">
      <c r="A4" s="18">
        <v>43174</v>
      </c>
      <c r="B4" s="19">
        <v>1</v>
      </c>
      <c r="C4" s="19" t="s">
        <v>92</v>
      </c>
      <c r="D4" s="19" t="s">
        <v>8</v>
      </c>
      <c r="E4" s="19" t="s">
        <v>102</v>
      </c>
      <c r="F4" s="19" t="s">
        <v>394</v>
      </c>
    </row>
    <row r="5" spans="1:6" x14ac:dyDescent="0.3">
      <c r="A5" s="18">
        <v>43174</v>
      </c>
      <c r="B5" s="19">
        <v>1</v>
      </c>
      <c r="C5" s="19" t="s">
        <v>99</v>
      </c>
      <c r="D5" s="19" t="s">
        <v>97</v>
      </c>
      <c r="E5" s="19" t="s">
        <v>103</v>
      </c>
      <c r="F5" s="19"/>
    </row>
    <row r="6" spans="1:6" x14ac:dyDescent="0.3">
      <c r="A6" s="18">
        <v>43174</v>
      </c>
      <c r="B6" s="19">
        <v>1</v>
      </c>
      <c r="C6" s="19" t="s">
        <v>100</v>
      </c>
      <c r="D6" s="19" t="s">
        <v>98</v>
      </c>
      <c r="E6" s="19" t="s">
        <v>104</v>
      </c>
      <c r="F6" s="19" t="s">
        <v>417</v>
      </c>
    </row>
    <row r="7" spans="1:6" x14ac:dyDescent="0.3">
      <c r="A7" s="1">
        <v>43192</v>
      </c>
      <c r="B7">
        <v>1</v>
      </c>
      <c r="C7" t="s">
        <v>333</v>
      </c>
      <c r="D7" t="s">
        <v>336</v>
      </c>
      <c r="E7" t="s">
        <v>688</v>
      </c>
      <c r="F7" t="s">
        <v>394</v>
      </c>
    </row>
    <row r="8" spans="1:6" x14ac:dyDescent="0.3">
      <c r="A8" s="1">
        <v>43192</v>
      </c>
      <c r="B8">
        <v>1</v>
      </c>
      <c r="C8" t="s">
        <v>333</v>
      </c>
      <c r="D8" t="s">
        <v>337</v>
      </c>
      <c r="E8" t="s">
        <v>686</v>
      </c>
      <c r="F8" t="s">
        <v>398</v>
      </c>
    </row>
    <row r="9" spans="1:6" x14ac:dyDescent="0.3">
      <c r="A9" s="1">
        <v>43192</v>
      </c>
      <c r="B9">
        <v>26</v>
      </c>
      <c r="C9" t="s">
        <v>333</v>
      </c>
      <c r="D9" t="s">
        <v>334</v>
      </c>
      <c r="E9" t="s">
        <v>688</v>
      </c>
      <c r="F9" t="s">
        <v>338</v>
      </c>
    </row>
    <row r="10" spans="1:6" x14ac:dyDescent="0.3">
      <c r="A10" s="1">
        <v>43210</v>
      </c>
      <c r="B10">
        <v>6</v>
      </c>
      <c r="C10" t="s">
        <v>536</v>
      </c>
      <c r="D10" t="s">
        <v>555</v>
      </c>
      <c r="E10" t="s">
        <v>686</v>
      </c>
      <c r="F10" t="s">
        <v>1063</v>
      </c>
    </row>
    <row r="11" spans="1:6" x14ac:dyDescent="0.3">
      <c r="A11" s="1">
        <v>43210</v>
      </c>
      <c r="B11">
        <v>1</v>
      </c>
      <c r="C11" t="s">
        <v>536</v>
      </c>
      <c r="D11" t="s">
        <v>556</v>
      </c>
      <c r="E11" t="s">
        <v>686</v>
      </c>
    </row>
    <row r="12" spans="1:6" x14ac:dyDescent="0.3">
      <c r="A12" s="1">
        <v>43210</v>
      </c>
      <c r="B12">
        <v>21</v>
      </c>
      <c r="C12" t="s">
        <v>537</v>
      </c>
      <c r="D12" t="s">
        <v>542</v>
      </c>
      <c r="E12" t="s">
        <v>694</v>
      </c>
      <c r="F12" t="s">
        <v>549</v>
      </c>
    </row>
    <row r="13" spans="1:6" x14ac:dyDescent="0.3">
      <c r="A13" s="1">
        <v>43210</v>
      </c>
      <c r="B13">
        <v>2</v>
      </c>
      <c r="C13" t="s">
        <v>537</v>
      </c>
      <c r="D13" t="s">
        <v>542</v>
      </c>
      <c r="E13" t="s">
        <v>694</v>
      </c>
      <c r="F13" t="s">
        <v>560</v>
      </c>
    </row>
    <row r="14" spans="1:6" x14ac:dyDescent="0.3">
      <c r="A14" s="1">
        <v>43210</v>
      </c>
      <c r="B14">
        <v>56</v>
      </c>
      <c r="C14" t="s">
        <v>537</v>
      </c>
      <c r="D14" t="s">
        <v>542</v>
      </c>
      <c r="E14" t="s">
        <v>694</v>
      </c>
      <c r="F14" t="s">
        <v>550</v>
      </c>
    </row>
    <row r="15" spans="1:6" x14ac:dyDescent="0.3">
      <c r="A15" s="1">
        <v>43210</v>
      </c>
      <c r="B15">
        <v>22</v>
      </c>
      <c r="C15" t="s">
        <v>537</v>
      </c>
      <c r="D15" t="s">
        <v>542</v>
      </c>
      <c r="E15" t="s">
        <v>694</v>
      </c>
      <c r="F15" t="s">
        <v>552</v>
      </c>
    </row>
    <row r="16" spans="1:6" x14ac:dyDescent="0.3">
      <c r="A16" s="1">
        <v>43210</v>
      </c>
      <c r="B16">
        <v>29</v>
      </c>
      <c r="C16" t="s">
        <v>537</v>
      </c>
      <c r="D16" t="s">
        <v>542</v>
      </c>
      <c r="E16" t="s">
        <v>694</v>
      </c>
      <c r="F16" t="s">
        <v>553</v>
      </c>
    </row>
    <row r="17" spans="1:6" x14ac:dyDescent="0.3">
      <c r="A17" s="1">
        <v>43210</v>
      </c>
      <c r="B17">
        <v>31</v>
      </c>
      <c r="C17" t="s">
        <v>537</v>
      </c>
      <c r="D17" t="s">
        <v>543</v>
      </c>
      <c r="E17" t="s">
        <v>694</v>
      </c>
      <c r="F17" s="15" t="s">
        <v>1064</v>
      </c>
    </row>
    <row r="18" spans="1:6" x14ac:dyDescent="0.3">
      <c r="A18" s="1">
        <v>43210</v>
      </c>
      <c r="B18">
        <v>3</v>
      </c>
      <c r="C18" t="s">
        <v>537</v>
      </c>
      <c r="D18" t="s">
        <v>557</v>
      </c>
      <c r="E18" t="s">
        <v>686</v>
      </c>
      <c r="F18" t="s">
        <v>208</v>
      </c>
    </row>
    <row r="19" spans="1:6" x14ac:dyDescent="0.3">
      <c r="A19" s="1">
        <v>43210</v>
      </c>
      <c r="B19">
        <v>1</v>
      </c>
      <c r="C19" t="s">
        <v>537</v>
      </c>
      <c r="D19" t="s">
        <v>558</v>
      </c>
      <c r="E19" t="s">
        <v>696</v>
      </c>
    </row>
    <row r="20" spans="1:6" x14ac:dyDescent="0.3">
      <c r="A20" s="1">
        <v>43210</v>
      </c>
      <c r="B20">
        <v>1</v>
      </c>
      <c r="C20" t="s">
        <v>539</v>
      </c>
      <c r="D20" t="s">
        <v>559</v>
      </c>
      <c r="E20" t="s">
        <v>695</v>
      </c>
    </row>
    <row r="21" spans="1:6" x14ac:dyDescent="0.3">
      <c r="A21" s="1">
        <v>43210</v>
      </c>
      <c r="B21">
        <v>3</v>
      </c>
      <c r="C21" t="s">
        <v>554</v>
      </c>
      <c r="D21" t="s">
        <v>546</v>
      </c>
      <c r="E21" t="s">
        <v>685</v>
      </c>
      <c r="F21" t="s">
        <v>1061</v>
      </c>
    </row>
    <row r="22" spans="1:6" x14ac:dyDescent="0.3">
      <c r="A22" s="1">
        <v>43223</v>
      </c>
      <c r="B22">
        <v>8</v>
      </c>
      <c r="C22" t="s">
        <v>1131</v>
      </c>
      <c r="D22" t="s">
        <v>1136</v>
      </c>
      <c r="E22" t="s">
        <v>1153</v>
      </c>
      <c r="F22" t="s">
        <v>1147</v>
      </c>
    </row>
    <row r="23" spans="1:6" x14ac:dyDescent="0.3">
      <c r="A23" s="1">
        <v>43223</v>
      </c>
      <c r="B23">
        <v>2</v>
      </c>
      <c r="C23" t="s">
        <v>1131</v>
      </c>
      <c r="D23" t="s">
        <v>1136</v>
      </c>
      <c r="E23" t="s">
        <v>1153</v>
      </c>
      <c r="F23" t="s">
        <v>1148</v>
      </c>
    </row>
    <row r="24" spans="1:6" x14ac:dyDescent="0.3">
      <c r="A24" s="1">
        <v>43223</v>
      </c>
      <c r="B24">
        <v>1</v>
      </c>
      <c r="C24" t="s">
        <v>1131</v>
      </c>
      <c r="D24" t="s">
        <v>1137</v>
      </c>
      <c r="E24" t="s">
        <v>1154</v>
      </c>
      <c r="F24" t="s">
        <v>1160</v>
      </c>
    </row>
    <row r="25" spans="1:6" x14ac:dyDescent="0.3">
      <c r="A25" s="1">
        <v>43223</v>
      </c>
      <c r="B25">
        <v>2</v>
      </c>
      <c r="C25" t="s">
        <v>1131</v>
      </c>
      <c r="D25" t="s">
        <v>1158</v>
      </c>
      <c r="E25" t="s">
        <v>1157</v>
      </c>
    </row>
    <row r="26" spans="1:6" x14ac:dyDescent="0.3">
      <c r="A26" s="1">
        <v>43223</v>
      </c>
      <c r="B26">
        <v>2</v>
      </c>
      <c r="C26" t="s">
        <v>1132</v>
      </c>
      <c r="D26" t="s">
        <v>1139</v>
      </c>
      <c r="E26" t="s">
        <v>1155</v>
      </c>
      <c r="F26" t="s">
        <v>1161</v>
      </c>
    </row>
    <row r="27" spans="1:6" x14ac:dyDescent="0.3">
      <c r="A27" s="1">
        <v>43223</v>
      </c>
      <c r="B27">
        <v>1</v>
      </c>
      <c r="C27" t="s">
        <v>1133</v>
      </c>
      <c r="D27" t="s">
        <v>1159</v>
      </c>
      <c r="E27" t="s">
        <v>1157</v>
      </c>
    </row>
    <row r="28" spans="1:6" x14ac:dyDescent="0.3">
      <c r="A28" s="1">
        <v>43238</v>
      </c>
      <c r="B28">
        <v>8</v>
      </c>
      <c r="C28" t="s">
        <v>1435</v>
      </c>
      <c r="D28" t="s">
        <v>1438</v>
      </c>
      <c r="E28" t="s">
        <v>1862</v>
      </c>
    </row>
    <row r="29" spans="1:6" x14ac:dyDescent="0.3">
      <c r="A29" s="1">
        <v>43238</v>
      </c>
      <c r="B29">
        <v>1</v>
      </c>
      <c r="C29" t="s">
        <v>1435</v>
      </c>
      <c r="D29" t="s">
        <v>1445</v>
      </c>
      <c r="E29" t="s">
        <v>1862</v>
      </c>
    </row>
    <row r="30" spans="1:6" x14ac:dyDescent="0.3">
      <c r="A30" s="1">
        <v>43238</v>
      </c>
      <c r="B30">
        <v>2</v>
      </c>
      <c r="C30" t="s">
        <v>1435</v>
      </c>
      <c r="D30" t="s">
        <v>1446</v>
      </c>
      <c r="E30" t="s">
        <v>1862</v>
      </c>
    </row>
    <row r="31" spans="1:6" x14ac:dyDescent="0.3">
      <c r="A31" s="1">
        <v>43238</v>
      </c>
      <c r="B31">
        <v>1</v>
      </c>
      <c r="C31" t="s">
        <v>1435</v>
      </c>
      <c r="D31" t="s">
        <v>1447</v>
      </c>
      <c r="E31" t="s">
        <v>1863</v>
      </c>
    </row>
    <row r="32" spans="1:6" x14ac:dyDescent="0.3">
      <c r="A32" s="1">
        <v>43238</v>
      </c>
      <c r="B32">
        <v>3</v>
      </c>
      <c r="C32" t="s">
        <v>1435</v>
      </c>
      <c r="D32" t="s">
        <v>1448</v>
      </c>
      <c r="E32" t="s">
        <v>1862</v>
      </c>
    </row>
    <row r="33" spans="1:6" x14ac:dyDescent="0.3">
      <c r="A33" s="1">
        <v>43238</v>
      </c>
      <c r="B33">
        <v>4</v>
      </c>
      <c r="C33" t="s">
        <v>1435</v>
      </c>
      <c r="D33" t="s">
        <v>1449</v>
      </c>
      <c r="E33" t="s">
        <v>1862</v>
      </c>
    </row>
    <row r="34" spans="1:6" x14ac:dyDescent="0.3">
      <c r="A34" s="1">
        <v>43238</v>
      </c>
      <c r="B34">
        <v>1</v>
      </c>
      <c r="C34" t="s">
        <v>1444</v>
      </c>
      <c r="D34" t="s">
        <v>1450</v>
      </c>
      <c r="E34" t="s">
        <v>1873</v>
      </c>
    </row>
    <row r="35" spans="1:6" x14ac:dyDescent="0.3">
      <c r="A35" s="1">
        <v>43238</v>
      </c>
      <c r="B35">
        <v>1</v>
      </c>
      <c r="C35" t="s">
        <v>1444</v>
      </c>
      <c r="D35" t="s">
        <v>1451</v>
      </c>
      <c r="E35" t="s">
        <v>1873</v>
      </c>
    </row>
    <row r="36" spans="1:6" x14ac:dyDescent="0.3">
      <c r="A36" s="1">
        <v>43238</v>
      </c>
      <c r="B36">
        <v>11</v>
      </c>
      <c r="C36" t="s">
        <v>1436</v>
      </c>
      <c r="D36" t="s">
        <v>1441</v>
      </c>
      <c r="E36" t="s">
        <v>1867</v>
      </c>
    </row>
    <row r="37" spans="1:6" x14ac:dyDescent="0.3">
      <c r="A37" s="1">
        <v>43238</v>
      </c>
      <c r="B37">
        <v>4</v>
      </c>
      <c r="C37" t="s">
        <v>1436</v>
      </c>
      <c r="D37" t="s">
        <v>1452</v>
      </c>
      <c r="E37" t="s">
        <v>1867</v>
      </c>
    </row>
    <row r="38" spans="1:6" x14ac:dyDescent="0.3">
      <c r="A38" s="1">
        <v>43238</v>
      </c>
      <c r="B38">
        <v>1</v>
      </c>
      <c r="C38" t="s">
        <v>1436</v>
      </c>
      <c r="D38" t="s">
        <v>1453</v>
      </c>
      <c r="E38" t="s">
        <v>1867</v>
      </c>
    </row>
    <row r="39" spans="1:6" x14ac:dyDescent="0.3">
      <c r="A39" s="1">
        <v>43238</v>
      </c>
      <c r="B39">
        <v>1</v>
      </c>
      <c r="C39" t="s">
        <v>1437</v>
      </c>
      <c r="D39" t="s">
        <v>1454</v>
      </c>
      <c r="E39" t="s">
        <v>1863</v>
      </c>
    </row>
    <row r="40" spans="1:6" x14ac:dyDescent="0.3">
      <c r="A40" s="1">
        <v>43238</v>
      </c>
      <c r="B40">
        <v>1</v>
      </c>
      <c r="C40" t="s">
        <v>1437</v>
      </c>
      <c r="D40" t="s">
        <v>1455</v>
      </c>
      <c r="E40" t="s">
        <v>1863</v>
      </c>
    </row>
    <row r="41" spans="1:6" x14ac:dyDescent="0.3">
      <c r="A41" s="1">
        <v>43253</v>
      </c>
      <c r="B41">
        <v>1</v>
      </c>
      <c r="C41" t="s">
        <v>1435</v>
      </c>
      <c r="D41" t="s">
        <v>1447</v>
      </c>
      <c r="E41" t="s">
        <v>1863</v>
      </c>
    </row>
    <row r="42" spans="1:6" x14ac:dyDescent="0.3">
      <c r="A42" s="1">
        <v>43253</v>
      </c>
      <c r="B42">
        <v>2</v>
      </c>
      <c r="C42" t="s">
        <v>1435</v>
      </c>
      <c r="D42" t="s">
        <v>1477</v>
      </c>
      <c r="E42" t="s">
        <v>1863</v>
      </c>
    </row>
    <row r="43" spans="1:6" x14ac:dyDescent="0.3">
      <c r="A43" s="1">
        <v>43253</v>
      </c>
      <c r="B43">
        <v>1</v>
      </c>
      <c r="C43" t="s">
        <v>1435</v>
      </c>
      <c r="D43" t="s">
        <v>1478</v>
      </c>
      <c r="E43" t="s">
        <v>1873</v>
      </c>
    </row>
    <row r="44" spans="1:6" x14ac:dyDescent="0.3">
      <c r="A44" s="1">
        <v>43253</v>
      </c>
      <c r="B44">
        <v>1</v>
      </c>
      <c r="C44" t="s">
        <v>1435</v>
      </c>
      <c r="D44" t="s">
        <v>1445</v>
      </c>
      <c r="E44" t="s">
        <v>1862</v>
      </c>
    </row>
    <row r="45" spans="1:6" x14ac:dyDescent="0.3">
      <c r="A45" s="1">
        <v>43253</v>
      </c>
      <c r="B45">
        <v>2</v>
      </c>
      <c r="C45" t="s">
        <v>1435</v>
      </c>
      <c r="D45" t="s">
        <v>1449</v>
      </c>
      <c r="E45" t="s">
        <v>1862</v>
      </c>
      <c r="F45" t="s">
        <v>1482</v>
      </c>
    </row>
    <row r="46" spans="1:6" x14ac:dyDescent="0.3">
      <c r="A46" s="1">
        <v>43253</v>
      </c>
      <c r="B46">
        <v>2</v>
      </c>
      <c r="C46" t="s">
        <v>1435</v>
      </c>
      <c r="D46" t="s">
        <v>1449</v>
      </c>
      <c r="E46" t="s">
        <v>1862</v>
      </c>
      <c r="F46" t="s">
        <v>1483</v>
      </c>
    </row>
    <row r="47" spans="1:6" x14ac:dyDescent="0.3">
      <c r="A47" s="1">
        <v>43253</v>
      </c>
      <c r="B47">
        <v>38</v>
      </c>
      <c r="C47" t="s">
        <v>1436</v>
      </c>
      <c r="D47" t="s">
        <v>1441</v>
      </c>
      <c r="E47" t="s">
        <v>1867</v>
      </c>
      <c r="F47" t="s">
        <v>1881</v>
      </c>
    </row>
    <row r="48" spans="1:6" x14ac:dyDescent="0.3">
      <c r="A48" s="1">
        <v>43253</v>
      </c>
      <c r="B48">
        <v>3</v>
      </c>
      <c r="C48" t="s">
        <v>1436</v>
      </c>
      <c r="D48" t="s">
        <v>1452</v>
      </c>
      <c r="E48" t="s">
        <v>1867</v>
      </c>
      <c r="F48" t="s">
        <v>1906</v>
      </c>
    </row>
    <row r="49" spans="1:6" x14ac:dyDescent="0.3">
      <c r="A49" s="1">
        <v>43253</v>
      </c>
      <c r="B49">
        <v>1</v>
      </c>
      <c r="C49" t="s">
        <v>1436</v>
      </c>
      <c r="D49" t="s">
        <v>1441</v>
      </c>
      <c r="E49" t="s">
        <v>1867</v>
      </c>
      <c r="F49" t="s">
        <v>1907</v>
      </c>
    </row>
    <row r="50" spans="1:6" x14ac:dyDescent="0.3">
      <c r="A50" s="1">
        <v>43253</v>
      </c>
      <c r="B50">
        <v>8</v>
      </c>
      <c r="C50" t="s">
        <v>1436</v>
      </c>
      <c r="D50" t="s">
        <v>1476</v>
      </c>
      <c r="E50" t="s">
        <v>1867</v>
      </c>
      <c r="F50" t="s">
        <v>1889</v>
      </c>
    </row>
    <row r="51" spans="1:6" x14ac:dyDescent="0.3">
      <c r="A51" s="1">
        <v>43253</v>
      </c>
      <c r="B51">
        <v>2</v>
      </c>
      <c r="C51" t="s">
        <v>1436</v>
      </c>
      <c r="D51" t="s">
        <v>1479</v>
      </c>
      <c r="E51" t="s">
        <v>1870</v>
      </c>
    </row>
    <row r="52" spans="1:6" x14ac:dyDescent="0.3">
      <c r="A52" s="1">
        <v>43253</v>
      </c>
      <c r="B52">
        <v>1</v>
      </c>
      <c r="C52" t="s">
        <v>1457</v>
      </c>
      <c r="D52" t="s">
        <v>1480</v>
      </c>
      <c r="E52" t="s">
        <v>1863</v>
      </c>
    </row>
    <row r="53" spans="1:6" x14ac:dyDescent="0.3">
      <c r="A53" s="1">
        <v>43253</v>
      </c>
      <c r="B53">
        <v>1</v>
      </c>
      <c r="C53" t="s">
        <v>1444</v>
      </c>
      <c r="D53" t="s">
        <v>1481</v>
      </c>
      <c r="E53" t="s">
        <v>1873</v>
      </c>
      <c r="F53" t="s">
        <v>1908</v>
      </c>
    </row>
    <row r="54" spans="1:6" x14ac:dyDescent="0.3">
      <c r="A54" s="1">
        <v>43267</v>
      </c>
      <c r="B54">
        <v>5</v>
      </c>
      <c r="C54" t="s">
        <v>1488</v>
      </c>
      <c r="D54" t="s">
        <v>1515</v>
      </c>
      <c r="E54" t="s">
        <v>1863</v>
      </c>
    </row>
    <row r="55" spans="1:6" x14ac:dyDescent="0.3">
      <c r="A55" s="1">
        <v>43267</v>
      </c>
      <c r="B55">
        <v>7</v>
      </c>
      <c r="C55" t="s">
        <v>1488</v>
      </c>
      <c r="D55" t="s">
        <v>1516</v>
      </c>
      <c r="E55" t="s">
        <v>1863</v>
      </c>
      <c r="F55" t="s">
        <v>1909</v>
      </c>
    </row>
    <row r="56" spans="1:6" x14ac:dyDescent="0.3">
      <c r="A56" s="1">
        <v>43267</v>
      </c>
      <c r="B56">
        <v>2</v>
      </c>
      <c r="C56" t="s">
        <v>1488</v>
      </c>
      <c r="D56" t="s">
        <v>1517</v>
      </c>
      <c r="E56" t="s">
        <v>1873</v>
      </c>
    </row>
    <row r="57" spans="1:6" x14ac:dyDescent="0.3">
      <c r="A57" s="1">
        <v>43267</v>
      </c>
      <c r="B57">
        <v>1</v>
      </c>
      <c r="C57" t="s">
        <v>1488</v>
      </c>
      <c r="D57" t="s">
        <v>1518</v>
      </c>
      <c r="E57" t="s">
        <v>1862</v>
      </c>
    </row>
    <row r="58" spans="1:6" x14ac:dyDescent="0.3">
      <c r="A58" s="1">
        <v>43267</v>
      </c>
      <c r="B58">
        <v>5</v>
      </c>
      <c r="C58" t="s">
        <v>1488</v>
      </c>
      <c r="D58" t="s">
        <v>1519</v>
      </c>
      <c r="E58" t="s">
        <v>1862</v>
      </c>
    </row>
    <row r="59" spans="1:6" x14ac:dyDescent="0.3">
      <c r="A59" s="1">
        <v>43267</v>
      </c>
      <c r="B59">
        <v>4</v>
      </c>
      <c r="C59" t="s">
        <v>1514</v>
      </c>
      <c r="D59" t="s">
        <v>1498</v>
      </c>
      <c r="E59" t="s">
        <v>1867</v>
      </c>
      <c r="F59" t="s">
        <v>1881</v>
      </c>
    </row>
    <row r="60" spans="1:6" x14ac:dyDescent="0.3">
      <c r="A60" s="1">
        <v>43267</v>
      </c>
      <c r="B60">
        <v>1</v>
      </c>
      <c r="C60" t="s">
        <v>1514</v>
      </c>
      <c r="D60" t="s">
        <v>1500</v>
      </c>
      <c r="E60" t="s">
        <v>1867</v>
      </c>
      <c r="F60" t="s">
        <v>1874</v>
      </c>
    </row>
    <row r="61" spans="1:6" x14ac:dyDescent="0.3">
      <c r="A61" s="1">
        <v>43267</v>
      </c>
      <c r="B61">
        <v>1</v>
      </c>
      <c r="C61" t="s">
        <v>1514</v>
      </c>
      <c r="D61" t="s">
        <v>1505</v>
      </c>
      <c r="E61" t="s">
        <v>1867</v>
      </c>
      <c r="F61" t="s">
        <v>1879</v>
      </c>
    </row>
    <row r="62" spans="1:6" x14ac:dyDescent="0.3">
      <c r="A62" s="1">
        <v>43267</v>
      </c>
      <c r="B62">
        <v>1</v>
      </c>
      <c r="C62" t="s">
        <v>1491</v>
      </c>
      <c r="D62" t="s">
        <v>1520</v>
      </c>
      <c r="E62" t="s">
        <v>1867</v>
      </c>
      <c r="F62" t="s">
        <v>1910</v>
      </c>
    </row>
    <row r="63" spans="1:6" x14ac:dyDescent="0.3">
      <c r="A63" s="1">
        <v>43281</v>
      </c>
      <c r="B63">
        <v>16</v>
      </c>
      <c r="C63" t="s">
        <v>1789</v>
      </c>
      <c r="D63" t="s">
        <v>1832</v>
      </c>
      <c r="E63" t="s">
        <v>1867</v>
      </c>
      <c r="F63" t="s">
        <v>1911</v>
      </c>
    </row>
    <row r="64" spans="1:6" x14ac:dyDescent="0.3">
      <c r="A64" s="1">
        <v>43281</v>
      </c>
      <c r="B64">
        <v>25</v>
      </c>
      <c r="C64" t="s">
        <v>1789</v>
      </c>
      <c r="D64" t="s">
        <v>1794</v>
      </c>
      <c r="E64" t="s">
        <v>1867</v>
      </c>
      <c r="F64" t="s">
        <v>1874</v>
      </c>
    </row>
    <row r="65" spans="1:6" x14ac:dyDescent="0.3">
      <c r="A65" s="1">
        <v>43281</v>
      </c>
      <c r="B65">
        <v>22</v>
      </c>
      <c r="C65" t="s">
        <v>1789</v>
      </c>
      <c r="D65" t="s">
        <v>7</v>
      </c>
      <c r="E65" t="s">
        <v>1867</v>
      </c>
      <c r="F65" t="s">
        <v>1912</v>
      </c>
    </row>
    <row r="66" spans="1:6" x14ac:dyDescent="0.3">
      <c r="A66" s="1">
        <v>43281</v>
      </c>
      <c r="B66">
        <v>2</v>
      </c>
      <c r="C66" t="s">
        <v>1789</v>
      </c>
      <c r="D66" t="s">
        <v>1833</v>
      </c>
      <c r="E66" t="s">
        <v>1867</v>
      </c>
    </row>
    <row r="67" spans="1:6" x14ac:dyDescent="0.3">
      <c r="A67" s="1">
        <v>43281</v>
      </c>
      <c r="B67">
        <v>1</v>
      </c>
      <c r="C67" t="s">
        <v>1789</v>
      </c>
      <c r="D67" t="s">
        <v>1800</v>
      </c>
      <c r="E67" t="s">
        <v>1863</v>
      </c>
    </row>
    <row r="68" spans="1:6" x14ac:dyDescent="0.3">
      <c r="A68" s="1">
        <v>43281</v>
      </c>
      <c r="B68">
        <v>2</v>
      </c>
      <c r="C68" t="s">
        <v>1789</v>
      </c>
      <c r="D68" t="s">
        <v>1834</v>
      </c>
      <c r="E68" t="s">
        <v>1870</v>
      </c>
    </row>
    <row r="69" spans="1:6" x14ac:dyDescent="0.3">
      <c r="A69" s="1">
        <v>43281</v>
      </c>
      <c r="B69">
        <v>10</v>
      </c>
      <c r="C69" t="s">
        <v>1830</v>
      </c>
      <c r="D69" t="s">
        <v>1835</v>
      </c>
      <c r="E69" t="s">
        <v>1863</v>
      </c>
      <c r="F69" t="s">
        <v>1888</v>
      </c>
    </row>
    <row r="70" spans="1:6" x14ac:dyDescent="0.3">
      <c r="A70" s="1">
        <v>43281</v>
      </c>
      <c r="B70">
        <v>3</v>
      </c>
      <c r="C70" t="s">
        <v>1793</v>
      </c>
      <c r="D70" t="s">
        <v>1819</v>
      </c>
      <c r="E70" t="s">
        <v>1873</v>
      </c>
    </row>
    <row r="71" spans="1:6" x14ac:dyDescent="0.3">
      <c r="A71" s="1">
        <v>43281</v>
      </c>
      <c r="B71">
        <v>1</v>
      </c>
      <c r="C71" t="s">
        <v>1793</v>
      </c>
      <c r="D71" t="s">
        <v>1836</v>
      </c>
      <c r="E71" t="s">
        <v>1873</v>
      </c>
    </row>
    <row r="72" spans="1:6" x14ac:dyDescent="0.3">
      <c r="A72" s="1">
        <v>43281</v>
      </c>
      <c r="B72">
        <v>1</v>
      </c>
      <c r="C72" t="s">
        <v>1831</v>
      </c>
      <c r="D72" t="s">
        <v>1816</v>
      </c>
      <c r="E72" t="s">
        <v>1863</v>
      </c>
    </row>
    <row r="73" spans="1:6" x14ac:dyDescent="0.3">
      <c r="A73" s="1">
        <v>43281</v>
      </c>
      <c r="B73">
        <v>1</v>
      </c>
      <c r="C73" t="s">
        <v>1831</v>
      </c>
      <c r="D73" t="s">
        <v>1837</v>
      </c>
      <c r="E73" t="s">
        <v>1863</v>
      </c>
    </row>
    <row r="74" spans="1:6" x14ac:dyDescent="0.3">
      <c r="A74" s="1">
        <v>43281</v>
      </c>
      <c r="B74">
        <v>6</v>
      </c>
      <c r="C74" t="s">
        <v>1790</v>
      </c>
      <c r="D74" t="s">
        <v>1838</v>
      </c>
      <c r="E74" t="s">
        <v>1863</v>
      </c>
      <c r="F74" t="s">
        <v>1877</v>
      </c>
    </row>
    <row r="75" spans="1:6" x14ac:dyDescent="0.3">
      <c r="A75" s="1">
        <v>43281</v>
      </c>
      <c r="B75">
        <v>3</v>
      </c>
      <c r="C75" t="s">
        <v>1790</v>
      </c>
      <c r="D75" t="s">
        <v>1808</v>
      </c>
      <c r="E75" t="s">
        <v>1863</v>
      </c>
      <c r="F75" t="s">
        <v>1913</v>
      </c>
    </row>
    <row r="76" spans="1:6" x14ac:dyDescent="0.3">
      <c r="A76" s="1">
        <v>43281</v>
      </c>
      <c r="B76">
        <v>1</v>
      </c>
      <c r="C76" t="s">
        <v>1790</v>
      </c>
      <c r="D76" t="s">
        <v>1839</v>
      </c>
      <c r="E76" t="s">
        <v>1862</v>
      </c>
    </row>
    <row r="77" spans="1:6" x14ac:dyDescent="0.3">
      <c r="A77" s="1">
        <v>43281</v>
      </c>
      <c r="B77">
        <v>8</v>
      </c>
      <c r="C77" t="s">
        <v>1790</v>
      </c>
      <c r="D77" t="s">
        <v>1809</v>
      </c>
      <c r="E77" t="s">
        <v>1863</v>
      </c>
      <c r="F77" t="s">
        <v>432</v>
      </c>
    </row>
    <row r="78" spans="1:6" x14ac:dyDescent="0.3">
      <c r="A78" s="1">
        <v>43281</v>
      </c>
      <c r="B78">
        <v>7</v>
      </c>
      <c r="C78" t="s">
        <v>1790</v>
      </c>
      <c r="D78" t="s">
        <v>1809</v>
      </c>
      <c r="E78" t="s">
        <v>1862</v>
      </c>
    </row>
    <row r="79" spans="1:6" x14ac:dyDescent="0.3">
      <c r="A79" s="1">
        <v>43281</v>
      </c>
      <c r="B79">
        <v>1</v>
      </c>
      <c r="C79" t="s">
        <v>1790</v>
      </c>
      <c r="D79" t="s">
        <v>1840</v>
      </c>
      <c r="E79" t="s">
        <v>1872</v>
      </c>
    </row>
    <row r="80" spans="1:6" x14ac:dyDescent="0.3">
      <c r="A80" s="1">
        <v>43281</v>
      </c>
      <c r="B80">
        <v>2</v>
      </c>
      <c r="C80" t="s">
        <v>1790</v>
      </c>
      <c r="D80" t="s">
        <v>1841</v>
      </c>
      <c r="E80" t="s">
        <v>1862</v>
      </c>
      <c r="F80" t="s">
        <v>1914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25" workbookViewId="0">
      <selection activeCell="A38" sqref="A38:F101"/>
    </sheetView>
  </sheetViews>
  <sheetFormatPr defaultRowHeight="16.2" x14ac:dyDescent="0.3"/>
  <sheetData>
    <row r="1" spans="1:6" x14ac:dyDescent="0.3">
      <c r="A1" s="3">
        <v>43158</v>
      </c>
      <c r="B1" s="4">
        <v>1</v>
      </c>
      <c r="C1" s="4" t="s">
        <v>30</v>
      </c>
      <c r="D1" s="5" t="s">
        <v>7</v>
      </c>
      <c r="E1" s="5" t="s">
        <v>45</v>
      </c>
      <c r="F1" s="5" t="s">
        <v>60</v>
      </c>
    </row>
    <row r="2" spans="1:6" x14ac:dyDescent="0.3">
      <c r="A2" s="20">
        <v>43174</v>
      </c>
      <c r="B2" s="15">
        <v>4</v>
      </c>
      <c r="C2" s="15" t="s">
        <v>79</v>
      </c>
      <c r="D2" s="15" t="s">
        <v>82</v>
      </c>
      <c r="E2" s="15" t="s">
        <v>84</v>
      </c>
      <c r="F2" s="15" t="s">
        <v>85</v>
      </c>
    </row>
    <row r="3" spans="1:6" x14ac:dyDescent="0.3">
      <c r="A3" s="20">
        <v>43174</v>
      </c>
      <c r="B3" s="15">
        <v>2</v>
      </c>
      <c r="C3" s="15" t="s">
        <v>79</v>
      </c>
      <c r="D3" s="15" t="s">
        <v>82</v>
      </c>
      <c r="E3" s="15" t="s">
        <v>84</v>
      </c>
      <c r="F3" s="15" t="s">
        <v>86</v>
      </c>
    </row>
    <row r="4" spans="1:6" x14ac:dyDescent="0.3">
      <c r="A4" s="1">
        <v>43192</v>
      </c>
      <c r="B4">
        <v>1</v>
      </c>
      <c r="C4" t="s">
        <v>105</v>
      </c>
      <c r="D4" t="s">
        <v>112</v>
      </c>
      <c r="E4" t="s">
        <v>155</v>
      </c>
      <c r="F4" t="s">
        <v>124</v>
      </c>
    </row>
    <row r="5" spans="1:6" x14ac:dyDescent="0.3">
      <c r="A5" s="1">
        <v>43192</v>
      </c>
      <c r="B5">
        <v>22</v>
      </c>
      <c r="C5" t="s">
        <v>106</v>
      </c>
      <c r="D5" t="s">
        <v>113</v>
      </c>
      <c r="E5" t="s">
        <v>149</v>
      </c>
      <c r="F5" t="s">
        <v>394</v>
      </c>
    </row>
    <row r="6" spans="1:6" x14ac:dyDescent="0.3">
      <c r="A6" s="1">
        <v>43192</v>
      </c>
      <c r="B6">
        <v>2</v>
      </c>
      <c r="C6" t="s">
        <v>106</v>
      </c>
      <c r="D6" t="s">
        <v>140</v>
      </c>
      <c r="E6" t="s">
        <v>154</v>
      </c>
      <c r="F6" t="s">
        <v>398</v>
      </c>
    </row>
    <row r="7" spans="1:6" x14ac:dyDescent="0.3">
      <c r="A7" s="1">
        <v>43192</v>
      </c>
      <c r="B7">
        <v>1442</v>
      </c>
      <c r="C7" t="s">
        <v>106</v>
      </c>
      <c r="D7" t="s">
        <v>115</v>
      </c>
      <c r="E7" t="s">
        <v>149</v>
      </c>
      <c r="F7" t="s">
        <v>127</v>
      </c>
    </row>
    <row r="8" spans="1:6" x14ac:dyDescent="0.3">
      <c r="A8" s="1">
        <v>43192</v>
      </c>
      <c r="B8">
        <v>9</v>
      </c>
      <c r="C8" t="s">
        <v>106</v>
      </c>
      <c r="D8" t="s">
        <v>115</v>
      </c>
      <c r="E8" t="s">
        <v>149</v>
      </c>
      <c r="F8" t="s">
        <v>141</v>
      </c>
    </row>
    <row r="9" spans="1:6" x14ac:dyDescent="0.3">
      <c r="A9" s="1">
        <v>43192</v>
      </c>
      <c r="B9">
        <v>1</v>
      </c>
      <c r="C9" t="s">
        <v>106</v>
      </c>
      <c r="D9" t="s">
        <v>116</v>
      </c>
      <c r="E9" t="s">
        <v>154</v>
      </c>
      <c r="F9" t="s">
        <v>429</v>
      </c>
    </row>
    <row r="10" spans="1:6" x14ac:dyDescent="0.3">
      <c r="A10" s="1">
        <v>43192</v>
      </c>
      <c r="B10">
        <v>1</v>
      </c>
      <c r="C10" t="s">
        <v>106</v>
      </c>
      <c r="D10" t="s">
        <v>134</v>
      </c>
      <c r="E10" t="s">
        <v>149</v>
      </c>
      <c r="F10" t="s">
        <v>397</v>
      </c>
    </row>
    <row r="11" spans="1:6" x14ac:dyDescent="0.3">
      <c r="A11" s="1">
        <v>43210</v>
      </c>
      <c r="B11">
        <v>7</v>
      </c>
      <c r="C11" t="s">
        <v>294</v>
      </c>
      <c r="D11" t="s">
        <v>354</v>
      </c>
      <c r="E11" t="s">
        <v>326</v>
      </c>
    </row>
    <row r="12" spans="1:6" x14ac:dyDescent="0.3">
      <c r="A12" s="1">
        <v>43210</v>
      </c>
      <c r="B12">
        <v>1</v>
      </c>
      <c r="C12" t="s">
        <v>229</v>
      </c>
      <c r="D12" t="s">
        <v>295</v>
      </c>
      <c r="E12" t="s">
        <v>327</v>
      </c>
      <c r="F12" t="s">
        <v>256</v>
      </c>
    </row>
    <row r="13" spans="1:6" x14ac:dyDescent="0.3">
      <c r="A13" s="1">
        <v>43210</v>
      </c>
      <c r="B13">
        <v>1</v>
      </c>
      <c r="C13" t="s">
        <v>231</v>
      </c>
      <c r="D13" t="s">
        <v>296</v>
      </c>
      <c r="E13" t="s">
        <v>331</v>
      </c>
      <c r="F13" t="s">
        <v>434</v>
      </c>
    </row>
    <row r="14" spans="1:6" x14ac:dyDescent="0.3">
      <c r="A14" s="1">
        <v>43210</v>
      </c>
      <c r="B14">
        <v>1</v>
      </c>
      <c r="C14" t="s">
        <v>231</v>
      </c>
      <c r="D14" t="s">
        <v>297</v>
      </c>
      <c r="E14" t="s">
        <v>331</v>
      </c>
      <c r="F14" t="s">
        <v>421</v>
      </c>
    </row>
    <row r="15" spans="1:6" x14ac:dyDescent="0.3">
      <c r="A15" s="1">
        <v>43210</v>
      </c>
      <c r="B15">
        <v>1</v>
      </c>
      <c r="C15" t="s">
        <v>231</v>
      </c>
      <c r="D15" t="s">
        <v>298</v>
      </c>
      <c r="E15" t="s">
        <v>331</v>
      </c>
      <c r="F15" t="s">
        <v>420</v>
      </c>
    </row>
    <row r="16" spans="1:6" x14ac:dyDescent="0.3">
      <c r="A16" s="1">
        <v>43210</v>
      </c>
      <c r="B16">
        <v>2</v>
      </c>
      <c r="C16" t="s">
        <v>230</v>
      </c>
      <c r="D16" t="s">
        <v>240</v>
      </c>
      <c r="E16" t="s">
        <v>327</v>
      </c>
      <c r="F16" t="s">
        <v>287</v>
      </c>
    </row>
    <row r="17" spans="1:6" x14ac:dyDescent="0.3">
      <c r="A17" s="1">
        <v>43210</v>
      </c>
      <c r="B17">
        <v>1</v>
      </c>
      <c r="C17" t="s">
        <v>230</v>
      </c>
      <c r="D17" t="s">
        <v>299</v>
      </c>
      <c r="E17" t="s">
        <v>326</v>
      </c>
      <c r="F17" t="s">
        <v>305</v>
      </c>
    </row>
    <row r="18" spans="1:6" x14ac:dyDescent="0.3">
      <c r="A18" s="1">
        <v>43210</v>
      </c>
      <c r="B18">
        <v>1</v>
      </c>
      <c r="C18" t="s">
        <v>272</v>
      </c>
      <c r="D18" t="s">
        <v>279</v>
      </c>
      <c r="E18" t="s">
        <v>326</v>
      </c>
    </row>
    <row r="19" spans="1:6" x14ac:dyDescent="0.3">
      <c r="A19" s="1">
        <v>43210</v>
      </c>
      <c r="B19">
        <v>4</v>
      </c>
      <c r="C19" t="s">
        <v>272</v>
      </c>
      <c r="D19" t="s">
        <v>300</v>
      </c>
      <c r="E19" t="s">
        <v>326</v>
      </c>
      <c r="F19" t="s">
        <v>306</v>
      </c>
    </row>
    <row r="20" spans="1:6" x14ac:dyDescent="0.3">
      <c r="A20" s="1">
        <v>43210</v>
      </c>
      <c r="B20">
        <v>3</v>
      </c>
      <c r="C20" t="s">
        <v>272</v>
      </c>
      <c r="D20" t="s">
        <v>300</v>
      </c>
      <c r="E20" t="s">
        <v>326</v>
      </c>
      <c r="F20" t="s">
        <v>307</v>
      </c>
    </row>
    <row r="21" spans="1:6" x14ac:dyDescent="0.3">
      <c r="A21" s="1">
        <v>43210</v>
      </c>
      <c r="B21">
        <v>3</v>
      </c>
      <c r="C21" t="s">
        <v>272</v>
      </c>
      <c r="D21" t="s">
        <v>301</v>
      </c>
      <c r="E21" t="s">
        <v>326</v>
      </c>
    </row>
    <row r="22" spans="1:6" x14ac:dyDescent="0.3">
      <c r="A22" s="1">
        <v>43210</v>
      </c>
      <c r="B22">
        <v>1</v>
      </c>
      <c r="C22" t="s">
        <v>272</v>
      </c>
      <c r="D22" t="s">
        <v>252</v>
      </c>
      <c r="E22" t="s">
        <v>326</v>
      </c>
      <c r="F22" t="s">
        <v>292</v>
      </c>
    </row>
    <row r="23" spans="1:6" x14ac:dyDescent="0.3">
      <c r="A23" s="1">
        <v>43210</v>
      </c>
      <c r="B23">
        <v>2</v>
      </c>
      <c r="C23" t="s">
        <v>232</v>
      </c>
      <c r="D23" t="s">
        <v>302</v>
      </c>
      <c r="E23" t="s">
        <v>330</v>
      </c>
    </row>
    <row r="24" spans="1:6" x14ac:dyDescent="0.3">
      <c r="A24" s="1">
        <v>43210</v>
      </c>
      <c r="B24">
        <v>5</v>
      </c>
      <c r="C24" t="s">
        <v>232</v>
      </c>
      <c r="D24" t="s">
        <v>303</v>
      </c>
      <c r="E24" t="s">
        <v>330</v>
      </c>
      <c r="F24" t="s">
        <v>397</v>
      </c>
    </row>
    <row r="25" spans="1:6" x14ac:dyDescent="0.3">
      <c r="A25" s="1">
        <v>43210</v>
      </c>
      <c r="B25">
        <v>2</v>
      </c>
      <c r="C25" t="s">
        <v>232</v>
      </c>
      <c r="D25" t="s">
        <v>304</v>
      </c>
      <c r="E25" t="s">
        <v>330</v>
      </c>
    </row>
    <row r="26" spans="1:6" x14ac:dyDescent="0.3">
      <c r="A26" s="1">
        <v>43210</v>
      </c>
      <c r="B26">
        <v>2</v>
      </c>
      <c r="C26" t="s">
        <v>232</v>
      </c>
      <c r="D26" t="s">
        <v>249</v>
      </c>
      <c r="E26" t="s">
        <v>330</v>
      </c>
    </row>
    <row r="27" spans="1:6" x14ac:dyDescent="0.3">
      <c r="A27" s="1">
        <v>43210</v>
      </c>
      <c r="B27">
        <v>6</v>
      </c>
      <c r="C27" t="s">
        <v>232</v>
      </c>
      <c r="D27" t="s">
        <v>245</v>
      </c>
      <c r="E27" t="s">
        <v>330</v>
      </c>
      <c r="F27" t="s">
        <v>394</v>
      </c>
    </row>
    <row r="28" spans="1:6" x14ac:dyDescent="0.3">
      <c r="A28" s="1">
        <v>43210</v>
      </c>
      <c r="B28">
        <v>30</v>
      </c>
      <c r="C28" t="s">
        <v>232</v>
      </c>
      <c r="D28" t="s">
        <v>251</v>
      </c>
      <c r="E28" t="s">
        <v>330</v>
      </c>
      <c r="F28" t="s">
        <v>308</v>
      </c>
    </row>
    <row r="29" spans="1:6" x14ac:dyDescent="0.3">
      <c r="A29" s="1">
        <v>43210</v>
      </c>
      <c r="B29">
        <v>152</v>
      </c>
      <c r="C29" t="s">
        <v>232</v>
      </c>
      <c r="D29" t="s">
        <v>250</v>
      </c>
      <c r="E29" t="s">
        <v>330</v>
      </c>
      <c r="F29" t="s">
        <v>435</v>
      </c>
    </row>
    <row r="30" spans="1:6" x14ac:dyDescent="0.3">
      <c r="A30" s="1">
        <v>43210</v>
      </c>
      <c r="B30">
        <v>12</v>
      </c>
      <c r="C30" t="s">
        <v>232</v>
      </c>
      <c r="D30" t="s">
        <v>251</v>
      </c>
      <c r="E30" t="s">
        <v>330</v>
      </c>
      <c r="F30" t="s">
        <v>309</v>
      </c>
    </row>
    <row r="31" spans="1:6" x14ac:dyDescent="0.3">
      <c r="A31" s="1">
        <v>43210</v>
      </c>
      <c r="B31">
        <v>2</v>
      </c>
      <c r="C31" t="s">
        <v>232</v>
      </c>
      <c r="D31" t="s">
        <v>251</v>
      </c>
      <c r="E31" t="s">
        <v>330</v>
      </c>
      <c r="F31" t="s">
        <v>268</v>
      </c>
    </row>
    <row r="32" spans="1:6" x14ac:dyDescent="0.3">
      <c r="A32" s="1">
        <v>43223</v>
      </c>
      <c r="B32">
        <v>3</v>
      </c>
      <c r="C32" t="s">
        <v>340</v>
      </c>
      <c r="D32" t="s">
        <v>342</v>
      </c>
      <c r="E32" t="s">
        <v>410</v>
      </c>
      <c r="F32" t="s">
        <v>380</v>
      </c>
    </row>
    <row r="33" spans="1:6" x14ac:dyDescent="0.3">
      <c r="A33" s="1">
        <v>43223</v>
      </c>
      <c r="B33">
        <v>1</v>
      </c>
      <c r="C33" t="s">
        <v>340</v>
      </c>
      <c r="D33" t="s">
        <v>377</v>
      </c>
      <c r="E33" t="s">
        <v>416</v>
      </c>
      <c r="F33" t="s">
        <v>381</v>
      </c>
    </row>
    <row r="34" spans="1:6" x14ac:dyDescent="0.3">
      <c r="A34" s="1">
        <v>43223</v>
      </c>
      <c r="B34">
        <v>1</v>
      </c>
      <c r="C34" t="s">
        <v>353</v>
      </c>
      <c r="D34" t="s">
        <v>378</v>
      </c>
      <c r="E34" t="s">
        <v>396</v>
      </c>
      <c r="F34" t="s">
        <v>419</v>
      </c>
    </row>
    <row r="35" spans="1:6" x14ac:dyDescent="0.3">
      <c r="A35" s="1">
        <v>43223</v>
      </c>
      <c r="B35">
        <v>1</v>
      </c>
      <c r="C35" t="s">
        <v>375</v>
      </c>
      <c r="D35" t="s">
        <v>379</v>
      </c>
      <c r="E35" t="s">
        <v>418</v>
      </c>
      <c r="F35" t="s">
        <v>382</v>
      </c>
    </row>
    <row r="36" spans="1:6" x14ac:dyDescent="0.3">
      <c r="A36" s="1">
        <v>43223</v>
      </c>
      <c r="B36">
        <v>1</v>
      </c>
      <c r="C36" t="s">
        <v>376</v>
      </c>
      <c r="D36" t="s">
        <v>370</v>
      </c>
      <c r="E36" t="s">
        <v>396</v>
      </c>
      <c r="F36" t="s">
        <v>383</v>
      </c>
    </row>
    <row r="37" spans="1:6" x14ac:dyDescent="0.3">
      <c r="A37" s="1">
        <v>43223</v>
      </c>
      <c r="B37">
        <v>21</v>
      </c>
      <c r="C37" t="s">
        <v>333</v>
      </c>
      <c r="D37" t="s">
        <v>336</v>
      </c>
      <c r="E37" t="s">
        <v>411</v>
      </c>
      <c r="F37" t="s">
        <v>394</v>
      </c>
    </row>
    <row r="38" spans="1:6" x14ac:dyDescent="0.3">
      <c r="A38" s="1">
        <v>43238</v>
      </c>
      <c r="B38">
        <v>2</v>
      </c>
      <c r="C38" t="s">
        <v>571</v>
      </c>
      <c r="D38" t="s">
        <v>578</v>
      </c>
      <c r="E38" t="s">
        <v>685</v>
      </c>
      <c r="F38" t="s">
        <v>602</v>
      </c>
    </row>
    <row r="39" spans="1:6" x14ac:dyDescent="0.3">
      <c r="A39" s="1">
        <v>43238</v>
      </c>
      <c r="B39">
        <v>5</v>
      </c>
      <c r="C39" t="s">
        <v>571</v>
      </c>
      <c r="D39" t="s">
        <v>578</v>
      </c>
      <c r="E39" t="s">
        <v>685</v>
      </c>
      <c r="F39" t="s">
        <v>647</v>
      </c>
    </row>
    <row r="40" spans="1:6" x14ac:dyDescent="0.3">
      <c r="A40" s="1">
        <v>43238</v>
      </c>
      <c r="B40">
        <v>2</v>
      </c>
      <c r="C40" t="s">
        <v>571</v>
      </c>
      <c r="D40" t="s">
        <v>638</v>
      </c>
      <c r="E40" t="s">
        <v>685</v>
      </c>
      <c r="F40" t="s">
        <v>599</v>
      </c>
    </row>
    <row r="41" spans="1:6" x14ac:dyDescent="0.3">
      <c r="A41" s="1">
        <v>43238</v>
      </c>
      <c r="B41">
        <v>2</v>
      </c>
      <c r="C41" t="s">
        <v>571</v>
      </c>
      <c r="D41" t="s">
        <v>581</v>
      </c>
      <c r="E41" t="s">
        <v>686</v>
      </c>
      <c r="F41" t="s">
        <v>604</v>
      </c>
    </row>
    <row r="42" spans="1:6" x14ac:dyDescent="0.3">
      <c r="A42" s="1">
        <v>43238</v>
      </c>
      <c r="B42">
        <v>2</v>
      </c>
      <c r="C42" t="s">
        <v>636</v>
      </c>
      <c r="D42" t="s">
        <v>639</v>
      </c>
      <c r="E42" t="s">
        <v>686</v>
      </c>
      <c r="F42" t="s">
        <v>648</v>
      </c>
    </row>
    <row r="43" spans="1:6" x14ac:dyDescent="0.3">
      <c r="A43" s="1">
        <v>43238</v>
      </c>
      <c r="B43">
        <v>2</v>
      </c>
      <c r="C43" t="s">
        <v>574</v>
      </c>
      <c r="D43" t="s">
        <v>588</v>
      </c>
      <c r="E43" t="s">
        <v>686</v>
      </c>
    </row>
    <row r="44" spans="1:6" x14ac:dyDescent="0.3">
      <c r="A44" s="1">
        <v>43238</v>
      </c>
      <c r="B44">
        <v>2</v>
      </c>
      <c r="C44" t="s">
        <v>574</v>
      </c>
      <c r="D44" t="s">
        <v>640</v>
      </c>
      <c r="E44" t="s">
        <v>686</v>
      </c>
    </row>
    <row r="45" spans="1:6" x14ac:dyDescent="0.3">
      <c r="A45" s="1">
        <v>43238</v>
      </c>
      <c r="B45">
        <v>1</v>
      </c>
      <c r="C45" t="s">
        <v>574</v>
      </c>
      <c r="D45" t="s">
        <v>641</v>
      </c>
      <c r="E45" t="s">
        <v>686</v>
      </c>
    </row>
    <row r="46" spans="1:6" x14ac:dyDescent="0.3">
      <c r="A46" s="1">
        <v>43238</v>
      </c>
      <c r="B46">
        <v>1</v>
      </c>
      <c r="C46" t="s">
        <v>574</v>
      </c>
      <c r="D46" t="s">
        <v>642</v>
      </c>
      <c r="E46" t="s">
        <v>686</v>
      </c>
    </row>
    <row r="47" spans="1:6" x14ac:dyDescent="0.3">
      <c r="A47" s="1">
        <v>43238</v>
      </c>
      <c r="B47">
        <v>2</v>
      </c>
      <c r="C47" t="s">
        <v>637</v>
      </c>
      <c r="D47" t="s">
        <v>593</v>
      </c>
      <c r="E47" t="s">
        <v>686</v>
      </c>
      <c r="F47" t="s">
        <v>617</v>
      </c>
    </row>
    <row r="48" spans="1:6" x14ac:dyDescent="0.3">
      <c r="A48" s="1">
        <v>43238</v>
      </c>
      <c r="B48">
        <v>3</v>
      </c>
      <c r="C48" t="s">
        <v>637</v>
      </c>
      <c r="D48" t="s">
        <v>595</v>
      </c>
      <c r="E48" t="s">
        <v>688</v>
      </c>
    </row>
    <row r="49" spans="1:6" x14ac:dyDescent="0.3">
      <c r="A49" s="1">
        <v>43238</v>
      </c>
      <c r="B49">
        <v>13</v>
      </c>
      <c r="C49" t="s">
        <v>637</v>
      </c>
      <c r="D49" t="s">
        <v>593</v>
      </c>
      <c r="E49" t="s">
        <v>688</v>
      </c>
    </row>
    <row r="50" spans="1:6" x14ac:dyDescent="0.3">
      <c r="A50" s="1">
        <v>43238</v>
      </c>
      <c r="B50">
        <v>19</v>
      </c>
      <c r="C50" t="s">
        <v>637</v>
      </c>
      <c r="D50" t="s">
        <v>622</v>
      </c>
      <c r="E50" t="s">
        <v>686</v>
      </c>
      <c r="F50" t="s">
        <v>634</v>
      </c>
    </row>
    <row r="51" spans="1:6" x14ac:dyDescent="0.3">
      <c r="A51" s="1">
        <v>43238</v>
      </c>
      <c r="B51">
        <v>8</v>
      </c>
      <c r="C51" t="s">
        <v>637</v>
      </c>
      <c r="D51" t="s">
        <v>643</v>
      </c>
      <c r="E51" t="s">
        <v>686</v>
      </c>
      <c r="F51" t="s">
        <v>649</v>
      </c>
    </row>
    <row r="52" spans="1:6" x14ac:dyDescent="0.3">
      <c r="A52" s="1">
        <v>43238</v>
      </c>
      <c r="B52">
        <v>30</v>
      </c>
      <c r="C52" t="s">
        <v>637</v>
      </c>
      <c r="D52" t="s">
        <v>644</v>
      </c>
      <c r="E52" t="s">
        <v>688</v>
      </c>
      <c r="F52" t="s">
        <v>650</v>
      </c>
    </row>
    <row r="53" spans="1:6" x14ac:dyDescent="0.3">
      <c r="A53" s="1">
        <v>43238</v>
      </c>
      <c r="B53">
        <v>12</v>
      </c>
      <c r="C53" t="s">
        <v>637</v>
      </c>
      <c r="D53" t="s">
        <v>644</v>
      </c>
      <c r="E53" t="s">
        <v>688</v>
      </c>
      <c r="F53" t="s">
        <v>651</v>
      </c>
    </row>
    <row r="54" spans="1:6" x14ac:dyDescent="0.3">
      <c r="A54" s="1">
        <v>43238</v>
      </c>
      <c r="B54">
        <v>1</v>
      </c>
      <c r="C54" t="s">
        <v>573</v>
      </c>
      <c r="D54" t="s">
        <v>645</v>
      </c>
      <c r="E54" t="s">
        <v>687</v>
      </c>
    </row>
    <row r="55" spans="1:6" x14ac:dyDescent="0.3">
      <c r="A55" s="1">
        <v>43238</v>
      </c>
      <c r="B55">
        <v>1</v>
      </c>
      <c r="C55" t="s">
        <v>573</v>
      </c>
      <c r="D55" t="s">
        <v>646</v>
      </c>
      <c r="E55" t="s">
        <v>687</v>
      </c>
    </row>
    <row r="56" spans="1:6" x14ac:dyDescent="0.3">
      <c r="A56" s="1">
        <v>43253</v>
      </c>
      <c r="B56">
        <v>11</v>
      </c>
      <c r="C56" t="s">
        <v>1262</v>
      </c>
      <c r="D56" t="s">
        <v>1267</v>
      </c>
      <c r="E56" t="s">
        <v>1282</v>
      </c>
      <c r="F56" t="s">
        <v>1277</v>
      </c>
    </row>
    <row r="57" spans="1:6" x14ac:dyDescent="0.3">
      <c r="A57" s="1">
        <v>43253</v>
      </c>
      <c r="B57">
        <v>1</v>
      </c>
      <c r="C57" t="s">
        <v>1262</v>
      </c>
      <c r="D57" t="s">
        <v>1268</v>
      </c>
      <c r="E57" t="s">
        <v>1283</v>
      </c>
      <c r="F57" t="s">
        <v>1278</v>
      </c>
    </row>
    <row r="58" spans="1:6" x14ac:dyDescent="0.3">
      <c r="A58" s="1">
        <v>43253</v>
      </c>
      <c r="B58">
        <v>4</v>
      </c>
      <c r="C58" t="s">
        <v>1262</v>
      </c>
      <c r="D58" t="s">
        <v>1269</v>
      </c>
      <c r="E58" t="s">
        <v>1282</v>
      </c>
      <c r="F58" t="s">
        <v>1279</v>
      </c>
    </row>
    <row r="59" spans="1:6" x14ac:dyDescent="0.3">
      <c r="A59" s="1">
        <v>43253</v>
      </c>
      <c r="B59">
        <v>1</v>
      </c>
      <c r="C59" t="s">
        <v>1263</v>
      </c>
      <c r="D59" t="s">
        <v>1270</v>
      </c>
      <c r="E59" t="s">
        <v>1284</v>
      </c>
      <c r="F59" t="s">
        <v>1280</v>
      </c>
    </row>
    <row r="60" spans="1:6" x14ac:dyDescent="0.3">
      <c r="A60" s="1">
        <v>43253</v>
      </c>
      <c r="B60">
        <v>1</v>
      </c>
      <c r="C60" t="s">
        <v>1264</v>
      </c>
      <c r="D60" t="s">
        <v>1271</v>
      </c>
      <c r="E60" t="s">
        <v>1285</v>
      </c>
    </row>
    <row r="61" spans="1:6" x14ac:dyDescent="0.3">
      <c r="A61" s="1">
        <v>43253</v>
      </c>
      <c r="B61">
        <v>1</v>
      </c>
      <c r="C61" t="s">
        <v>1264</v>
      </c>
      <c r="D61" t="s">
        <v>1272</v>
      </c>
      <c r="E61" t="s">
        <v>1285</v>
      </c>
    </row>
    <row r="62" spans="1:6" x14ac:dyDescent="0.3">
      <c r="A62" s="1">
        <v>43253</v>
      </c>
      <c r="B62">
        <v>1</v>
      </c>
      <c r="C62" t="s">
        <v>1265</v>
      </c>
      <c r="D62" t="s">
        <v>1273</v>
      </c>
      <c r="E62" t="s">
        <v>1283</v>
      </c>
    </row>
    <row r="63" spans="1:6" x14ac:dyDescent="0.3">
      <c r="A63" s="1">
        <v>43253</v>
      </c>
      <c r="B63">
        <v>2</v>
      </c>
      <c r="C63" t="s">
        <v>1266</v>
      </c>
      <c r="D63" t="s">
        <v>1274</v>
      </c>
      <c r="E63" t="s">
        <v>1286</v>
      </c>
    </row>
    <row r="64" spans="1:6" x14ac:dyDescent="0.3">
      <c r="A64" s="1">
        <v>43253</v>
      </c>
      <c r="B64">
        <v>1</v>
      </c>
      <c r="C64" t="s">
        <v>1266</v>
      </c>
      <c r="D64" t="s">
        <v>1274</v>
      </c>
      <c r="E64" t="s">
        <v>1284</v>
      </c>
      <c r="F64" t="s">
        <v>432</v>
      </c>
    </row>
    <row r="65" spans="1:6" x14ac:dyDescent="0.3">
      <c r="A65" s="1">
        <v>43253</v>
      </c>
      <c r="B65">
        <v>2</v>
      </c>
      <c r="C65" t="s">
        <v>1266</v>
      </c>
      <c r="D65" t="s">
        <v>1275</v>
      </c>
      <c r="E65" t="s">
        <v>1286</v>
      </c>
    </row>
    <row r="66" spans="1:6" x14ac:dyDescent="0.3">
      <c r="A66" s="1">
        <v>43253</v>
      </c>
      <c r="B66">
        <v>1</v>
      </c>
      <c r="C66" t="s">
        <v>1266</v>
      </c>
      <c r="D66" t="s">
        <v>1276</v>
      </c>
      <c r="E66" t="s">
        <v>1286</v>
      </c>
      <c r="F66" t="s">
        <v>1281</v>
      </c>
    </row>
    <row r="67" spans="1:6" x14ac:dyDescent="0.3">
      <c r="A67" s="1">
        <v>43267</v>
      </c>
      <c r="B67">
        <v>4</v>
      </c>
      <c r="C67" t="s">
        <v>1564</v>
      </c>
      <c r="D67" t="s">
        <v>1548</v>
      </c>
      <c r="E67" t="s">
        <v>1606</v>
      </c>
      <c r="F67" t="s">
        <v>1619</v>
      </c>
    </row>
    <row r="68" spans="1:6" x14ac:dyDescent="0.3">
      <c r="A68" s="1">
        <v>43267</v>
      </c>
      <c r="B68">
        <v>16</v>
      </c>
      <c r="C68" t="s">
        <v>1564</v>
      </c>
      <c r="D68" t="s">
        <v>1550</v>
      </c>
      <c r="E68" t="s">
        <v>1606</v>
      </c>
      <c r="F68" t="s">
        <v>1602</v>
      </c>
    </row>
    <row r="69" spans="1:6" x14ac:dyDescent="0.3">
      <c r="A69" s="1">
        <v>43267</v>
      </c>
      <c r="B69">
        <v>9</v>
      </c>
      <c r="C69" t="s">
        <v>1564</v>
      </c>
      <c r="D69" t="s">
        <v>1551</v>
      </c>
      <c r="E69" t="s">
        <v>1606</v>
      </c>
      <c r="F69" t="s">
        <v>1600</v>
      </c>
    </row>
    <row r="70" spans="1:6" x14ac:dyDescent="0.3">
      <c r="A70" s="1">
        <v>43267</v>
      </c>
      <c r="B70">
        <v>30</v>
      </c>
      <c r="C70" t="s">
        <v>1564</v>
      </c>
      <c r="D70" t="s">
        <v>1552</v>
      </c>
      <c r="E70" t="s">
        <v>1606</v>
      </c>
      <c r="F70" t="s">
        <v>1601</v>
      </c>
    </row>
    <row r="71" spans="1:6" x14ac:dyDescent="0.3">
      <c r="A71" s="1">
        <v>43267</v>
      </c>
      <c r="B71">
        <v>1</v>
      </c>
      <c r="C71" t="s">
        <v>1565</v>
      </c>
      <c r="D71" t="s">
        <v>1570</v>
      </c>
      <c r="E71" t="s">
        <v>1607</v>
      </c>
    </row>
    <row r="72" spans="1:6" x14ac:dyDescent="0.3">
      <c r="A72" s="1">
        <v>43267</v>
      </c>
      <c r="B72">
        <v>2</v>
      </c>
      <c r="C72" t="s">
        <v>1566</v>
      </c>
      <c r="D72" t="s">
        <v>1571</v>
      </c>
      <c r="E72" t="s">
        <v>1607</v>
      </c>
      <c r="F72" t="s">
        <v>1620</v>
      </c>
    </row>
    <row r="73" spans="1:6" x14ac:dyDescent="0.3">
      <c r="A73" s="1">
        <v>43267</v>
      </c>
      <c r="B73">
        <v>1</v>
      </c>
      <c r="C73" t="s">
        <v>1567</v>
      </c>
      <c r="D73" t="s">
        <v>1572</v>
      </c>
      <c r="E73" t="s">
        <v>1608</v>
      </c>
    </row>
    <row r="74" spans="1:6" x14ac:dyDescent="0.3">
      <c r="A74" s="1">
        <v>43267</v>
      </c>
      <c r="B74">
        <v>1</v>
      </c>
      <c r="C74" t="s">
        <v>1568</v>
      </c>
      <c r="D74" t="s">
        <v>1558</v>
      </c>
      <c r="E74" t="s">
        <v>1607</v>
      </c>
    </row>
    <row r="75" spans="1:6" x14ac:dyDescent="0.3">
      <c r="A75" s="1">
        <v>43267</v>
      </c>
      <c r="B75">
        <v>1</v>
      </c>
      <c r="C75" t="s">
        <v>1568</v>
      </c>
      <c r="D75" t="s">
        <v>1573</v>
      </c>
      <c r="E75" t="s">
        <v>1607</v>
      </c>
    </row>
    <row r="76" spans="1:6" x14ac:dyDescent="0.3">
      <c r="A76" s="1">
        <v>43267</v>
      </c>
      <c r="B76">
        <v>4</v>
      </c>
      <c r="C76" t="s">
        <v>1569</v>
      </c>
      <c r="D76" t="s">
        <v>1574</v>
      </c>
      <c r="E76" t="s">
        <v>1607</v>
      </c>
      <c r="F76" t="s">
        <v>1621</v>
      </c>
    </row>
    <row r="77" spans="1:6" x14ac:dyDescent="0.3">
      <c r="A77" s="1">
        <v>43267</v>
      </c>
      <c r="B77">
        <v>1</v>
      </c>
      <c r="C77" t="s">
        <v>1569</v>
      </c>
      <c r="D77" t="s">
        <v>1559</v>
      </c>
      <c r="E77" t="s">
        <v>1607</v>
      </c>
      <c r="F77" t="s">
        <v>1577</v>
      </c>
    </row>
    <row r="78" spans="1:6" x14ac:dyDescent="0.3">
      <c r="A78" s="1">
        <v>43267</v>
      </c>
      <c r="B78">
        <v>2</v>
      </c>
      <c r="C78" t="s">
        <v>1569</v>
      </c>
      <c r="D78" t="s">
        <v>1559</v>
      </c>
      <c r="E78" t="s">
        <v>1609</v>
      </c>
    </row>
    <row r="79" spans="1:6" x14ac:dyDescent="0.3">
      <c r="A79" s="1">
        <v>43267</v>
      </c>
      <c r="B79">
        <v>2</v>
      </c>
      <c r="C79" t="s">
        <v>1569</v>
      </c>
      <c r="D79" t="s">
        <v>1575</v>
      </c>
      <c r="E79" t="s">
        <v>1609</v>
      </c>
    </row>
    <row r="80" spans="1:6" x14ac:dyDescent="0.3">
      <c r="A80" s="1">
        <v>43267</v>
      </c>
      <c r="B80">
        <v>1</v>
      </c>
      <c r="C80" t="s">
        <v>1569</v>
      </c>
      <c r="D80" t="s">
        <v>1576</v>
      </c>
      <c r="E80" t="s">
        <v>1609</v>
      </c>
      <c r="F80" t="s">
        <v>1578</v>
      </c>
    </row>
    <row r="81" spans="1:6" x14ac:dyDescent="0.3">
      <c r="A81" s="1">
        <v>43267</v>
      </c>
      <c r="B81">
        <v>1</v>
      </c>
      <c r="C81" t="s">
        <v>1569</v>
      </c>
      <c r="D81" t="s">
        <v>1562</v>
      </c>
      <c r="E81" t="s">
        <v>1609</v>
      </c>
    </row>
    <row r="82" spans="1:6" x14ac:dyDescent="0.3">
      <c r="A82" s="1">
        <v>43281</v>
      </c>
      <c r="B82">
        <v>1</v>
      </c>
      <c r="C82" t="s">
        <v>1708</v>
      </c>
      <c r="D82" t="s">
        <v>1715</v>
      </c>
      <c r="E82" t="s">
        <v>1780</v>
      </c>
      <c r="F82" t="s">
        <v>1734</v>
      </c>
    </row>
    <row r="83" spans="1:6" x14ac:dyDescent="0.3">
      <c r="A83" s="1">
        <v>43281</v>
      </c>
      <c r="B83">
        <v>2</v>
      </c>
      <c r="C83" t="s">
        <v>1708</v>
      </c>
      <c r="D83" t="s">
        <v>1716</v>
      </c>
      <c r="E83" t="s">
        <v>1783</v>
      </c>
      <c r="F83" t="s">
        <v>1735</v>
      </c>
    </row>
    <row r="84" spans="1:6" x14ac:dyDescent="0.3">
      <c r="A84" s="1">
        <v>43281</v>
      </c>
      <c r="B84">
        <v>1</v>
      </c>
      <c r="C84" t="s">
        <v>1709</v>
      </c>
      <c r="D84" t="s">
        <v>1717</v>
      </c>
      <c r="E84" t="s">
        <v>1780</v>
      </c>
    </row>
    <row r="85" spans="1:6" x14ac:dyDescent="0.3">
      <c r="A85" s="1">
        <v>43281</v>
      </c>
      <c r="B85">
        <v>24</v>
      </c>
      <c r="C85" t="s">
        <v>1710</v>
      </c>
      <c r="D85" t="s">
        <v>1718</v>
      </c>
      <c r="E85" t="s">
        <v>1782</v>
      </c>
    </row>
    <row r="86" spans="1:6" x14ac:dyDescent="0.3">
      <c r="A86" s="1">
        <v>43281</v>
      </c>
      <c r="B86">
        <v>5</v>
      </c>
      <c r="C86" t="s">
        <v>1711</v>
      </c>
      <c r="D86" t="s">
        <v>1719</v>
      </c>
      <c r="E86" t="s">
        <v>1786</v>
      </c>
      <c r="F86" t="s">
        <v>1917</v>
      </c>
    </row>
    <row r="87" spans="1:6" x14ac:dyDescent="0.3">
      <c r="A87" s="1">
        <v>43281</v>
      </c>
      <c r="B87">
        <v>1</v>
      </c>
      <c r="C87" t="s">
        <v>1711</v>
      </c>
      <c r="D87" t="s">
        <v>1720</v>
      </c>
      <c r="E87" t="s">
        <v>1785</v>
      </c>
    </row>
    <row r="88" spans="1:6" x14ac:dyDescent="0.3">
      <c r="A88" s="1">
        <v>43281</v>
      </c>
      <c r="B88">
        <v>4</v>
      </c>
      <c r="C88" t="s">
        <v>1712</v>
      </c>
      <c r="D88" t="s">
        <v>1721</v>
      </c>
      <c r="E88" t="s">
        <v>1786</v>
      </c>
    </row>
    <row r="89" spans="1:6" x14ac:dyDescent="0.3">
      <c r="A89" s="1">
        <v>43281</v>
      </c>
      <c r="B89">
        <v>1</v>
      </c>
      <c r="C89" t="s">
        <v>1712</v>
      </c>
      <c r="D89" t="s">
        <v>1722</v>
      </c>
      <c r="E89" t="s">
        <v>1786</v>
      </c>
    </row>
    <row r="90" spans="1:6" x14ac:dyDescent="0.3">
      <c r="A90" s="1">
        <v>43281</v>
      </c>
      <c r="B90">
        <v>1</v>
      </c>
      <c r="C90" t="s">
        <v>1712</v>
      </c>
      <c r="D90" t="s">
        <v>1723</v>
      </c>
      <c r="E90" t="s">
        <v>1785</v>
      </c>
    </row>
    <row r="91" spans="1:6" x14ac:dyDescent="0.3">
      <c r="A91" s="1">
        <v>43281</v>
      </c>
      <c r="B91">
        <v>1</v>
      </c>
      <c r="C91" t="s">
        <v>1712</v>
      </c>
      <c r="D91" t="s">
        <v>1724</v>
      </c>
      <c r="E91" t="s">
        <v>1782</v>
      </c>
      <c r="F91" t="s">
        <v>432</v>
      </c>
    </row>
    <row r="92" spans="1:6" x14ac:dyDescent="0.3">
      <c r="A92" s="1">
        <v>43281</v>
      </c>
      <c r="B92">
        <v>2</v>
      </c>
      <c r="C92" t="s">
        <v>1712</v>
      </c>
      <c r="D92" t="s">
        <v>1725</v>
      </c>
      <c r="E92" t="s">
        <v>1782</v>
      </c>
    </row>
    <row r="93" spans="1:6" x14ac:dyDescent="0.3">
      <c r="A93" s="1">
        <v>43281</v>
      </c>
      <c r="B93">
        <v>2</v>
      </c>
      <c r="C93" t="s">
        <v>1712</v>
      </c>
      <c r="D93" t="s">
        <v>1726</v>
      </c>
      <c r="E93" t="s">
        <v>1782</v>
      </c>
      <c r="F93" t="s">
        <v>1877</v>
      </c>
    </row>
    <row r="94" spans="1:6" x14ac:dyDescent="0.3">
      <c r="A94" s="1">
        <v>43281</v>
      </c>
      <c r="B94">
        <v>1</v>
      </c>
      <c r="C94" t="s">
        <v>1713</v>
      </c>
      <c r="D94" t="s">
        <v>1727</v>
      </c>
      <c r="E94" t="s">
        <v>1782</v>
      </c>
      <c r="F94" t="s">
        <v>1915</v>
      </c>
    </row>
    <row r="95" spans="1:6" x14ac:dyDescent="0.3">
      <c r="A95" s="1">
        <v>43281</v>
      </c>
      <c r="B95">
        <v>1</v>
      </c>
      <c r="C95" t="s">
        <v>1713</v>
      </c>
      <c r="D95" t="s">
        <v>1727</v>
      </c>
      <c r="E95" t="s">
        <v>1782</v>
      </c>
      <c r="F95" t="s">
        <v>269</v>
      </c>
    </row>
    <row r="96" spans="1:6" x14ac:dyDescent="0.3">
      <c r="A96" s="1">
        <v>43281</v>
      </c>
      <c r="B96">
        <v>2</v>
      </c>
      <c r="C96" t="s">
        <v>1713</v>
      </c>
      <c r="D96" t="s">
        <v>1728</v>
      </c>
      <c r="E96" t="s">
        <v>1782</v>
      </c>
    </row>
    <row r="97" spans="1:6" x14ac:dyDescent="0.3">
      <c r="A97" s="1">
        <v>43281</v>
      </c>
      <c r="B97">
        <v>1</v>
      </c>
      <c r="C97" t="s">
        <v>1713</v>
      </c>
      <c r="D97" t="s">
        <v>1729</v>
      </c>
      <c r="E97" t="s">
        <v>1782</v>
      </c>
    </row>
    <row r="98" spans="1:6" x14ac:dyDescent="0.3">
      <c r="A98" s="1">
        <v>43281</v>
      </c>
      <c r="B98">
        <v>1</v>
      </c>
      <c r="C98" t="s">
        <v>1713</v>
      </c>
      <c r="D98" t="s">
        <v>1730</v>
      </c>
      <c r="E98" t="s">
        <v>1782</v>
      </c>
    </row>
    <row r="99" spans="1:6" x14ac:dyDescent="0.3">
      <c r="A99" s="1">
        <v>43281</v>
      </c>
      <c r="B99">
        <v>10</v>
      </c>
      <c r="C99" t="s">
        <v>1714</v>
      </c>
      <c r="D99" t="s">
        <v>1731</v>
      </c>
      <c r="E99" t="s">
        <v>1780</v>
      </c>
      <c r="F99" t="s">
        <v>1916</v>
      </c>
    </row>
    <row r="100" spans="1:6" x14ac:dyDescent="0.3">
      <c r="A100" s="1">
        <v>43281</v>
      </c>
      <c r="B100">
        <v>3</v>
      </c>
      <c r="C100" t="s">
        <v>1714</v>
      </c>
      <c r="D100" t="s">
        <v>1732</v>
      </c>
      <c r="E100" t="s">
        <v>1780</v>
      </c>
      <c r="F100" t="s">
        <v>1736</v>
      </c>
    </row>
    <row r="101" spans="1:6" x14ac:dyDescent="0.3">
      <c r="A101" s="1">
        <v>43281</v>
      </c>
      <c r="B101">
        <v>106</v>
      </c>
      <c r="C101" t="s">
        <v>1714</v>
      </c>
      <c r="D101" t="s">
        <v>1733</v>
      </c>
      <c r="E101" t="s">
        <v>1780</v>
      </c>
      <c r="F101" t="s">
        <v>1737</v>
      </c>
    </row>
    <row r="102" spans="1:6" x14ac:dyDescent="0.3">
      <c r="A102" s="1"/>
    </row>
    <row r="103" spans="1:6" x14ac:dyDescent="0.3">
      <c r="A103" s="1"/>
    </row>
    <row r="104" spans="1:6" x14ac:dyDescent="0.3">
      <c r="A104" s="1"/>
    </row>
    <row r="105" spans="1:6" x14ac:dyDescent="0.3">
      <c r="A105" s="1"/>
    </row>
    <row r="106" spans="1:6" x14ac:dyDescent="0.3">
      <c r="A106" s="1"/>
    </row>
    <row r="107" spans="1:6" x14ac:dyDescent="0.3">
      <c r="A107" s="1"/>
    </row>
    <row r="108" spans="1:6" x14ac:dyDescent="0.3">
      <c r="A108" s="1"/>
    </row>
    <row r="109" spans="1:6" x14ac:dyDescent="0.3">
      <c r="A109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sqref="A1:F2"/>
    </sheetView>
  </sheetViews>
  <sheetFormatPr defaultRowHeight="16.2" x14ac:dyDescent="0.3"/>
  <sheetData>
    <row r="1" spans="1:6" x14ac:dyDescent="0.3">
      <c r="A1" s="18">
        <v>43174</v>
      </c>
      <c r="B1" s="19">
        <v>5</v>
      </c>
      <c r="C1" s="19" t="s">
        <v>78</v>
      </c>
      <c r="D1" s="15" t="s">
        <v>72</v>
      </c>
      <c r="E1" s="15" t="s">
        <v>87</v>
      </c>
      <c r="F1" s="15"/>
    </row>
    <row r="2" spans="1:6" x14ac:dyDescent="0.3">
      <c r="A2" s="20">
        <v>43174</v>
      </c>
      <c r="B2" s="15">
        <v>1</v>
      </c>
      <c r="C2" s="15" t="s">
        <v>78</v>
      </c>
      <c r="D2" s="15" t="s">
        <v>73</v>
      </c>
      <c r="E2" s="15" t="s">
        <v>87</v>
      </c>
      <c r="F2" s="15"/>
    </row>
    <row r="3" spans="1:6" x14ac:dyDescent="0.3">
      <c r="A3" s="1">
        <v>43192</v>
      </c>
      <c r="B3">
        <v>1</v>
      </c>
      <c r="C3" t="s">
        <v>162</v>
      </c>
      <c r="D3" t="s">
        <v>188</v>
      </c>
      <c r="E3" t="s">
        <v>203</v>
      </c>
      <c r="F3" t="s">
        <v>214</v>
      </c>
    </row>
    <row r="4" spans="1:6" x14ac:dyDescent="0.3">
      <c r="A4" s="1">
        <v>43192</v>
      </c>
      <c r="B4">
        <v>2</v>
      </c>
      <c r="C4" t="s">
        <v>162</v>
      </c>
      <c r="D4" t="s">
        <v>189</v>
      </c>
      <c r="E4" t="s">
        <v>201</v>
      </c>
    </row>
    <row r="5" spans="1:6" x14ac:dyDescent="0.3">
      <c r="A5" s="1">
        <v>43192</v>
      </c>
      <c r="B5">
        <v>1</v>
      </c>
      <c r="C5" t="s">
        <v>162</v>
      </c>
      <c r="D5" t="s">
        <v>190</v>
      </c>
      <c r="E5" t="s">
        <v>203</v>
      </c>
    </row>
    <row r="6" spans="1:6" x14ac:dyDescent="0.3">
      <c r="A6" s="1">
        <v>43192</v>
      </c>
      <c r="B6">
        <v>1</v>
      </c>
      <c r="C6" t="s">
        <v>162</v>
      </c>
      <c r="D6" t="s">
        <v>191</v>
      </c>
      <c r="E6" t="s">
        <v>204</v>
      </c>
    </row>
    <row r="7" spans="1:6" x14ac:dyDescent="0.3">
      <c r="A7" s="1">
        <v>43192</v>
      </c>
      <c r="B7">
        <v>1</v>
      </c>
      <c r="C7" t="s">
        <v>176</v>
      </c>
      <c r="D7" t="s">
        <v>170</v>
      </c>
      <c r="E7" t="s">
        <v>205</v>
      </c>
      <c r="F7" t="s">
        <v>441</v>
      </c>
    </row>
    <row r="8" spans="1:6" x14ac:dyDescent="0.3">
      <c r="A8" s="1">
        <v>43192</v>
      </c>
      <c r="B8">
        <v>1</v>
      </c>
      <c r="C8" t="s">
        <v>163</v>
      </c>
      <c r="D8" t="s">
        <v>177</v>
      </c>
      <c r="E8" t="s">
        <v>204</v>
      </c>
    </row>
    <row r="9" spans="1:6" x14ac:dyDescent="0.3">
      <c r="A9" s="1">
        <v>43192</v>
      </c>
      <c r="B9">
        <v>38</v>
      </c>
      <c r="C9" t="s">
        <v>163</v>
      </c>
      <c r="D9" t="s">
        <v>168</v>
      </c>
      <c r="E9" t="s">
        <v>204</v>
      </c>
      <c r="F9" t="s">
        <v>226</v>
      </c>
    </row>
    <row r="10" spans="1:6" x14ac:dyDescent="0.3">
      <c r="A10" s="1">
        <v>43192</v>
      </c>
      <c r="B10">
        <v>83</v>
      </c>
      <c r="C10" t="s">
        <v>163</v>
      </c>
      <c r="D10" t="s">
        <v>168</v>
      </c>
      <c r="E10" t="s">
        <v>204</v>
      </c>
      <c r="F10" t="s">
        <v>217</v>
      </c>
    </row>
    <row r="11" spans="1:6" x14ac:dyDescent="0.3">
      <c r="A11" s="1">
        <v>43192</v>
      </c>
      <c r="B11">
        <v>18</v>
      </c>
      <c r="C11" t="s">
        <v>163</v>
      </c>
      <c r="D11" t="s">
        <v>168</v>
      </c>
      <c r="E11" t="s">
        <v>204</v>
      </c>
      <c r="F11" t="s">
        <v>220</v>
      </c>
    </row>
    <row r="12" spans="1:6" x14ac:dyDescent="0.3">
      <c r="A12" s="1">
        <v>43192</v>
      </c>
      <c r="B12">
        <v>1</v>
      </c>
      <c r="C12" t="s">
        <v>163</v>
      </c>
      <c r="D12" t="s">
        <v>168</v>
      </c>
      <c r="E12" t="s">
        <v>204</v>
      </c>
      <c r="F12" t="s">
        <v>782</v>
      </c>
    </row>
    <row r="13" spans="1:6" x14ac:dyDescent="0.3">
      <c r="A13" s="1">
        <v>43192</v>
      </c>
      <c r="B13">
        <v>20</v>
      </c>
      <c r="C13" t="s">
        <v>163</v>
      </c>
      <c r="D13" t="s">
        <v>168</v>
      </c>
      <c r="E13" t="s">
        <v>204</v>
      </c>
      <c r="F13" t="s">
        <v>218</v>
      </c>
    </row>
    <row r="14" spans="1:6" x14ac:dyDescent="0.3">
      <c r="A14" s="1">
        <v>43210</v>
      </c>
      <c r="B14">
        <v>8</v>
      </c>
      <c r="C14" t="s">
        <v>487</v>
      </c>
      <c r="D14" t="s">
        <v>491</v>
      </c>
      <c r="E14" t="s">
        <v>686</v>
      </c>
    </row>
    <row r="15" spans="1:6" x14ac:dyDescent="0.3">
      <c r="A15" s="1">
        <v>43210</v>
      </c>
      <c r="B15">
        <v>1</v>
      </c>
      <c r="C15" t="s">
        <v>445</v>
      </c>
      <c r="D15" t="s">
        <v>492</v>
      </c>
      <c r="E15" t="s">
        <v>693</v>
      </c>
    </row>
    <row r="16" spans="1:6" x14ac:dyDescent="0.3">
      <c r="A16" s="1">
        <v>43210</v>
      </c>
      <c r="B16">
        <v>1</v>
      </c>
      <c r="C16" t="s">
        <v>445</v>
      </c>
      <c r="D16" t="s">
        <v>479</v>
      </c>
      <c r="E16" t="s">
        <v>693</v>
      </c>
    </row>
    <row r="17" spans="1:6" x14ac:dyDescent="0.3">
      <c r="A17" s="1">
        <v>43210</v>
      </c>
      <c r="B17">
        <v>4</v>
      </c>
      <c r="C17" t="s">
        <v>473</v>
      </c>
      <c r="D17" t="s">
        <v>493</v>
      </c>
      <c r="E17" t="s">
        <v>695</v>
      </c>
    </row>
    <row r="18" spans="1:6" x14ac:dyDescent="0.3">
      <c r="A18" s="1">
        <v>43210</v>
      </c>
      <c r="B18">
        <v>2</v>
      </c>
      <c r="C18" t="s">
        <v>488</v>
      </c>
      <c r="D18" t="s">
        <v>494</v>
      </c>
      <c r="E18" t="s">
        <v>686</v>
      </c>
    </row>
    <row r="19" spans="1:6" x14ac:dyDescent="0.3">
      <c r="A19" s="1">
        <v>43210</v>
      </c>
      <c r="B19">
        <v>1</v>
      </c>
      <c r="C19" t="s">
        <v>489</v>
      </c>
      <c r="D19" t="s">
        <v>495</v>
      </c>
      <c r="E19" t="s">
        <v>709</v>
      </c>
    </row>
    <row r="20" spans="1:6" x14ac:dyDescent="0.3">
      <c r="A20" s="1">
        <v>43210</v>
      </c>
      <c r="B20">
        <v>2</v>
      </c>
      <c r="C20" t="s">
        <v>490</v>
      </c>
      <c r="D20" t="s">
        <v>481</v>
      </c>
      <c r="E20" t="s">
        <v>685</v>
      </c>
      <c r="F20" t="s">
        <v>1881</v>
      </c>
    </row>
    <row r="21" spans="1:6" x14ac:dyDescent="0.3">
      <c r="A21" s="1">
        <v>43210</v>
      </c>
      <c r="B21">
        <v>3</v>
      </c>
      <c r="C21" t="s">
        <v>490</v>
      </c>
      <c r="D21" t="s">
        <v>496</v>
      </c>
      <c r="E21" t="s">
        <v>692</v>
      </c>
    </row>
    <row r="22" spans="1:6" x14ac:dyDescent="0.3">
      <c r="A22" s="1">
        <v>43210</v>
      </c>
      <c r="B22">
        <v>2</v>
      </c>
      <c r="C22" t="s">
        <v>490</v>
      </c>
      <c r="D22" t="s">
        <v>460</v>
      </c>
      <c r="E22" t="s">
        <v>686</v>
      </c>
    </row>
    <row r="23" spans="1:6" x14ac:dyDescent="0.3">
      <c r="A23" s="1">
        <v>43210</v>
      </c>
      <c r="B23">
        <v>2</v>
      </c>
      <c r="C23" t="s">
        <v>490</v>
      </c>
      <c r="D23" t="s">
        <v>497</v>
      </c>
      <c r="E23" t="s">
        <v>685</v>
      </c>
    </row>
    <row r="24" spans="1:6" x14ac:dyDescent="0.3">
      <c r="A24" s="1">
        <v>43210</v>
      </c>
      <c r="B24">
        <v>5</v>
      </c>
      <c r="C24" t="s">
        <v>448</v>
      </c>
      <c r="D24" t="s">
        <v>461</v>
      </c>
      <c r="E24" t="s">
        <v>688</v>
      </c>
    </row>
    <row r="25" spans="1:6" x14ac:dyDescent="0.3">
      <c r="A25" s="1">
        <v>43210</v>
      </c>
      <c r="B25">
        <v>2</v>
      </c>
      <c r="C25" t="s">
        <v>448</v>
      </c>
      <c r="D25" t="s">
        <v>498</v>
      </c>
      <c r="E25" t="s">
        <v>686</v>
      </c>
    </row>
    <row r="26" spans="1:6" x14ac:dyDescent="0.3">
      <c r="A26" s="1">
        <v>43210</v>
      </c>
      <c r="B26">
        <v>1</v>
      </c>
      <c r="C26" t="s">
        <v>448</v>
      </c>
      <c r="D26" t="s">
        <v>465</v>
      </c>
      <c r="E26" t="s">
        <v>688</v>
      </c>
    </row>
    <row r="27" spans="1:6" x14ac:dyDescent="0.3">
      <c r="A27" s="1">
        <v>43210</v>
      </c>
      <c r="B27">
        <v>1</v>
      </c>
      <c r="C27" t="s">
        <v>448</v>
      </c>
      <c r="D27" t="s">
        <v>499</v>
      </c>
      <c r="E27" t="s">
        <v>688</v>
      </c>
    </row>
    <row r="28" spans="1:6" x14ac:dyDescent="0.3">
      <c r="A28" s="1">
        <v>43210</v>
      </c>
      <c r="B28">
        <v>30</v>
      </c>
      <c r="C28" t="s">
        <v>448</v>
      </c>
      <c r="D28" t="s">
        <v>464</v>
      </c>
      <c r="E28" t="s">
        <v>688</v>
      </c>
      <c r="F28" t="s">
        <v>462</v>
      </c>
    </row>
    <row r="29" spans="1:6" x14ac:dyDescent="0.3">
      <c r="A29" s="1">
        <v>43210</v>
      </c>
      <c r="B29">
        <v>9</v>
      </c>
      <c r="C29" t="s">
        <v>448</v>
      </c>
      <c r="D29" t="s">
        <v>464</v>
      </c>
      <c r="E29" t="s">
        <v>688</v>
      </c>
      <c r="F29" t="s">
        <v>500</v>
      </c>
    </row>
    <row r="30" spans="1:6" x14ac:dyDescent="0.3">
      <c r="A30" s="1">
        <v>43210</v>
      </c>
      <c r="B30">
        <v>15</v>
      </c>
      <c r="C30" t="s">
        <v>448</v>
      </c>
      <c r="D30" t="s">
        <v>464</v>
      </c>
      <c r="E30" t="s">
        <v>688</v>
      </c>
      <c r="F30" t="s">
        <v>501</v>
      </c>
    </row>
    <row r="31" spans="1:6" x14ac:dyDescent="0.3">
      <c r="A31" s="1">
        <v>43210</v>
      </c>
      <c r="B31">
        <v>510</v>
      </c>
      <c r="C31" t="s">
        <v>448</v>
      </c>
      <c r="D31" t="s">
        <v>464</v>
      </c>
      <c r="E31" t="s">
        <v>688</v>
      </c>
      <c r="F31" t="s">
        <v>502</v>
      </c>
    </row>
    <row r="32" spans="1:6" x14ac:dyDescent="0.3">
      <c r="A32" s="1">
        <v>43223</v>
      </c>
      <c r="B32">
        <v>2</v>
      </c>
      <c r="C32" t="s">
        <v>759</v>
      </c>
      <c r="D32" t="s">
        <v>760</v>
      </c>
      <c r="E32" t="s">
        <v>741</v>
      </c>
    </row>
    <row r="33" spans="1:6" x14ac:dyDescent="0.3">
      <c r="A33" s="1">
        <v>43223</v>
      </c>
      <c r="B33">
        <v>1</v>
      </c>
      <c r="C33" t="s">
        <v>759</v>
      </c>
      <c r="D33" t="s">
        <v>761</v>
      </c>
      <c r="E33" t="s">
        <v>741</v>
      </c>
      <c r="F33" t="s">
        <v>764</v>
      </c>
    </row>
    <row r="34" spans="1:6" x14ac:dyDescent="0.3">
      <c r="A34" s="1">
        <v>43223</v>
      </c>
      <c r="B34">
        <v>1</v>
      </c>
      <c r="C34" t="s">
        <v>719</v>
      </c>
      <c r="D34" t="s">
        <v>728</v>
      </c>
      <c r="E34" t="s">
        <v>739</v>
      </c>
    </row>
    <row r="35" spans="1:6" x14ac:dyDescent="0.3">
      <c r="A35" s="1">
        <v>43223</v>
      </c>
      <c r="B35">
        <v>1</v>
      </c>
      <c r="C35" t="s">
        <v>719</v>
      </c>
      <c r="D35" t="s">
        <v>727</v>
      </c>
      <c r="E35" t="s">
        <v>739</v>
      </c>
    </row>
    <row r="36" spans="1:6" x14ac:dyDescent="0.3">
      <c r="A36" s="1">
        <v>43223</v>
      </c>
      <c r="B36">
        <v>1</v>
      </c>
      <c r="C36" t="s">
        <v>719</v>
      </c>
      <c r="D36" t="s">
        <v>762</v>
      </c>
      <c r="E36" t="s">
        <v>738</v>
      </c>
    </row>
    <row r="37" spans="1:6" x14ac:dyDescent="0.3">
      <c r="A37" s="1">
        <v>43223</v>
      </c>
      <c r="B37">
        <v>1</v>
      </c>
      <c r="C37" t="s">
        <v>742</v>
      </c>
      <c r="D37" t="s">
        <v>763</v>
      </c>
      <c r="E37" t="s">
        <v>737</v>
      </c>
    </row>
    <row r="38" spans="1:6" x14ac:dyDescent="0.3">
      <c r="A38" s="1">
        <v>43238</v>
      </c>
      <c r="B38">
        <v>5</v>
      </c>
      <c r="C38" t="s">
        <v>1343</v>
      </c>
      <c r="D38" t="s">
        <v>1349</v>
      </c>
      <c r="E38" t="s">
        <v>1429</v>
      </c>
      <c r="F38" t="s">
        <v>1918</v>
      </c>
    </row>
    <row r="39" spans="1:6" x14ac:dyDescent="0.3">
      <c r="A39" s="1">
        <v>43238</v>
      </c>
      <c r="B39">
        <v>7</v>
      </c>
      <c r="C39" t="s">
        <v>1343</v>
      </c>
      <c r="D39" t="s">
        <v>1350</v>
      </c>
      <c r="E39" t="s">
        <v>1429</v>
      </c>
      <c r="F39" t="s">
        <v>1874</v>
      </c>
    </row>
    <row r="40" spans="1:6" x14ac:dyDescent="0.3">
      <c r="A40" s="1">
        <v>43238</v>
      </c>
      <c r="B40">
        <v>3</v>
      </c>
      <c r="C40" t="s">
        <v>1344</v>
      </c>
      <c r="D40" t="s">
        <v>1351</v>
      </c>
      <c r="E40" t="s">
        <v>1429</v>
      </c>
      <c r="F40" t="s">
        <v>1904</v>
      </c>
    </row>
    <row r="41" spans="1:6" x14ac:dyDescent="0.3">
      <c r="A41" s="1">
        <v>43238</v>
      </c>
      <c r="B41">
        <v>1</v>
      </c>
      <c r="C41" t="s">
        <v>1345</v>
      </c>
      <c r="D41" t="s">
        <v>1354</v>
      </c>
      <c r="E41" t="s">
        <v>1433</v>
      </c>
    </row>
    <row r="42" spans="1:6" x14ac:dyDescent="0.3">
      <c r="A42" s="1">
        <v>43238</v>
      </c>
      <c r="B42">
        <v>1</v>
      </c>
      <c r="C42" t="s">
        <v>1346</v>
      </c>
      <c r="D42" t="s">
        <v>1352</v>
      </c>
      <c r="E42" t="s">
        <v>1431</v>
      </c>
      <c r="F42" t="s">
        <v>1884</v>
      </c>
    </row>
    <row r="43" spans="1:6" x14ac:dyDescent="0.3">
      <c r="A43" s="1">
        <v>43238</v>
      </c>
      <c r="B43">
        <v>1</v>
      </c>
      <c r="C43" t="s">
        <v>1346</v>
      </c>
      <c r="D43" t="s">
        <v>1353</v>
      </c>
      <c r="E43" t="s">
        <v>1430</v>
      </c>
    </row>
    <row r="44" spans="1:6" x14ac:dyDescent="0.3">
      <c r="A44" s="1">
        <v>43238</v>
      </c>
      <c r="B44">
        <v>14</v>
      </c>
      <c r="C44" t="s">
        <v>1347</v>
      </c>
      <c r="D44" t="s">
        <v>1355</v>
      </c>
      <c r="E44" t="s">
        <v>1432</v>
      </c>
      <c r="F44" t="s">
        <v>1416</v>
      </c>
    </row>
    <row r="45" spans="1:6" x14ac:dyDescent="0.3">
      <c r="A45" s="1">
        <v>43238</v>
      </c>
      <c r="B45">
        <v>3</v>
      </c>
      <c r="C45" t="s">
        <v>1347</v>
      </c>
      <c r="D45" t="s">
        <v>1355</v>
      </c>
      <c r="E45" t="s">
        <v>1432</v>
      </c>
      <c r="F45" t="s">
        <v>1415</v>
      </c>
    </row>
    <row r="46" spans="1:6" x14ac:dyDescent="0.3">
      <c r="A46" s="1">
        <v>43238</v>
      </c>
      <c r="B46">
        <v>1</v>
      </c>
      <c r="C46" t="s">
        <v>1347</v>
      </c>
      <c r="D46" t="s">
        <v>1356</v>
      </c>
      <c r="E46" t="s">
        <v>1432</v>
      </c>
    </row>
    <row r="47" spans="1:6" x14ac:dyDescent="0.3">
      <c r="A47" s="1">
        <v>43238</v>
      </c>
      <c r="B47">
        <v>1</v>
      </c>
      <c r="C47" t="s">
        <v>1347</v>
      </c>
      <c r="D47" t="s">
        <v>1357</v>
      </c>
      <c r="E47" t="s">
        <v>1431</v>
      </c>
    </row>
    <row r="48" spans="1:6" x14ac:dyDescent="0.3">
      <c r="A48" s="1">
        <v>43238</v>
      </c>
      <c r="B48">
        <v>1</v>
      </c>
      <c r="C48" t="s">
        <v>1348</v>
      </c>
      <c r="D48" t="s">
        <v>1358</v>
      </c>
      <c r="E48" t="s">
        <v>1431</v>
      </c>
    </row>
    <row r="49" spans="1:6" x14ac:dyDescent="0.3">
      <c r="A49" s="1">
        <v>43238</v>
      </c>
      <c r="B49">
        <v>3</v>
      </c>
      <c r="C49" t="s">
        <v>1348</v>
      </c>
      <c r="D49" t="s">
        <v>1359</v>
      </c>
      <c r="E49" t="s">
        <v>1431</v>
      </c>
    </row>
    <row r="50" spans="1:6" x14ac:dyDescent="0.3">
      <c r="A50" s="1">
        <v>43238</v>
      </c>
      <c r="B50">
        <v>1</v>
      </c>
      <c r="C50" t="s">
        <v>1348</v>
      </c>
      <c r="D50" t="s">
        <v>1360</v>
      </c>
      <c r="E50" t="s">
        <v>1431</v>
      </c>
    </row>
    <row r="51" spans="1:6" x14ac:dyDescent="0.3">
      <c r="A51" s="1">
        <v>43253</v>
      </c>
      <c r="B51">
        <v>1</v>
      </c>
      <c r="C51" t="s">
        <v>1413</v>
      </c>
      <c r="D51" t="s">
        <v>1380</v>
      </c>
      <c r="E51" t="s">
        <v>1431</v>
      </c>
      <c r="F51" t="s">
        <v>1919</v>
      </c>
    </row>
    <row r="52" spans="1:6" x14ac:dyDescent="0.3">
      <c r="A52" s="1">
        <v>43253</v>
      </c>
      <c r="B52">
        <v>3</v>
      </c>
      <c r="C52" t="s">
        <v>1413</v>
      </c>
      <c r="D52" t="s">
        <v>1409</v>
      </c>
      <c r="E52" t="s">
        <v>1432</v>
      </c>
    </row>
    <row r="53" spans="1:6" x14ac:dyDescent="0.3">
      <c r="A53" s="1">
        <v>43253</v>
      </c>
      <c r="B53">
        <v>1</v>
      </c>
      <c r="C53" t="s">
        <v>1413</v>
      </c>
      <c r="D53" t="s">
        <v>1414</v>
      </c>
      <c r="E53" t="s">
        <v>1433</v>
      </c>
    </row>
    <row r="54" spans="1:6" x14ac:dyDescent="0.3">
      <c r="A54" s="1">
        <v>43253</v>
      </c>
      <c r="B54">
        <v>1</v>
      </c>
      <c r="C54" t="s">
        <v>1413</v>
      </c>
      <c r="D54" t="s">
        <v>1412</v>
      </c>
      <c r="E54" t="s">
        <v>1432</v>
      </c>
    </row>
    <row r="55" spans="1:6" x14ac:dyDescent="0.3">
      <c r="A55" s="1">
        <v>43253</v>
      </c>
      <c r="B55">
        <v>3</v>
      </c>
      <c r="C55" t="s">
        <v>1413</v>
      </c>
      <c r="D55" t="s">
        <v>1387</v>
      </c>
      <c r="E55" t="s">
        <v>1432</v>
      </c>
      <c r="F55" t="s">
        <v>1415</v>
      </c>
    </row>
    <row r="56" spans="1:6" x14ac:dyDescent="0.3">
      <c r="A56" s="1">
        <v>43253</v>
      </c>
      <c r="B56">
        <v>1</v>
      </c>
      <c r="C56" t="s">
        <v>1413</v>
      </c>
      <c r="D56" t="s">
        <v>1355</v>
      </c>
      <c r="E56" t="s">
        <v>1432</v>
      </c>
      <c r="F56" t="s">
        <v>1416</v>
      </c>
    </row>
    <row r="57" spans="1:6" x14ac:dyDescent="0.3">
      <c r="A57" s="1">
        <v>43253</v>
      </c>
      <c r="B57">
        <v>13</v>
      </c>
      <c r="C57" t="s">
        <v>1343</v>
      </c>
      <c r="D57" t="s">
        <v>1349</v>
      </c>
      <c r="E57" t="s">
        <v>1429</v>
      </c>
      <c r="F57" t="s">
        <v>1881</v>
      </c>
    </row>
    <row r="58" spans="1:6" x14ac:dyDescent="0.3">
      <c r="A58" s="1">
        <v>43267</v>
      </c>
      <c r="B58">
        <v>1</v>
      </c>
      <c r="C58" t="s">
        <v>1967</v>
      </c>
      <c r="D58" t="s">
        <v>1993</v>
      </c>
      <c r="E58" t="s">
        <v>2027</v>
      </c>
    </row>
    <row r="59" spans="1:6" x14ac:dyDescent="0.3">
      <c r="A59" s="1">
        <v>43267</v>
      </c>
      <c r="B59">
        <v>1</v>
      </c>
      <c r="C59" t="s">
        <v>1967</v>
      </c>
      <c r="D59" t="s">
        <v>1943</v>
      </c>
      <c r="E59" t="s">
        <v>1983</v>
      </c>
    </row>
    <row r="60" spans="1:6" x14ac:dyDescent="0.3">
      <c r="A60" s="1">
        <v>43267</v>
      </c>
      <c r="B60">
        <v>1</v>
      </c>
      <c r="C60" t="s">
        <v>1967</v>
      </c>
      <c r="D60" t="s">
        <v>1976</v>
      </c>
      <c r="E60" t="s">
        <v>1984</v>
      </c>
    </row>
    <row r="61" spans="1:6" x14ac:dyDescent="0.3">
      <c r="A61" s="1">
        <v>43267</v>
      </c>
      <c r="B61">
        <v>1</v>
      </c>
      <c r="C61" t="s">
        <v>1967</v>
      </c>
      <c r="D61" t="s">
        <v>1994</v>
      </c>
      <c r="E61" t="s">
        <v>1984</v>
      </c>
    </row>
    <row r="62" spans="1:6" x14ac:dyDescent="0.3">
      <c r="A62" s="1">
        <v>43267</v>
      </c>
      <c r="B62">
        <v>1</v>
      </c>
      <c r="C62" t="s">
        <v>1987</v>
      </c>
      <c r="D62" t="s">
        <v>2011</v>
      </c>
      <c r="E62" t="s">
        <v>1983</v>
      </c>
    </row>
    <row r="63" spans="1:6" x14ac:dyDescent="0.3">
      <c r="A63" s="1">
        <v>43267</v>
      </c>
      <c r="B63">
        <v>17</v>
      </c>
      <c r="C63" t="s">
        <v>2005</v>
      </c>
      <c r="D63" t="s">
        <v>2012</v>
      </c>
      <c r="E63" t="s">
        <v>2010</v>
      </c>
    </row>
    <row r="64" spans="1:6" x14ac:dyDescent="0.3">
      <c r="A64" s="1">
        <v>43267</v>
      </c>
      <c r="B64">
        <v>98</v>
      </c>
      <c r="C64" t="s">
        <v>2005</v>
      </c>
      <c r="D64" t="s">
        <v>1972</v>
      </c>
      <c r="E64" t="s">
        <v>2010</v>
      </c>
    </row>
    <row r="65" spans="1:6" x14ac:dyDescent="0.3">
      <c r="A65" s="1">
        <v>43267</v>
      </c>
      <c r="B65">
        <v>3</v>
      </c>
      <c r="C65" t="s">
        <v>2005</v>
      </c>
      <c r="D65" t="s">
        <v>1973</v>
      </c>
      <c r="E65" t="s">
        <v>1983</v>
      </c>
    </row>
    <row r="66" spans="1:6" x14ac:dyDescent="0.3">
      <c r="A66" s="1">
        <v>43267</v>
      </c>
      <c r="B66">
        <v>4</v>
      </c>
      <c r="C66" t="s">
        <v>1965</v>
      </c>
      <c r="D66" t="s">
        <v>2000</v>
      </c>
      <c r="E66" t="s">
        <v>1983</v>
      </c>
    </row>
    <row r="67" spans="1:6" x14ac:dyDescent="0.3">
      <c r="A67" s="1">
        <v>43267</v>
      </c>
      <c r="B67">
        <v>2</v>
      </c>
      <c r="C67" t="s">
        <v>1965</v>
      </c>
      <c r="D67" t="s">
        <v>2013</v>
      </c>
      <c r="E67" t="s">
        <v>1985</v>
      </c>
    </row>
    <row r="68" spans="1:6" x14ac:dyDescent="0.3">
      <c r="A68" s="1">
        <v>43267</v>
      </c>
      <c r="B68">
        <v>1</v>
      </c>
      <c r="C68" t="s">
        <v>1965</v>
      </c>
      <c r="D68" t="s">
        <v>2002</v>
      </c>
      <c r="E68" t="s">
        <v>1984</v>
      </c>
    </row>
    <row r="69" spans="1:6" x14ac:dyDescent="0.3">
      <c r="A69" s="1">
        <v>43267</v>
      </c>
      <c r="B69">
        <v>1</v>
      </c>
      <c r="C69" t="s">
        <v>1965</v>
      </c>
      <c r="D69" t="s">
        <v>2014</v>
      </c>
      <c r="E69" t="s">
        <v>1985</v>
      </c>
    </row>
    <row r="70" spans="1:6" x14ac:dyDescent="0.3">
      <c r="A70" s="1">
        <v>43267</v>
      </c>
      <c r="B70">
        <v>3</v>
      </c>
      <c r="C70" t="s">
        <v>1965</v>
      </c>
      <c r="D70" t="s">
        <v>2015</v>
      </c>
      <c r="E70" t="s">
        <v>1985</v>
      </c>
      <c r="F70" t="s">
        <v>2017</v>
      </c>
    </row>
    <row r="71" spans="1:6" x14ac:dyDescent="0.3">
      <c r="A71" s="1">
        <v>43267</v>
      </c>
      <c r="B71">
        <v>1</v>
      </c>
      <c r="C71" t="s">
        <v>1965</v>
      </c>
      <c r="D71" t="s">
        <v>2016</v>
      </c>
      <c r="E71" t="s">
        <v>1985</v>
      </c>
      <c r="F71" t="s">
        <v>2018</v>
      </c>
    </row>
    <row r="72" spans="1:6" x14ac:dyDescent="0.3">
      <c r="A72" s="1">
        <v>43281</v>
      </c>
      <c r="B72">
        <v>2</v>
      </c>
      <c r="C72" t="s">
        <v>1966</v>
      </c>
      <c r="D72" t="s">
        <v>1997</v>
      </c>
      <c r="E72" t="s">
        <v>1983</v>
      </c>
    </row>
    <row r="73" spans="1:6" x14ac:dyDescent="0.3">
      <c r="A73" s="1">
        <v>43281</v>
      </c>
      <c r="B73">
        <v>2</v>
      </c>
      <c r="C73" t="s">
        <v>1967</v>
      </c>
      <c r="D73" t="s">
        <v>2019</v>
      </c>
      <c r="E73" t="s">
        <v>1984</v>
      </c>
    </row>
    <row r="74" spans="1:6" x14ac:dyDescent="0.3">
      <c r="A74" s="1">
        <v>43281</v>
      </c>
      <c r="B74">
        <v>43</v>
      </c>
      <c r="C74" t="s">
        <v>2005</v>
      </c>
      <c r="D74" t="s">
        <v>1971</v>
      </c>
      <c r="E74" t="s">
        <v>1982</v>
      </c>
    </row>
    <row r="75" spans="1:6" x14ac:dyDescent="0.3">
      <c r="A75" s="1">
        <v>43281</v>
      </c>
      <c r="B75">
        <v>8</v>
      </c>
      <c r="C75" t="s">
        <v>2005</v>
      </c>
      <c r="D75" t="s">
        <v>2020</v>
      </c>
      <c r="E75" t="s">
        <v>1982</v>
      </c>
    </row>
    <row r="76" spans="1:6" x14ac:dyDescent="0.3">
      <c r="A76" s="1">
        <v>43281</v>
      </c>
      <c r="B76">
        <v>1</v>
      </c>
      <c r="C76" t="s">
        <v>1987</v>
      </c>
      <c r="D76" t="s">
        <v>1974</v>
      </c>
      <c r="E76" t="s">
        <v>1983</v>
      </c>
    </row>
    <row r="77" spans="1:6" x14ac:dyDescent="0.3">
      <c r="A77" s="1">
        <v>43281</v>
      </c>
      <c r="B77">
        <v>1</v>
      </c>
      <c r="C77" t="s">
        <v>1987</v>
      </c>
      <c r="D77" t="s">
        <v>2021</v>
      </c>
      <c r="E77" t="s">
        <v>1983</v>
      </c>
    </row>
    <row r="78" spans="1:6" x14ac:dyDescent="0.3">
      <c r="A78" s="1">
        <v>43281</v>
      </c>
      <c r="B78">
        <v>2</v>
      </c>
      <c r="C78" t="s">
        <v>1965</v>
      </c>
      <c r="D78" t="s">
        <v>2013</v>
      </c>
      <c r="E78" t="s">
        <v>1985</v>
      </c>
    </row>
    <row r="79" spans="1:6" x14ac:dyDescent="0.3">
      <c r="A79" s="1">
        <v>43281</v>
      </c>
      <c r="B79">
        <v>1</v>
      </c>
      <c r="C79" t="s">
        <v>1965</v>
      </c>
      <c r="D79" t="s">
        <v>2022</v>
      </c>
      <c r="E79" t="s">
        <v>1983</v>
      </c>
    </row>
    <row r="80" spans="1:6" x14ac:dyDescent="0.3">
      <c r="A80" s="1">
        <v>43281</v>
      </c>
      <c r="B80">
        <v>1</v>
      </c>
      <c r="C80" t="s">
        <v>1965</v>
      </c>
      <c r="D80" t="s">
        <v>2016</v>
      </c>
      <c r="E80" t="s">
        <v>1985</v>
      </c>
      <c r="F80" t="s">
        <v>2026</v>
      </c>
    </row>
    <row r="81" spans="1:5" x14ac:dyDescent="0.3">
      <c r="A81" s="1">
        <v>43281</v>
      </c>
      <c r="B81">
        <v>1</v>
      </c>
      <c r="C81" t="s">
        <v>1965</v>
      </c>
      <c r="D81" t="s">
        <v>2023</v>
      </c>
      <c r="E81" t="s">
        <v>1984</v>
      </c>
    </row>
    <row r="82" spans="1:5" x14ac:dyDescent="0.3">
      <c r="A82" s="1">
        <v>43281</v>
      </c>
      <c r="B82">
        <v>1</v>
      </c>
      <c r="C82" t="s">
        <v>1965</v>
      </c>
      <c r="D82" t="s">
        <v>2024</v>
      </c>
      <c r="E82" t="s">
        <v>1985</v>
      </c>
    </row>
    <row r="83" spans="1:5" x14ac:dyDescent="0.3">
      <c r="A83" s="1">
        <v>43281</v>
      </c>
      <c r="B83">
        <v>1</v>
      </c>
      <c r="C83" t="s">
        <v>1965</v>
      </c>
      <c r="D83" t="s">
        <v>2025</v>
      </c>
      <c r="E83" t="s">
        <v>1985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sqref="A1:F1"/>
    </sheetView>
  </sheetViews>
  <sheetFormatPr defaultRowHeight="16.2" x14ac:dyDescent="0.3"/>
  <sheetData>
    <row r="1" spans="1:6" x14ac:dyDescent="0.3">
      <c r="A1" s="18">
        <v>43174</v>
      </c>
      <c r="B1" s="19">
        <v>4</v>
      </c>
      <c r="C1" s="19" t="s">
        <v>95</v>
      </c>
      <c r="D1" s="15" t="s">
        <v>93</v>
      </c>
      <c r="E1" s="15" t="s">
        <v>94</v>
      </c>
      <c r="F1" s="15" t="s">
        <v>1920</v>
      </c>
    </row>
    <row r="2" spans="1:6" x14ac:dyDescent="0.3">
      <c r="A2" s="1">
        <v>43192</v>
      </c>
      <c r="B2">
        <v>1</v>
      </c>
      <c r="C2" t="s">
        <v>339</v>
      </c>
      <c r="D2" t="s">
        <v>341</v>
      </c>
      <c r="E2" t="s">
        <v>396</v>
      </c>
    </row>
    <row r="3" spans="1:6" x14ac:dyDescent="0.3">
      <c r="A3" s="1">
        <v>43192</v>
      </c>
      <c r="B3">
        <v>1</v>
      </c>
      <c r="C3" t="s">
        <v>340</v>
      </c>
      <c r="D3" t="s">
        <v>342</v>
      </c>
      <c r="E3" t="s">
        <v>410</v>
      </c>
      <c r="F3" t="s">
        <v>346</v>
      </c>
    </row>
    <row r="4" spans="1:6" x14ac:dyDescent="0.3">
      <c r="A4" s="1">
        <v>43192</v>
      </c>
      <c r="B4">
        <v>1</v>
      </c>
      <c r="C4" t="s">
        <v>333</v>
      </c>
      <c r="D4" t="s">
        <v>343</v>
      </c>
      <c r="E4" t="s">
        <v>410</v>
      </c>
    </row>
    <row r="5" spans="1:6" x14ac:dyDescent="0.3">
      <c r="A5" s="1">
        <v>43192</v>
      </c>
      <c r="B5">
        <v>2</v>
      </c>
      <c r="C5" t="s">
        <v>333</v>
      </c>
      <c r="D5" t="s">
        <v>344</v>
      </c>
      <c r="E5" t="s">
        <v>410</v>
      </c>
      <c r="F5" t="s">
        <v>347</v>
      </c>
    </row>
    <row r="6" spans="1:6" x14ac:dyDescent="0.3">
      <c r="A6" s="1">
        <v>43192</v>
      </c>
      <c r="B6">
        <v>2130</v>
      </c>
      <c r="C6" t="s">
        <v>333</v>
      </c>
      <c r="D6" t="s">
        <v>334</v>
      </c>
      <c r="E6" t="s">
        <v>411</v>
      </c>
      <c r="F6" t="s">
        <v>348</v>
      </c>
    </row>
    <row r="7" spans="1:6" x14ac:dyDescent="0.3">
      <c r="A7" s="1">
        <v>43192</v>
      </c>
      <c r="B7">
        <v>43</v>
      </c>
      <c r="C7" t="s">
        <v>333</v>
      </c>
      <c r="D7" t="s">
        <v>334</v>
      </c>
      <c r="E7" t="s">
        <v>411</v>
      </c>
      <c r="F7" t="s">
        <v>349</v>
      </c>
    </row>
    <row r="8" spans="1:6" x14ac:dyDescent="0.3">
      <c r="A8" s="1">
        <v>43192</v>
      </c>
      <c r="B8">
        <v>593</v>
      </c>
      <c r="C8" t="s">
        <v>333</v>
      </c>
      <c r="D8" t="s">
        <v>334</v>
      </c>
      <c r="E8" t="s">
        <v>411</v>
      </c>
      <c r="F8" t="s">
        <v>335</v>
      </c>
    </row>
    <row r="9" spans="1:6" x14ac:dyDescent="0.3">
      <c r="A9" s="1">
        <v>43192</v>
      </c>
      <c r="B9">
        <v>1011</v>
      </c>
      <c r="C9" t="s">
        <v>333</v>
      </c>
      <c r="D9" t="s">
        <v>334</v>
      </c>
      <c r="E9" t="s">
        <v>411</v>
      </c>
      <c r="F9" t="s">
        <v>350</v>
      </c>
    </row>
    <row r="10" spans="1:6" x14ac:dyDescent="0.3">
      <c r="A10" s="1">
        <v>43192</v>
      </c>
      <c r="B10">
        <v>130</v>
      </c>
      <c r="C10" t="s">
        <v>333</v>
      </c>
      <c r="D10" t="s">
        <v>334</v>
      </c>
      <c r="E10" t="s">
        <v>411</v>
      </c>
      <c r="F10" t="s">
        <v>351</v>
      </c>
    </row>
    <row r="11" spans="1:6" x14ac:dyDescent="0.3">
      <c r="A11" s="1">
        <v>43192</v>
      </c>
      <c r="B11">
        <v>2</v>
      </c>
      <c r="C11" t="s">
        <v>333</v>
      </c>
      <c r="D11" t="s">
        <v>345</v>
      </c>
      <c r="E11" t="s">
        <v>411</v>
      </c>
      <c r="F11" t="s">
        <v>397</v>
      </c>
    </row>
    <row r="12" spans="1:6" x14ac:dyDescent="0.3">
      <c r="A12" s="1">
        <v>43210</v>
      </c>
      <c r="B12">
        <v>3</v>
      </c>
      <c r="C12" t="s">
        <v>536</v>
      </c>
      <c r="D12" t="s">
        <v>555</v>
      </c>
      <c r="E12" t="s">
        <v>686</v>
      </c>
      <c r="F12" t="s">
        <v>1065</v>
      </c>
    </row>
    <row r="13" spans="1:6" x14ac:dyDescent="0.3">
      <c r="A13" s="1">
        <v>43210</v>
      </c>
      <c r="B13">
        <v>55</v>
      </c>
      <c r="C13" t="s">
        <v>537</v>
      </c>
      <c r="D13" t="s">
        <v>542</v>
      </c>
      <c r="E13" t="s">
        <v>688</v>
      </c>
      <c r="F13" t="s">
        <v>549</v>
      </c>
    </row>
    <row r="14" spans="1:6" x14ac:dyDescent="0.3">
      <c r="A14" s="1">
        <v>43210</v>
      </c>
      <c r="B14">
        <v>18</v>
      </c>
      <c r="C14" t="s">
        <v>537</v>
      </c>
      <c r="D14" t="s">
        <v>542</v>
      </c>
      <c r="E14" t="s">
        <v>688</v>
      </c>
      <c r="F14" t="s">
        <v>560</v>
      </c>
    </row>
    <row r="15" spans="1:6" x14ac:dyDescent="0.3">
      <c r="A15" s="1">
        <v>43210</v>
      </c>
      <c r="B15">
        <v>260</v>
      </c>
      <c r="C15" t="s">
        <v>537</v>
      </c>
      <c r="D15" t="s">
        <v>542</v>
      </c>
      <c r="E15" t="s">
        <v>688</v>
      </c>
      <c r="F15" t="s">
        <v>550</v>
      </c>
    </row>
    <row r="16" spans="1:6" x14ac:dyDescent="0.3">
      <c r="A16" s="1">
        <v>43210</v>
      </c>
      <c r="B16">
        <v>204</v>
      </c>
      <c r="C16" t="s">
        <v>537</v>
      </c>
      <c r="D16" t="s">
        <v>542</v>
      </c>
      <c r="E16" t="s">
        <v>688</v>
      </c>
      <c r="F16" t="s">
        <v>552</v>
      </c>
    </row>
    <row r="17" spans="1:6" x14ac:dyDescent="0.3">
      <c r="A17" s="1">
        <v>43210</v>
      </c>
      <c r="B17">
        <v>81</v>
      </c>
      <c r="C17" t="s">
        <v>537</v>
      </c>
      <c r="D17" t="s">
        <v>542</v>
      </c>
      <c r="E17" t="s">
        <v>688</v>
      </c>
      <c r="F17" t="s">
        <v>533</v>
      </c>
    </row>
    <row r="18" spans="1:6" x14ac:dyDescent="0.3">
      <c r="A18" s="1">
        <v>43210</v>
      </c>
      <c r="B18">
        <v>112</v>
      </c>
      <c r="C18" t="s">
        <v>537</v>
      </c>
      <c r="D18" t="s">
        <v>543</v>
      </c>
      <c r="E18" t="s">
        <v>688</v>
      </c>
      <c r="F18" t="s">
        <v>1066</v>
      </c>
    </row>
    <row r="19" spans="1:6" x14ac:dyDescent="0.3">
      <c r="A19" s="1">
        <v>43210</v>
      </c>
      <c r="B19">
        <v>3</v>
      </c>
      <c r="C19" t="s">
        <v>537</v>
      </c>
      <c r="D19" t="s">
        <v>557</v>
      </c>
      <c r="E19" t="s">
        <v>686</v>
      </c>
      <c r="F19" t="s">
        <v>1067</v>
      </c>
    </row>
    <row r="20" spans="1:6" x14ac:dyDescent="0.3">
      <c r="A20" s="1">
        <v>43210</v>
      </c>
      <c r="B20">
        <v>1</v>
      </c>
      <c r="C20" t="s">
        <v>540</v>
      </c>
      <c r="D20" t="s">
        <v>562</v>
      </c>
      <c r="E20" t="s">
        <v>686</v>
      </c>
      <c r="F20" t="s">
        <v>1068</v>
      </c>
    </row>
    <row r="21" spans="1:6" x14ac:dyDescent="0.3">
      <c r="A21" s="1">
        <v>43210</v>
      </c>
      <c r="B21">
        <v>2</v>
      </c>
      <c r="C21" t="s">
        <v>540</v>
      </c>
      <c r="D21" t="s">
        <v>563</v>
      </c>
      <c r="E21" t="s">
        <v>685</v>
      </c>
      <c r="F21" t="s">
        <v>1069</v>
      </c>
    </row>
    <row r="22" spans="1:6" x14ac:dyDescent="0.3">
      <c r="A22" s="1">
        <v>43210</v>
      </c>
      <c r="B22">
        <v>7</v>
      </c>
      <c r="C22" t="s">
        <v>538</v>
      </c>
      <c r="D22" t="s">
        <v>546</v>
      </c>
      <c r="E22" t="s">
        <v>685</v>
      </c>
      <c r="F22" t="s">
        <v>1070</v>
      </c>
    </row>
    <row r="23" spans="1:6" x14ac:dyDescent="0.3">
      <c r="A23" s="1">
        <v>43210</v>
      </c>
      <c r="B23">
        <v>1</v>
      </c>
      <c r="C23" t="s">
        <v>539</v>
      </c>
      <c r="D23" t="s">
        <v>547</v>
      </c>
      <c r="E23" t="s">
        <v>695</v>
      </c>
    </row>
    <row r="24" spans="1:6" x14ac:dyDescent="0.3">
      <c r="A24" s="1">
        <v>43210</v>
      </c>
      <c r="B24">
        <v>1</v>
      </c>
      <c r="C24" t="s">
        <v>561</v>
      </c>
      <c r="D24" t="s">
        <v>564</v>
      </c>
      <c r="E24" t="s">
        <v>686</v>
      </c>
    </row>
    <row r="25" spans="1:6" x14ac:dyDescent="0.3">
      <c r="A25" s="1">
        <v>43223</v>
      </c>
      <c r="B25">
        <v>6</v>
      </c>
      <c r="C25" t="s">
        <v>1131</v>
      </c>
      <c r="D25" t="s">
        <v>1163</v>
      </c>
      <c r="E25" t="s">
        <v>1153</v>
      </c>
      <c r="F25" t="s">
        <v>788</v>
      </c>
    </row>
    <row r="26" spans="1:6" x14ac:dyDescent="0.3">
      <c r="A26" s="1">
        <v>43223</v>
      </c>
      <c r="B26">
        <v>1</v>
      </c>
      <c r="C26" t="s">
        <v>1131</v>
      </c>
      <c r="D26" t="s">
        <v>1164</v>
      </c>
      <c r="E26" t="s">
        <v>1153</v>
      </c>
    </row>
    <row r="27" spans="1:6" x14ac:dyDescent="0.3">
      <c r="A27" s="1">
        <v>43223</v>
      </c>
      <c r="B27">
        <v>1</v>
      </c>
      <c r="C27" t="s">
        <v>1131</v>
      </c>
      <c r="D27" t="s">
        <v>1165</v>
      </c>
      <c r="E27" t="s">
        <v>1154</v>
      </c>
      <c r="F27" t="s">
        <v>1167</v>
      </c>
    </row>
    <row r="28" spans="1:6" x14ac:dyDescent="0.3">
      <c r="A28" s="1">
        <v>43223</v>
      </c>
      <c r="B28">
        <v>2</v>
      </c>
      <c r="C28" t="s">
        <v>1132</v>
      </c>
      <c r="D28" t="s">
        <v>1139</v>
      </c>
      <c r="E28" t="s">
        <v>1155</v>
      </c>
      <c r="F28" t="s">
        <v>1108</v>
      </c>
    </row>
    <row r="29" spans="1:6" x14ac:dyDescent="0.3">
      <c r="A29" s="1">
        <v>43223</v>
      </c>
      <c r="B29">
        <v>1</v>
      </c>
      <c r="C29" t="s">
        <v>1162</v>
      </c>
      <c r="D29" t="s">
        <v>1106</v>
      </c>
      <c r="E29" t="s">
        <v>1154</v>
      </c>
    </row>
    <row r="30" spans="1:6" x14ac:dyDescent="0.3">
      <c r="A30" s="1">
        <v>43223</v>
      </c>
      <c r="B30">
        <v>1</v>
      </c>
      <c r="C30" t="s">
        <v>1135</v>
      </c>
      <c r="D30" t="s">
        <v>1166</v>
      </c>
      <c r="E30" t="s">
        <v>1154</v>
      </c>
    </row>
    <row r="31" spans="1:6" x14ac:dyDescent="0.3">
      <c r="A31" s="1">
        <v>43238</v>
      </c>
      <c r="B31">
        <v>3</v>
      </c>
      <c r="C31" t="s">
        <v>1435</v>
      </c>
      <c r="D31" t="s">
        <v>1438</v>
      </c>
      <c r="E31" t="s">
        <v>1862</v>
      </c>
    </row>
    <row r="32" spans="1:6" x14ac:dyDescent="0.3">
      <c r="A32" s="1">
        <v>43238</v>
      </c>
      <c r="B32">
        <v>4</v>
      </c>
      <c r="C32" t="s">
        <v>1435</v>
      </c>
      <c r="D32" t="s">
        <v>1447</v>
      </c>
      <c r="E32" t="s">
        <v>1863</v>
      </c>
    </row>
    <row r="33" spans="1:6" x14ac:dyDescent="0.3">
      <c r="A33" s="1">
        <v>43238</v>
      </c>
      <c r="B33">
        <v>2</v>
      </c>
      <c r="C33" t="s">
        <v>1435</v>
      </c>
      <c r="D33" t="s">
        <v>1458</v>
      </c>
      <c r="E33" t="s">
        <v>1863</v>
      </c>
    </row>
    <row r="34" spans="1:6" x14ac:dyDescent="0.3">
      <c r="A34" s="1">
        <v>43238</v>
      </c>
      <c r="B34">
        <v>4</v>
      </c>
      <c r="C34" t="s">
        <v>1435</v>
      </c>
      <c r="D34" t="s">
        <v>1449</v>
      </c>
      <c r="E34" t="s">
        <v>1862</v>
      </c>
      <c r="F34" t="s">
        <v>1462</v>
      </c>
    </row>
    <row r="35" spans="1:6" x14ac:dyDescent="0.3">
      <c r="A35" s="1">
        <v>43238</v>
      </c>
      <c r="B35">
        <v>2</v>
      </c>
      <c r="C35" t="s">
        <v>1435</v>
      </c>
      <c r="D35" t="s">
        <v>1449</v>
      </c>
      <c r="E35" t="s">
        <v>1862</v>
      </c>
      <c r="F35" t="s">
        <v>1463</v>
      </c>
    </row>
    <row r="36" spans="1:6" x14ac:dyDescent="0.3">
      <c r="A36" s="1">
        <v>43238</v>
      </c>
      <c r="B36">
        <v>1</v>
      </c>
      <c r="C36" t="s">
        <v>1435</v>
      </c>
      <c r="D36" t="s">
        <v>1449</v>
      </c>
      <c r="E36" t="s">
        <v>1862</v>
      </c>
      <c r="F36" t="s">
        <v>1464</v>
      </c>
    </row>
    <row r="37" spans="1:6" x14ac:dyDescent="0.3">
      <c r="A37" s="1">
        <v>43238</v>
      </c>
      <c r="B37">
        <v>1</v>
      </c>
      <c r="C37" t="s">
        <v>1435</v>
      </c>
      <c r="D37" t="s">
        <v>1449</v>
      </c>
      <c r="E37" t="s">
        <v>1862</v>
      </c>
      <c r="F37" t="s">
        <v>1465</v>
      </c>
    </row>
    <row r="38" spans="1:6" x14ac:dyDescent="0.3">
      <c r="A38" s="1">
        <v>43238</v>
      </c>
      <c r="B38">
        <v>1</v>
      </c>
      <c r="C38" t="s">
        <v>1456</v>
      </c>
      <c r="D38" t="s">
        <v>1459</v>
      </c>
      <c r="E38" t="s">
        <v>1871</v>
      </c>
      <c r="F38" t="s">
        <v>1921</v>
      </c>
    </row>
    <row r="39" spans="1:6" x14ac:dyDescent="0.3">
      <c r="A39" s="1">
        <v>43238</v>
      </c>
      <c r="B39">
        <v>2</v>
      </c>
      <c r="C39" t="s">
        <v>1457</v>
      </c>
      <c r="D39" t="s">
        <v>1460</v>
      </c>
      <c r="E39" t="s">
        <v>1863</v>
      </c>
      <c r="F39" t="s">
        <v>1884</v>
      </c>
    </row>
    <row r="40" spans="1:6" x14ac:dyDescent="0.3">
      <c r="A40" s="1">
        <v>43238</v>
      </c>
      <c r="B40">
        <v>4</v>
      </c>
      <c r="C40" t="s">
        <v>1436</v>
      </c>
      <c r="D40" t="s">
        <v>1452</v>
      </c>
      <c r="E40" t="s">
        <v>1871</v>
      </c>
      <c r="F40" t="s">
        <v>1922</v>
      </c>
    </row>
    <row r="41" spans="1:6" x14ac:dyDescent="0.3">
      <c r="A41" s="1">
        <v>43238</v>
      </c>
      <c r="B41">
        <v>7</v>
      </c>
      <c r="C41" t="s">
        <v>1436</v>
      </c>
      <c r="D41" t="s">
        <v>1441</v>
      </c>
      <c r="E41" t="s">
        <v>1871</v>
      </c>
      <c r="F41" t="s">
        <v>1881</v>
      </c>
    </row>
    <row r="42" spans="1:6" x14ac:dyDescent="0.3">
      <c r="A42" s="1">
        <v>43238</v>
      </c>
      <c r="B42">
        <v>3</v>
      </c>
      <c r="C42" t="s">
        <v>1436</v>
      </c>
      <c r="D42" t="s">
        <v>1441</v>
      </c>
      <c r="E42" t="s">
        <v>1871</v>
      </c>
      <c r="F42" t="s">
        <v>1885</v>
      </c>
    </row>
    <row r="43" spans="1:6" x14ac:dyDescent="0.3">
      <c r="A43" s="1">
        <v>43238</v>
      </c>
      <c r="B43">
        <v>1</v>
      </c>
      <c r="C43" t="s">
        <v>1437</v>
      </c>
      <c r="D43" t="s">
        <v>1461</v>
      </c>
      <c r="E43" t="s">
        <v>1863</v>
      </c>
    </row>
    <row r="44" spans="1:6" x14ac:dyDescent="0.3">
      <c r="A44" s="1">
        <v>43253</v>
      </c>
      <c r="B44">
        <v>4</v>
      </c>
      <c r="C44" t="s">
        <v>1435</v>
      </c>
      <c r="D44" t="s">
        <v>1447</v>
      </c>
      <c r="E44" t="s">
        <v>1863</v>
      </c>
    </row>
    <row r="45" spans="1:6" x14ac:dyDescent="0.3">
      <c r="A45" s="1">
        <v>43253</v>
      </c>
      <c r="B45">
        <v>3</v>
      </c>
      <c r="C45" t="s">
        <v>1435</v>
      </c>
      <c r="D45" t="s">
        <v>1477</v>
      </c>
      <c r="E45" t="s">
        <v>1863</v>
      </c>
      <c r="F45" t="s">
        <v>1877</v>
      </c>
    </row>
    <row r="46" spans="1:6" x14ac:dyDescent="0.3">
      <c r="A46" s="1">
        <v>43253</v>
      </c>
      <c r="B46">
        <v>1</v>
      </c>
      <c r="C46" t="s">
        <v>1436</v>
      </c>
      <c r="D46" t="s">
        <v>1452</v>
      </c>
      <c r="E46" t="s">
        <v>1867</v>
      </c>
      <c r="F46" t="s">
        <v>1874</v>
      </c>
    </row>
    <row r="47" spans="1:6" x14ac:dyDescent="0.3">
      <c r="A47" s="1">
        <v>43253</v>
      </c>
      <c r="B47">
        <v>2</v>
      </c>
      <c r="C47" t="s">
        <v>1436</v>
      </c>
      <c r="D47" t="s">
        <v>1441</v>
      </c>
      <c r="E47" t="s">
        <v>1867</v>
      </c>
      <c r="F47" t="s">
        <v>1885</v>
      </c>
    </row>
    <row r="48" spans="1:6" x14ac:dyDescent="0.3">
      <c r="A48" s="1">
        <v>43253</v>
      </c>
      <c r="B48">
        <v>3</v>
      </c>
      <c r="C48" t="s">
        <v>1436</v>
      </c>
      <c r="D48" t="s">
        <v>1476</v>
      </c>
      <c r="E48" t="s">
        <v>1867</v>
      </c>
      <c r="F48" t="s">
        <v>1889</v>
      </c>
    </row>
    <row r="49" spans="1:6" x14ac:dyDescent="0.3">
      <c r="A49" s="1">
        <v>43253</v>
      </c>
      <c r="B49">
        <v>1</v>
      </c>
      <c r="C49" t="s">
        <v>1436</v>
      </c>
      <c r="D49" t="s">
        <v>1484</v>
      </c>
      <c r="E49" t="s">
        <v>1870</v>
      </c>
    </row>
    <row r="50" spans="1:6" x14ac:dyDescent="0.3">
      <c r="A50" s="1">
        <v>43253</v>
      </c>
      <c r="B50">
        <v>1</v>
      </c>
      <c r="C50" t="s">
        <v>1457</v>
      </c>
      <c r="D50" t="s">
        <v>1460</v>
      </c>
      <c r="E50" t="s">
        <v>1863</v>
      </c>
      <c r="F50" t="s">
        <v>1884</v>
      </c>
    </row>
    <row r="51" spans="1:6" x14ac:dyDescent="0.3">
      <c r="A51" s="1">
        <v>43267</v>
      </c>
      <c r="B51">
        <v>2</v>
      </c>
      <c r="C51" t="s">
        <v>1488</v>
      </c>
      <c r="D51" t="s">
        <v>1494</v>
      </c>
      <c r="E51" t="s">
        <v>1863</v>
      </c>
    </row>
    <row r="52" spans="1:6" x14ac:dyDescent="0.3">
      <c r="A52" s="1">
        <v>43267</v>
      </c>
      <c r="B52">
        <v>1</v>
      </c>
      <c r="C52" t="s">
        <v>1488</v>
      </c>
      <c r="D52" t="s">
        <v>1521</v>
      </c>
      <c r="E52" t="s">
        <v>1873</v>
      </c>
    </row>
    <row r="53" spans="1:6" x14ac:dyDescent="0.3">
      <c r="A53" s="1">
        <v>43267</v>
      </c>
      <c r="B53">
        <v>1</v>
      </c>
      <c r="C53" t="s">
        <v>1488</v>
      </c>
      <c r="D53" t="s">
        <v>1495</v>
      </c>
      <c r="E53" t="s">
        <v>1872</v>
      </c>
      <c r="F53" t="s">
        <v>1877</v>
      </c>
    </row>
    <row r="54" spans="1:6" x14ac:dyDescent="0.3">
      <c r="A54" s="1">
        <v>43267</v>
      </c>
      <c r="B54">
        <v>6</v>
      </c>
      <c r="C54" t="s">
        <v>1514</v>
      </c>
      <c r="D54" t="s">
        <v>1500</v>
      </c>
      <c r="E54" t="s">
        <v>1867</v>
      </c>
      <c r="F54" t="s">
        <v>1874</v>
      </c>
    </row>
    <row r="55" spans="1:6" x14ac:dyDescent="0.3">
      <c r="A55" s="1">
        <v>43267</v>
      </c>
      <c r="B55">
        <v>3</v>
      </c>
      <c r="C55" t="s">
        <v>1514</v>
      </c>
      <c r="D55" t="s">
        <v>1498</v>
      </c>
      <c r="E55" t="s">
        <v>1867</v>
      </c>
      <c r="F55" t="s">
        <v>1881</v>
      </c>
    </row>
    <row r="56" spans="1:6" x14ac:dyDescent="0.3">
      <c r="A56" s="1">
        <v>43267</v>
      </c>
      <c r="B56">
        <v>5</v>
      </c>
      <c r="C56" t="s">
        <v>1514</v>
      </c>
      <c r="D56" t="s">
        <v>1499</v>
      </c>
      <c r="E56" t="s">
        <v>1867</v>
      </c>
      <c r="F56" t="s">
        <v>1885</v>
      </c>
    </row>
    <row r="57" spans="1:6" x14ac:dyDescent="0.3">
      <c r="A57" s="1">
        <v>43267</v>
      </c>
      <c r="B57">
        <v>5</v>
      </c>
      <c r="C57" t="s">
        <v>1514</v>
      </c>
      <c r="D57" t="s">
        <v>1501</v>
      </c>
      <c r="E57" t="s">
        <v>1867</v>
      </c>
      <c r="F57" t="s">
        <v>1916</v>
      </c>
    </row>
    <row r="58" spans="1:6" x14ac:dyDescent="0.3">
      <c r="A58" s="1">
        <v>43267</v>
      </c>
      <c r="B58">
        <v>2</v>
      </c>
      <c r="C58" t="s">
        <v>1491</v>
      </c>
      <c r="D58" t="s">
        <v>1508</v>
      </c>
      <c r="E58" t="s">
        <v>1863</v>
      </c>
      <c r="F58" t="s">
        <v>1888</v>
      </c>
    </row>
    <row r="59" spans="1:6" x14ac:dyDescent="0.3">
      <c r="A59" s="1">
        <v>43281</v>
      </c>
      <c r="B59">
        <v>2</v>
      </c>
      <c r="C59" t="s">
        <v>1789</v>
      </c>
      <c r="D59" t="s">
        <v>1832</v>
      </c>
      <c r="E59" t="s">
        <v>1867</v>
      </c>
      <c r="F59" t="s">
        <v>1885</v>
      </c>
    </row>
    <row r="60" spans="1:6" x14ac:dyDescent="0.3">
      <c r="A60" s="1">
        <v>43281</v>
      </c>
      <c r="B60">
        <v>85</v>
      </c>
      <c r="C60" t="s">
        <v>1789</v>
      </c>
      <c r="D60" t="s">
        <v>1794</v>
      </c>
      <c r="E60" t="s">
        <v>1867</v>
      </c>
      <c r="F60" t="s">
        <v>1874</v>
      </c>
    </row>
    <row r="61" spans="1:6" x14ac:dyDescent="0.3">
      <c r="A61" s="1">
        <v>43281</v>
      </c>
      <c r="B61">
        <v>4</v>
      </c>
      <c r="C61" t="s">
        <v>1830</v>
      </c>
      <c r="D61" t="s">
        <v>1835</v>
      </c>
      <c r="E61" t="s">
        <v>1863</v>
      </c>
      <c r="F61" t="s">
        <v>1884</v>
      </c>
    </row>
    <row r="62" spans="1:6" x14ac:dyDescent="0.3">
      <c r="A62" s="1">
        <v>43281</v>
      </c>
      <c r="B62">
        <v>7</v>
      </c>
      <c r="C62" t="s">
        <v>1790</v>
      </c>
      <c r="D62" t="s">
        <v>1838</v>
      </c>
      <c r="E62" t="s">
        <v>1863</v>
      </c>
      <c r="F62" t="s">
        <v>1877</v>
      </c>
    </row>
    <row r="63" spans="1:6" x14ac:dyDescent="0.3">
      <c r="A63" s="1">
        <v>43281</v>
      </c>
      <c r="B63">
        <v>1</v>
      </c>
      <c r="C63" t="s">
        <v>1790</v>
      </c>
      <c r="D63" t="s">
        <v>1840</v>
      </c>
      <c r="E63" t="s">
        <v>1863</v>
      </c>
    </row>
    <row r="64" spans="1:6" x14ac:dyDescent="0.3">
      <c r="A64" s="1">
        <v>43281</v>
      </c>
      <c r="B64">
        <v>1</v>
      </c>
      <c r="C64" t="s">
        <v>1790</v>
      </c>
      <c r="D64" t="s">
        <v>1842</v>
      </c>
      <c r="E64" t="s">
        <v>1873</v>
      </c>
    </row>
    <row r="65" spans="1:6" x14ac:dyDescent="0.3">
      <c r="A65" s="1">
        <v>43281</v>
      </c>
      <c r="B65">
        <v>1</v>
      </c>
      <c r="C65" t="s">
        <v>1790</v>
      </c>
      <c r="D65" t="s">
        <v>1810</v>
      </c>
      <c r="E65" t="s">
        <v>1873</v>
      </c>
    </row>
    <row r="66" spans="1:6" x14ac:dyDescent="0.3">
      <c r="A66" s="1">
        <v>43281</v>
      </c>
      <c r="B66">
        <v>1</v>
      </c>
      <c r="C66" t="s">
        <v>1790</v>
      </c>
      <c r="D66" t="s">
        <v>1809</v>
      </c>
      <c r="E66" t="s">
        <v>1872</v>
      </c>
      <c r="F66" t="s">
        <v>432</v>
      </c>
    </row>
    <row r="67" spans="1:6" x14ac:dyDescent="0.3">
      <c r="A67" s="1">
        <v>43281</v>
      </c>
      <c r="B67">
        <v>1</v>
      </c>
      <c r="C67" t="s">
        <v>1790</v>
      </c>
      <c r="D67" t="s">
        <v>1809</v>
      </c>
      <c r="E67" t="s">
        <v>1862</v>
      </c>
    </row>
    <row r="68" spans="1:6" x14ac:dyDescent="0.3">
      <c r="A68" s="1">
        <v>43281</v>
      </c>
      <c r="B68">
        <v>1</v>
      </c>
      <c r="C68" t="s">
        <v>1790</v>
      </c>
      <c r="D68" t="s">
        <v>1843</v>
      </c>
      <c r="E68" t="s">
        <v>1862</v>
      </c>
    </row>
    <row r="69" spans="1:6" x14ac:dyDescent="0.3">
      <c r="A69" s="1"/>
    </row>
    <row r="70" spans="1:6" x14ac:dyDescent="0.3">
      <c r="A70" s="1"/>
    </row>
    <row r="71" spans="1:6" x14ac:dyDescent="0.3">
      <c r="A71" s="1"/>
    </row>
    <row r="72" spans="1:6" x14ac:dyDescent="0.3">
      <c r="A72" s="1"/>
    </row>
    <row r="73" spans="1:6" x14ac:dyDescent="0.3">
      <c r="A73" s="1"/>
    </row>
    <row r="74" spans="1:6" x14ac:dyDescent="0.3">
      <c r="A74" s="1"/>
    </row>
    <row r="75" spans="1:6" x14ac:dyDescent="0.3">
      <c r="A75" s="1"/>
    </row>
    <row r="76" spans="1:6" x14ac:dyDescent="0.3">
      <c r="A76" s="1"/>
    </row>
    <row r="77" spans="1:6" x14ac:dyDescent="0.3">
      <c r="A77" s="1"/>
    </row>
    <row r="78" spans="1:6" x14ac:dyDescent="0.3">
      <c r="A78" s="1"/>
    </row>
    <row r="79" spans="1:6" x14ac:dyDescent="0.3">
      <c r="A79" s="1"/>
    </row>
    <row r="80" spans="1:6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MO1</vt:lpstr>
      <vt:lpstr>MO2</vt:lpstr>
      <vt:lpstr>MO3</vt:lpstr>
      <vt:lpstr>MC1</vt:lpstr>
      <vt:lpstr>MC2</vt:lpstr>
      <vt:lpstr>MC3</vt:lpstr>
      <vt:lpstr>LO1</vt:lpstr>
      <vt:lpstr>LO2</vt:lpstr>
      <vt:lpstr>LO3</vt:lpstr>
      <vt:lpstr>LC1</vt:lpstr>
      <vt:lpstr>LC2</vt:lpstr>
      <vt:lpstr>LC3</vt:lpstr>
      <vt:lpstr>SO</vt:lpstr>
      <vt:lpstr>SC</vt:lpstr>
      <vt:lpstr>MO1 期中</vt:lpstr>
      <vt:lpstr>MO2期中</vt:lpstr>
      <vt:lpstr>MO3期中</vt:lpstr>
      <vt:lpstr>MC1期中</vt:lpstr>
      <vt:lpstr>MC2期中</vt:lpstr>
      <vt:lpstr>MC3期中</vt:lpstr>
      <vt:lpstr>LO1期中</vt:lpstr>
      <vt:lpstr>LO2期中</vt:lpstr>
      <vt:lpstr>LO3期中</vt:lpstr>
      <vt:lpstr>LC1期中</vt:lpstr>
      <vt:lpstr>LC2期中</vt:lpstr>
      <vt:lpstr>LC3期中</vt:lpstr>
      <vt:lpstr>SO期中</vt:lpstr>
      <vt:lpstr>SC期中</vt:lpstr>
      <vt:lpstr>期中表格整理</vt:lpstr>
      <vt:lpstr>期中物種計算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Ginger Liu</cp:lastModifiedBy>
  <dcterms:created xsi:type="dcterms:W3CDTF">2018-03-02T07:43:29Z</dcterms:created>
  <dcterms:modified xsi:type="dcterms:W3CDTF">2018-12-06T07:21:03Z</dcterms:modified>
</cp:coreProperties>
</file>