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9395" windowHeight="7380" activeTab="5"/>
  </bookViews>
  <sheets>
    <sheet name="MO" sheetId="1" r:id="rId1"/>
    <sheet name="MC" sheetId="2" r:id="rId2"/>
    <sheet name="FO" sheetId="5" r:id="rId3"/>
    <sheet name="FC" sheetId="6" r:id="rId4"/>
    <sheet name="SO" sheetId="3" r:id="rId5"/>
    <sheet name="SC" sheetId="4" r:id="rId6"/>
    <sheet name="統計" sheetId="7" r:id="rId7"/>
    <sheet name="物種統計" sheetId="8" r:id="rId8"/>
    <sheet name="工作表2" sheetId="10" r:id="rId9"/>
    <sheet name="工作表1" sheetId="11" r:id="rId10"/>
  </sheets>
  <calcPr calcId="145621"/>
</workbook>
</file>

<file path=xl/calcChain.xml><?xml version="1.0" encoding="utf-8"?>
<calcChain xmlns="http://schemas.openxmlformats.org/spreadsheetml/2006/main">
  <c r="S26" i="7" l="1"/>
  <c r="S25" i="7"/>
  <c r="S24" i="7"/>
  <c r="S23" i="7"/>
  <c r="S22" i="7"/>
  <c r="R23" i="7"/>
  <c r="R24" i="7"/>
  <c r="R25" i="7"/>
  <c r="R26" i="7"/>
  <c r="R22" i="7"/>
  <c r="Q23" i="7"/>
  <c r="Q24" i="7"/>
  <c r="Q25" i="7"/>
  <c r="Q26" i="7"/>
  <c r="Q22" i="7"/>
  <c r="S15" i="7"/>
  <c r="S16" i="7"/>
  <c r="S17" i="7"/>
  <c r="S18" i="7"/>
  <c r="S14" i="7"/>
  <c r="R15" i="7"/>
  <c r="R16" i="7"/>
  <c r="R17" i="7"/>
  <c r="R18" i="7"/>
  <c r="R14" i="7"/>
  <c r="Q15" i="7"/>
  <c r="Q16" i="7"/>
  <c r="Q17" i="7"/>
  <c r="Q18" i="7"/>
  <c r="Q14" i="7"/>
  <c r="O23" i="7"/>
  <c r="O24" i="7"/>
  <c r="O25" i="7"/>
  <c r="O26" i="7"/>
  <c r="O22" i="7"/>
  <c r="N23" i="7"/>
  <c r="N24" i="7"/>
  <c r="N25" i="7"/>
  <c r="N26" i="7"/>
  <c r="N22" i="7"/>
  <c r="O18" i="7"/>
  <c r="O17" i="7"/>
  <c r="O16" i="7"/>
  <c r="O15" i="7"/>
  <c r="O14" i="7"/>
  <c r="N18" i="7"/>
  <c r="N15" i="7"/>
  <c r="N16" i="7"/>
  <c r="N17" i="7"/>
  <c r="N14" i="7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V21" i="4"/>
  <c r="V22" i="4"/>
  <c r="W22" i="4"/>
  <c r="V23" i="4"/>
  <c r="V24" i="4"/>
  <c r="W24" i="4"/>
  <c r="V25" i="4"/>
  <c r="V26" i="4"/>
  <c r="W26" i="4"/>
  <c r="V27" i="4"/>
  <c r="V28" i="4"/>
  <c r="W28" i="4"/>
  <c r="V29" i="4"/>
  <c r="V30" i="4"/>
  <c r="W30" i="4"/>
  <c r="V31" i="4"/>
  <c r="V32" i="4"/>
  <c r="W32" i="4"/>
  <c r="V33" i="4"/>
  <c r="V34" i="4"/>
  <c r="W34" i="4"/>
  <c r="V35" i="4"/>
  <c r="W35" i="4"/>
  <c r="V36" i="4"/>
  <c r="V37" i="4"/>
  <c r="V38" i="4"/>
  <c r="W38" i="4"/>
  <c r="V39" i="4"/>
  <c r="V40" i="4"/>
  <c r="W40" i="4"/>
  <c r="V41" i="4"/>
  <c r="V42" i="4"/>
  <c r="W42" i="4"/>
  <c r="V43" i="4"/>
  <c r="V44" i="4"/>
  <c r="W44" i="4"/>
  <c r="V45" i="4"/>
  <c r="V46" i="4"/>
  <c r="W46" i="4"/>
  <c r="V47" i="4"/>
  <c r="V48" i="4"/>
  <c r="W48" i="4"/>
  <c r="V49" i="4"/>
  <c r="V50" i="4"/>
  <c r="W50" i="4"/>
  <c r="V51" i="4"/>
  <c r="W51" i="4"/>
  <c r="V11" i="4"/>
  <c r="W11" i="4"/>
  <c r="X11" i="4"/>
  <c r="X12" i="4"/>
  <c r="W6" i="3"/>
  <c r="X6" i="3"/>
  <c r="W7" i="3"/>
  <c r="X7" i="3"/>
  <c r="W8" i="3"/>
  <c r="X8" i="3"/>
  <c r="W9" i="3"/>
  <c r="X9" i="3"/>
  <c r="W10" i="3"/>
  <c r="X10" i="3"/>
  <c r="W11" i="3"/>
  <c r="X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W5" i="3"/>
  <c r="X5" i="3"/>
  <c r="W5" i="6"/>
  <c r="W6" i="6"/>
  <c r="W7" i="6"/>
  <c r="X7" i="6"/>
  <c r="W8" i="6"/>
  <c r="X8" i="6"/>
  <c r="W9" i="6"/>
  <c r="V10" i="6"/>
  <c r="V11" i="6"/>
  <c r="W11" i="6"/>
  <c r="V12" i="6"/>
  <c r="W12" i="6"/>
  <c r="V13" i="6"/>
  <c r="V14" i="6"/>
  <c r="V15" i="6"/>
  <c r="W15" i="6"/>
  <c r="V16" i="6"/>
  <c r="W16" i="6"/>
  <c r="V17" i="6"/>
  <c r="V18" i="6"/>
  <c r="V19" i="6"/>
  <c r="W19" i="6"/>
  <c r="V20" i="6"/>
  <c r="W20" i="6"/>
  <c r="V21" i="6"/>
  <c r="V22" i="6"/>
  <c r="V23" i="6"/>
  <c r="W23" i="6"/>
  <c r="V24" i="6"/>
  <c r="W24" i="6"/>
  <c r="V25" i="6"/>
  <c r="V26" i="6"/>
  <c r="V27" i="6"/>
  <c r="W27" i="6"/>
  <c r="V28" i="6"/>
  <c r="W28" i="6"/>
  <c r="V29" i="6"/>
  <c r="V30" i="6"/>
  <c r="V31" i="6"/>
  <c r="W31" i="6"/>
  <c r="V32" i="6"/>
  <c r="W32" i="6"/>
  <c r="V33" i="6"/>
  <c r="V34" i="6"/>
  <c r="V35" i="6"/>
  <c r="W35" i="6"/>
  <c r="V36" i="6"/>
  <c r="W36" i="6"/>
  <c r="V37" i="6"/>
  <c r="V38" i="6"/>
  <c r="V39" i="6"/>
  <c r="W39" i="6"/>
  <c r="V40" i="6"/>
  <c r="W40" i="6"/>
  <c r="V41" i="6"/>
  <c r="W4" i="6"/>
  <c r="X6" i="5"/>
  <c r="X7" i="5"/>
  <c r="X8" i="5"/>
  <c r="W10" i="5"/>
  <c r="W11" i="5"/>
  <c r="W12" i="5"/>
  <c r="W14" i="5"/>
  <c r="W15" i="5"/>
  <c r="W16" i="5"/>
  <c r="W18" i="5"/>
  <c r="W19" i="5"/>
  <c r="W20" i="5"/>
  <c r="W22" i="5"/>
  <c r="W23" i="5"/>
  <c r="W24" i="5"/>
  <c r="W26" i="5"/>
  <c r="W27" i="5"/>
  <c r="W28" i="5"/>
  <c r="W30" i="5"/>
  <c r="W31" i="5"/>
  <c r="W32" i="5"/>
  <c r="W34" i="5"/>
  <c r="W35" i="5"/>
  <c r="W36" i="5"/>
  <c r="W38" i="5"/>
  <c r="W39" i="5"/>
  <c r="W40" i="5"/>
  <c r="W42" i="5"/>
  <c r="W43" i="5"/>
  <c r="W44" i="5"/>
  <c r="W46" i="5"/>
  <c r="W47" i="5"/>
  <c r="W48" i="5"/>
  <c r="W50" i="5"/>
  <c r="W51" i="5"/>
  <c r="W5" i="5"/>
  <c r="X5" i="5"/>
  <c r="W6" i="5"/>
  <c r="W7" i="5"/>
  <c r="W8" i="5"/>
  <c r="V9" i="5"/>
  <c r="W9" i="5"/>
  <c r="V10" i="5"/>
  <c r="V11" i="5"/>
  <c r="V12" i="5"/>
  <c r="V13" i="5"/>
  <c r="W13" i="5"/>
  <c r="V14" i="5"/>
  <c r="V15" i="5"/>
  <c r="V16" i="5"/>
  <c r="V17" i="5"/>
  <c r="W17" i="5"/>
  <c r="V18" i="5"/>
  <c r="V19" i="5"/>
  <c r="V20" i="5"/>
  <c r="V21" i="5"/>
  <c r="W21" i="5"/>
  <c r="V22" i="5"/>
  <c r="V23" i="5"/>
  <c r="V24" i="5"/>
  <c r="V25" i="5"/>
  <c r="W25" i="5"/>
  <c r="V26" i="5"/>
  <c r="V27" i="5"/>
  <c r="V28" i="5"/>
  <c r="V29" i="5"/>
  <c r="W29" i="5"/>
  <c r="V30" i="5"/>
  <c r="V31" i="5"/>
  <c r="V32" i="5"/>
  <c r="V33" i="5"/>
  <c r="W33" i="5"/>
  <c r="V34" i="5"/>
  <c r="V35" i="5"/>
  <c r="V36" i="5"/>
  <c r="V37" i="5"/>
  <c r="W37" i="5"/>
  <c r="V38" i="5"/>
  <c r="V39" i="5"/>
  <c r="V40" i="5"/>
  <c r="V41" i="5"/>
  <c r="W41" i="5"/>
  <c r="V42" i="5"/>
  <c r="V43" i="5"/>
  <c r="V44" i="5"/>
  <c r="V45" i="5"/>
  <c r="W45" i="5"/>
  <c r="V46" i="5"/>
  <c r="V47" i="5"/>
  <c r="V48" i="5"/>
  <c r="V49" i="5"/>
  <c r="W49" i="5"/>
  <c r="V50" i="5"/>
  <c r="V51" i="5"/>
  <c r="W4" i="5"/>
  <c r="X6" i="2"/>
  <c r="X8" i="2"/>
  <c r="W10" i="2"/>
  <c r="W12" i="2"/>
  <c r="W14" i="2"/>
  <c r="W16" i="2"/>
  <c r="W18" i="2"/>
  <c r="W20" i="2"/>
  <c r="W22" i="2"/>
  <c r="W24" i="2"/>
  <c r="W26" i="2"/>
  <c r="W28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5" i="2"/>
  <c r="X5" i="2"/>
  <c r="W6" i="2"/>
  <c r="W7" i="2"/>
  <c r="X7" i="2"/>
  <c r="W8" i="2"/>
  <c r="W9" i="2"/>
  <c r="X9" i="2"/>
  <c r="V10" i="2"/>
  <c r="V11" i="2"/>
  <c r="W11" i="2"/>
  <c r="V12" i="2"/>
  <c r="V13" i="2"/>
  <c r="W13" i="2"/>
  <c r="V14" i="2"/>
  <c r="V15" i="2"/>
  <c r="W15" i="2"/>
  <c r="V16" i="2"/>
  <c r="V17" i="2"/>
  <c r="W17" i="2"/>
  <c r="V18" i="2"/>
  <c r="V19" i="2"/>
  <c r="W19" i="2"/>
  <c r="V20" i="2"/>
  <c r="V21" i="2"/>
  <c r="W21" i="2"/>
  <c r="V22" i="2"/>
  <c r="V23" i="2"/>
  <c r="W23" i="2"/>
  <c r="V24" i="2"/>
  <c r="V25" i="2"/>
  <c r="W25" i="2"/>
  <c r="V26" i="2"/>
  <c r="V27" i="2"/>
  <c r="W27" i="2"/>
  <c r="V28" i="2"/>
  <c r="V29" i="2"/>
  <c r="W29" i="2"/>
  <c r="V30" i="2"/>
  <c r="V31" i="2"/>
  <c r="W31" i="2"/>
  <c r="V32" i="2"/>
  <c r="V33" i="2"/>
  <c r="W33" i="2"/>
  <c r="V34" i="2"/>
  <c r="V35" i="2"/>
  <c r="W35" i="2"/>
  <c r="V36" i="2"/>
  <c r="V37" i="2"/>
  <c r="W37" i="2"/>
  <c r="V38" i="2"/>
  <c r="V39" i="2"/>
  <c r="W39" i="2"/>
  <c r="V40" i="2"/>
  <c r="V41" i="2"/>
  <c r="W41" i="2"/>
  <c r="V42" i="2"/>
  <c r="V43" i="2"/>
  <c r="W43" i="2"/>
  <c r="V44" i="2"/>
  <c r="V45" i="2"/>
  <c r="W45" i="2"/>
  <c r="V46" i="2"/>
  <c r="V47" i="2"/>
  <c r="W47" i="2"/>
  <c r="V48" i="2"/>
  <c r="V49" i="2"/>
  <c r="W49" i="2"/>
  <c r="V50" i="2"/>
  <c r="V51" i="2"/>
  <c r="W51" i="2"/>
  <c r="V52" i="2"/>
  <c r="V53" i="2"/>
  <c r="W53" i="2"/>
  <c r="V54" i="2"/>
  <c r="V55" i="2"/>
  <c r="W55" i="2"/>
  <c r="V56" i="2"/>
  <c r="V57" i="2"/>
  <c r="W57" i="2"/>
  <c r="V58" i="2"/>
  <c r="V59" i="2"/>
  <c r="W59" i="2"/>
  <c r="V60" i="2"/>
  <c r="V61" i="2"/>
  <c r="W61" i="2"/>
  <c r="W4" i="2"/>
  <c r="X5" i="1"/>
  <c r="X6" i="1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5" i="1"/>
  <c r="W5" i="1"/>
  <c r="W49" i="4"/>
  <c r="W47" i="4"/>
  <c r="W45" i="4"/>
  <c r="W43" i="4"/>
  <c r="W41" i="4"/>
  <c r="W39" i="4"/>
  <c r="W37" i="4"/>
  <c r="W36" i="4"/>
  <c r="W33" i="4"/>
  <c r="W31" i="4"/>
  <c r="W29" i="4"/>
  <c r="W27" i="4"/>
  <c r="W25" i="4"/>
  <c r="W23" i="4"/>
  <c r="W21" i="4"/>
  <c r="W20" i="4"/>
  <c r="W17" i="4"/>
  <c r="W15" i="4"/>
  <c r="W13" i="4"/>
  <c r="W41" i="6"/>
  <c r="W38" i="6"/>
  <c r="W37" i="6"/>
  <c r="W34" i="6"/>
  <c r="W33" i="6"/>
  <c r="W30" i="6"/>
  <c r="W29" i="6"/>
  <c r="W26" i="6"/>
  <c r="W25" i="6"/>
  <c r="W22" i="6"/>
  <c r="W21" i="6"/>
  <c r="W18" i="6"/>
  <c r="W17" i="6"/>
  <c r="W14" i="6"/>
  <c r="W13" i="6"/>
  <c r="W10" i="6"/>
  <c r="X9" i="6"/>
  <c r="X6" i="6"/>
  <c r="X5" i="6"/>
  <c r="X4" i="6"/>
  <c r="Y3" i="6"/>
  <c r="Y4" i="6"/>
  <c r="X4" i="5"/>
  <c r="Y4" i="5"/>
  <c r="Y5" i="5"/>
  <c r="X4" i="2"/>
  <c r="P12" i="4"/>
  <c r="P13" i="4"/>
  <c r="Q13" i="4"/>
  <c r="P14" i="4"/>
  <c r="Q14" i="4"/>
  <c r="R14" i="4"/>
  <c r="P15" i="4"/>
  <c r="Q15" i="4"/>
  <c r="P16" i="4"/>
  <c r="P17" i="4"/>
  <c r="P18" i="4"/>
  <c r="Q18" i="4"/>
  <c r="P19" i="4"/>
  <c r="Q19" i="4"/>
  <c r="R19" i="4"/>
  <c r="P20" i="4"/>
  <c r="P21" i="4"/>
  <c r="Q21" i="4"/>
  <c r="P22" i="4"/>
  <c r="Q22" i="4"/>
  <c r="P23" i="4"/>
  <c r="P24" i="4"/>
  <c r="P25" i="4"/>
  <c r="P26" i="4"/>
  <c r="Q26" i="4"/>
  <c r="P27" i="4"/>
  <c r="Q27" i="4"/>
  <c r="P28" i="4"/>
  <c r="P29" i="4"/>
  <c r="Q29" i="4"/>
  <c r="P30" i="4"/>
  <c r="Q30" i="4"/>
  <c r="R30" i="4"/>
  <c r="P31" i="4"/>
  <c r="Q31" i="4"/>
  <c r="P32" i="4"/>
  <c r="P33" i="4"/>
  <c r="P34" i="4"/>
  <c r="Q34" i="4"/>
  <c r="P35" i="4"/>
  <c r="Q35" i="4"/>
  <c r="R35" i="4"/>
  <c r="P36" i="4"/>
  <c r="P37" i="4"/>
  <c r="Q37" i="4"/>
  <c r="P38" i="4"/>
  <c r="Q38" i="4"/>
  <c r="P39" i="4"/>
  <c r="Q39" i="4"/>
  <c r="P40" i="4"/>
  <c r="P41" i="4"/>
  <c r="P42" i="4"/>
  <c r="Q42" i="4"/>
  <c r="P43" i="4"/>
  <c r="Q43" i="4"/>
  <c r="P44" i="4"/>
  <c r="P45" i="4"/>
  <c r="Q45" i="4"/>
  <c r="P46" i="4"/>
  <c r="Q46" i="4"/>
  <c r="P47" i="4"/>
  <c r="Q47" i="4"/>
  <c r="P48" i="4"/>
  <c r="P49" i="4"/>
  <c r="P50" i="4"/>
  <c r="Q50" i="4"/>
  <c r="P51" i="4"/>
  <c r="Q51" i="4"/>
  <c r="R51" i="4"/>
  <c r="P11" i="4"/>
  <c r="O52" i="4"/>
  <c r="Q6" i="3"/>
  <c r="Q7" i="3"/>
  <c r="Q8" i="3"/>
  <c r="Q9" i="3"/>
  <c r="Q10" i="3"/>
  <c r="Q11" i="3"/>
  <c r="P12" i="3"/>
  <c r="O54" i="3"/>
  <c r="P13" i="3"/>
  <c r="P14" i="3"/>
  <c r="P15" i="3"/>
  <c r="P16" i="3"/>
  <c r="P17" i="3"/>
  <c r="P18" i="3"/>
  <c r="P19" i="3"/>
  <c r="P20" i="3"/>
  <c r="P21" i="3"/>
  <c r="Q21" i="3"/>
  <c r="P22" i="3"/>
  <c r="P23" i="3"/>
  <c r="P24" i="3"/>
  <c r="P25" i="3"/>
  <c r="P26" i="3"/>
  <c r="P27" i="3"/>
  <c r="P28" i="3"/>
  <c r="P29" i="3"/>
  <c r="Q29" i="3"/>
  <c r="P30" i="3"/>
  <c r="P31" i="3"/>
  <c r="P32" i="3"/>
  <c r="P33" i="3"/>
  <c r="P34" i="3"/>
  <c r="P35" i="3"/>
  <c r="P36" i="3"/>
  <c r="P37" i="3"/>
  <c r="Q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Q5" i="3"/>
  <c r="Q11" i="6"/>
  <c r="Q19" i="6"/>
  <c r="Q27" i="6"/>
  <c r="Q35" i="6"/>
  <c r="Q5" i="6"/>
  <c r="R5" i="6"/>
  <c r="S5" i="6"/>
  <c r="Q6" i="6"/>
  <c r="R6" i="6"/>
  <c r="S6" i="6"/>
  <c r="Q7" i="6"/>
  <c r="Q8" i="6"/>
  <c r="R8" i="6"/>
  <c r="Q9" i="6"/>
  <c r="R9" i="6"/>
  <c r="S9" i="6"/>
  <c r="P10" i="6"/>
  <c r="Q10" i="6"/>
  <c r="R10" i="6"/>
  <c r="P11" i="6"/>
  <c r="P12" i="6"/>
  <c r="Q12" i="6"/>
  <c r="P13" i="6"/>
  <c r="Q13" i="6"/>
  <c r="R13" i="6"/>
  <c r="P14" i="6"/>
  <c r="Q14" i="6"/>
  <c r="R14" i="6"/>
  <c r="P15" i="6"/>
  <c r="P16" i="6"/>
  <c r="Q16" i="6"/>
  <c r="P17" i="6"/>
  <c r="Q17" i="6"/>
  <c r="R17" i="6"/>
  <c r="P18" i="6"/>
  <c r="Q18" i="6"/>
  <c r="R18" i="6"/>
  <c r="P19" i="6"/>
  <c r="P20" i="6"/>
  <c r="Q20" i="6"/>
  <c r="P21" i="6"/>
  <c r="Q21" i="6"/>
  <c r="R21" i="6"/>
  <c r="P22" i="6"/>
  <c r="Q22" i="6"/>
  <c r="R22" i="6"/>
  <c r="P23" i="6"/>
  <c r="P24" i="6"/>
  <c r="Q24" i="6"/>
  <c r="P25" i="6"/>
  <c r="Q25" i="6"/>
  <c r="R25" i="6"/>
  <c r="P26" i="6"/>
  <c r="Q26" i="6"/>
  <c r="R26" i="6"/>
  <c r="P27" i="6"/>
  <c r="P28" i="6"/>
  <c r="Q28" i="6"/>
  <c r="P29" i="6"/>
  <c r="Q29" i="6"/>
  <c r="R29" i="6"/>
  <c r="P30" i="6"/>
  <c r="Q30" i="6"/>
  <c r="R30" i="6"/>
  <c r="P31" i="6"/>
  <c r="P32" i="6"/>
  <c r="Q32" i="6"/>
  <c r="P33" i="6"/>
  <c r="Q33" i="6"/>
  <c r="R33" i="6"/>
  <c r="P34" i="6"/>
  <c r="Q34" i="6"/>
  <c r="R34" i="6"/>
  <c r="P35" i="6"/>
  <c r="P36" i="6"/>
  <c r="Q36" i="6"/>
  <c r="P37" i="6"/>
  <c r="Q37" i="6"/>
  <c r="R37" i="6"/>
  <c r="P38" i="6"/>
  <c r="Q38" i="6"/>
  <c r="R38" i="6"/>
  <c r="P39" i="6"/>
  <c r="P40" i="6"/>
  <c r="Q40" i="6"/>
  <c r="P41" i="6"/>
  <c r="Q41" i="6"/>
  <c r="R41" i="6"/>
  <c r="Q4" i="6"/>
  <c r="S5" i="5"/>
  <c r="S8" i="5"/>
  <c r="R9" i="5"/>
  <c r="R12" i="5"/>
  <c r="R13" i="5"/>
  <c r="R16" i="5"/>
  <c r="R17" i="5"/>
  <c r="R20" i="5"/>
  <c r="R21" i="5"/>
  <c r="R24" i="5"/>
  <c r="R25" i="5"/>
  <c r="R28" i="5"/>
  <c r="R29" i="5"/>
  <c r="R32" i="5"/>
  <c r="R33" i="5"/>
  <c r="R36" i="5"/>
  <c r="R37" i="5"/>
  <c r="R40" i="5"/>
  <c r="R41" i="5"/>
  <c r="R44" i="5"/>
  <c r="R45" i="5"/>
  <c r="R48" i="5"/>
  <c r="R49" i="5"/>
  <c r="R5" i="5"/>
  <c r="R6" i="5"/>
  <c r="R8" i="5"/>
  <c r="Q9" i="5"/>
  <c r="Q10" i="5"/>
  <c r="Q12" i="5"/>
  <c r="Q13" i="5"/>
  <c r="Q14" i="5"/>
  <c r="Q16" i="5"/>
  <c r="Q17" i="5"/>
  <c r="Q18" i="5"/>
  <c r="Q20" i="5"/>
  <c r="Q21" i="5"/>
  <c r="Q22" i="5"/>
  <c r="Q24" i="5"/>
  <c r="Q25" i="5"/>
  <c r="Q26" i="5"/>
  <c r="Q28" i="5"/>
  <c r="Q29" i="5"/>
  <c r="Q30" i="5"/>
  <c r="Q32" i="5"/>
  <c r="Q33" i="5"/>
  <c r="Q34" i="5"/>
  <c r="Q36" i="5"/>
  <c r="Q37" i="5"/>
  <c r="Q38" i="5"/>
  <c r="Q40" i="5"/>
  <c r="Q41" i="5"/>
  <c r="Q42" i="5"/>
  <c r="Q44" i="5"/>
  <c r="Q45" i="5"/>
  <c r="Q46" i="5"/>
  <c r="Q48" i="5"/>
  <c r="Q49" i="5"/>
  <c r="Q50" i="5"/>
  <c r="Q5" i="5"/>
  <c r="Q6" i="5"/>
  <c r="S6" i="5"/>
  <c r="Q7" i="5"/>
  <c r="R7" i="5"/>
  <c r="Q8" i="5"/>
  <c r="P9" i="5"/>
  <c r="P10" i="5"/>
  <c r="R10" i="5"/>
  <c r="P11" i="5"/>
  <c r="Q11" i="5"/>
  <c r="P12" i="5"/>
  <c r="P13" i="5"/>
  <c r="P14" i="5"/>
  <c r="R14" i="5"/>
  <c r="P15" i="5"/>
  <c r="Q15" i="5"/>
  <c r="P16" i="5"/>
  <c r="P17" i="5"/>
  <c r="P18" i="5"/>
  <c r="R18" i="5"/>
  <c r="P19" i="5"/>
  <c r="Q19" i="5"/>
  <c r="P20" i="5"/>
  <c r="P21" i="5"/>
  <c r="P22" i="5"/>
  <c r="R22" i="5"/>
  <c r="P23" i="5"/>
  <c r="Q23" i="5"/>
  <c r="P24" i="5"/>
  <c r="P25" i="5"/>
  <c r="P26" i="5"/>
  <c r="R26" i="5"/>
  <c r="P27" i="5"/>
  <c r="Q27" i="5"/>
  <c r="P28" i="5"/>
  <c r="P29" i="5"/>
  <c r="P30" i="5"/>
  <c r="R30" i="5"/>
  <c r="P31" i="5"/>
  <c r="Q31" i="5"/>
  <c r="P32" i="5"/>
  <c r="P33" i="5"/>
  <c r="P34" i="5"/>
  <c r="R34" i="5"/>
  <c r="P35" i="5"/>
  <c r="Q35" i="5"/>
  <c r="P36" i="5"/>
  <c r="P37" i="5"/>
  <c r="P38" i="5"/>
  <c r="R38" i="5"/>
  <c r="P39" i="5"/>
  <c r="Q39" i="5"/>
  <c r="P40" i="5"/>
  <c r="P41" i="5"/>
  <c r="P42" i="5"/>
  <c r="R42" i="5"/>
  <c r="P43" i="5"/>
  <c r="Q43" i="5"/>
  <c r="P44" i="5"/>
  <c r="P45" i="5"/>
  <c r="P46" i="5"/>
  <c r="R46" i="5"/>
  <c r="P47" i="5"/>
  <c r="Q47" i="5"/>
  <c r="P48" i="5"/>
  <c r="P49" i="5"/>
  <c r="P50" i="5"/>
  <c r="R50" i="5"/>
  <c r="P51" i="5"/>
  <c r="Q51" i="5"/>
  <c r="Q4" i="5"/>
  <c r="R5" i="2"/>
  <c r="R7" i="2"/>
  <c r="R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5" i="2"/>
  <c r="S5" i="2"/>
  <c r="Q6" i="2"/>
  <c r="R6" i="2"/>
  <c r="Q7" i="2"/>
  <c r="S7" i="2"/>
  <c r="Q8" i="2"/>
  <c r="Q9" i="2"/>
  <c r="S9" i="2"/>
  <c r="P10" i="2"/>
  <c r="Q10" i="2"/>
  <c r="P11" i="2"/>
  <c r="R11" i="2"/>
  <c r="P12" i="2"/>
  <c r="P13" i="2"/>
  <c r="R13" i="2"/>
  <c r="P14" i="2"/>
  <c r="Q14" i="2"/>
  <c r="P15" i="2"/>
  <c r="R15" i="2"/>
  <c r="P16" i="2"/>
  <c r="P17" i="2"/>
  <c r="R17" i="2"/>
  <c r="P18" i="2"/>
  <c r="Q18" i="2"/>
  <c r="P19" i="2"/>
  <c r="R19" i="2"/>
  <c r="P20" i="2"/>
  <c r="P21" i="2"/>
  <c r="R21" i="2"/>
  <c r="P22" i="2"/>
  <c r="Q22" i="2"/>
  <c r="P23" i="2"/>
  <c r="R23" i="2"/>
  <c r="P24" i="2"/>
  <c r="P25" i="2"/>
  <c r="R25" i="2"/>
  <c r="P26" i="2"/>
  <c r="Q26" i="2"/>
  <c r="P27" i="2"/>
  <c r="R27" i="2"/>
  <c r="P28" i="2"/>
  <c r="P29" i="2"/>
  <c r="R29" i="2"/>
  <c r="P30" i="2"/>
  <c r="Q30" i="2"/>
  <c r="P31" i="2"/>
  <c r="R31" i="2"/>
  <c r="P32" i="2"/>
  <c r="P33" i="2"/>
  <c r="R33" i="2"/>
  <c r="P34" i="2"/>
  <c r="Q34" i="2"/>
  <c r="P35" i="2"/>
  <c r="R35" i="2"/>
  <c r="P36" i="2"/>
  <c r="P37" i="2"/>
  <c r="R37" i="2"/>
  <c r="P38" i="2"/>
  <c r="Q38" i="2"/>
  <c r="P39" i="2"/>
  <c r="R39" i="2"/>
  <c r="P40" i="2"/>
  <c r="P41" i="2"/>
  <c r="R41" i="2"/>
  <c r="P42" i="2"/>
  <c r="Q42" i="2"/>
  <c r="P43" i="2"/>
  <c r="R43" i="2"/>
  <c r="P44" i="2"/>
  <c r="P45" i="2"/>
  <c r="R45" i="2"/>
  <c r="P46" i="2"/>
  <c r="Q46" i="2"/>
  <c r="P47" i="2"/>
  <c r="R47" i="2"/>
  <c r="P48" i="2"/>
  <c r="P49" i="2"/>
  <c r="R49" i="2"/>
  <c r="P50" i="2"/>
  <c r="Q50" i="2"/>
  <c r="P51" i="2"/>
  <c r="R51" i="2"/>
  <c r="P52" i="2"/>
  <c r="P53" i="2"/>
  <c r="R53" i="2"/>
  <c r="P54" i="2"/>
  <c r="Q54" i="2"/>
  <c r="P55" i="2"/>
  <c r="R55" i="2"/>
  <c r="P56" i="2"/>
  <c r="P57" i="2"/>
  <c r="R57" i="2"/>
  <c r="P58" i="2"/>
  <c r="Q58" i="2"/>
  <c r="P59" i="2"/>
  <c r="R59" i="2"/>
  <c r="P60" i="2"/>
  <c r="P61" i="2"/>
  <c r="R61" i="2"/>
  <c r="Q4" i="2"/>
  <c r="R6" i="1"/>
  <c r="R7" i="1"/>
  <c r="R8" i="1"/>
  <c r="R9" i="1"/>
  <c r="P82" i="1" s="1"/>
  <c r="P83" i="1" s="1"/>
  <c r="O84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" i="1"/>
  <c r="O80" i="1"/>
  <c r="Q11" i="4"/>
  <c r="Q12" i="4"/>
  <c r="Q16" i="4"/>
  <c r="Q20" i="4"/>
  <c r="Q23" i="4"/>
  <c r="Q24" i="4"/>
  <c r="Q25" i="4"/>
  <c r="Q28" i="4"/>
  <c r="Q32" i="4"/>
  <c r="Q36" i="4"/>
  <c r="Q40" i="4"/>
  <c r="Q41" i="4"/>
  <c r="Q44" i="4"/>
  <c r="Q48" i="4"/>
  <c r="R4" i="6"/>
  <c r="S4" i="6"/>
  <c r="R4" i="5"/>
  <c r="S4" i="5"/>
  <c r="Q5" i="1"/>
  <c r="R5" i="1"/>
  <c r="R50" i="3"/>
  <c r="R18" i="3"/>
  <c r="R44" i="3"/>
  <c r="R32" i="3"/>
  <c r="R28" i="3"/>
  <c r="S8" i="3"/>
  <c r="Y5" i="3"/>
  <c r="Y6" i="3"/>
  <c r="R38" i="3"/>
  <c r="R30" i="3"/>
  <c r="S6" i="3"/>
  <c r="R53" i="3"/>
  <c r="R45" i="3"/>
  <c r="R17" i="3"/>
  <c r="S9" i="3"/>
  <c r="Q53" i="3"/>
  <c r="Q45" i="3"/>
  <c r="Q41" i="3"/>
  <c r="R41" i="3"/>
  <c r="Q33" i="3"/>
  <c r="R33" i="3"/>
  <c r="Q25" i="3"/>
  <c r="R25" i="3"/>
  <c r="Q13" i="3"/>
  <c r="R13" i="3"/>
  <c r="R37" i="3"/>
  <c r="R29" i="3"/>
  <c r="R21" i="3"/>
  <c r="Q52" i="3"/>
  <c r="R52" i="3"/>
  <c r="Q44" i="3"/>
  <c r="Q36" i="3"/>
  <c r="R36" i="3"/>
  <c r="Q28" i="3"/>
  <c r="Q20" i="3"/>
  <c r="R20" i="3"/>
  <c r="Q12" i="3"/>
  <c r="R12" i="3"/>
  <c r="Q51" i="3"/>
  <c r="R51" i="3"/>
  <c r="Q47" i="3"/>
  <c r="R47" i="3"/>
  <c r="Q43" i="3"/>
  <c r="R43" i="3"/>
  <c r="Q39" i="3"/>
  <c r="R39" i="3"/>
  <c r="Q35" i="3"/>
  <c r="R35" i="3"/>
  <c r="Q31" i="3"/>
  <c r="R31" i="3"/>
  <c r="Q27" i="3"/>
  <c r="R27" i="3"/>
  <c r="Q23" i="3"/>
  <c r="R23" i="3"/>
  <c r="Q19" i="3"/>
  <c r="R19" i="3"/>
  <c r="Q15" i="3"/>
  <c r="R15" i="3"/>
  <c r="R11" i="3"/>
  <c r="S11" i="3"/>
  <c r="R7" i="3"/>
  <c r="S7" i="3"/>
  <c r="Q49" i="3"/>
  <c r="R49" i="3"/>
  <c r="Q17" i="3"/>
  <c r="R9" i="3"/>
  <c r="Q48" i="3"/>
  <c r="R48" i="3"/>
  <c r="Q40" i="3"/>
  <c r="R40" i="3"/>
  <c r="Q32" i="3"/>
  <c r="Q24" i="3"/>
  <c r="R24" i="3"/>
  <c r="Q16" i="3"/>
  <c r="R16" i="3"/>
  <c r="R8" i="3"/>
  <c r="Q50" i="3"/>
  <c r="Q46" i="3"/>
  <c r="R46" i="3"/>
  <c r="Q42" i="3"/>
  <c r="R42" i="3"/>
  <c r="Q38" i="3"/>
  <c r="Q34" i="3"/>
  <c r="R34" i="3"/>
  <c r="Q30" i="3"/>
  <c r="Q26" i="3"/>
  <c r="R26" i="3"/>
  <c r="Q22" i="3"/>
  <c r="R22" i="3"/>
  <c r="Q18" i="3"/>
  <c r="Q14" i="3"/>
  <c r="R14" i="3"/>
  <c r="R10" i="3"/>
  <c r="S10" i="3"/>
  <c r="R6" i="3"/>
  <c r="O42" i="6"/>
  <c r="R27" i="6"/>
  <c r="R23" i="6"/>
  <c r="R19" i="6"/>
  <c r="R11" i="6"/>
  <c r="S7" i="6"/>
  <c r="Q39" i="6"/>
  <c r="R39" i="6"/>
  <c r="Q31" i="6"/>
  <c r="R31" i="6"/>
  <c r="Q23" i="6"/>
  <c r="Q15" i="6"/>
  <c r="R15" i="6"/>
  <c r="R7" i="6"/>
  <c r="R35" i="6"/>
  <c r="O52" i="5"/>
  <c r="R51" i="5"/>
  <c r="R47" i="5"/>
  <c r="R43" i="5"/>
  <c r="R39" i="5"/>
  <c r="R35" i="5"/>
  <c r="R31" i="5"/>
  <c r="R27" i="5"/>
  <c r="R23" i="5"/>
  <c r="R19" i="5"/>
  <c r="R15" i="5"/>
  <c r="R11" i="5"/>
  <c r="S7" i="5"/>
  <c r="Q54" i="5"/>
  <c r="Q55" i="5"/>
  <c r="P56" i="5"/>
  <c r="R60" i="2"/>
  <c r="R56" i="2"/>
  <c r="R44" i="2"/>
  <c r="R40" i="2"/>
  <c r="R28" i="2"/>
  <c r="R24" i="2"/>
  <c r="R12" i="2"/>
  <c r="S8" i="2"/>
  <c r="Y4" i="2"/>
  <c r="Y5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S6" i="2"/>
  <c r="O62" i="2"/>
  <c r="Q60" i="2"/>
  <c r="Q56" i="2"/>
  <c r="Q52" i="2"/>
  <c r="R52" i="2"/>
  <c r="Q48" i="2"/>
  <c r="R48" i="2"/>
  <c r="Q44" i="2"/>
  <c r="Q40" i="2"/>
  <c r="Q36" i="2"/>
  <c r="R36" i="2"/>
  <c r="Q32" i="2"/>
  <c r="R32" i="2"/>
  <c r="Q28" i="2"/>
  <c r="Q24" i="2"/>
  <c r="Q20" i="2"/>
  <c r="R20" i="2"/>
  <c r="Q16" i="2"/>
  <c r="R16" i="2"/>
  <c r="Q12" i="2"/>
  <c r="R8" i="2"/>
  <c r="R40" i="6"/>
  <c r="R36" i="6"/>
  <c r="R32" i="6"/>
  <c r="R28" i="6"/>
  <c r="R24" i="6"/>
  <c r="R20" i="6"/>
  <c r="R16" i="6"/>
  <c r="R12" i="6"/>
  <c r="S8" i="6"/>
  <c r="R50" i="4"/>
  <c r="R11" i="4"/>
  <c r="R43" i="4"/>
  <c r="R27" i="4"/>
  <c r="R46" i="4"/>
  <c r="R39" i="4"/>
  <c r="R38" i="4"/>
  <c r="R34" i="4"/>
  <c r="R23" i="4"/>
  <c r="R22" i="4"/>
  <c r="R18" i="4"/>
  <c r="R45" i="4"/>
  <c r="R13" i="4"/>
  <c r="R47" i="4"/>
  <c r="R42" i="4"/>
  <c r="R41" i="4"/>
  <c r="R31" i="4"/>
  <c r="R26" i="4"/>
  <c r="R25" i="4"/>
  <c r="R15" i="4"/>
  <c r="R29" i="4"/>
  <c r="Q49" i="4"/>
  <c r="R49" i="4"/>
  <c r="R37" i="4"/>
  <c r="Q33" i="4"/>
  <c r="R33" i="4"/>
  <c r="R21" i="4"/>
  <c r="Q17" i="4"/>
  <c r="R17" i="4"/>
  <c r="R4" i="2"/>
  <c r="S4" i="2"/>
  <c r="R48" i="4"/>
  <c r="R44" i="4"/>
  <c r="R40" i="4"/>
  <c r="R36" i="4"/>
  <c r="R32" i="4"/>
  <c r="R28" i="4"/>
  <c r="R24" i="4"/>
  <c r="R20" i="4"/>
  <c r="R16" i="4"/>
  <c r="R12" i="4"/>
  <c r="R5" i="3"/>
  <c r="S5" i="3"/>
  <c r="Q57" i="3"/>
  <c r="Q58" i="3"/>
  <c r="P59" i="3"/>
  <c r="Q44" i="6"/>
  <c r="Q45" i="6"/>
  <c r="P46" i="6"/>
  <c r="R63" i="2"/>
  <c r="R64" i="2"/>
  <c r="Q65" i="2"/>
  <c r="R53" i="4"/>
  <c r="R54" i="4"/>
  <c r="Q55" i="4"/>
  <c r="F16" i="7"/>
  <c r="G16" i="7"/>
  <c r="H16" i="7"/>
  <c r="I16" i="7"/>
  <c r="J16" i="7"/>
  <c r="K16" i="7"/>
  <c r="L9" i="4"/>
  <c r="K9" i="4"/>
  <c r="L8" i="6"/>
  <c r="K8" i="6"/>
  <c r="L10" i="3"/>
  <c r="K10" i="3"/>
  <c r="L7" i="5"/>
  <c r="K7" i="5"/>
  <c r="M8" i="2"/>
  <c r="L8" i="2"/>
  <c r="L8" i="1"/>
  <c r="K8" i="1"/>
  <c r="G20" i="7"/>
  <c r="H20" i="7"/>
  <c r="I20" i="7"/>
  <c r="J20" i="7"/>
  <c r="K20" i="7"/>
  <c r="F20" i="7"/>
  <c r="G19" i="7"/>
  <c r="H19" i="7"/>
  <c r="I19" i="7"/>
  <c r="J19" i="7"/>
  <c r="K19" i="7"/>
  <c r="F19" i="7"/>
  <c r="G18" i="7"/>
  <c r="H18" i="7"/>
  <c r="I18" i="7"/>
  <c r="J18" i="7"/>
  <c r="K18" i="7"/>
  <c r="F18" i="7"/>
  <c r="G17" i="7"/>
  <c r="H17" i="7"/>
  <c r="I17" i="7"/>
  <c r="J17" i="7"/>
  <c r="K17" i="7"/>
  <c r="F17" i="7"/>
  <c r="G37" i="7"/>
  <c r="H37" i="7"/>
  <c r="I37" i="7"/>
  <c r="J37" i="7"/>
  <c r="K37" i="7"/>
  <c r="F37" i="7"/>
  <c r="G36" i="7"/>
  <c r="H36" i="7"/>
  <c r="I36" i="7"/>
  <c r="J36" i="7"/>
  <c r="K36" i="7"/>
  <c r="F36" i="7"/>
  <c r="G35" i="7"/>
  <c r="H35" i="7"/>
  <c r="I35" i="7"/>
  <c r="J35" i="7"/>
  <c r="K35" i="7"/>
  <c r="F35" i="7"/>
  <c r="G34" i="7"/>
  <c r="H34" i="7"/>
  <c r="I34" i="7"/>
  <c r="J34" i="7"/>
  <c r="K34" i="7"/>
  <c r="F34" i="7"/>
  <c r="G33" i="7"/>
  <c r="H33" i="7"/>
  <c r="I33" i="7"/>
  <c r="J33" i="7"/>
  <c r="K33" i="7"/>
  <c r="F33" i="7"/>
</calcChain>
</file>

<file path=xl/sharedStrings.xml><?xml version="1.0" encoding="utf-8"?>
<sst xmlns="http://schemas.openxmlformats.org/spreadsheetml/2006/main" count="4270" uniqueCount="886">
  <si>
    <r>
      <rPr>
        <sz val="12"/>
        <color theme="1"/>
        <rFont val="標楷體"/>
        <family val="4"/>
        <charset val="136"/>
      </rPr>
      <t>採集地</t>
    </r>
    <phoneticPr fontId="1" type="noConversion"/>
  </si>
  <si>
    <r>
      <rPr>
        <sz val="12"/>
        <color theme="1"/>
        <rFont val="標楷體"/>
        <family val="4"/>
        <charset val="136"/>
      </rPr>
      <t>採集日期</t>
    </r>
    <phoneticPr fontId="1" type="noConversion"/>
  </si>
  <si>
    <r>
      <rPr>
        <sz val="12"/>
        <color theme="1"/>
        <rFont val="標楷體"/>
        <family val="4"/>
        <charset val="136"/>
      </rPr>
      <t>數量</t>
    </r>
    <phoneticPr fontId="1" type="noConversion"/>
  </si>
  <si>
    <t>目</t>
  </si>
  <si>
    <t>科</t>
  </si>
  <si>
    <r>
      <rPr>
        <sz val="12"/>
        <color theme="1"/>
        <rFont val="標楷體"/>
        <family val="4"/>
        <charset val="136"/>
      </rPr>
      <t>食性分類</t>
    </r>
    <phoneticPr fontId="1" type="noConversion"/>
  </si>
  <si>
    <r>
      <rPr>
        <sz val="12"/>
        <color theme="1"/>
        <rFont val="標楷體"/>
        <family val="4"/>
        <charset val="136"/>
      </rPr>
      <t>種鑑定</t>
    </r>
    <phoneticPr fontId="1" type="noConversion"/>
  </si>
  <si>
    <r>
      <rPr>
        <sz val="12"/>
        <color theme="1"/>
        <rFont val="新細明體"/>
        <family val="2"/>
        <charset val="136"/>
      </rPr>
      <t>水稻生長</t>
    </r>
    <phoneticPr fontId="1" type="noConversion"/>
  </si>
  <si>
    <r>
      <rPr>
        <sz val="12"/>
        <color theme="1"/>
        <rFont val="標楷體"/>
        <family val="4"/>
        <charset val="136"/>
      </rPr>
      <t>食性分類</t>
    </r>
    <phoneticPr fontId="1" type="noConversion"/>
  </si>
  <si>
    <r>
      <rPr>
        <sz val="12"/>
        <color theme="1"/>
        <rFont val="新細明體"/>
        <family val="2"/>
        <charset val="136"/>
      </rPr>
      <t>水稻生長</t>
    </r>
    <phoneticPr fontId="1" type="noConversion"/>
  </si>
  <si>
    <r>
      <rPr>
        <sz val="12"/>
        <color theme="1"/>
        <rFont val="標楷體"/>
        <family val="4"/>
        <charset val="136"/>
      </rPr>
      <t>採集地</t>
    </r>
    <phoneticPr fontId="1" type="noConversion"/>
  </si>
  <si>
    <r>
      <rPr>
        <sz val="12"/>
        <color theme="1"/>
        <rFont val="標楷體"/>
        <family val="4"/>
        <charset val="136"/>
      </rPr>
      <t>採集日期</t>
    </r>
    <phoneticPr fontId="1" type="noConversion"/>
  </si>
  <si>
    <r>
      <rPr>
        <sz val="12"/>
        <color theme="1"/>
        <rFont val="標楷體"/>
        <family val="4"/>
        <charset val="136"/>
      </rPr>
      <t>數量</t>
    </r>
    <phoneticPr fontId="1" type="noConversion"/>
  </si>
  <si>
    <r>
      <rPr>
        <sz val="12"/>
        <color theme="1"/>
        <rFont val="標楷體"/>
        <family val="4"/>
        <charset val="136"/>
      </rPr>
      <t>食性分類</t>
    </r>
    <phoneticPr fontId="1" type="noConversion"/>
  </si>
  <si>
    <r>
      <rPr>
        <sz val="12"/>
        <color theme="1"/>
        <rFont val="標楷體"/>
        <family val="4"/>
        <charset val="136"/>
      </rPr>
      <t>種鑑定</t>
    </r>
    <phoneticPr fontId="1" type="noConversion"/>
  </si>
  <si>
    <r>
      <rPr>
        <sz val="12"/>
        <color theme="1"/>
        <rFont val="新細明體"/>
        <family val="2"/>
        <charset val="136"/>
      </rPr>
      <t>水稻生長</t>
    </r>
    <phoneticPr fontId="1" type="noConversion"/>
  </si>
  <si>
    <r>
      <rPr>
        <sz val="12"/>
        <color theme="1"/>
        <rFont val="標楷體"/>
        <family val="4"/>
        <charset val="136"/>
      </rPr>
      <t>採集地</t>
    </r>
    <phoneticPr fontId="1" type="noConversion"/>
  </si>
  <si>
    <r>
      <rPr>
        <sz val="12"/>
        <color theme="1"/>
        <rFont val="標楷體"/>
        <family val="4"/>
        <charset val="136"/>
      </rPr>
      <t>採集日期</t>
    </r>
    <phoneticPr fontId="1" type="noConversion"/>
  </si>
  <si>
    <r>
      <rPr>
        <sz val="12"/>
        <color theme="1"/>
        <rFont val="標楷體"/>
        <family val="4"/>
        <charset val="136"/>
      </rPr>
      <t>數量</t>
    </r>
    <phoneticPr fontId="1" type="noConversion"/>
  </si>
  <si>
    <r>
      <rPr>
        <sz val="12"/>
        <color theme="1"/>
        <rFont val="標楷體"/>
        <family val="4"/>
        <charset val="136"/>
      </rPr>
      <t>食性分類</t>
    </r>
    <phoneticPr fontId="1" type="noConversion"/>
  </si>
  <si>
    <r>
      <rPr>
        <sz val="12"/>
        <color theme="1"/>
        <rFont val="標楷體"/>
        <family val="4"/>
        <charset val="136"/>
      </rPr>
      <t>種鑑定</t>
    </r>
    <phoneticPr fontId="1" type="noConversion"/>
  </si>
  <si>
    <r>
      <rPr>
        <sz val="12"/>
        <color theme="1"/>
        <rFont val="新細明體"/>
        <family val="2"/>
        <charset val="136"/>
      </rPr>
      <t>水稻生長</t>
    </r>
    <phoneticPr fontId="1" type="noConversion"/>
  </si>
  <si>
    <r>
      <rPr>
        <sz val="12"/>
        <color theme="1"/>
        <rFont val="標楷體"/>
        <family val="4"/>
        <charset val="136"/>
      </rPr>
      <t>里山慣行</t>
    </r>
    <r>
      <rPr>
        <sz val="12"/>
        <color theme="1"/>
        <rFont val="Times New Roman"/>
        <family val="1"/>
      </rPr>
      <t>MC</t>
    </r>
  </si>
  <si>
    <r>
      <rPr>
        <sz val="12"/>
        <color theme="1"/>
        <rFont val="標楷體"/>
        <family val="4"/>
        <charset val="136"/>
      </rPr>
      <t>里山有機</t>
    </r>
    <r>
      <rPr>
        <sz val="12"/>
        <color theme="1"/>
        <rFont val="Times New Roman"/>
        <family val="1"/>
      </rPr>
      <t>MO</t>
    </r>
    <phoneticPr fontId="1" type="noConversion"/>
  </si>
  <si>
    <r>
      <rPr>
        <sz val="12"/>
        <color theme="1"/>
        <rFont val="標楷體"/>
        <family val="4"/>
        <charset val="136"/>
      </rPr>
      <t>里海慣行</t>
    </r>
    <r>
      <rPr>
        <sz val="12"/>
        <color theme="1"/>
        <rFont val="Times New Roman"/>
        <family val="1"/>
      </rPr>
      <t>SC</t>
    </r>
    <phoneticPr fontId="1" type="noConversion"/>
  </si>
  <si>
    <r>
      <rPr>
        <sz val="12"/>
        <color theme="1"/>
        <rFont val="標楷體"/>
        <family val="4"/>
        <charset val="136"/>
      </rPr>
      <t>里海有機</t>
    </r>
    <r>
      <rPr>
        <sz val="12"/>
        <color theme="1"/>
        <rFont val="Times New Roman"/>
        <family val="1"/>
      </rPr>
      <t>SO</t>
    </r>
    <phoneticPr fontId="1" type="noConversion"/>
  </si>
  <si>
    <r>
      <rPr>
        <sz val="12"/>
        <color theme="1"/>
        <rFont val="標楷體"/>
        <family val="4"/>
        <charset val="136"/>
      </rPr>
      <t>里地有機</t>
    </r>
    <r>
      <rPr>
        <sz val="12"/>
        <color theme="1"/>
        <rFont val="Times New Roman"/>
        <family val="1"/>
      </rPr>
      <t>FO</t>
    </r>
  </si>
  <si>
    <r>
      <rPr>
        <sz val="12"/>
        <color theme="1"/>
        <rFont val="標楷體"/>
        <family val="4"/>
        <charset val="136"/>
      </rPr>
      <t>里地有機</t>
    </r>
    <r>
      <rPr>
        <sz val="12"/>
        <color theme="1"/>
        <rFont val="Times New Roman"/>
        <family val="1"/>
      </rPr>
      <t>FO</t>
    </r>
    <phoneticPr fontId="1" type="noConversion"/>
  </si>
  <si>
    <r>
      <rPr>
        <sz val="12"/>
        <color theme="1"/>
        <rFont val="標楷體"/>
        <family val="4"/>
        <charset val="136"/>
      </rPr>
      <t>里地慣行</t>
    </r>
    <r>
      <rPr>
        <sz val="12"/>
        <color theme="1"/>
        <rFont val="Times New Roman"/>
        <family val="1"/>
      </rPr>
      <t>FC</t>
    </r>
    <phoneticPr fontId="1" type="noConversion"/>
  </si>
  <si>
    <t>半翅目</t>
    <phoneticPr fontId="1" type="noConversion"/>
  </si>
  <si>
    <t>稻蝨科</t>
    <phoneticPr fontId="1" type="noConversion"/>
  </si>
  <si>
    <t>白背飛蝨</t>
    <phoneticPr fontId="1" type="noConversion"/>
  </si>
  <si>
    <t>褐飛蝨</t>
    <phoneticPr fontId="1" type="noConversion"/>
  </si>
  <si>
    <t>葉蟬科</t>
    <phoneticPr fontId="1" type="noConversion"/>
  </si>
  <si>
    <t>偽黑尾葉蟬</t>
    <phoneticPr fontId="1" type="noConversion"/>
  </si>
  <si>
    <t>椿科</t>
    <phoneticPr fontId="1" type="noConversion"/>
  </si>
  <si>
    <t>稻赤曼椿</t>
    <phoneticPr fontId="1" type="noConversion"/>
  </si>
  <si>
    <t>小黑花椿象</t>
    <phoneticPr fontId="1" type="noConversion"/>
  </si>
  <si>
    <t>鞘翅目</t>
    <phoneticPr fontId="1" type="noConversion"/>
  </si>
  <si>
    <t>瓢蟲科</t>
    <phoneticPr fontId="1" type="noConversion"/>
  </si>
  <si>
    <t>橙瓢蟲</t>
    <phoneticPr fontId="1" type="noConversion"/>
  </si>
  <si>
    <t>步行蟲科</t>
    <phoneticPr fontId="1" type="noConversion"/>
  </si>
  <si>
    <t>直翅目</t>
    <phoneticPr fontId="1" type="noConversion"/>
  </si>
  <si>
    <t>蝗科</t>
    <phoneticPr fontId="1" type="noConversion"/>
  </si>
  <si>
    <t>小稻蝗</t>
    <phoneticPr fontId="1" type="noConversion"/>
  </si>
  <si>
    <t>菱蝗科</t>
    <phoneticPr fontId="1" type="noConversion"/>
  </si>
  <si>
    <t>草蟋科</t>
    <phoneticPr fontId="1" type="noConversion"/>
  </si>
  <si>
    <t>黑脛草蟋</t>
    <phoneticPr fontId="1" type="noConversion"/>
  </si>
  <si>
    <t>花椿科</t>
    <phoneticPr fontId="1" type="noConversion"/>
  </si>
  <si>
    <t>膜翅目</t>
    <phoneticPr fontId="1" type="noConversion"/>
  </si>
  <si>
    <t>小繭蜂科</t>
    <phoneticPr fontId="1" type="noConversion"/>
  </si>
  <si>
    <t>鐮蜂科</t>
    <phoneticPr fontId="1" type="noConversion"/>
  </si>
  <si>
    <t>釉小蜂科</t>
    <phoneticPr fontId="1" type="noConversion"/>
  </si>
  <si>
    <t>廣肩小蜂科</t>
    <phoneticPr fontId="1" type="noConversion"/>
  </si>
  <si>
    <t>緣腹細蜂科</t>
    <phoneticPr fontId="1" type="noConversion"/>
  </si>
  <si>
    <t>纓小蜂科</t>
    <phoneticPr fontId="1" type="noConversion"/>
  </si>
  <si>
    <t>赤眼蜂科</t>
    <phoneticPr fontId="1" type="noConversion"/>
  </si>
  <si>
    <t>蜘蛛目</t>
    <phoneticPr fontId="1" type="noConversion"/>
  </si>
  <si>
    <t>長腳蛛科</t>
    <phoneticPr fontId="1" type="noConversion"/>
  </si>
  <si>
    <t>金蛛科</t>
    <phoneticPr fontId="1" type="noConversion"/>
  </si>
  <si>
    <t>狼蛛科</t>
    <phoneticPr fontId="1" type="noConversion"/>
  </si>
  <si>
    <t>日本長腳蛛</t>
    <phoneticPr fontId="1" type="noConversion"/>
  </si>
  <si>
    <t>方網長腳蛛</t>
    <phoneticPr fontId="1" type="noConversion"/>
  </si>
  <si>
    <t>綠鱗長腳蛛</t>
    <phoneticPr fontId="1" type="noConversion"/>
  </si>
  <si>
    <t>爪哇長腳蛛</t>
    <phoneticPr fontId="1" type="noConversion"/>
  </si>
  <si>
    <t>茶色姬鬼蛛</t>
    <phoneticPr fontId="1" type="noConversion"/>
  </si>
  <si>
    <t>稻害者</t>
    <phoneticPr fontId="1" type="noConversion"/>
  </si>
  <si>
    <t>掠食者</t>
    <phoneticPr fontId="1" type="noConversion"/>
  </si>
  <si>
    <t>雜草食者</t>
    <phoneticPr fontId="1" type="noConversion"/>
  </si>
  <si>
    <t>擬寄生者</t>
    <phoneticPr fontId="1" type="noConversion"/>
  </si>
  <si>
    <t>半翅</t>
    <phoneticPr fontId="1" type="noConversion"/>
  </si>
  <si>
    <t>葉蟬</t>
    <phoneticPr fontId="1" type="noConversion"/>
  </si>
  <si>
    <t>稻蝨</t>
    <phoneticPr fontId="1" type="noConversion"/>
  </si>
  <si>
    <t>椿象</t>
    <phoneticPr fontId="1" type="noConversion"/>
  </si>
  <si>
    <t>電光葉蟬</t>
    <phoneticPr fontId="1" type="noConversion"/>
  </si>
  <si>
    <t>絹飛蝨</t>
    <phoneticPr fontId="1" type="noConversion"/>
  </si>
  <si>
    <t>偽黑尾葉蟬</t>
    <phoneticPr fontId="1" type="noConversion"/>
  </si>
  <si>
    <t>白背飛蝨</t>
    <phoneticPr fontId="1" type="noConversion"/>
  </si>
  <si>
    <t>褐飛蝨</t>
    <phoneticPr fontId="1" type="noConversion"/>
  </si>
  <si>
    <t>稻赤曼椿</t>
    <phoneticPr fontId="1" type="noConversion"/>
  </si>
  <si>
    <t>鱗翅</t>
    <phoneticPr fontId="1" type="noConversion"/>
  </si>
  <si>
    <t>蛺蝶</t>
    <phoneticPr fontId="1" type="noConversion"/>
  </si>
  <si>
    <t>螟蛾</t>
    <phoneticPr fontId="1" type="noConversion"/>
  </si>
  <si>
    <t>淡色樹蔭蝶</t>
    <phoneticPr fontId="1" type="noConversion"/>
  </si>
  <si>
    <t>二化螟</t>
    <phoneticPr fontId="1" type="noConversion"/>
  </si>
  <si>
    <t>鞘翅</t>
    <phoneticPr fontId="1" type="noConversion"/>
  </si>
  <si>
    <t>瓢蟲</t>
    <phoneticPr fontId="1" type="noConversion"/>
  </si>
  <si>
    <t>蕈甲</t>
    <phoneticPr fontId="1" type="noConversion"/>
  </si>
  <si>
    <t>橙瓢蟲</t>
    <phoneticPr fontId="1" type="noConversion"/>
  </si>
  <si>
    <t>撚翅</t>
    <phoneticPr fontId="1" type="noConversion"/>
  </si>
  <si>
    <t>支角蟊</t>
    <phoneticPr fontId="1" type="noConversion"/>
  </si>
  <si>
    <t>膜翅</t>
    <phoneticPr fontId="1" type="noConversion"/>
  </si>
  <si>
    <t>金小蜂</t>
    <phoneticPr fontId="1" type="noConversion"/>
  </si>
  <si>
    <t>赤眼蜂</t>
    <phoneticPr fontId="1" type="noConversion"/>
  </si>
  <si>
    <t>釉小蜂</t>
    <phoneticPr fontId="1" type="noConversion"/>
  </si>
  <si>
    <t>纓小蜂</t>
    <phoneticPr fontId="1" type="noConversion"/>
  </si>
  <si>
    <t>蟻</t>
    <phoneticPr fontId="1" type="noConversion"/>
  </si>
  <si>
    <t>金小蜂tricho</t>
    <phoneticPr fontId="1" type="noConversion"/>
  </si>
  <si>
    <t>oligosita</t>
    <phoneticPr fontId="1" type="noConversion"/>
  </si>
  <si>
    <t>狂蟻</t>
    <phoneticPr fontId="1" type="noConversion"/>
  </si>
  <si>
    <t>蜘蛛</t>
    <phoneticPr fontId="1" type="noConversion"/>
  </si>
  <si>
    <t>長腳蛛</t>
    <phoneticPr fontId="1" type="noConversion"/>
  </si>
  <si>
    <t>金蛛</t>
    <phoneticPr fontId="1" type="noConversion"/>
  </si>
  <si>
    <t>皿網蛛</t>
    <phoneticPr fontId="1" type="noConversion"/>
  </si>
  <si>
    <t>華麗</t>
    <phoneticPr fontId="1" type="noConversion"/>
  </si>
  <si>
    <t>方網</t>
    <phoneticPr fontId="1" type="noConversion"/>
  </si>
  <si>
    <t>日本</t>
    <phoneticPr fontId="1" type="noConversion"/>
  </si>
  <si>
    <t>爪哇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</si>
  <si>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</si>
  <si>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</si>
  <si>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</si>
  <si>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</si>
  <si>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葉蟬</t>
    <phoneticPr fontId="1" type="noConversion"/>
  </si>
  <si>
    <t>纓翅</t>
    <phoneticPr fontId="1" type="noConversion"/>
  </si>
  <si>
    <t>薊馬</t>
    <phoneticPr fontId="1" type="noConversion"/>
  </si>
  <si>
    <t>稻薊馬</t>
    <phoneticPr fontId="1" type="noConversion"/>
  </si>
  <si>
    <t>半翅</t>
    <phoneticPr fontId="1" type="noConversion"/>
  </si>
  <si>
    <t>飛蝨</t>
    <phoneticPr fontId="1" type="noConversion"/>
  </si>
  <si>
    <t>花椿</t>
    <phoneticPr fontId="1" type="noConversion"/>
  </si>
  <si>
    <t>緣腹細蜂</t>
    <phoneticPr fontId="1" type="noConversion"/>
  </si>
  <si>
    <t>皿網</t>
    <phoneticPr fontId="1" type="noConversion"/>
  </si>
  <si>
    <t>紅螯蛛</t>
    <phoneticPr fontId="1" type="noConversion"/>
  </si>
  <si>
    <t>白背飛蝨</t>
    <phoneticPr fontId="1" type="noConversion"/>
  </si>
  <si>
    <t>偽黑尾葉蟬</t>
    <phoneticPr fontId="1" type="noConversion"/>
  </si>
  <si>
    <t>小黑花椿象</t>
    <phoneticPr fontId="1" type="noConversion"/>
  </si>
  <si>
    <t>擬大頭家蟻</t>
    <phoneticPr fontId="1" type="noConversion"/>
  </si>
  <si>
    <t>tricho</t>
    <phoneticPr fontId="1" type="noConversion"/>
  </si>
  <si>
    <t>擬寄生者</t>
    <phoneticPr fontId="1" type="noConversion"/>
  </si>
  <si>
    <t>蜘蛛</t>
    <phoneticPr fontId="1" type="noConversion"/>
  </si>
  <si>
    <t>長腳蛛</t>
    <phoneticPr fontId="1" type="noConversion"/>
  </si>
  <si>
    <t>直翅</t>
    <phoneticPr fontId="1" type="noConversion"/>
  </si>
  <si>
    <t>鱗翅</t>
    <phoneticPr fontId="1" type="noConversion"/>
  </si>
  <si>
    <t>鞘翅</t>
    <phoneticPr fontId="1" type="noConversion"/>
  </si>
  <si>
    <t>膜翅</t>
    <phoneticPr fontId="1" type="noConversion"/>
  </si>
  <si>
    <t>半翅</t>
    <phoneticPr fontId="1" type="noConversion"/>
  </si>
  <si>
    <t>蜘蛛</t>
    <phoneticPr fontId="1" type="noConversion"/>
  </si>
  <si>
    <t>蝗</t>
    <phoneticPr fontId="1" type="noConversion"/>
  </si>
  <si>
    <t>蛺蝶</t>
    <phoneticPr fontId="1" type="noConversion"/>
  </si>
  <si>
    <t>瓢蟲</t>
    <phoneticPr fontId="1" type="noConversion"/>
  </si>
  <si>
    <t>蟻</t>
    <phoneticPr fontId="1" type="noConversion"/>
  </si>
  <si>
    <t>盲椿</t>
    <phoneticPr fontId="1" type="noConversion"/>
  </si>
  <si>
    <t>稻蝨</t>
    <phoneticPr fontId="1" type="noConversion"/>
  </si>
  <si>
    <t>蟹蛛</t>
    <phoneticPr fontId="1" type="noConversion"/>
  </si>
  <si>
    <t>金蛛</t>
    <phoneticPr fontId="1" type="noConversion"/>
  </si>
  <si>
    <t>皿網蛛</t>
    <phoneticPr fontId="1" type="noConversion"/>
  </si>
  <si>
    <t>長腳蛛</t>
    <phoneticPr fontId="1" type="noConversion"/>
  </si>
  <si>
    <t>台灣稻蝗</t>
    <phoneticPr fontId="1" type="noConversion"/>
  </si>
  <si>
    <t>淡色樹蔭蝶</t>
    <phoneticPr fontId="1" type="noConversion"/>
  </si>
  <si>
    <t>橙瓢蟲</t>
    <phoneticPr fontId="1" type="noConversion"/>
  </si>
  <si>
    <t>黑棘蟻</t>
    <phoneticPr fontId="1" type="noConversion"/>
  </si>
  <si>
    <t>大頭家蟻</t>
    <phoneticPr fontId="1" type="noConversion"/>
  </si>
  <si>
    <t>褐飛蝨</t>
    <phoneticPr fontId="1" type="noConversion"/>
  </si>
  <si>
    <t>姬鬼蛛</t>
    <phoneticPr fontId="1" type="noConversion"/>
  </si>
  <si>
    <t>方網</t>
    <phoneticPr fontId="1" type="noConversion"/>
  </si>
  <si>
    <t>華麗</t>
    <phoneticPr fontId="1" type="noConversion"/>
  </si>
  <si>
    <t>稻害者</t>
    <phoneticPr fontId="1" type="noConversion"/>
  </si>
  <si>
    <t>掠食者</t>
    <phoneticPr fontId="1" type="noConversion"/>
  </si>
  <si>
    <t>蜘蛛</t>
    <phoneticPr fontId="1" type="noConversion"/>
  </si>
  <si>
    <t>葉蟬</t>
    <phoneticPr fontId="1" type="noConversion"/>
  </si>
  <si>
    <t>緣腹細蜂</t>
    <phoneticPr fontId="1" type="noConversion"/>
  </si>
  <si>
    <t>毒蛾</t>
    <phoneticPr fontId="1" type="noConversion"/>
  </si>
  <si>
    <t>褐飛蝨</t>
    <phoneticPr fontId="1" type="noConversion"/>
  </si>
  <si>
    <t>偽黑尾葉蟬</t>
    <phoneticPr fontId="1" type="noConversion"/>
  </si>
  <si>
    <t>姬鬼蛛</t>
    <phoneticPr fontId="1" type="noConversion"/>
  </si>
  <si>
    <t>雜草食者</t>
    <phoneticPr fontId="1" type="noConversion"/>
  </si>
  <si>
    <t>擬寄生者</t>
    <phoneticPr fontId="1" type="noConversion"/>
  </si>
  <si>
    <t>小黑花椿象</t>
    <phoneticPr fontId="1" type="noConversion"/>
  </si>
  <si>
    <t>偽黑尾葉蟬</t>
    <phoneticPr fontId="1" type="noConversion"/>
  </si>
  <si>
    <t>稻薊馬</t>
    <phoneticPr fontId="1" type="noConversion"/>
  </si>
  <si>
    <t>爪哇</t>
    <phoneticPr fontId="1" type="noConversion"/>
  </si>
  <si>
    <t>ophionea nigrofasciata</t>
    <phoneticPr fontId="1" type="noConversion"/>
  </si>
  <si>
    <t>艷細蠅科 Sepsidae</t>
  </si>
  <si>
    <t>家蠅科 Muscidae</t>
    <phoneticPr fontId="1" type="noConversion"/>
  </si>
  <si>
    <t>肉蠅科 Sacrophagidae</t>
    <phoneticPr fontId="1" type="noConversion"/>
  </si>
  <si>
    <t>渚蠅科 Ephydridae</t>
    <phoneticPr fontId="1" type="noConversion"/>
  </si>
  <si>
    <t>大附蠅科 Sphaeroceridae</t>
  </si>
  <si>
    <t>稈蠅科 Chloropidae</t>
    <phoneticPr fontId="1" type="noConversion"/>
  </si>
  <si>
    <t>潛蠅科 Agromyzidae</t>
    <phoneticPr fontId="1" type="noConversion"/>
  </si>
  <si>
    <t>蚤蠅科 Phoridae</t>
  </si>
  <si>
    <t>蠓科 Ceratopogonidae</t>
    <phoneticPr fontId="1" type="noConversion"/>
  </si>
  <si>
    <t>搖蚊科 Chironomidae</t>
    <phoneticPr fontId="1" type="noConversion"/>
  </si>
  <si>
    <t>黑翅蕈蚋科 Sciaridae</t>
  </si>
  <si>
    <t>蠓科 Ceratopogonidae</t>
  </si>
  <si>
    <t>搖蚊科 Chironomidae</t>
  </si>
  <si>
    <t>黑翅蕈蚋科 Sciaridae</t>
    <phoneticPr fontId="1" type="noConversion"/>
  </si>
  <si>
    <t>寄生蠅科 Tachinidae</t>
    <phoneticPr fontId="1" type="noConversion"/>
  </si>
  <si>
    <t>渚蠅科 Ephydridae</t>
    <phoneticPr fontId="1" type="noConversion"/>
  </si>
  <si>
    <t>稈蠅科 Chloropidae</t>
    <phoneticPr fontId="1" type="noConversion"/>
  </si>
  <si>
    <t>蛾蚋科 Psychodidae</t>
  </si>
  <si>
    <t>頭蠅科 Pipunculidae</t>
    <phoneticPr fontId="1" type="noConversion"/>
  </si>
  <si>
    <t>蠓科 Ceratopogonidae</t>
    <phoneticPr fontId="1" type="noConversion"/>
  </si>
  <si>
    <t>搖蚊科 Chironomidae</t>
    <phoneticPr fontId="1" type="noConversion"/>
  </si>
  <si>
    <t>渚蠅科 Ephydridae</t>
  </si>
  <si>
    <t>頭蠅科 Pipunculidae</t>
  </si>
  <si>
    <t>稈蠅科 Chloropidae</t>
  </si>
  <si>
    <t>肉蠅科 Sacrophagidae</t>
  </si>
  <si>
    <t>家蠅科 Muscidae</t>
  </si>
  <si>
    <t>長足虻科 Dolichopodidae</t>
  </si>
  <si>
    <t>寄生蠅科 Tachinidae</t>
  </si>
  <si>
    <t>渚蠅科 Ephydridae</t>
    <phoneticPr fontId="1" type="noConversion"/>
  </si>
  <si>
    <t>蠓科 Ceratopogonidae</t>
    <phoneticPr fontId="1" type="noConversion"/>
  </si>
  <si>
    <t>搖蚊科 Chironomidae</t>
    <phoneticPr fontId="1" type="noConversion"/>
  </si>
  <si>
    <t>家蠅科 Muscidae</t>
    <phoneticPr fontId="1" type="noConversion"/>
  </si>
  <si>
    <t>稈蠅科 Chloropidae</t>
    <phoneticPr fontId="1" type="noConversion"/>
  </si>
  <si>
    <t>雙翅</t>
    <phoneticPr fontId="1" type="noConversion"/>
  </si>
  <si>
    <t>鱗翅</t>
    <phoneticPr fontId="1" type="noConversion"/>
  </si>
  <si>
    <t>螟蛾</t>
    <phoneticPr fontId="1" type="noConversion"/>
  </si>
  <si>
    <t>蛺蝶</t>
    <phoneticPr fontId="1" type="noConversion"/>
  </si>
  <si>
    <t>半翅</t>
    <phoneticPr fontId="1" type="noConversion"/>
  </si>
  <si>
    <t>稻蝨</t>
    <phoneticPr fontId="1" type="noConversion"/>
  </si>
  <si>
    <t>椿象</t>
    <phoneticPr fontId="1" type="noConversion"/>
  </si>
  <si>
    <t>緣椿</t>
    <phoneticPr fontId="1" type="noConversion"/>
  </si>
  <si>
    <t>蝗科</t>
    <phoneticPr fontId="1" type="noConversion"/>
  </si>
  <si>
    <t>草蟋科</t>
    <phoneticPr fontId="1" type="noConversion"/>
  </si>
  <si>
    <t>直翅目</t>
    <phoneticPr fontId="1" type="noConversion"/>
  </si>
  <si>
    <t>膜翅目</t>
    <phoneticPr fontId="1" type="noConversion"/>
  </si>
  <si>
    <t>蟻形蜂</t>
    <phoneticPr fontId="1" type="noConversion"/>
  </si>
  <si>
    <t>扁股小蜂</t>
    <phoneticPr fontId="1" type="noConversion"/>
  </si>
  <si>
    <t>蜘蛛目</t>
    <phoneticPr fontId="1" type="noConversion"/>
  </si>
  <si>
    <t>蟹蛛</t>
    <phoneticPr fontId="1" type="noConversion"/>
  </si>
  <si>
    <t>長腳蛛科</t>
    <phoneticPr fontId="1" type="noConversion"/>
  </si>
  <si>
    <t>半翅</t>
    <phoneticPr fontId="1" type="noConversion"/>
  </si>
  <si>
    <t>稻蝨</t>
    <phoneticPr fontId="1" type="noConversion"/>
  </si>
  <si>
    <t>盾椿</t>
    <phoneticPr fontId="1" type="noConversion"/>
  </si>
  <si>
    <t>蛛緣椿</t>
    <phoneticPr fontId="1" type="noConversion"/>
  </si>
  <si>
    <t>鞘翅</t>
    <phoneticPr fontId="1" type="noConversion"/>
  </si>
  <si>
    <t>瓢蟲</t>
    <phoneticPr fontId="1" type="noConversion"/>
  </si>
  <si>
    <t>膜翅</t>
    <phoneticPr fontId="1" type="noConversion"/>
  </si>
  <si>
    <t>釉小蜂</t>
    <phoneticPr fontId="1" type="noConversion"/>
  </si>
  <si>
    <t>緣腹細蜂</t>
    <phoneticPr fontId="1" type="noConversion"/>
  </si>
  <si>
    <t>纓小蜂</t>
    <phoneticPr fontId="1" type="noConversion"/>
  </si>
  <si>
    <t>蜘蛛</t>
    <phoneticPr fontId="1" type="noConversion"/>
  </si>
  <si>
    <t>長腳蛛</t>
    <phoneticPr fontId="1" type="noConversion"/>
  </si>
  <si>
    <t>金蛛</t>
    <phoneticPr fontId="1" type="noConversion"/>
  </si>
  <si>
    <t>貓蛛</t>
    <phoneticPr fontId="1" type="noConversion"/>
  </si>
  <si>
    <t>蜉蝣</t>
    <phoneticPr fontId="1" type="noConversion"/>
  </si>
  <si>
    <t>稻蝨科</t>
    <phoneticPr fontId="1" type="noConversion"/>
  </si>
  <si>
    <t>稻蝨</t>
    <phoneticPr fontId="1" type="noConversion"/>
  </si>
  <si>
    <t>蚜</t>
    <phoneticPr fontId="1" type="noConversion"/>
  </si>
  <si>
    <t>粉蝨</t>
    <phoneticPr fontId="1" type="noConversion"/>
  </si>
  <si>
    <t>金小蜂</t>
    <phoneticPr fontId="1" type="noConversion"/>
  </si>
  <si>
    <t>扁股小蜂</t>
    <phoneticPr fontId="1" type="noConversion"/>
  </si>
  <si>
    <t>姬蜂</t>
    <phoneticPr fontId="1" type="noConversion"/>
  </si>
  <si>
    <t>赤眼蜂</t>
    <phoneticPr fontId="1" type="noConversion"/>
  </si>
  <si>
    <t>袋蛛</t>
    <phoneticPr fontId="1" type="noConversion"/>
  </si>
  <si>
    <t>長腳蛛</t>
    <phoneticPr fontId="1" type="noConversion"/>
  </si>
  <si>
    <t>皿網蛛</t>
    <phoneticPr fontId="1" type="noConversion"/>
  </si>
  <si>
    <t>螟蛾科</t>
    <phoneticPr fontId="1" type="noConversion"/>
  </si>
  <si>
    <t>蜉蝣科</t>
    <phoneticPr fontId="1" type="noConversion"/>
  </si>
  <si>
    <t>葉蟬科</t>
    <phoneticPr fontId="1" type="noConversion"/>
  </si>
  <si>
    <t>盾椿科</t>
    <phoneticPr fontId="1" type="noConversion"/>
  </si>
  <si>
    <t>纓翅</t>
    <phoneticPr fontId="1" type="noConversion"/>
  </si>
  <si>
    <t>薊馬科</t>
    <phoneticPr fontId="1" type="noConversion"/>
  </si>
  <si>
    <t>金小蜂科</t>
    <phoneticPr fontId="1" type="noConversion"/>
  </si>
  <si>
    <t>釉小蜂科</t>
    <phoneticPr fontId="1" type="noConversion"/>
  </si>
  <si>
    <t>緣腹細蜂科</t>
    <phoneticPr fontId="1" type="noConversion"/>
  </si>
  <si>
    <t>夜蛾</t>
    <phoneticPr fontId="1" type="noConversion"/>
  </si>
  <si>
    <t>花椿</t>
    <phoneticPr fontId="1" type="noConversion"/>
  </si>
  <si>
    <t>葉蟬</t>
    <phoneticPr fontId="1" type="noConversion"/>
  </si>
  <si>
    <t>日本</t>
    <phoneticPr fontId="1" type="noConversion"/>
  </si>
  <si>
    <t>方網</t>
    <phoneticPr fontId="1" type="noConversion"/>
  </si>
  <si>
    <t>偽黑尾</t>
    <phoneticPr fontId="1" type="noConversion"/>
  </si>
  <si>
    <t>白背</t>
    <phoneticPr fontId="1" type="noConversion"/>
  </si>
  <si>
    <t>斑飛蝨</t>
    <phoneticPr fontId="1" type="noConversion"/>
  </si>
  <si>
    <t>小黑花椿象</t>
    <phoneticPr fontId="1" type="noConversion"/>
  </si>
  <si>
    <t>番茄夜蛾</t>
    <phoneticPr fontId="1" type="noConversion"/>
  </si>
  <si>
    <t>橙瓢蟲</t>
    <phoneticPr fontId="1" type="noConversion"/>
  </si>
  <si>
    <t>姬鬼蛛</t>
    <phoneticPr fontId="1" type="noConversion"/>
  </si>
  <si>
    <t>華麗</t>
    <phoneticPr fontId="1" type="noConversion"/>
  </si>
  <si>
    <t>粒卵蜂</t>
    <phoneticPr fontId="1" type="noConversion"/>
  </si>
  <si>
    <t>稻薊馬</t>
    <phoneticPr fontId="1" type="noConversion"/>
  </si>
  <si>
    <t>綠鱗</t>
    <phoneticPr fontId="1" type="noConversion"/>
  </si>
  <si>
    <t>銀腹</t>
    <phoneticPr fontId="1" type="noConversion"/>
  </si>
  <si>
    <t>班飛蝨</t>
    <phoneticPr fontId="1" type="noConversion"/>
  </si>
  <si>
    <t>Anaphes</t>
    <phoneticPr fontId="1" type="noConversion"/>
  </si>
  <si>
    <t>台灣蜘蛛緣椿象</t>
    <phoneticPr fontId="1" type="noConversion"/>
  </si>
  <si>
    <t>稻赤曼椿</t>
    <phoneticPr fontId="1" type="noConversion"/>
  </si>
  <si>
    <t>班飛蝨</t>
    <phoneticPr fontId="1" type="noConversion"/>
  </si>
  <si>
    <t>爪哇</t>
    <phoneticPr fontId="1" type="noConversion"/>
  </si>
  <si>
    <t>小稻蝗</t>
    <phoneticPr fontId="1" type="noConversion"/>
  </si>
  <si>
    <t>稻棘緣椿</t>
    <phoneticPr fontId="1" type="noConversion"/>
  </si>
  <si>
    <t>淡色樹蔭蝶</t>
    <phoneticPr fontId="1" type="noConversion"/>
  </si>
  <si>
    <t>直翅目</t>
    <phoneticPr fontId="1" type="noConversion"/>
  </si>
  <si>
    <t>蝗科</t>
    <phoneticPr fontId="1" type="noConversion"/>
  </si>
  <si>
    <t>草蟋科</t>
    <phoneticPr fontId="1" type="noConversion"/>
  </si>
  <si>
    <t>黑脛草蟋</t>
    <phoneticPr fontId="1" type="noConversion"/>
  </si>
  <si>
    <t>膜翅目</t>
    <phoneticPr fontId="1" type="noConversion"/>
  </si>
  <si>
    <t>緣腹細蜂科</t>
    <phoneticPr fontId="1" type="noConversion"/>
  </si>
  <si>
    <t>纓小蜂科</t>
    <phoneticPr fontId="1" type="noConversion"/>
  </si>
  <si>
    <t>姬蜂科</t>
    <phoneticPr fontId="1" type="noConversion"/>
  </si>
  <si>
    <t>粒卵蜂</t>
    <phoneticPr fontId="1" type="noConversion"/>
  </si>
  <si>
    <t>纓翅目</t>
    <phoneticPr fontId="1" type="noConversion"/>
  </si>
  <si>
    <t>半翅目</t>
    <phoneticPr fontId="1" type="noConversion"/>
  </si>
  <si>
    <t>蜘蛛目</t>
    <phoneticPr fontId="1" type="noConversion"/>
  </si>
  <si>
    <t>椿象科</t>
    <phoneticPr fontId="1" type="noConversion"/>
  </si>
  <si>
    <t>蚜科</t>
    <phoneticPr fontId="1" type="noConversion"/>
  </si>
  <si>
    <t>稻蝨科</t>
    <phoneticPr fontId="1" type="noConversion"/>
  </si>
  <si>
    <t>蠟蟬科</t>
    <phoneticPr fontId="1" type="noConversion"/>
  </si>
  <si>
    <t>薊馬科</t>
    <phoneticPr fontId="1" type="noConversion"/>
  </si>
  <si>
    <t>葉蟬科</t>
    <phoneticPr fontId="1" type="noConversion"/>
  </si>
  <si>
    <t>長腳蛛科</t>
    <phoneticPr fontId="1" type="noConversion"/>
  </si>
  <si>
    <t>稻薊馬</t>
    <phoneticPr fontId="1" type="noConversion"/>
  </si>
  <si>
    <t>稻赤曼椿</t>
    <phoneticPr fontId="1" type="noConversion"/>
  </si>
  <si>
    <t>白背</t>
    <phoneticPr fontId="1" type="noConversion"/>
  </si>
  <si>
    <t>條紋廣翅蠟蟬</t>
    <phoneticPr fontId="1" type="noConversion"/>
  </si>
  <si>
    <t>偽黑尾葉蟬</t>
    <phoneticPr fontId="1" type="noConversion"/>
  </si>
  <si>
    <t>華麗</t>
    <phoneticPr fontId="1" type="noConversion"/>
  </si>
  <si>
    <t>金蛛科</t>
    <phoneticPr fontId="1" type="noConversion"/>
  </si>
  <si>
    <t>半翅</t>
    <phoneticPr fontId="1" type="noConversion"/>
  </si>
  <si>
    <t>鞘翅</t>
    <phoneticPr fontId="1" type="noConversion"/>
  </si>
  <si>
    <t>膜翅</t>
    <phoneticPr fontId="1" type="noConversion"/>
  </si>
  <si>
    <t>鱗翅</t>
    <phoneticPr fontId="1" type="noConversion"/>
  </si>
  <si>
    <t>蜘蛛</t>
    <phoneticPr fontId="1" type="noConversion"/>
  </si>
  <si>
    <t>蛛緣椿</t>
    <phoneticPr fontId="1" type="noConversion"/>
  </si>
  <si>
    <t>蜘蛛緣椿象</t>
    <phoneticPr fontId="1" type="noConversion"/>
  </si>
  <si>
    <t>緣椿</t>
    <phoneticPr fontId="1" type="noConversion"/>
  </si>
  <si>
    <t>稻刺緣椿</t>
    <phoneticPr fontId="1" type="noConversion"/>
  </si>
  <si>
    <t>稻蝨</t>
    <phoneticPr fontId="1" type="noConversion"/>
  </si>
  <si>
    <t>葉蟬</t>
    <phoneticPr fontId="1" type="noConversion"/>
  </si>
  <si>
    <t>偽黑尾</t>
    <phoneticPr fontId="1" type="noConversion"/>
  </si>
  <si>
    <t>蚜</t>
    <phoneticPr fontId="1" type="noConversion"/>
  </si>
  <si>
    <t>瓢蟲</t>
    <phoneticPr fontId="1" type="noConversion"/>
  </si>
  <si>
    <t>橙瓢蟲</t>
    <phoneticPr fontId="1" type="noConversion"/>
  </si>
  <si>
    <t>蟻</t>
    <phoneticPr fontId="1" type="noConversion"/>
  </si>
  <si>
    <t>緣腹細蜂</t>
    <phoneticPr fontId="1" type="noConversion"/>
  </si>
  <si>
    <t>釉小蜂</t>
    <phoneticPr fontId="1" type="noConversion"/>
  </si>
  <si>
    <t>緣腹細蜂</t>
    <phoneticPr fontId="1" type="noConversion"/>
  </si>
  <si>
    <t>赤眼蜂</t>
    <phoneticPr fontId="1" type="noConversion"/>
  </si>
  <si>
    <t>螟蛾</t>
    <phoneticPr fontId="1" type="noConversion"/>
  </si>
  <si>
    <t>貓蛛</t>
    <phoneticPr fontId="1" type="noConversion"/>
  </si>
  <si>
    <t>皿網蛛</t>
    <phoneticPr fontId="1" type="noConversion"/>
  </si>
  <si>
    <t>長腳蛛</t>
    <phoneticPr fontId="1" type="noConversion"/>
  </si>
  <si>
    <t>花居單家蟻</t>
    <phoneticPr fontId="1" type="noConversion"/>
  </si>
  <si>
    <t>華麗</t>
    <phoneticPr fontId="1" type="noConversion"/>
  </si>
  <si>
    <t>日本</t>
    <phoneticPr fontId="1" type="noConversion"/>
  </si>
  <si>
    <t>金蛛</t>
    <phoneticPr fontId="1" type="noConversion"/>
  </si>
  <si>
    <t>鞘翅</t>
    <phoneticPr fontId="1" type="noConversion"/>
  </si>
  <si>
    <t>半翅</t>
    <phoneticPr fontId="1" type="noConversion"/>
  </si>
  <si>
    <t>蜘蛛</t>
    <phoneticPr fontId="1" type="noConversion"/>
  </si>
  <si>
    <t>半翅</t>
    <phoneticPr fontId="1" type="noConversion"/>
  </si>
  <si>
    <t>纓翅</t>
    <phoneticPr fontId="1" type="noConversion"/>
  </si>
  <si>
    <t>膜翅</t>
    <phoneticPr fontId="1" type="noConversion"/>
  </si>
  <si>
    <t>蜘蛛</t>
    <phoneticPr fontId="1" type="noConversion"/>
  </si>
  <si>
    <t>瓢蟲</t>
    <phoneticPr fontId="1" type="noConversion"/>
  </si>
  <si>
    <t>橙瓢蟲</t>
    <phoneticPr fontId="1" type="noConversion"/>
  </si>
  <si>
    <t>稻蝨</t>
    <phoneticPr fontId="1" type="noConversion"/>
  </si>
  <si>
    <t>葉蟬</t>
    <phoneticPr fontId="1" type="noConversion"/>
  </si>
  <si>
    <t>蚜</t>
    <phoneticPr fontId="1" type="noConversion"/>
  </si>
  <si>
    <t>紅螯蛛</t>
    <phoneticPr fontId="1" type="noConversion"/>
  </si>
  <si>
    <t>金蛛</t>
    <phoneticPr fontId="1" type="noConversion"/>
  </si>
  <si>
    <t>椿象</t>
    <phoneticPr fontId="1" type="noConversion"/>
  </si>
  <si>
    <t>褐飛蝨</t>
    <phoneticPr fontId="1" type="noConversion"/>
  </si>
  <si>
    <t>白背</t>
    <phoneticPr fontId="1" type="noConversion"/>
  </si>
  <si>
    <t>偽黑尾</t>
    <phoneticPr fontId="1" type="noConversion"/>
  </si>
  <si>
    <t>蛛緣椿</t>
    <phoneticPr fontId="1" type="noConversion"/>
  </si>
  <si>
    <t>台灣蜘蛛緣椿象</t>
    <phoneticPr fontId="1" type="noConversion"/>
  </si>
  <si>
    <t>薊馬</t>
    <phoneticPr fontId="1" type="noConversion"/>
  </si>
  <si>
    <t>偽黑尾葉蟬</t>
    <phoneticPr fontId="1" type="noConversion"/>
  </si>
  <si>
    <t>白背飛蝨</t>
    <phoneticPr fontId="1" type="noConversion"/>
  </si>
  <si>
    <t>稻薊馬</t>
    <phoneticPr fontId="1" type="noConversion"/>
  </si>
  <si>
    <t>纓小蜂</t>
    <phoneticPr fontId="1" type="noConversion"/>
  </si>
  <si>
    <t>金蛛</t>
    <phoneticPr fontId="1" type="noConversion"/>
  </si>
  <si>
    <t>緣腹細蜂科</t>
    <phoneticPr fontId="1" type="noConversion"/>
  </si>
  <si>
    <t>粒卵蜂</t>
    <phoneticPr fontId="1" type="noConversion"/>
  </si>
  <si>
    <t>皿網蛛</t>
    <phoneticPr fontId="1" type="noConversion"/>
  </si>
  <si>
    <t>蟹蛛</t>
    <phoneticPr fontId="1" type="noConversion"/>
  </si>
  <si>
    <t>花椿</t>
    <phoneticPr fontId="1" type="noConversion"/>
  </si>
  <si>
    <t>蛛緣椿</t>
    <phoneticPr fontId="1" type="noConversion"/>
  </si>
  <si>
    <t>緣椿</t>
    <phoneticPr fontId="1" type="noConversion"/>
  </si>
  <si>
    <t>盲椿</t>
    <phoneticPr fontId="1" type="noConversion"/>
  </si>
  <si>
    <t>地長春</t>
    <phoneticPr fontId="1" type="noConversion"/>
  </si>
  <si>
    <t>盾椿</t>
    <phoneticPr fontId="1" type="noConversion"/>
  </si>
  <si>
    <t>鞘翅目</t>
    <phoneticPr fontId="1" type="noConversion"/>
  </si>
  <si>
    <t>鱗翅</t>
    <phoneticPr fontId="1" type="noConversion"/>
  </si>
  <si>
    <t>管薊馬</t>
    <phoneticPr fontId="1" type="noConversion"/>
  </si>
  <si>
    <t>纓翅目</t>
    <phoneticPr fontId="1" type="noConversion"/>
  </si>
  <si>
    <t>膜翅目</t>
    <phoneticPr fontId="1" type="noConversion"/>
  </si>
  <si>
    <t>蜘蛛目</t>
    <phoneticPr fontId="1" type="noConversion"/>
  </si>
  <si>
    <t>瓢蟲科</t>
    <phoneticPr fontId="1" type="noConversion"/>
  </si>
  <si>
    <t>螟蛾</t>
    <phoneticPr fontId="1" type="noConversion"/>
  </si>
  <si>
    <t>薊馬科</t>
    <phoneticPr fontId="1" type="noConversion"/>
  </si>
  <si>
    <t>緣腹細蜂</t>
    <phoneticPr fontId="1" type="noConversion"/>
  </si>
  <si>
    <t>釉小蜂科</t>
    <phoneticPr fontId="1" type="noConversion"/>
  </si>
  <si>
    <t>緣腹細蜂</t>
    <phoneticPr fontId="1" type="noConversion"/>
  </si>
  <si>
    <t>蟻形蜂</t>
    <phoneticPr fontId="1" type="noConversion"/>
  </si>
  <si>
    <t>長腳蛛科</t>
    <phoneticPr fontId="1" type="noConversion"/>
  </si>
  <si>
    <t>金蛛科</t>
    <phoneticPr fontId="1" type="noConversion"/>
  </si>
  <si>
    <t>南方綠椿象</t>
    <phoneticPr fontId="1" type="noConversion"/>
  </si>
  <si>
    <t>小黑花椿象</t>
    <phoneticPr fontId="1" type="noConversion"/>
  </si>
  <si>
    <t>稻刺緣椿</t>
    <phoneticPr fontId="1" type="noConversion"/>
  </si>
  <si>
    <t>稻赤曼椿</t>
    <phoneticPr fontId="1" type="noConversion"/>
  </si>
  <si>
    <t>黃背盾椿象</t>
    <phoneticPr fontId="1" type="noConversion"/>
  </si>
  <si>
    <t>二化螟</t>
    <phoneticPr fontId="1" type="noConversion"/>
  </si>
  <si>
    <t>稻管薊馬</t>
    <phoneticPr fontId="1" type="noConversion"/>
  </si>
  <si>
    <t>telenomus</t>
    <phoneticPr fontId="1" type="noConversion"/>
  </si>
  <si>
    <t>方網</t>
    <phoneticPr fontId="1" type="noConversion"/>
  </si>
  <si>
    <t>華麗</t>
    <phoneticPr fontId="1" type="noConversion"/>
  </si>
  <si>
    <t>爪哇</t>
    <phoneticPr fontId="1" type="noConversion"/>
  </si>
  <si>
    <t>直翅</t>
    <phoneticPr fontId="1" type="noConversion"/>
  </si>
  <si>
    <t>脈翅</t>
    <phoneticPr fontId="1" type="noConversion"/>
  </si>
  <si>
    <t>台灣蜘蛛緣椿象</t>
    <phoneticPr fontId="1" type="noConversion"/>
  </si>
  <si>
    <t>稻赤曼椿</t>
    <phoneticPr fontId="1" type="noConversion"/>
  </si>
  <si>
    <t>蝗</t>
    <phoneticPr fontId="1" type="noConversion"/>
  </si>
  <si>
    <t>負蝗</t>
    <phoneticPr fontId="1" type="noConversion"/>
  </si>
  <si>
    <t>草蛉</t>
    <phoneticPr fontId="1" type="noConversion"/>
  </si>
  <si>
    <t>橙瓢蟲</t>
    <phoneticPr fontId="1" type="noConversion"/>
  </si>
  <si>
    <t>台灣稻蝗</t>
    <phoneticPr fontId="1" type="noConversion"/>
  </si>
  <si>
    <t>姬蜂</t>
    <phoneticPr fontId="1" type="noConversion"/>
  </si>
  <si>
    <t>緣腹細蜂</t>
    <phoneticPr fontId="1" type="noConversion"/>
  </si>
  <si>
    <t>扁股小蜂</t>
    <phoneticPr fontId="1" type="noConversion"/>
  </si>
  <si>
    <t>蟻</t>
    <phoneticPr fontId="1" type="noConversion"/>
  </si>
  <si>
    <t>貓蛛</t>
    <phoneticPr fontId="1" type="noConversion"/>
  </si>
  <si>
    <t>長腳蛛</t>
    <phoneticPr fontId="1" type="noConversion"/>
  </si>
  <si>
    <t>長腳蛛</t>
    <phoneticPr fontId="1" type="noConversion"/>
  </si>
  <si>
    <t>日本</t>
    <phoneticPr fontId="1" type="noConversion"/>
  </si>
  <si>
    <t>釉小蜂</t>
    <phoneticPr fontId="1" type="noConversion"/>
  </si>
  <si>
    <t>班飛蝨</t>
    <phoneticPr fontId="1" type="noConversion"/>
  </si>
  <si>
    <t>台灣蜘蛛緣椿象</t>
    <phoneticPr fontId="1" type="noConversion"/>
  </si>
  <si>
    <t>花居單家蟻</t>
    <phoneticPr fontId="1" type="noConversion"/>
  </si>
  <si>
    <t>跳小蜂</t>
    <phoneticPr fontId="1" type="noConversion"/>
  </si>
  <si>
    <t>小繭蜂</t>
    <phoneticPr fontId="1" type="noConversion"/>
  </si>
  <si>
    <t>金小蜂</t>
    <phoneticPr fontId="1" type="noConversion"/>
  </si>
  <si>
    <t>蜜蜂</t>
    <phoneticPr fontId="1" type="noConversion"/>
  </si>
  <si>
    <t>狼蛛</t>
    <phoneticPr fontId="1" type="noConversion"/>
  </si>
  <si>
    <t>稻刺緣椿</t>
    <phoneticPr fontId="1" type="noConversion"/>
  </si>
  <si>
    <t>stenonesius</t>
    <phoneticPr fontId="1" type="noConversion"/>
  </si>
  <si>
    <t>花居單家蟻</t>
    <phoneticPr fontId="1" type="noConversion"/>
  </si>
  <si>
    <t>方網</t>
    <phoneticPr fontId="1" type="noConversion"/>
  </si>
  <si>
    <t>膜翅</t>
    <phoneticPr fontId="1" type="noConversion"/>
  </si>
  <si>
    <t>稻蝨科</t>
    <phoneticPr fontId="1" type="noConversion"/>
  </si>
  <si>
    <t>螟蛾科</t>
    <phoneticPr fontId="1" type="noConversion"/>
  </si>
  <si>
    <t>扁股小蜂</t>
    <phoneticPr fontId="1" type="noConversion"/>
  </si>
  <si>
    <t>袋蛛</t>
    <phoneticPr fontId="1" type="noConversion"/>
  </si>
  <si>
    <t>瘤野螟</t>
    <phoneticPr fontId="1" type="noConversion"/>
  </si>
  <si>
    <t>中性物種</t>
    <phoneticPr fontId="1" type="noConversion"/>
  </si>
  <si>
    <t>擬寄生者</t>
    <phoneticPr fontId="1" type="noConversion"/>
  </si>
  <si>
    <t>雜草食者</t>
    <phoneticPr fontId="1" type="noConversion"/>
  </si>
  <si>
    <t>中性物種</t>
    <phoneticPr fontId="1" type="noConversion"/>
  </si>
  <si>
    <t>掠食者</t>
    <phoneticPr fontId="1" type="noConversion"/>
  </si>
  <si>
    <t>掠食者</t>
    <phoneticPr fontId="1" type="noConversion"/>
  </si>
  <si>
    <t>稻害者</t>
    <phoneticPr fontId="1" type="noConversion"/>
  </si>
  <si>
    <t>稻害者</t>
    <phoneticPr fontId="1" type="noConversion"/>
  </si>
  <si>
    <t>黃盾背椿象</t>
    <phoneticPr fontId="1" type="noConversion"/>
  </si>
  <si>
    <t>雜草食者</t>
    <phoneticPr fontId="1" type="noConversion"/>
  </si>
  <si>
    <t>中性物種</t>
    <phoneticPr fontId="1" type="noConversion"/>
  </si>
  <si>
    <t>擬寄生者</t>
    <phoneticPr fontId="1" type="noConversion"/>
  </si>
  <si>
    <t>中性物種</t>
    <phoneticPr fontId="1" type="noConversion"/>
  </si>
  <si>
    <t>中性物種</t>
    <phoneticPr fontId="1" type="noConversion"/>
  </si>
  <si>
    <t>雜草食者</t>
    <phoneticPr fontId="1" type="noConversion"/>
  </si>
  <si>
    <t>蠓科 Ceratopogonidae</t>
    <phoneticPr fontId="1" type="noConversion"/>
  </si>
  <si>
    <t>搖蚊科 Chironomidae</t>
    <phoneticPr fontId="1" type="noConversion"/>
  </si>
  <si>
    <t>稈蠅科 Chloropidae</t>
    <phoneticPr fontId="1" type="noConversion"/>
  </si>
  <si>
    <t>蠓科 Ceratopogonidae</t>
    <phoneticPr fontId="1" type="noConversion"/>
  </si>
  <si>
    <t>家蠅科 Muscidae</t>
    <phoneticPr fontId="1" type="noConversion"/>
  </si>
  <si>
    <t>肉蠅科 Sacrophagidae</t>
    <phoneticPr fontId="1" type="noConversion"/>
  </si>
  <si>
    <t>實蠅科 Tephritidae</t>
    <phoneticPr fontId="1" type="noConversion"/>
  </si>
  <si>
    <t>酪蠅科 Piophilidae</t>
    <phoneticPr fontId="1" type="noConversion"/>
  </si>
  <si>
    <t>澳蠅科 Clusiidae</t>
    <phoneticPr fontId="1" type="noConversion"/>
  </si>
  <si>
    <t>蠓科 Ceratopogonidae</t>
    <phoneticPr fontId="1" type="noConversion"/>
  </si>
  <si>
    <t>搖蚊科 Chironomidae</t>
    <phoneticPr fontId="1" type="noConversion"/>
  </si>
  <si>
    <t>稈蠅科 Chloropidae</t>
    <phoneticPr fontId="1" type="noConversion"/>
  </si>
  <si>
    <t>蚊科 Culicidae</t>
    <phoneticPr fontId="1" type="noConversion"/>
  </si>
  <si>
    <t>實蠅科 Tephritidae</t>
    <phoneticPr fontId="1" type="noConversion"/>
  </si>
  <si>
    <t>頭蠅科 Pipunculidae</t>
    <phoneticPr fontId="1" type="noConversion"/>
  </si>
  <si>
    <t>偽毛蚋科Scatopsidae</t>
    <phoneticPr fontId="1" type="noConversion"/>
  </si>
  <si>
    <t>沼蠅科 Sciomyzidae</t>
    <phoneticPr fontId="1" type="noConversion"/>
  </si>
  <si>
    <t>肉蠅科 Sacrophagidae</t>
    <phoneticPr fontId="1" type="noConversion"/>
  </si>
  <si>
    <t>家蠅科 Muscidae</t>
    <phoneticPr fontId="1" type="noConversion"/>
  </si>
  <si>
    <t>搖蚊科 Chironomidae</t>
    <phoneticPr fontId="1" type="noConversion"/>
  </si>
  <si>
    <t>偽毛蚋科Scatopsidae</t>
    <phoneticPr fontId="1" type="noConversion"/>
  </si>
  <si>
    <t>黑翅蕈蚋科Sciaridae</t>
    <phoneticPr fontId="1" type="noConversion"/>
  </si>
  <si>
    <t>中性物種</t>
    <phoneticPr fontId="1" type="noConversion"/>
  </si>
  <si>
    <t>雜草食者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</si>
  <si>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</si>
  <si>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</si>
  <si>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</si>
  <si>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掠食/擬寄生者</t>
    <phoneticPr fontId="1" type="noConversion"/>
  </si>
  <si>
    <t>半翅目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</si>
  <si>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</si>
  <si>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</si>
  <si>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</si>
  <si>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鱗翅</t>
    <phoneticPr fontId="1" type="noConversion"/>
  </si>
  <si>
    <t>蛛緣椿科</t>
    <phoneticPr fontId="1" type="noConversion"/>
  </si>
  <si>
    <t>緣椿科</t>
    <phoneticPr fontId="1" type="noConversion"/>
  </si>
  <si>
    <t>椿象科</t>
    <phoneticPr fontId="1" type="noConversion"/>
  </si>
  <si>
    <t>葉蟬科</t>
    <phoneticPr fontId="1" type="noConversion"/>
  </si>
  <si>
    <t>稻蝨科</t>
    <phoneticPr fontId="1" type="noConversion"/>
  </si>
  <si>
    <t>花椿科</t>
    <phoneticPr fontId="1" type="noConversion"/>
  </si>
  <si>
    <t>鱗翅目</t>
    <phoneticPr fontId="1" type="noConversion"/>
  </si>
  <si>
    <t>毒蛾科</t>
    <phoneticPr fontId="1" type="noConversion"/>
  </si>
  <si>
    <t>金龜子科</t>
    <phoneticPr fontId="1" type="noConversion"/>
  </si>
  <si>
    <t>瓢蟲科</t>
    <phoneticPr fontId="1" type="noConversion"/>
  </si>
  <si>
    <t>釉小蜂科</t>
    <phoneticPr fontId="1" type="noConversion"/>
  </si>
  <si>
    <t>扁股小蜂科</t>
    <phoneticPr fontId="1" type="noConversion"/>
  </si>
  <si>
    <t>緣腹細蜂科</t>
    <phoneticPr fontId="1" type="noConversion"/>
  </si>
  <si>
    <t>蟹蛛科</t>
    <phoneticPr fontId="1" type="noConversion"/>
  </si>
  <si>
    <t>貓蛛科</t>
    <phoneticPr fontId="1" type="noConversion"/>
  </si>
  <si>
    <t>金蛛科</t>
    <phoneticPr fontId="1" type="noConversion"/>
  </si>
  <si>
    <t>台灣蛛蛛緣椿象</t>
    <phoneticPr fontId="1" type="noConversion"/>
  </si>
  <si>
    <t>稻刺緣椿</t>
    <phoneticPr fontId="1" type="noConversion"/>
  </si>
  <si>
    <t>偽黑尾葉蟬</t>
    <phoneticPr fontId="1" type="noConversion"/>
  </si>
  <si>
    <t>稻赤曼春</t>
    <phoneticPr fontId="1" type="noConversion"/>
  </si>
  <si>
    <t>斑飛蝨</t>
    <phoneticPr fontId="1" type="noConversion"/>
  </si>
  <si>
    <t>小黑花椿象</t>
    <phoneticPr fontId="1" type="noConversion"/>
  </si>
  <si>
    <t>橙瓢蟲</t>
    <phoneticPr fontId="1" type="noConversion"/>
  </si>
  <si>
    <t>粒卵蜂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</si>
  <si>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</si>
  <si>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</si>
  <si>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</si>
  <si>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雜草食者</t>
    <phoneticPr fontId="1" type="noConversion"/>
  </si>
  <si>
    <t>擬寄生者</t>
    <phoneticPr fontId="1" type="noConversion"/>
  </si>
  <si>
    <t>鞘翅</t>
    <phoneticPr fontId="1" type="noConversion"/>
  </si>
  <si>
    <t>瓢蟲</t>
    <phoneticPr fontId="1" type="noConversion"/>
  </si>
  <si>
    <t>膜翅</t>
    <phoneticPr fontId="1" type="noConversion"/>
  </si>
  <si>
    <t>蟻</t>
    <phoneticPr fontId="1" type="noConversion"/>
  </si>
  <si>
    <t>黑頭荒蟻</t>
    <phoneticPr fontId="1" type="noConversion"/>
  </si>
  <si>
    <t>扁股小蜂</t>
    <phoneticPr fontId="1" type="noConversion"/>
  </si>
  <si>
    <t>緣腹細蜂</t>
    <phoneticPr fontId="1" type="noConversion"/>
  </si>
  <si>
    <t>緣腹細蜂</t>
    <phoneticPr fontId="1" type="noConversion"/>
  </si>
  <si>
    <t>半翅</t>
    <phoneticPr fontId="1" type="noConversion"/>
  </si>
  <si>
    <t>蛛緣椿</t>
    <phoneticPr fontId="1" type="noConversion"/>
  </si>
  <si>
    <t>蜘蛛緣椿象</t>
    <phoneticPr fontId="1" type="noConversion"/>
  </si>
  <si>
    <t>稻蝨</t>
    <phoneticPr fontId="1" type="noConversion"/>
  </si>
  <si>
    <t>葉蟬</t>
    <phoneticPr fontId="1" type="noConversion"/>
  </si>
  <si>
    <t>白背飛蝨</t>
    <phoneticPr fontId="1" type="noConversion"/>
  </si>
  <si>
    <t>偽黑尾葉蟬</t>
    <phoneticPr fontId="1" type="noConversion"/>
  </si>
  <si>
    <t>蜘蛛</t>
    <phoneticPr fontId="1" type="noConversion"/>
  </si>
  <si>
    <t>長腳蛛</t>
    <phoneticPr fontId="1" type="noConversion"/>
  </si>
  <si>
    <t>金蛛</t>
    <phoneticPr fontId="1" type="noConversion"/>
  </si>
  <si>
    <t>貓蛛</t>
    <phoneticPr fontId="1" type="noConversion"/>
  </si>
  <si>
    <t>皿網蛛</t>
    <phoneticPr fontId="1" type="noConversion"/>
  </si>
  <si>
    <t>擬寄生者</t>
    <phoneticPr fontId="1" type="noConversion"/>
  </si>
  <si>
    <t>直翅</t>
    <phoneticPr fontId="1" type="noConversion"/>
  </si>
  <si>
    <t>雙翅</t>
    <phoneticPr fontId="1" type="noConversion"/>
  </si>
  <si>
    <t>褐飛蝨</t>
    <phoneticPr fontId="1" type="noConversion"/>
  </si>
  <si>
    <t>椿象</t>
    <phoneticPr fontId="1" type="noConversion"/>
  </si>
  <si>
    <t>稻赤曼椿</t>
    <phoneticPr fontId="1" type="noConversion"/>
  </si>
  <si>
    <t>蝗</t>
    <phoneticPr fontId="1" type="noConversion"/>
  </si>
  <si>
    <t>台灣稻蝗</t>
    <phoneticPr fontId="1" type="noConversion"/>
  </si>
  <si>
    <t>橙瓢蟲</t>
    <phoneticPr fontId="1" type="noConversion"/>
  </si>
  <si>
    <t>姬蜂</t>
    <phoneticPr fontId="1" type="noConversion"/>
  </si>
  <si>
    <t>小繭蜂</t>
    <phoneticPr fontId="1" type="noConversion"/>
  </si>
  <si>
    <t>扁股小蜂</t>
    <phoneticPr fontId="1" type="noConversion"/>
  </si>
  <si>
    <t>緣腹細蜂</t>
    <phoneticPr fontId="1" type="noConversion"/>
  </si>
  <si>
    <t>廣肩小蜂</t>
    <phoneticPr fontId="1" type="noConversion"/>
  </si>
  <si>
    <t>大蚊科</t>
    <phoneticPr fontId="1" type="noConversion"/>
  </si>
  <si>
    <t>華麗</t>
    <phoneticPr fontId="1" type="noConversion"/>
  </si>
  <si>
    <t>方網</t>
    <phoneticPr fontId="1" type="noConversion"/>
  </si>
  <si>
    <t>綠鱗</t>
    <phoneticPr fontId="1" type="noConversion"/>
  </si>
  <si>
    <t>沼蠅</t>
    <phoneticPr fontId="1" type="noConversion"/>
  </si>
  <si>
    <t>長腳沼蠅</t>
    <phoneticPr fontId="1" type="noConversion"/>
  </si>
  <si>
    <t>稻害者</t>
    <phoneticPr fontId="1" type="noConversion"/>
  </si>
  <si>
    <t>電光葉蟬</t>
    <phoneticPr fontId="1" type="noConversion"/>
  </si>
  <si>
    <t>斑飛蝨</t>
    <phoneticPr fontId="1" type="noConversion"/>
  </si>
  <si>
    <t>隱翅蟲</t>
    <phoneticPr fontId="1" type="noConversion"/>
  </si>
  <si>
    <t>紅胸隱翅蟲</t>
    <phoneticPr fontId="1" type="noConversion"/>
  </si>
  <si>
    <t>細扁甲</t>
    <phoneticPr fontId="1" type="noConversion"/>
  </si>
  <si>
    <t>紅螯蛛</t>
    <phoneticPr fontId="1" type="noConversion"/>
  </si>
  <si>
    <t>花椿</t>
    <phoneticPr fontId="1" type="noConversion"/>
  </si>
  <si>
    <t>小黑花椿象</t>
    <phoneticPr fontId="1" type="noConversion"/>
  </si>
  <si>
    <t>地長椿</t>
    <phoneticPr fontId="1" type="noConversion"/>
  </si>
  <si>
    <t>褐飛蝨</t>
    <phoneticPr fontId="1" type="noConversion"/>
  </si>
  <si>
    <t>廣肩小蜂</t>
    <phoneticPr fontId="1" type="noConversion"/>
  </si>
  <si>
    <t>螟蛾</t>
    <phoneticPr fontId="1" type="noConversion"/>
  </si>
  <si>
    <t>蜉蝣</t>
    <phoneticPr fontId="1" type="noConversion"/>
  </si>
  <si>
    <t>稻蝨科</t>
    <phoneticPr fontId="1" type="noConversion"/>
  </si>
  <si>
    <t>小繭蜂</t>
    <phoneticPr fontId="1" type="noConversion"/>
  </si>
  <si>
    <t>纓小蜂</t>
    <phoneticPr fontId="1" type="noConversion"/>
  </si>
  <si>
    <t>狼蛛</t>
    <phoneticPr fontId="1" type="noConversion"/>
  </si>
  <si>
    <t>蠅虎</t>
    <phoneticPr fontId="1" type="noConversion"/>
  </si>
  <si>
    <t>小稻蝗</t>
    <phoneticPr fontId="1" type="noConversion"/>
  </si>
  <si>
    <t>掠食者</t>
    <phoneticPr fontId="1" type="noConversion"/>
  </si>
  <si>
    <t>稻害者</t>
    <phoneticPr fontId="1" type="noConversion"/>
  </si>
  <si>
    <t>稻害者</t>
    <phoneticPr fontId="1" type="noConversion"/>
  </si>
  <si>
    <t>里山有機</t>
    <phoneticPr fontId="1" type="noConversion"/>
  </si>
  <si>
    <t>里山慣行</t>
    <phoneticPr fontId="1" type="noConversion"/>
  </si>
  <si>
    <t>里地有機</t>
    <phoneticPr fontId="1" type="noConversion"/>
  </si>
  <si>
    <t>里地慣行</t>
    <phoneticPr fontId="1" type="noConversion"/>
  </si>
  <si>
    <t>里海有機</t>
    <phoneticPr fontId="1" type="noConversion"/>
  </si>
  <si>
    <t>里海慣行</t>
    <phoneticPr fontId="1" type="noConversion"/>
  </si>
  <si>
    <t>物種數</t>
    <phoneticPr fontId="1" type="noConversion"/>
  </si>
  <si>
    <t>掠食者物種數</t>
    <phoneticPr fontId="1" type="noConversion"/>
  </si>
  <si>
    <t>擬寄生者物種數</t>
    <phoneticPr fontId="1" type="noConversion"/>
  </si>
  <si>
    <t>雜草食者物種數</t>
    <phoneticPr fontId="1" type="noConversion"/>
  </si>
  <si>
    <t>稻害者物種數</t>
    <phoneticPr fontId="1" type="noConversion"/>
  </si>
  <si>
    <t>中性物種數</t>
    <phoneticPr fontId="1" type="noConversion"/>
  </si>
  <si>
    <t>樣本總數</t>
    <phoneticPr fontId="1" type="noConversion"/>
  </si>
  <si>
    <t>掠食者樣本數</t>
    <phoneticPr fontId="1" type="noConversion"/>
  </si>
  <si>
    <t>擬寄生者樣本數</t>
    <phoneticPr fontId="1" type="noConversion"/>
  </si>
  <si>
    <t>雜草食者樣本數</t>
    <phoneticPr fontId="1" type="noConversion"/>
  </si>
  <si>
    <t>稻害者樣本數</t>
    <phoneticPr fontId="1" type="noConversion"/>
  </si>
  <si>
    <t>中性物種樣本數</t>
    <phoneticPr fontId="1" type="noConversion"/>
  </si>
  <si>
    <t>掠食者物種比率</t>
    <phoneticPr fontId="1" type="noConversion"/>
  </si>
  <si>
    <t>擬寄生者物種比率</t>
    <phoneticPr fontId="1" type="noConversion"/>
  </si>
  <si>
    <t>雜草食者物種比率</t>
    <phoneticPr fontId="1" type="noConversion"/>
  </si>
  <si>
    <t>稻害者物種比率</t>
    <phoneticPr fontId="1" type="noConversion"/>
  </si>
  <si>
    <t>中性物種比率</t>
    <phoneticPr fontId="1" type="noConversion"/>
  </si>
  <si>
    <t>掠食者樣本比率</t>
    <phoneticPr fontId="1" type="noConversion"/>
  </si>
  <si>
    <t>擬寄生者樣本比率</t>
    <phoneticPr fontId="1" type="noConversion"/>
  </si>
  <si>
    <t>雜草食者樣本比率</t>
    <phoneticPr fontId="1" type="noConversion"/>
  </si>
  <si>
    <t>稻害者樣本比率</t>
    <phoneticPr fontId="1" type="noConversion"/>
  </si>
  <si>
    <t>中性物種樣本比率</t>
    <phoneticPr fontId="1" type="noConversion"/>
  </si>
  <si>
    <t>膜翅</t>
    <phoneticPr fontId="1" type="noConversion"/>
  </si>
  <si>
    <t>蜘蛛</t>
    <phoneticPr fontId="1" type="noConversion"/>
  </si>
  <si>
    <t>半翅</t>
    <phoneticPr fontId="1" type="noConversion"/>
  </si>
  <si>
    <t>鞘翅</t>
    <phoneticPr fontId="1" type="noConversion"/>
  </si>
  <si>
    <t>大蚊科 Tipulidae</t>
  </si>
  <si>
    <t>桿蠅科 Chloropidae</t>
  </si>
  <si>
    <t>雙翅</t>
    <phoneticPr fontId="1" type="noConversion"/>
  </si>
  <si>
    <t>桿蠅科 Chloropidae</t>
    <phoneticPr fontId="1" type="noConversion"/>
  </si>
  <si>
    <t>沼蠅科 Sciomyzidae</t>
    <phoneticPr fontId="1" type="noConversion"/>
  </si>
  <si>
    <t>麗蠅科 Calliphoridae</t>
    <phoneticPr fontId="1" type="noConversion"/>
  </si>
  <si>
    <t>搖蚊科 Chironomidae</t>
    <phoneticPr fontId="1" type="noConversion"/>
  </si>
  <si>
    <t>舞虻科 Empididae</t>
    <phoneticPr fontId="1" type="noConversion"/>
  </si>
  <si>
    <t>桿蠅科 Chloropidae</t>
    <phoneticPr fontId="1" type="noConversion"/>
  </si>
  <si>
    <t>沼蠅科 Sciomyzidae</t>
    <phoneticPr fontId="1" type="noConversion"/>
  </si>
  <si>
    <t>食蚜虻科 Syrphidae</t>
    <phoneticPr fontId="1" type="noConversion"/>
  </si>
  <si>
    <t>渚蠅科 Ephydridae</t>
    <phoneticPr fontId="1" type="noConversion"/>
  </si>
  <si>
    <t>實蠅科 Tephritidae</t>
    <phoneticPr fontId="1" type="noConversion"/>
  </si>
  <si>
    <t>桿蠅科 Chloropidae</t>
    <phoneticPr fontId="1" type="noConversion"/>
  </si>
  <si>
    <t>舞虻科 Empididae</t>
    <phoneticPr fontId="1" type="noConversion"/>
  </si>
  <si>
    <t>搖蚊科 Chironomidae</t>
    <phoneticPr fontId="1" type="noConversion"/>
  </si>
  <si>
    <t>蠓科 Ceratopogonidae</t>
    <phoneticPr fontId="1" type="noConversion"/>
  </si>
  <si>
    <t>搖蚊科 Chironomidae</t>
    <phoneticPr fontId="1" type="noConversion"/>
  </si>
  <si>
    <t>蠓科 Ceratopogonidae</t>
    <phoneticPr fontId="1" type="noConversion"/>
  </si>
  <si>
    <t>桿蠅科 Chloropidae</t>
    <phoneticPr fontId="1" type="noConversion"/>
  </si>
  <si>
    <t>渚蠅科 Ephydridae</t>
    <phoneticPr fontId="1" type="noConversion"/>
  </si>
  <si>
    <t>實蠅科 Tephritidae</t>
    <phoneticPr fontId="1" type="noConversion"/>
  </si>
  <si>
    <t>蠓科 Ceratopogonidae</t>
    <phoneticPr fontId="1" type="noConversion"/>
  </si>
  <si>
    <t>實蠅科 Tephritidae</t>
    <phoneticPr fontId="1" type="noConversion"/>
  </si>
  <si>
    <t>茶色姬鬼蛛</t>
    <phoneticPr fontId="1" type="noConversion"/>
  </si>
  <si>
    <t>黃斑鬼蛛</t>
    <phoneticPr fontId="1" type="noConversion"/>
  </si>
  <si>
    <t>Cotesia</t>
    <phoneticPr fontId="1" type="noConversion"/>
  </si>
  <si>
    <t>oligosita</t>
    <phoneticPr fontId="1" type="noConversion"/>
  </si>
  <si>
    <t>Hemiptarsenus</t>
    <phoneticPr fontId="1" type="noConversion"/>
  </si>
  <si>
    <t>Eurytoma</t>
    <phoneticPr fontId="1" type="noConversion"/>
  </si>
  <si>
    <t>粒卵蜂</t>
    <phoneticPr fontId="1" type="noConversion"/>
  </si>
  <si>
    <t>pseudogonatopus</t>
    <phoneticPr fontId="1" type="noConversion"/>
  </si>
  <si>
    <t>Gonatocerus</t>
    <phoneticPr fontId="1" type="noConversion"/>
  </si>
  <si>
    <t>泥渚蠅</t>
    <phoneticPr fontId="1" type="noConversion"/>
  </si>
  <si>
    <t>瘤野螟</t>
    <phoneticPr fontId="1" type="noConversion"/>
  </si>
  <si>
    <t>elasmus</t>
    <phoneticPr fontId="1" type="noConversion"/>
  </si>
  <si>
    <t>Goniozus</t>
    <phoneticPr fontId="1" type="noConversion"/>
  </si>
  <si>
    <t>茶色姬鬼蛛</t>
    <phoneticPr fontId="1" type="noConversion"/>
  </si>
  <si>
    <t>台灣稻蝗</t>
    <phoneticPr fontId="1" type="noConversion"/>
  </si>
  <si>
    <t>trichomma</t>
    <phoneticPr fontId="1" type="noConversion"/>
  </si>
  <si>
    <t>Anaphes</t>
    <phoneticPr fontId="1" type="noConversion"/>
  </si>
  <si>
    <t>oligosita</t>
    <phoneticPr fontId="1" type="noConversion"/>
  </si>
  <si>
    <t>Macroteleia</t>
    <phoneticPr fontId="1" type="noConversion"/>
  </si>
  <si>
    <t>stenomesius</t>
    <phoneticPr fontId="1" type="noConversion"/>
  </si>
  <si>
    <t>pediobius</t>
    <phoneticPr fontId="1" type="noConversion"/>
  </si>
  <si>
    <t>gonatocerus</t>
    <phoneticPr fontId="1" type="noConversion"/>
  </si>
  <si>
    <t>pediobius</t>
    <phoneticPr fontId="1" type="noConversion"/>
  </si>
  <si>
    <t>瘤野螟</t>
    <phoneticPr fontId="1" type="noConversion"/>
  </si>
  <si>
    <t>pediobius</t>
    <phoneticPr fontId="1" type="noConversion"/>
  </si>
  <si>
    <t>tetrastichus</t>
    <phoneticPr fontId="1" type="noConversion"/>
  </si>
  <si>
    <t>telenomus</t>
    <phoneticPr fontId="1" type="noConversion"/>
  </si>
  <si>
    <t>anaphes</t>
    <phoneticPr fontId="1" type="noConversion"/>
  </si>
  <si>
    <t>baeus</t>
    <phoneticPr fontId="1" type="noConversion"/>
  </si>
  <si>
    <t>teleomous</t>
    <phoneticPr fontId="1" type="noConversion"/>
  </si>
  <si>
    <t>長足虻科 Dolichopodidae</t>
    <phoneticPr fontId="1" type="noConversion"/>
  </si>
  <si>
    <t>蠓科 Ceratopogonidae</t>
    <phoneticPr fontId="1" type="noConversion"/>
  </si>
  <si>
    <t>舞虻科</t>
    <phoneticPr fontId="1" type="noConversion"/>
  </si>
  <si>
    <t>桿蠅科 Chloropidae</t>
    <phoneticPr fontId="1" type="noConversion"/>
  </si>
  <si>
    <t>渚蠅科 Ephydridae</t>
    <phoneticPr fontId="1" type="noConversion"/>
  </si>
  <si>
    <t>搖蚊科 Chironomidae</t>
    <phoneticPr fontId="1" type="noConversion"/>
  </si>
  <si>
    <t>雙翅</t>
    <phoneticPr fontId="1" type="noConversion"/>
  </si>
  <si>
    <t>水虻科</t>
    <phoneticPr fontId="1" type="noConversion"/>
  </si>
  <si>
    <t>頭蠅科</t>
    <phoneticPr fontId="1" type="noConversion"/>
  </si>
  <si>
    <t>膜翅</t>
    <phoneticPr fontId="1" type="noConversion"/>
  </si>
  <si>
    <t>扁股小蜂</t>
    <phoneticPr fontId="1" type="noConversion"/>
  </si>
  <si>
    <t>長足虻</t>
    <phoneticPr fontId="1" type="noConversion"/>
  </si>
  <si>
    <t>縞蠅科</t>
    <phoneticPr fontId="1" type="noConversion"/>
  </si>
  <si>
    <t>搖蚊科 Chironomidae</t>
    <phoneticPr fontId="1" type="noConversion"/>
  </si>
  <si>
    <t>沼蠅科 Sciomyzidae</t>
    <phoneticPr fontId="1" type="noConversion"/>
  </si>
  <si>
    <t>長足虻科</t>
    <phoneticPr fontId="1" type="noConversion"/>
  </si>
  <si>
    <t>舞虻</t>
    <phoneticPr fontId="1" type="noConversion"/>
  </si>
  <si>
    <t>沼蠅</t>
    <phoneticPr fontId="1" type="noConversion"/>
  </si>
  <si>
    <t>桿蠅科 Chloropidae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</si>
  <si>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</si>
  <si>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</si>
  <si>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</si>
  <si>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中性物種</t>
    <phoneticPr fontId="1" type="noConversion"/>
  </si>
  <si>
    <t>擬寄生者</t>
    <phoneticPr fontId="1" type="noConversion"/>
  </si>
  <si>
    <t>掠食者</t>
    <phoneticPr fontId="1" type="noConversion"/>
  </si>
  <si>
    <t>雜草食者</t>
    <phoneticPr fontId="1" type="noConversion"/>
  </si>
  <si>
    <t>稻害者</t>
    <phoneticPr fontId="1" type="noConversion"/>
  </si>
  <si>
    <t>稻害者</t>
    <phoneticPr fontId="1" type="noConversion"/>
  </si>
  <si>
    <t>池畔搖蚊</t>
    <phoneticPr fontId="1" type="noConversion"/>
  </si>
  <si>
    <t>隱搖蚊</t>
    <phoneticPr fontId="1" type="noConversion"/>
  </si>
  <si>
    <t>隱搖蚊</t>
    <phoneticPr fontId="1" type="noConversion"/>
  </si>
  <si>
    <t>庫蠓</t>
    <phoneticPr fontId="1" type="noConversion"/>
  </si>
  <si>
    <t>池畔搖蚊</t>
    <phoneticPr fontId="1" type="noConversion"/>
  </si>
  <si>
    <t>池畔搖蚊</t>
    <phoneticPr fontId="1" type="noConversion"/>
  </si>
  <si>
    <t>池畔搖蚊</t>
    <phoneticPr fontId="1" type="noConversion"/>
  </si>
  <si>
    <t>cotesia</t>
    <phoneticPr fontId="1" type="noConversion"/>
  </si>
  <si>
    <t>opius</t>
    <phoneticPr fontId="1" type="noConversion"/>
  </si>
  <si>
    <t>cotesia</t>
    <phoneticPr fontId="1" type="noConversion"/>
  </si>
  <si>
    <t>尼蠓</t>
    <phoneticPr fontId="1" type="noConversion"/>
  </si>
  <si>
    <t>尼蠓</t>
    <phoneticPr fontId="1" type="noConversion"/>
  </si>
  <si>
    <t>中性</t>
    <phoneticPr fontId="1" type="noConversion"/>
  </si>
  <si>
    <t>種</t>
    <phoneticPr fontId="1" type="noConversion"/>
  </si>
  <si>
    <t>樣本</t>
    <phoneticPr fontId="1" type="noConversion"/>
  </si>
  <si>
    <t>掠食</t>
    <phoneticPr fontId="1" type="noConversion"/>
  </si>
  <si>
    <t>稻害</t>
    <phoneticPr fontId="1" type="noConversion"/>
  </si>
  <si>
    <t>擬寄生</t>
    <phoneticPr fontId="1" type="noConversion"/>
  </si>
  <si>
    <t>雜草</t>
    <phoneticPr fontId="1" type="noConversion"/>
  </si>
  <si>
    <t>總</t>
    <phoneticPr fontId="1" type="noConversion"/>
  </si>
  <si>
    <t>科</t>
    <phoneticPr fontId="1" type="noConversion"/>
  </si>
  <si>
    <t>水稻生長</t>
    <phoneticPr fontId="1" type="noConversion"/>
  </si>
  <si>
    <t>mo</t>
    <phoneticPr fontId="1" type="noConversion"/>
  </si>
  <si>
    <t>mc</t>
    <phoneticPr fontId="1" type="noConversion"/>
  </si>
  <si>
    <t>fo</t>
    <phoneticPr fontId="1" type="noConversion"/>
  </si>
  <si>
    <t>fc</t>
    <phoneticPr fontId="1" type="noConversion"/>
  </si>
  <si>
    <t>so</t>
    <phoneticPr fontId="1" type="noConversion"/>
  </si>
  <si>
    <t>sc</t>
    <phoneticPr fontId="1" type="noConversion"/>
  </si>
  <si>
    <t>銀腹蛛</t>
    <phoneticPr fontId="1" type="noConversion"/>
  </si>
  <si>
    <t>ped</t>
    <phoneticPr fontId="1" type="noConversion"/>
  </si>
  <si>
    <t>二化螟</t>
    <phoneticPr fontId="1" type="noConversion"/>
  </si>
  <si>
    <t>SW</t>
    <phoneticPr fontId="1" type="noConversion"/>
  </si>
  <si>
    <t>simpsion</t>
    <phoneticPr fontId="1" type="noConversion"/>
  </si>
  <si>
    <t>Shannon-Wiener Diversity Index for Community MO</t>
    <phoneticPr fontId="1" type="noConversion"/>
  </si>
  <si>
    <t>Species</t>
  </si>
  <si>
    <t>#</t>
  </si>
  <si>
    <t>n/N</t>
  </si>
  <si>
    <t>ln(n/N)</t>
  </si>
  <si>
    <t>n/N*ln(n/N)</t>
  </si>
  <si>
    <t>Shannon-Wiener Diversity Index for Community MO</t>
    <phoneticPr fontId="1" type="noConversion"/>
  </si>
  <si>
    <t>Sum of all n/N*ln(n/N)</t>
  </si>
  <si>
    <t>take the negative of it!</t>
  </si>
  <si>
    <t>peilou index</t>
    <phoneticPr fontId="1" type="noConversion"/>
  </si>
  <si>
    <t>peilou index</t>
    <phoneticPr fontId="1" type="noConversion"/>
  </si>
  <si>
    <t>peilious</t>
    <phoneticPr fontId="1" type="noConversion"/>
  </si>
  <si>
    <t>Simpson's Index of Diversity for Community A.</t>
  </si>
  <si>
    <t>n/N squared</t>
  </si>
  <si>
    <t>Sum of n/N squared for all</t>
  </si>
  <si>
    <t>1- Sum of n/N squared for all</t>
  </si>
  <si>
    <t>有機</t>
    <phoneticPr fontId="1" type="noConversion"/>
  </si>
  <si>
    <t>慣行</t>
    <phoneticPr fontId="1" type="noConversion"/>
  </si>
  <si>
    <t>里山</t>
    <phoneticPr fontId="1" type="noConversion"/>
  </si>
  <si>
    <t>里地</t>
    <phoneticPr fontId="1" type="noConversion"/>
  </si>
  <si>
    <t>里海</t>
    <phoneticPr fontId="1" type="noConversion"/>
  </si>
  <si>
    <t>數量</t>
    <phoneticPr fontId="1" type="noConversion"/>
  </si>
  <si>
    <t xml:space="preserve">科 </t>
    <phoneticPr fontId="1" type="noConversion"/>
  </si>
  <si>
    <t>種</t>
    <phoneticPr fontId="1" type="noConversion"/>
  </si>
  <si>
    <t>長腳蛛</t>
    <phoneticPr fontId="1" type="noConversion"/>
  </si>
  <si>
    <t>稻蝨</t>
    <phoneticPr fontId="1" type="noConversion"/>
  </si>
  <si>
    <t>小繭蜂</t>
    <phoneticPr fontId="1" type="noConversion"/>
  </si>
  <si>
    <t>金小蜂</t>
    <phoneticPr fontId="1" type="noConversion"/>
  </si>
  <si>
    <t>tricho</t>
    <phoneticPr fontId="1" type="noConversion"/>
  </si>
  <si>
    <t>釉小蜂</t>
    <phoneticPr fontId="1" type="noConversion"/>
  </si>
  <si>
    <t>釉小蜂</t>
    <phoneticPr fontId="1" type="noConversion"/>
  </si>
  <si>
    <t>纓小蜂</t>
    <phoneticPr fontId="1" type="noConversion"/>
  </si>
  <si>
    <t>纓小蜂</t>
    <phoneticPr fontId="1" type="noConversion"/>
  </si>
  <si>
    <t>蜘蛛221</t>
    <phoneticPr fontId="1" type="noConversion"/>
  </si>
  <si>
    <t>蜘蛛8</t>
    <phoneticPr fontId="1" type="noConversion"/>
  </si>
  <si>
    <t>蜘蛛14</t>
    <phoneticPr fontId="1" type="noConversion"/>
  </si>
  <si>
    <t>中性</t>
    <phoneticPr fontId="1" type="noConversion"/>
  </si>
  <si>
    <t>掠食</t>
    <phoneticPr fontId="1" type="noConversion"/>
  </si>
  <si>
    <t>擬寄生</t>
    <phoneticPr fontId="1" type="noConversion"/>
  </si>
  <si>
    <t>稻害</t>
    <phoneticPr fontId="1" type="noConversion"/>
  </si>
  <si>
    <t>庫蠓</t>
    <phoneticPr fontId="1" type="noConversion"/>
  </si>
  <si>
    <t>渚蠅</t>
    <phoneticPr fontId="1" type="noConversion"/>
  </si>
  <si>
    <t>池畔搖蚊</t>
    <phoneticPr fontId="1" type="noConversion"/>
  </si>
  <si>
    <t>桿蠅</t>
    <phoneticPr fontId="1" type="noConversion"/>
  </si>
  <si>
    <t>家蠅</t>
    <phoneticPr fontId="1" type="noConversion"/>
  </si>
  <si>
    <t>橙瓢蟲</t>
    <phoneticPr fontId="1" type="noConversion"/>
  </si>
  <si>
    <t>尼蠓</t>
    <phoneticPr fontId="1" type="noConversion"/>
  </si>
  <si>
    <t>茶色姬鬼蛛</t>
    <phoneticPr fontId="1" type="noConversion"/>
  </si>
  <si>
    <t>華麗長腳蛛</t>
    <phoneticPr fontId="1" type="noConversion"/>
  </si>
  <si>
    <t>方網長腳蛛</t>
    <phoneticPr fontId="1" type="noConversion"/>
  </si>
  <si>
    <t>粒卵蜂</t>
    <phoneticPr fontId="1" type="noConversion"/>
  </si>
  <si>
    <t>釉小蜂ped</t>
    <phoneticPr fontId="1" type="noConversion"/>
  </si>
  <si>
    <t>扁股小蜂</t>
    <phoneticPr fontId="1" type="noConversion"/>
  </si>
  <si>
    <t>白背飛蝨</t>
    <phoneticPr fontId="1" type="noConversion"/>
  </si>
  <si>
    <t>偽黑尾葉蟬</t>
    <phoneticPr fontId="1" type="noConversion"/>
  </si>
  <si>
    <t>台灣蜘蛛緣椿象</t>
    <phoneticPr fontId="1" type="noConversion"/>
  </si>
  <si>
    <t>電光葉蟬</t>
    <phoneticPr fontId="1" type="noConversion"/>
  </si>
  <si>
    <t>班飛蝨</t>
    <phoneticPr fontId="1" type="noConversion"/>
  </si>
  <si>
    <t>褐飛蝨</t>
    <phoneticPr fontId="1" type="noConversion"/>
  </si>
  <si>
    <t>黃盾背椿象</t>
    <phoneticPr fontId="1" type="noConversion"/>
  </si>
  <si>
    <t>班飛蝨</t>
    <phoneticPr fontId="1" type="noConversion"/>
  </si>
  <si>
    <t>褐飛蝨</t>
    <phoneticPr fontId="1" type="noConversion"/>
  </si>
  <si>
    <t>白背飛蝨</t>
    <phoneticPr fontId="1" type="noConversion"/>
  </si>
  <si>
    <t>蚜蟲</t>
    <phoneticPr fontId="1" type="noConversion"/>
  </si>
  <si>
    <t>蜘蛛緣椿象</t>
    <phoneticPr fontId="1" type="noConversion"/>
  </si>
  <si>
    <t>稻赤曼椿象</t>
    <phoneticPr fontId="1" type="noConversion"/>
  </si>
  <si>
    <t>南方綠椿象</t>
    <phoneticPr fontId="1" type="noConversion"/>
  </si>
  <si>
    <t>偽黑尾葉蟬</t>
    <phoneticPr fontId="1" type="noConversion"/>
  </si>
  <si>
    <t>黑條黑尾葉蟬</t>
    <phoneticPr fontId="1" type="noConversion"/>
  </si>
  <si>
    <t>負蝗</t>
    <phoneticPr fontId="1" type="noConversion"/>
  </si>
  <si>
    <t>蚤蝗</t>
    <phoneticPr fontId="1" type="noConversion"/>
  </si>
  <si>
    <t>菱蝗</t>
    <phoneticPr fontId="1" type="noConversion"/>
  </si>
  <si>
    <t>小稻蝗</t>
    <phoneticPr fontId="1" type="noConversion"/>
  </si>
  <si>
    <t>台灣稻蝗</t>
    <phoneticPr fontId="1" type="noConversion"/>
  </si>
  <si>
    <t>蜉蝣</t>
    <phoneticPr fontId="1" type="noConversion"/>
  </si>
  <si>
    <t>小胸鋸微蛛</t>
    <phoneticPr fontId="1" type="noConversion"/>
  </si>
  <si>
    <t>皿網蛛科</t>
    <phoneticPr fontId="1" type="noConversion"/>
  </si>
  <si>
    <t>金蛛</t>
    <phoneticPr fontId="1" type="noConversion"/>
  </si>
  <si>
    <t>長腳蛛</t>
    <phoneticPr fontId="1" type="noConversion"/>
  </si>
  <si>
    <t>方網長腳蛛</t>
    <phoneticPr fontId="1" type="noConversion"/>
  </si>
  <si>
    <t>日本長腳蛛</t>
    <phoneticPr fontId="1" type="noConversion"/>
  </si>
  <si>
    <t>華麗長腳蛛</t>
    <phoneticPr fontId="1" type="noConversion"/>
  </si>
  <si>
    <t>綠鱗長腳蛛</t>
    <phoneticPr fontId="1" type="noConversion"/>
  </si>
  <si>
    <t>紅螯蛛</t>
    <phoneticPr fontId="1" type="noConversion"/>
  </si>
  <si>
    <t>姬蛛</t>
    <phoneticPr fontId="1" type="noConversion"/>
  </si>
  <si>
    <t>袋蛛</t>
    <phoneticPr fontId="1" type="noConversion"/>
  </si>
  <si>
    <t>貓蛛</t>
    <phoneticPr fontId="1" type="noConversion"/>
  </si>
  <si>
    <t>蟹蛛</t>
    <phoneticPr fontId="1" type="noConversion"/>
  </si>
  <si>
    <t>青紋細聰</t>
    <phoneticPr fontId="1" type="noConversion"/>
  </si>
  <si>
    <t>小蜂科</t>
    <phoneticPr fontId="1" type="noConversion"/>
  </si>
  <si>
    <t>小繭蜂</t>
    <phoneticPr fontId="1" type="noConversion"/>
  </si>
  <si>
    <t>赤眼卵蜂</t>
    <phoneticPr fontId="1" type="noConversion"/>
  </si>
  <si>
    <t>稻蝨金小蜂</t>
    <phoneticPr fontId="1" type="noConversion"/>
  </si>
  <si>
    <t>金小蜂T</t>
    <phoneticPr fontId="1" type="noConversion"/>
  </si>
  <si>
    <t>姬蜂</t>
    <phoneticPr fontId="1" type="noConversion"/>
  </si>
  <si>
    <t>旋小蜂</t>
    <phoneticPr fontId="1" type="noConversion"/>
  </si>
  <si>
    <t>蛛卵蜂</t>
    <phoneticPr fontId="1" type="noConversion"/>
  </si>
  <si>
    <t>釉小蜂</t>
    <phoneticPr fontId="1" type="noConversion"/>
  </si>
  <si>
    <t>粒卵蜂</t>
    <phoneticPr fontId="1" type="noConversion"/>
  </si>
  <si>
    <t>花居單家蟻</t>
    <phoneticPr fontId="1" type="noConversion"/>
  </si>
  <si>
    <t>大頭家蟻</t>
    <phoneticPr fontId="1" type="noConversion"/>
  </si>
  <si>
    <t>黑棘蟻</t>
    <phoneticPr fontId="1" type="noConversion"/>
  </si>
  <si>
    <t>蟻形蜂</t>
    <phoneticPr fontId="1" type="noConversion"/>
  </si>
  <si>
    <t>葉蟬纓小蜂</t>
    <phoneticPr fontId="1" type="noConversion"/>
  </si>
  <si>
    <t>纓小蜂</t>
    <phoneticPr fontId="1" type="noConversion"/>
  </si>
  <si>
    <t>金花蟲</t>
    <phoneticPr fontId="1" type="noConversion"/>
  </si>
  <si>
    <t>黃條葉蚤</t>
    <phoneticPr fontId="1" type="noConversion"/>
  </si>
  <si>
    <t>黑額長筒金花蟲</t>
    <phoneticPr fontId="1" type="noConversion"/>
  </si>
  <si>
    <t>水稻水象鼻蟲</t>
    <phoneticPr fontId="1" type="noConversion"/>
  </si>
  <si>
    <t>三月始灰象</t>
    <phoneticPr fontId="1" type="noConversion"/>
  </si>
  <si>
    <t>黃瓢蟲</t>
    <phoneticPr fontId="1" type="noConversion"/>
  </si>
  <si>
    <t>橙瓢蟲</t>
    <phoneticPr fontId="1" type="noConversion"/>
  </si>
  <si>
    <t>紅胸隱翅蟲</t>
    <phoneticPr fontId="1" type="noConversion"/>
  </si>
  <si>
    <t>隱翅蟲</t>
    <phoneticPr fontId="1" type="noConversion"/>
  </si>
  <si>
    <t>嚙蟲</t>
    <phoneticPr fontId="1" type="noConversion"/>
  </si>
  <si>
    <t>大附蠅</t>
    <phoneticPr fontId="1" type="noConversion"/>
  </si>
  <si>
    <t>大蚊1</t>
    <phoneticPr fontId="1" type="noConversion"/>
  </si>
  <si>
    <t>大蚊2</t>
    <phoneticPr fontId="1" type="noConversion"/>
  </si>
  <si>
    <t>小花蠅</t>
    <phoneticPr fontId="1" type="noConversion"/>
  </si>
  <si>
    <t>果實蠅</t>
    <phoneticPr fontId="1" type="noConversion"/>
  </si>
  <si>
    <t>長角沼蠅</t>
    <phoneticPr fontId="1" type="noConversion"/>
  </si>
  <si>
    <t>長足虻</t>
    <phoneticPr fontId="1" type="noConversion"/>
  </si>
  <si>
    <t>家蠅</t>
    <phoneticPr fontId="1" type="noConversion"/>
  </si>
  <si>
    <t>蚊</t>
    <phoneticPr fontId="1" type="noConversion"/>
  </si>
  <si>
    <t>蚤蠅</t>
    <phoneticPr fontId="1" type="noConversion"/>
  </si>
  <si>
    <t>偽毛蚋</t>
    <phoneticPr fontId="1" type="noConversion"/>
  </si>
  <si>
    <t>寄生蠅</t>
    <phoneticPr fontId="1" type="noConversion"/>
  </si>
  <si>
    <t>桿蠅</t>
    <phoneticPr fontId="1" type="noConversion"/>
  </si>
  <si>
    <t>泥渚蠅1</t>
    <phoneticPr fontId="1" type="noConversion"/>
  </si>
  <si>
    <t>泥渚蠅2</t>
    <phoneticPr fontId="1" type="noConversion"/>
  </si>
  <si>
    <t>渚蠅</t>
    <phoneticPr fontId="1" type="noConversion"/>
  </si>
  <si>
    <t>廁蠅</t>
    <phoneticPr fontId="1" type="noConversion"/>
  </si>
  <si>
    <t>黑翅蕈蚋</t>
    <phoneticPr fontId="1" type="noConversion"/>
  </si>
  <si>
    <t>鹽成搖蚊</t>
    <phoneticPr fontId="1" type="noConversion"/>
  </si>
  <si>
    <t>克利搖蚊1</t>
    <phoneticPr fontId="1" type="noConversion"/>
  </si>
  <si>
    <t>克利搖蚊2</t>
    <phoneticPr fontId="1" type="noConversion"/>
  </si>
  <si>
    <t>隱搖蚊1</t>
    <phoneticPr fontId="1" type="noConversion"/>
  </si>
  <si>
    <t>隱搖蚊2</t>
    <phoneticPr fontId="1" type="noConversion"/>
  </si>
  <si>
    <t>隱搖蚊3</t>
    <phoneticPr fontId="1" type="noConversion"/>
  </si>
  <si>
    <t>池畔搖蚊</t>
    <phoneticPr fontId="1" type="noConversion"/>
  </si>
  <si>
    <t>葉蟬頭蠅</t>
    <phoneticPr fontId="1" type="noConversion"/>
  </si>
  <si>
    <t>蛾蚋</t>
    <phoneticPr fontId="1" type="noConversion"/>
  </si>
  <si>
    <t>酪蠅</t>
    <phoneticPr fontId="1" type="noConversion"/>
  </si>
  <si>
    <t>網蚊</t>
    <phoneticPr fontId="1" type="noConversion"/>
  </si>
  <si>
    <t>縞蠅</t>
    <phoneticPr fontId="1" type="noConversion"/>
  </si>
  <si>
    <t>蕈蚋</t>
    <phoneticPr fontId="1" type="noConversion"/>
  </si>
  <si>
    <t>糞蠅</t>
    <phoneticPr fontId="1" type="noConversion"/>
  </si>
  <si>
    <t>尼蠓1</t>
    <phoneticPr fontId="1" type="noConversion"/>
  </si>
  <si>
    <t>尼蠓2</t>
    <phoneticPr fontId="1" type="noConversion"/>
  </si>
  <si>
    <t>癭蚋</t>
    <phoneticPr fontId="1" type="noConversion"/>
  </si>
  <si>
    <t>艷細蠅</t>
    <phoneticPr fontId="1" type="noConversion"/>
  </si>
  <si>
    <t>稻薊馬</t>
    <phoneticPr fontId="1" type="noConversion"/>
  </si>
  <si>
    <t>淡色樹蔭蝶</t>
    <phoneticPr fontId="1" type="noConversion"/>
  </si>
  <si>
    <t>二化螟</t>
    <phoneticPr fontId="1" type="noConversion"/>
  </si>
  <si>
    <t>瘤野螟</t>
    <phoneticPr fontId="1" type="noConversion"/>
  </si>
  <si>
    <t>里山慣行節肢動物數量變化</t>
    <phoneticPr fontId="1" type="noConversion"/>
  </si>
  <si>
    <t>里地慣行節肢動物數量變化</t>
    <phoneticPr fontId="1" type="noConversion"/>
  </si>
  <si>
    <t>里海慣行節肢動物數量變化</t>
    <phoneticPr fontId="1" type="noConversion"/>
  </si>
  <si>
    <t>里山有機</t>
    <phoneticPr fontId="1" type="noConversion"/>
  </si>
  <si>
    <t>里地有機</t>
    <phoneticPr fontId="1" type="noConversion"/>
  </si>
  <si>
    <t>里海有機</t>
    <phoneticPr fontId="1" type="noConversion"/>
  </si>
  <si>
    <t>anaphes</t>
    <phoneticPr fontId="1" type="noConversion"/>
  </si>
  <si>
    <t>纓小蜂anaphes</t>
    <phoneticPr fontId="1" type="noConversion"/>
  </si>
  <si>
    <t>釉小蜂stenonesius</t>
    <phoneticPr fontId="1" type="noConversion"/>
  </si>
  <si>
    <t>尼蠓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</si>
</sst>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.0%"/>
    <numFmt numFmtId="178" formatCode="0.000"/>
    <numFmt numFmtId="179" formatCode="0.000000"/>
    <numFmt numFmtId="180" formatCode="0.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C0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8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里山慣行節肢動物數量變化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工作表2!$A$2:$A$6</c:f>
              <c:numCache>
                <c:formatCode>m"月"d"日"</c:formatCode>
                <c:ptCount val="5"/>
                <c:pt idx="0">
                  <c:v>42983</c:v>
                </c:pt>
                <c:pt idx="1">
                  <c:v>42995</c:v>
                </c:pt>
                <c:pt idx="2">
                  <c:v>43008</c:v>
                </c:pt>
                <c:pt idx="3">
                  <c:v>43024</c:v>
                </c:pt>
                <c:pt idx="4">
                  <c:v>43040</c:v>
                </c:pt>
              </c:numCache>
            </c:numRef>
          </c:cat>
          <c:val>
            <c:numRef>
              <c:f>工作表2!$B$2:$B$6</c:f>
              <c:numCache>
                <c:formatCode>General</c:formatCode>
                <c:ptCount val="5"/>
                <c:pt idx="0">
                  <c:v>418</c:v>
                </c:pt>
                <c:pt idx="1">
                  <c:v>149</c:v>
                </c:pt>
                <c:pt idx="2">
                  <c:v>46</c:v>
                </c:pt>
                <c:pt idx="3">
                  <c:v>182</c:v>
                </c:pt>
                <c:pt idx="4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3728"/>
        <c:axId val="86020096"/>
      </c:lineChart>
      <c:dateAx>
        <c:axId val="8599372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6020096"/>
        <c:crosses val="autoZero"/>
        <c:auto val="1"/>
        <c:lblOffset val="100"/>
        <c:baseTimeUnit val="days"/>
      </c:dateAx>
      <c:valAx>
        <c:axId val="8602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樣本總數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99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480388378026172"/>
          <c:y val="0.21540536599591717"/>
          <c:w val="0.82654809757171965"/>
          <c:h val="0.61854549431321082"/>
        </c:manualLayout>
      </c:layout>
      <c:lineChart>
        <c:grouping val="standard"/>
        <c:varyColors val="0"/>
        <c:ser>
          <c:idx val="0"/>
          <c:order val="0"/>
          <c:tx>
            <c:strRef>
              <c:f>工作表2!$D$1</c:f>
              <c:strCache>
                <c:ptCount val="1"/>
                <c:pt idx="0">
                  <c:v>里地慣行節肢動物數量變化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工作表2!$C$2:$C$6</c:f>
              <c:numCache>
                <c:formatCode>m"月"d"日"</c:formatCode>
                <c:ptCount val="5"/>
                <c:pt idx="0">
                  <c:v>42983</c:v>
                </c:pt>
                <c:pt idx="1">
                  <c:v>42995</c:v>
                </c:pt>
                <c:pt idx="2">
                  <c:v>43008</c:v>
                </c:pt>
                <c:pt idx="3">
                  <c:v>43024</c:v>
                </c:pt>
                <c:pt idx="4">
                  <c:v>43040</c:v>
                </c:pt>
              </c:numCache>
            </c:numRef>
          </c:cat>
          <c:val>
            <c:numRef>
              <c:f>工作表2!$D$2:$D$6</c:f>
              <c:numCache>
                <c:formatCode>General</c:formatCode>
                <c:ptCount val="5"/>
                <c:pt idx="0">
                  <c:v>186</c:v>
                </c:pt>
                <c:pt idx="1">
                  <c:v>271</c:v>
                </c:pt>
                <c:pt idx="2">
                  <c:v>42</c:v>
                </c:pt>
                <c:pt idx="3">
                  <c:v>38</c:v>
                </c:pt>
                <c:pt idx="4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0560"/>
        <c:axId val="89012096"/>
      </c:lineChart>
      <c:dateAx>
        <c:axId val="890105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9012096"/>
        <c:crosses val="autoZero"/>
        <c:auto val="1"/>
        <c:lblOffset val="100"/>
        <c:baseTimeUnit val="days"/>
      </c:dateAx>
      <c:valAx>
        <c:axId val="8901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800" b="1" i="0" baseline="0">
                    <a:effectLst/>
                  </a:rPr>
                  <a:t>樣本總數</a:t>
                </a:r>
                <a:endParaRPr lang="zh-TW" altLang="zh-TW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工作表2!$F$1</c:f>
              <c:strCache>
                <c:ptCount val="1"/>
                <c:pt idx="0">
                  <c:v>里海慣行節肢動物數量變化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工作表2!$E$2:$E$6</c:f>
              <c:numCache>
                <c:formatCode>m"月"d"日"</c:formatCode>
                <c:ptCount val="5"/>
                <c:pt idx="0">
                  <c:v>42983</c:v>
                </c:pt>
                <c:pt idx="1">
                  <c:v>42995</c:v>
                </c:pt>
                <c:pt idx="2">
                  <c:v>43008</c:v>
                </c:pt>
                <c:pt idx="3">
                  <c:v>43024</c:v>
                </c:pt>
                <c:pt idx="4">
                  <c:v>43040</c:v>
                </c:pt>
              </c:numCache>
            </c:numRef>
          </c:cat>
          <c:val>
            <c:numRef>
              <c:f>工作表2!$F$2:$F$6</c:f>
              <c:numCache>
                <c:formatCode>General</c:formatCode>
                <c:ptCount val="5"/>
                <c:pt idx="0">
                  <c:v>92</c:v>
                </c:pt>
                <c:pt idx="1">
                  <c:v>421</c:v>
                </c:pt>
                <c:pt idx="2">
                  <c:v>23</c:v>
                </c:pt>
                <c:pt idx="3">
                  <c:v>27</c:v>
                </c:pt>
                <c:pt idx="4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2960"/>
        <c:axId val="89042944"/>
      </c:lineChart>
      <c:dateAx>
        <c:axId val="8903296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9042944"/>
        <c:crosses val="autoZero"/>
        <c:auto val="1"/>
        <c:lblOffset val="100"/>
        <c:baseTimeUnit val="days"/>
      </c:dateAx>
      <c:valAx>
        <c:axId val="8904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800" b="1" i="0" baseline="0">
                    <a:effectLst/>
                  </a:rPr>
                  <a:t>樣本總數</a:t>
                </a:r>
                <a:endParaRPr lang="zh-TW" altLang="zh-TW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0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里山有機</c:v>
                </c:pt>
              </c:strCache>
            </c:strRef>
          </c:tx>
          <c:marker>
            <c:symbol val="none"/>
          </c:marker>
          <c:cat>
            <c:numRef>
              <c:f>工作表1!$A$2:$A$6</c:f>
              <c:numCache>
                <c:formatCode>m"月"d"日"</c:formatCode>
                <c:ptCount val="5"/>
                <c:pt idx="0">
                  <c:v>43348</c:v>
                </c:pt>
                <c:pt idx="1">
                  <c:v>43360</c:v>
                </c:pt>
                <c:pt idx="2">
                  <c:v>43373</c:v>
                </c:pt>
                <c:pt idx="3">
                  <c:v>43389</c:v>
                </c:pt>
                <c:pt idx="4">
                  <c:v>43405</c:v>
                </c:pt>
              </c:numCache>
            </c:num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121</c:v>
                </c:pt>
                <c:pt idx="1">
                  <c:v>62</c:v>
                </c:pt>
                <c:pt idx="2">
                  <c:v>37</c:v>
                </c:pt>
                <c:pt idx="3">
                  <c:v>138</c:v>
                </c:pt>
                <c:pt idx="4">
                  <c:v>42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532096"/>
        <c:axId val="88533632"/>
      </c:lineChart>
      <c:dateAx>
        <c:axId val="885320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8533632"/>
        <c:crosses val="autoZero"/>
        <c:auto val="1"/>
        <c:lblOffset val="100"/>
        <c:baseTimeUnit val="days"/>
      </c:dateAx>
      <c:valAx>
        <c:axId val="8853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85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里地有機</c:v>
                </c:pt>
              </c:strCache>
            </c:strRef>
          </c:tx>
          <c:marker>
            <c:symbol val="none"/>
          </c:marker>
          <c:cat>
            <c:numRef>
              <c:f>工作表1!$C$2:$C$6</c:f>
              <c:numCache>
                <c:formatCode>m"月"d"日"</c:formatCode>
                <c:ptCount val="5"/>
                <c:pt idx="0">
                  <c:v>43348</c:v>
                </c:pt>
                <c:pt idx="1">
                  <c:v>43360</c:v>
                </c:pt>
                <c:pt idx="2">
                  <c:v>43373</c:v>
                </c:pt>
                <c:pt idx="3">
                  <c:v>43389</c:v>
                </c:pt>
                <c:pt idx="4">
                  <c:v>43405</c:v>
                </c:pt>
              </c:numCache>
            </c:num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30</c:v>
                </c:pt>
                <c:pt idx="1">
                  <c:v>43</c:v>
                </c:pt>
                <c:pt idx="2">
                  <c:v>36</c:v>
                </c:pt>
                <c:pt idx="3">
                  <c:v>52</c:v>
                </c:pt>
                <c:pt idx="4">
                  <c:v>133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552704"/>
        <c:axId val="84886272"/>
      </c:lineChart>
      <c:dateAx>
        <c:axId val="845527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4886272"/>
        <c:crosses val="autoZero"/>
        <c:auto val="1"/>
        <c:lblOffset val="100"/>
        <c:baseTimeUnit val="days"/>
      </c:dateAx>
      <c:valAx>
        <c:axId val="8488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45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里海有機</c:v>
                </c:pt>
              </c:strCache>
            </c:strRef>
          </c:tx>
          <c:marker>
            <c:symbol val="none"/>
          </c:marker>
          <c:cat>
            <c:numRef>
              <c:f>工作表1!$E$2:$E$6</c:f>
              <c:numCache>
                <c:formatCode>m"月"d"日"</c:formatCode>
                <c:ptCount val="5"/>
                <c:pt idx="0">
                  <c:v>43348</c:v>
                </c:pt>
                <c:pt idx="1">
                  <c:v>43360</c:v>
                </c:pt>
                <c:pt idx="2">
                  <c:v>43373</c:v>
                </c:pt>
                <c:pt idx="3">
                  <c:v>43389</c:v>
                </c:pt>
                <c:pt idx="4">
                  <c:v>43405</c:v>
                </c:pt>
              </c:numCache>
            </c:numRef>
          </c:cat>
          <c:val>
            <c:numRef>
              <c:f>工作表1!$F$2:$F$6</c:f>
              <c:numCache>
                <c:formatCode>General</c:formatCode>
                <c:ptCount val="5"/>
                <c:pt idx="0">
                  <c:v>285</c:v>
                </c:pt>
                <c:pt idx="1">
                  <c:v>196</c:v>
                </c:pt>
                <c:pt idx="2">
                  <c:v>43</c:v>
                </c:pt>
                <c:pt idx="3">
                  <c:v>40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07520"/>
        <c:axId val="84909056"/>
      </c:lineChart>
      <c:dateAx>
        <c:axId val="8490752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4909056"/>
        <c:crosses val="autoZero"/>
        <c:auto val="1"/>
        <c:lblOffset val="100"/>
        <c:baseTimeUnit val="days"/>
      </c:dateAx>
      <c:valAx>
        <c:axId val="8490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49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8</xdr:row>
      <xdr:rowOff>28575</xdr:rowOff>
    </xdr:from>
    <xdr:to>
      <xdr:col>8</xdr:col>
      <xdr:colOff>95249</xdr:colOff>
      <xdr:row>21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8</xdr:row>
      <xdr:rowOff>85725</xdr:rowOff>
    </xdr:from>
    <xdr:to>
      <xdr:col>16</xdr:col>
      <xdr:colOff>600075</xdr:colOff>
      <xdr:row>21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21</xdr:row>
      <xdr:rowOff>180975</xdr:rowOff>
    </xdr:from>
    <xdr:to>
      <xdr:col>8</xdr:col>
      <xdr:colOff>428625</xdr:colOff>
      <xdr:row>34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419100</xdr:colOff>
      <xdr:row>20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7</xdr:row>
      <xdr:rowOff>0</xdr:rowOff>
    </xdr:from>
    <xdr:to>
      <xdr:col>13</xdr:col>
      <xdr:colOff>371475</xdr:colOff>
      <xdr:row>20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21</xdr:row>
      <xdr:rowOff>0</xdr:rowOff>
    </xdr:from>
    <xdr:to>
      <xdr:col>9</xdr:col>
      <xdr:colOff>381000</xdr:colOff>
      <xdr:row>34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workbookViewId="0">
      <selection activeCell="J10" sqref="J10:J84"/>
    </sheetView>
  </sheetViews>
  <sheetFormatPr defaultRowHeight="16.5" x14ac:dyDescent="0.25"/>
  <cols>
    <col min="2" max="2" width="9.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27" x14ac:dyDescent="0.25">
      <c r="A2" s="1" t="s">
        <v>23</v>
      </c>
      <c r="B2" s="5">
        <v>42983</v>
      </c>
      <c r="C2" s="15">
        <v>1</v>
      </c>
      <c r="D2" t="s">
        <v>204</v>
      </c>
      <c r="E2" s="15" t="s">
        <v>175</v>
      </c>
      <c r="F2" s="15" t="s">
        <v>434</v>
      </c>
      <c r="G2" s="15"/>
      <c r="J2" t="s">
        <v>710</v>
      </c>
      <c r="K2" t="s">
        <v>701</v>
      </c>
      <c r="L2" t="s">
        <v>702</v>
      </c>
    </row>
    <row r="3" spans="1:27" x14ac:dyDescent="0.25">
      <c r="A3" s="1" t="s">
        <v>23</v>
      </c>
      <c r="B3" s="5">
        <v>42983</v>
      </c>
      <c r="C3" s="15">
        <v>2</v>
      </c>
      <c r="D3" t="s">
        <v>204</v>
      </c>
      <c r="E3" s="15" t="s">
        <v>173</v>
      </c>
      <c r="F3" t="s">
        <v>434</v>
      </c>
      <c r="J3" t="s">
        <v>700</v>
      </c>
      <c r="K3">
        <v>13</v>
      </c>
      <c r="L3">
        <v>81</v>
      </c>
      <c r="N3" s="20" t="s">
        <v>721</v>
      </c>
      <c r="O3" s="20"/>
      <c r="P3" s="20"/>
      <c r="Q3" s="20"/>
      <c r="R3" s="20"/>
      <c r="T3" s="20" t="s">
        <v>733</v>
      </c>
      <c r="U3" s="20"/>
      <c r="V3" s="20"/>
      <c r="W3" s="20"/>
    </row>
    <row r="4" spans="1:27" x14ac:dyDescent="0.25">
      <c r="A4" s="1" t="s">
        <v>23</v>
      </c>
      <c r="B4" s="5">
        <v>42983</v>
      </c>
      <c r="C4" s="17">
        <v>3</v>
      </c>
      <c r="D4" t="s">
        <v>204</v>
      </c>
      <c r="E4" s="17" t="s">
        <v>172</v>
      </c>
      <c r="F4" s="15" t="s">
        <v>434</v>
      </c>
      <c r="G4" s="15"/>
      <c r="J4" t="s">
        <v>703</v>
      </c>
      <c r="K4">
        <v>19</v>
      </c>
      <c r="L4">
        <v>119</v>
      </c>
      <c r="N4" s="20" t="s">
        <v>722</v>
      </c>
      <c r="O4" s="20" t="s">
        <v>723</v>
      </c>
      <c r="P4" s="20" t="s">
        <v>724</v>
      </c>
      <c r="Q4" s="20" t="s">
        <v>725</v>
      </c>
      <c r="R4" s="20" t="s">
        <v>726</v>
      </c>
      <c r="T4" s="20" t="s">
        <v>722</v>
      </c>
      <c r="U4" s="20" t="s">
        <v>723</v>
      </c>
      <c r="V4" s="20" t="s">
        <v>724</v>
      </c>
      <c r="W4" s="20" t="s">
        <v>734</v>
      </c>
    </row>
    <row r="5" spans="1:27" x14ac:dyDescent="0.25">
      <c r="A5" s="1" t="s">
        <v>23</v>
      </c>
      <c r="B5" s="5">
        <v>42983</v>
      </c>
      <c r="C5" s="15">
        <v>10</v>
      </c>
      <c r="D5" t="s">
        <v>204</v>
      </c>
      <c r="E5" s="15" t="s">
        <v>174</v>
      </c>
      <c r="F5" t="s">
        <v>434</v>
      </c>
      <c r="G5" s="15"/>
      <c r="J5" t="s">
        <v>704</v>
      </c>
      <c r="K5">
        <v>20</v>
      </c>
      <c r="L5">
        <v>151</v>
      </c>
      <c r="N5" s="15" t="s">
        <v>175</v>
      </c>
      <c r="O5" s="15">
        <v>1</v>
      </c>
      <c r="P5" s="20">
        <f>O5/400</f>
        <v>2.5000000000000001E-3</v>
      </c>
      <c r="Q5" s="20">
        <f>LN(P5)</f>
        <v>-5.9914645471079817</v>
      </c>
      <c r="R5" s="20">
        <f>P5*Q5</f>
        <v>-1.4978661367769954E-2</v>
      </c>
      <c r="T5" s="15" t="s">
        <v>175</v>
      </c>
      <c r="U5" s="15">
        <v>1</v>
      </c>
      <c r="V5" s="21">
        <f>U5/400</f>
        <v>2.5000000000000001E-3</v>
      </c>
      <c r="W5" s="22">
        <f>V5*V5</f>
        <v>6.2500000000000003E-6</v>
      </c>
      <c r="X5" s="21">
        <f>SUM(W5:W79)</f>
        <v>4.2462499999999979E-2</v>
      </c>
      <c r="Y5" s="20" t="s">
        <v>735</v>
      </c>
      <c r="Z5" s="20"/>
      <c r="AA5" s="20"/>
    </row>
    <row r="6" spans="1:27" x14ac:dyDescent="0.25">
      <c r="A6" s="1" t="s">
        <v>23</v>
      </c>
      <c r="B6" s="5">
        <v>42983</v>
      </c>
      <c r="C6" s="15">
        <v>6</v>
      </c>
      <c r="D6" t="s">
        <v>204</v>
      </c>
      <c r="E6" s="15" t="s">
        <v>176</v>
      </c>
      <c r="F6" s="15" t="s">
        <v>434</v>
      </c>
      <c r="J6" t="s">
        <v>705</v>
      </c>
      <c r="K6">
        <v>17</v>
      </c>
      <c r="L6">
        <v>42</v>
      </c>
      <c r="N6" s="15" t="s">
        <v>173</v>
      </c>
      <c r="O6" s="15">
        <v>3</v>
      </c>
      <c r="P6" s="20">
        <f t="shared" ref="P6:P69" si="0">O6/400</f>
        <v>7.4999999999999997E-3</v>
      </c>
      <c r="Q6" s="20">
        <f t="shared" ref="Q6:Q69" si="1">LN(P6)</f>
        <v>-4.8928522584398726</v>
      </c>
      <c r="R6" s="20">
        <f t="shared" ref="R6:R69" si="2">P6*Q6</f>
        <v>-3.6696391938299044E-2</v>
      </c>
      <c r="T6" s="15" t="s">
        <v>173</v>
      </c>
      <c r="U6" s="15">
        <v>3</v>
      </c>
      <c r="V6" s="21">
        <f t="shared" ref="V6:V69" si="3">U6/400</f>
        <v>7.4999999999999997E-3</v>
      </c>
      <c r="W6" s="22">
        <f t="shared" ref="W6:W69" si="4">V6*V6</f>
        <v>5.6249999999999998E-5</v>
      </c>
      <c r="X6" s="21">
        <f>1-X5</f>
        <v>0.95753750000000004</v>
      </c>
      <c r="Y6" s="20" t="s">
        <v>736</v>
      </c>
      <c r="Z6" s="20"/>
      <c r="AA6" s="20"/>
    </row>
    <row r="7" spans="1:27" x14ac:dyDescent="0.25">
      <c r="A7" s="1" t="s">
        <v>23</v>
      </c>
      <c r="B7" s="5">
        <v>42983</v>
      </c>
      <c r="C7" s="17">
        <v>1</v>
      </c>
      <c r="D7" t="s">
        <v>204</v>
      </c>
      <c r="E7" s="17" t="s">
        <v>181</v>
      </c>
      <c r="F7" s="6" t="s">
        <v>437</v>
      </c>
      <c r="J7" t="s">
        <v>706</v>
      </c>
      <c r="K7">
        <v>6</v>
      </c>
      <c r="L7">
        <v>7</v>
      </c>
      <c r="N7" s="17" t="s">
        <v>172</v>
      </c>
      <c r="O7" s="17">
        <v>9</v>
      </c>
      <c r="P7" s="20">
        <f t="shared" si="0"/>
        <v>2.2499999999999999E-2</v>
      </c>
      <c r="Q7" s="20">
        <f t="shared" si="1"/>
        <v>-3.7942399697717626</v>
      </c>
      <c r="R7" s="20">
        <f t="shared" si="2"/>
        <v>-8.5370399319864648E-2</v>
      </c>
      <c r="T7" s="17" t="s">
        <v>172</v>
      </c>
      <c r="U7" s="17">
        <v>9</v>
      </c>
      <c r="V7" s="21">
        <f t="shared" si="3"/>
        <v>2.2499999999999999E-2</v>
      </c>
      <c r="W7" s="22">
        <f t="shared" si="4"/>
        <v>5.0624999999999997E-4</v>
      </c>
    </row>
    <row r="8" spans="1:27" x14ac:dyDescent="0.25">
      <c r="A8" s="1" t="s">
        <v>23</v>
      </c>
      <c r="B8" s="5">
        <v>42983</v>
      </c>
      <c r="C8" s="15">
        <v>6</v>
      </c>
      <c r="D8" t="s">
        <v>204</v>
      </c>
      <c r="E8" s="15" t="s">
        <v>180</v>
      </c>
      <c r="F8" s="15" t="s">
        <v>437</v>
      </c>
      <c r="G8" s="15" t="s">
        <v>693</v>
      </c>
      <c r="J8" t="s">
        <v>707</v>
      </c>
      <c r="K8">
        <f>SUM(K3:K7)</f>
        <v>75</v>
      </c>
      <c r="L8" s="15">
        <f>SUM(L3:L7)</f>
        <v>400</v>
      </c>
      <c r="N8" s="6" t="s">
        <v>609</v>
      </c>
      <c r="O8" s="6">
        <v>17</v>
      </c>
      <c r="P8" s="20">
        <f t="shared" si="0"/>
        <v>4.2500000000000003E-2</v>
      </c>
      <c r="Q8" s="20">
        <f t="shared" si="1"/>
        <v>-3.158251203051766</v>
      </c>
      <c r="R8" s="20">
        <f t="shared" si="2"/>
        <v>-0.13422567612970007</v>
      </c>
      <c r="T8" s="6" t="s">
        <v>609</v>
      </c>
      <c r="U8" s="6">
        <v>17</v>
      </c>
      <c r="V8" s="21">
        <f t="shared" si="3"/>
        <v>4.2500000000000003E-2</v>
      </c>
      <c r="W8" s="22">
        <f t="shared" si="4"/>
        <v>1.8062500000000003E-3</v>
      </c>
    </row>
    <row r="9" spans="1:27" x14ac:dyDescent="0.25">
      <c r="A9" s="1" t="s">
        <v>23</v>
      </c>
      <c r="B9" s="5">
        <v>42983</v>
      </c>
      <c r="C9" s="15">
        <v>2</v>
      </c>
      <c r="D9" t="s">
        <v>204</v>
      </c>
      <c r="E9" s="15" t="s">
        <v>171</v>
      </c>
      <c r="F9" s="15" t="s">
        <v>434</v>
      </c>
      <c r="G9" s="15"/>
      <c r="N9" s="15" t="s">
        <v>174</v>
      </c>
      <c r="O9" s="15">
        <v>18</v>
      </c>
      <c r="P9" s="20">
        <f t="shared" si="0"/>
        <v>4.4999999999999998E-2</v>
      </c>
      <c r="Q9" s="20">
        <f t="shared" si="1"/>
        <v>-3.1010927892118172</v>
      </c>
      <c r="R9" s="20">
        <f t="shared" si="2"/>
        <v>-0.13954917551453178</v>
      </c>
      <c r="T9" s="15" t="s">
        <v>174</v>
      </c>
      <c r="U9" s="15">
        <v>18</v>
      </c>
      <c r="V9" s="21">
        <f t="shared" si="3"/>
        <v>4.4999999999999998E-2</v>
      </c>
      <c r="W9" s="22">
        <f t="shared" si="4"/>
        <v>2.0249999999999999E-3</v>
      </c>
    </row>
    <row r="10" spans="1:27" x14ac:dyDescent="0.25">
      <c r="A10" s="1" t="s">
        <v>23</v>
      </c>
      <c r="B10" s="5">
        <v>42983</v>
      </c>
      <c r="C10" s="15">
        <v>1</v>
      </c>
      <c r="D10" t="s">
        <v>29</v>
      </c>
      <c r="E10" s="15" t="s">
        <v>48</v>
      </c>
      <c r="F10" s="15" t="s">
        <v>67</v>
      </c>
      <c r="G10" t="s">
        <v>37</v>
      </c>
      <c r="J10" s="15">
        <v>1</v>
      </c>
      <c r="K10" s="15" t="s">
        <v>175</v>
      </c>
      <c r="L10" s="15"/>
      <c r="M10" s="15"/>
      <c r="N10" s="17" t="s">
        <v>181</v>
      </c>
      <c r="O10" s="17">
        <v>1</v>
      </c>
      <c r="P10" s="20">
        <f t="shared" si="0"/>
        <v>2.5000000000000001E-3</v>
      </c>
      <c r="Q10" s="20">
        <f t="shared" si="1"/>
        <v>-5.9914645471079817</v>
      </c>
      <c r="R10" s="20">
        <f t="shared" si="2"/>
        <v>-1.4978661367769954E-2</v>
      </c>
      <c r="T10" s="17" t="s">
        <v>181</v>
      </c>
      <c r="U10" s="17">
        <v>1</v>
      </c>
      <c r="V10" s="21">
        <f t="shared" si="3"/>
        <v>2.5000000000000001E-3</v>
      </c>
      <c r="W10" s="22">
        <f t="shared" si="4"/>
        <v>6.2500000000000003E-6</v>
      </c>
    </row>
    <row r="11" spans="1:27" x14ac:dyDescent="0.25">
      <c r="A11" s="1" t="s">
        <v>23</v>
      </c>
      <c r="B11" s="5">
        <v>42983</v>
      </c>
      <c r="C11" s="15">
        <v>2</v>
      </c>
      <c r="D11" t="s">
        <v>57</v>
      </c>
      <c r="E11" s="15" t="s">
        <v>59</v>
      </c>
      <c r="F11" s="15" t="s">
        <v>67</v>
      </c>
      <c r="G11" t="s">
        <v>65</v>
      </c>
      <c r="J11" s="15">
        <v>3</v>
      </c>
      <c r="K11" s="15" t="s">
        <v>173</v>
      </c>
      <c r="L11" s="15"/>
      <c r="M11" s="15"/>
      <c r="N11" s="15" t="s">
        <v>180</v>
      </c>
      <c r="O11" s="15">
        <v>13</v>
      </c>
      <c r="P11" s="20">
        <f t="shared" si="0"/>
        <v>3.2500000000000001E-2</v>
      </c>
      <c r="Q11" s="20">
        <f t="shared" si="1"/>
        <v>-3.4265151896464454</v>
      </c>
      <c r="R11" s="20">
        <f t="shared" si="2"/>
        <v>-0.11136174366350948</v>
      </c>
      <c r="T11" s="15" t="s">
        <v>180</v>
      </c>
      <c r="U11" s="15">
        <v>13</v>
      </c>
      <c r="V11" s="21">
        <f t="shared" si="3"/>
        <v>3.2500000000000001E-2</v>
      </c>
      <c r="W11" s="22">
        <f t="shared" si="4"/>
        <v>1.0562500000000001E-3</v>
      </c>
    </row>
    <row r="12" spans="1:27" x14ac:dyDescent="0.25">
      <c r="A12" s="1" t="s">
        <v>23</v>
      </c>
      <c r="B12" s="5">
        <v>42983</v>
      </c>
      <c r="C12">
        <v>4</v>
      </c>
      <c r="D12" t="s">
        <v>57</v>
      </c>
      <c r="E12" t="s">
        <v>58</v>
      </c>
      <c r="F12" s="15" t="s">
        <v>67</v>
      </c>
      <c r="G12" t="s">
        <v>62</v>
      </c>
      <c r="J12" s="17">
        <v>9</v>
      </c>
      <c r="K12" s="17" t="s">
        <v>172</v>
      </c>
      <c r="L12" s="15"/>
      <c r="M12" s="15"/>
      <c r="N12" s="15" t="s">
        <v>183</v>
      </c>
      <c r="O12" s="15">
        <v>1</v>
      </c>
      <c r="P12" s="20">
        <f t="shared" si="0"/>
        <v>2.5000000000000001E-3</v>
      </c>
      <c r="Q12" s="20">
        <f t="shared" si="1"/>
        <v>-5.9914645471079817</v>
      </c>
      <c r="R12" s="20">
        <f t="shared" si="2"/>
        <v>-1.4978661367769954E-2</v>
      </c>
      <c r="T12" s="15" t="s">
        <v>183</v>
      </c>
      <c r="U12" s="15">
        <v>1</v>
      </c>
      <c r="V12" s="21">
        <f t="shared" si="3"/>
        <v>2.5000000000000001E-3</v>
      </c>
      <c r="W12" s="22">
        <f t="shared" si="4"/>
        <v>6.2500000000000003E-6</v>
      </c>
    </row>
    <row r="13" spans="1:27" x14ac:dyDescent="0.25">
      <c r="A13" s="1" t="s">
        <v>23</v>
      </c>
      <c r="B13" s="5">
        <v>42983</v>
      </c>
      <c r="C13" s="15">
        <v>4</v>
      </c>
      <c r="D13" t="s">
        <v>57</v>
      </c>
      <c r="E13" s="15" t="s">
        <v>58</v>
      </c>
      <c r="F13" s="15" t="s">
        <v>67</v>
      </c>
      <c r="G13" t="s">
        <v>61</v>
      </c>
      <c r="J13" s="6">
        <v>17</v>
      </c>
      <c r="K13" s="6" t="s">
        <v>609</v>
      </c>
      <c r="L13" s="15"/>
      <c r="M13" s="15"/>
      <c r="N13" s="17" t="s">
        <v>456</v>
      </c>
      <c r="O13" s="17">
        <v>1</v>
      </c>
      <c r="P13" s="20">
        <f t="shared" si="0"/>
        <v>2.5000000000000001E-3</v>
      </c>
      <c r="Q13" s="20">
        <f t="shared" si="1"/>
        <v>-5.9914645471079817</v>
      </c>
      <c r="R13" s="20">
        <f t="shared" si="2"/>
        <v>-1.4978661367769954E-2</v>
      </c>
      <c r="T13" s="17" t="s">
        <v>456</v>
      </c>
      <c r="U13" s="17">
        <v>1</v>
      </c>
      <c r="V13" s="21">
        <f t="shared" si="3"/>
        <v>2.5000000000000001E-3</v>
      </c>
      <c r="W13" s="22">
        <f t="shared" si="4"/>
        <v>6.2500000000000003E-6</v>
      </c>
    </row>
    <row r="14" spans="1:27" x14ac:dyDescent="0.25">
      <c r="A14" s="1" t="s">
        <v>23</v>
      </c>
      <c r="B14" s="5">
        <v>42983</v>
      </c>
      <c r="C14" s="15">
        <v>2</v>
      </c>
      <c r="D14" t="s">
        <v>57</v>
      </c>
      <c r="E14" s="15" t="s">
        <v>58</v>
      </c>
      <c r="F14" s="15" t="s">
        <v>67</v>
      </c>
      <c r="G14" t="s">
        <v>64</v>
      </c>
      <c r="J14" s="15">
        <v>18</v>
      </c>
      <c r="K14" s="15" t="s">
        <v>174</v>
      </c>
      <c r="L14" s="15"/>
      <c r="M14" s="15"/>
      <c r="N14" s="15" t="s">
        <v>455</v>
      </c>
      <c r="O14" s="15">
        <v>6</v>
      </c>
      <c r="P14" s="20">
        <f t="shared" si="0"/>
        <v>1.4999999999999999E-2</v>
      </c>
      <c r="Q14" s="20">
        <f t="shared" si="1"/>
        <v>-4.1997050778799272</v>
      </c>
      <c r="R14" s="20">
        <f t="shared" si="2"/>
        <v>-6.2995576168198911E-2</v>
      </c>
      <c r="T14" s="15" t="s">
        <v>455</v>
      </c>
      <c r="U14" s="15">
        <v>6</v>
      </c>
      <c r="V14" s="21">
        <f t="shared" si="3"/>
        <v>1.4999999999999999E-2</v>
      </c>
      <c r="W14" s="22">
        <f t="shared" si="4"/>
        <v>2.2499999999999999E-4</v>
      </c>
    </row>
    <row r="15" spans="1:27" x14ac:dyDescent="0.25">
      <c r="A15" s="1" t="s">
        <v>23</v>
      </c>
      <c r="B15" s="5">
        <v>42983</v>
      </c>
      <c r="C15" s="15">
        <v>5</v>
      </c>
      <c r="D15" t="s">
        <v>57</v>
      </c>
      <c r="E15" s="15" t="s">
        <v>58</v>
      </c>
      <c r="F15" s="15" t="s">
        <v>67</v>
      </c>
      <c r="G15" s="15" t="s">
        <v>63</v>
      </c>
      <c r="J15" s="17">
        <v>1</v>
      </c>
      <c r="K15" s="17" t="s">
        <v>181</v>
      </c>
      <c r="L15" s="15"/>
      <c r="M15" s="15"/>
      <c r="N15" s="17" t="s">
        <v>457</v>
      </c>
      <c r="O15" s="17">
        <v>1</v>
      </c>
      <c r="P15" s="20">
        <f t="shared" si="0"/>
        <v>2.5000000000000001E-3</v>
      </c>
      <c r="Q15" s="20">
        <f t="shared" si="1"/>
        <v>-5.9914645471079817</v>
      </c>
      <c r="R15" s="20">
        <f t="shared" si="2"/>
        <v>-1.4978661367769954E-2</v>
      </c>
      <c r="T15" s="17" t="s">
        <v>457</v>
      </c>
      <c r="U15" s="17">
        <v>1</v>
      </c>
      <c r="V15" s="21">
        <f t="shared" si="3"/>
        <v>2.5000000000000001E-3</v>
      </c>
      <c r="W15" s="22">
        <f t="shared" si="4"/>
        <v>6.2500000000000003E-6</v>
      </c>
    </row>
    <row r="16" spans="1:27" x14ac:dyDescent="0.25">
      <c r="A16" s="1" t="s">
        <v>23</v>
      </c>
      <c r="B16" s="5">
        <v>42983</v>
      </c>
      <c r="C16" s="17">
        <v>1</v>
      </c>
      <c r="D16" t="s">
        <v>57</v>
      </c>
      <c r="E16" s="17" t="s">
        <v>60</v>
      </c>
      <c r="F16" t="s">
        <v>67</v>
      </c>
      <c r="J16" s="15">
        <v>13</v>
      </c>
      <c r="K16" s="15" t="s">
        <v>688</v>
      </c>
      <c r="M16" s="15"/>
      <c r="N16" s="6" t="s">
        <v>200</v>
      </c>
      <c r="O16" s="6">
        <v>8</v>
      </c>
      <c r="P16" s="20">
        <f t="shared" si="0"/>
        <v>0.02</v>
      </c>
      <c r="Q16" s="20">
        <f t="shared" si="1"/>
        <v>-3.912023005428146</v>
      </c>
      <c r="R16" s="20">
        <f t="shared" si="2"/>
        <v>-7.824046010856292E-2</v>
      </c>
      <c r="T16" s="6" t="s">
        <v>200</v>
      </c>
      <c r="U16" s="6">
        <v>8</v>
      </c>
      <c r="V16" s="21">
        <f t="shared" si="3"/>
        <v>0.02</v>
      </c>
      <c r="W16" s="22">
        <f t="shared" si="4"/>
        <v>4.0000000000000002E-4</v>
      </c>
    </row>
    <row r="17" spans="1:23" x14ac:dyDescent="0.25">
      <c r="A17" s="1" t="s">
        <v>23</v>
      </c>
      <c r="B17" s="5">
        <v>42983</v>
      </c>
      <c r="C17" s="15">
        <v>3</v>
      </c>
      <c r="D17" t="s">
        <v>38</v>
      </c>
      <c r="E17" s="15" t="s">
        <v>41</v>
      </c>
      <c r="F17" s="15" t="s">
        <v>67</v>
      </c>
      <c r="G17" s="15" t="s">
        <v>170</v>
      </c>
      <c r="J17" s="15">
        <v>1</v>
      </c>
      <c r="K17" s="6" t="s">
        <v>689</v>
      </c>
      <c r="M17" s="15"/>
      <c r="N17" s="15" t="s">
        <v>171</v>
      </c>
      <c r="O17" s="15">
        <v>2</v>
      </c>
      <c r="P17" s="20">
        <f t="shared" si="0"/>
        <v>5.0000000000000001E-3</v>
      </c>
      <c r="Q17" s="20">
        <f t="shared" si="1"/>
        <v>-5.2983173665480363</v>
      </c>
      <c r="R17" s="20">
        <f t="shared" si="2"/>
        <v>-2.6491586832740183E-2</v>
      </c>
      <c r="T17" s="15" t="s">
        <v>171</v>
      </c>
      <c r="U17" s="15">
        <v>2</v>
      </c>
      <c r="V17" s="21">
        <f t="shared" si="3"/>
        <v>5.0000000000000001E-3</v>
      </c>
      <c r="W17" s="22">
        <f t="shared" si="4"/>
        <v>2.5000000000000001E-5</v>
      </c>
    </row>
    <row r="18" spans="1:23" x14ac:dyDescent="0.25">
      <c r="A18" s="1" t="s">
        <v>23</v>
      </c>
      <c r="B18" s="5">
        <v>42983</v>
      </c>
      <c r="C18" s="15">
        <v>3</v>
      </c>
      <c r="D18" t="s">
        <v>38</v>
      </c>
      <c r="E18" s="15" t="s">
        <v>39</v>
      </c>
      <c r="F18" s="15" t="s">
        <v>67</v>
      </c>
      <c r="G18" t="s">
        <v>40</v>
      </c>
      <c r="J18" s="17">
        <v>1</v>
      </c>
      <c r="K18" s="17" t="s">
        <v>456</v>
      </c>
      <c r="L18" s="15"/>
      <c r="M18" s="15"/>
      <c r="N18" s="15" t="s">
        <v>257</v>
      </c>
      <c r="O18" s="15">
        <v>19</v>
      </c>
      <c r="P18" s="20">
        <f t="shared" si="0"/>
        <v>4.7500000000000001E-2</v>
      </c>
      <c r="Q18" s="20">
        <f t="shared" si="1"/>
        <v>-3.0470255679415414</v>
      </c>
      <c r="R18" s="20">
        <f t="shared" si="2"/>
        <v>-0.14473371447722322</v>
      </c>
      <c r="T18" s="15" t="s">
        <v>257</v>
      </c>
      <c r="U18" s="15">
        <v>19</v>
      </c>
      <c r="V18" s="21">
        <f t="shared" si="3"/>
        <v>4.7500000000000001E-2</v>
      </c>
      <c r="W18" s="22">
        <f t="shared" si="4"/>
        <v>2.25625E-3</v>
      </c>
    </row>
    <row r="19" spans="1:23" x14ac:dyDescent="0.25">
      <c r="A19" s="1" t="s">
        <v>23</v>
      </c>
      <c r="B19" s="5">
        <v>42983</v>
      </c>
      <c r="C19" s="17">
        <v>6</v>
      </c>
      <c r="D19" t="s">
        <v>204</v>
      </c>
      <c r="E19" s="17" t="s">
        <v>179</v>
      </c>
      <c r="F19" s="6" t="s">
        <v>679</v>
      </c>
      <c r="G19" s="6" t="s">
        <v>699</v>
      </c>
      <c r="J19" s="15">
        <v>6</v>
      </c>
      <c r="K19" s="15" t="s">
        <v>455</v>
      </c>
      <c r="L19" s="15"/>
      <c r="M19" s="15"/>
      <c r="N19" s="15" t="s">
        <v>103</v>
      </c>
      <c r="O19" s="15">
        <v>3</v>
      </c>
      <c r="P19" s="20">
        <f t="shared" si="0"/>
        <v>7.4999999999999997E-3</v>
      </c>
      <c r="Q19" s="20">
        <f t="shared" si="1"/>
        <v>-4.8928522584398726</v>
      </c>
      <c r="R19" s="20">
        <f t="shared" si="2"/>
        <v>-3.6696391938299044E-2</v>
      </c>
      <c r="T19" s="15" t="s">
        <v>103</v>
      </c>
      <c r="U19" s="15">
        <v>3</v>
      </c>
      <c r="V19" s="21">
        <f t="shared" si="3"/>
        <v>7.4999999999999997E-3</v>
      </c>
      <c r="W19" s="22">
        <f t="shared" si="4"/>
        <v>5.6249999999999998E-5</v>
      </c>
    </row>
    <row r="20" spans="1:23" x14ac:dyDescent="0.25">
      <c r="A20" s="1" t="s">
        <v>23</v>
      </c>
      <c r="B20" s="5">
        <v>42983</v>
      </c>
      <c r="C20" s="17">
        <v>2</v>
      </c>
      <c r="D20" t="s">
        <v>29</v>
      </c>
      <c r="E20" s="17" t="s">
        <v>35</v>
      </c>
      <c r="F20" s="15" t="s">
        <v>66</v>
      </c>
      <c r="G20" t="s">
        <v>36</v>
      </c>
      <c r="J20" s="17">
        <v>1</v>
      </c>
      <c r="K20" s="17" t="s">
        <v>457</v>
      </c>
      <c r="L20" s="15"/>
      <c r="M20" s="15"/>
      <c r="N20" s="17" t="s">
        <v>59</v>
      </c>
      <c r="O20" s="17">
        <v>6</v>
      </c>
      <c r="P20" s="20">
        <f t="shared" si="0"/>
        <v>1.4999999999999999E-2</v>
      </c>
      <c r="Q20" s="20">
        <f t="shared" si="1"/>
        <v>-4.1997050778799272</v>
      </c>
      <c r="R20" s="20">
        <f t="shared" si="2"/>
        <v>-6.2995576168198911E-2</v>
      </c>
      <c r="T20" s="17" t="s">
        <v>59</v>
      </c>
      <c r="U20" s="17">
        <v>6</v>
      </c>
      <c r="V20" s="21">
        <f t="shared" si="3"/>
        <v>1.4999999999999999E-2</v>
      </c>
      <c r="W20" s="22">
        <f t="shared" si="4"/>
        <v>2.2499999999999999E-4</v>
      </c>
    </row>
    <row r="21" spans="1:23" x14ac:dyDescent="0.25">
      <c r="A21" s="1" t="s">
        <v>23</v>
      </c>
      <c r="B21" s="5">
        <v>42983</v>
      </c>
      <c r="C21" s="15">
        <v>7</v>
      </c>
      <c r="D21" t="s">
        <v>29</v>
      </c>
      <c r="E21" s="15" t="s">
        <v>33</v>
      </c>
      <c r="F21" s="15" t="s">
        <v>66</v>
      </c>
      <c r="G21" t="s">
        <v>34</v>
      </c>
      <c r="J21" s="6">
        <v>8</v>
      </c>
      <c r="K21" s="6" t="s">
        <v>200</v>
      </c>
      <c r="L21" s="6" t="s">
        <v>691</v>
      </c>
      <c r="M21" s="15"/>
      <c r="N21" s="6" t="s">
        <v>59</v>
      </c>
      <c r="O21" s="6">
        <v>1</v>
      </c>
      <c r="P21" s="20">
        <f t="shared" si="0"/>
        <v>2.5000000000000001E-3</v>
      </c>
      <c r="Q21" s="20">
        <f t="shared" si="1"/>
        <v>-5.9914645471079817</v>
      </c>
      <c r="R21" s="20">
        <f t="shared" si="2"/>
        <v>-1.4978661367769954E-2</v>
      </c>
      <c r="T21" s="6" t="s">
        <v>59</v>
      </c>
      <c r="U21" s="6">
        <v>1</v>
      </c>
      <c r="V21" s="21">
        <f t="shared" si="3"/>
        <v>2.5000000000000001E-3</v>
      </c>
      <c r="W21" s="22">
        <f t="shared" si="4"/>
        <v>6.2500000000000003E-6</v>
      </c>
    </row>
    <row r="22" spans="1:23" x14ac:dyDescent="0.25">
      <c r="A22" s="1" t="s">
        <v>23</v>
      </c>
      <c r="B22" s="5">
        <v>42983</v>
      </c>
      <c r="C22" s="15">
        <v>12</v>
      </c>
      <c r="D22" t="s">
        <v>29</v>
      </c>
      <c r="E22" s="15" t="s">
        <v>30</v>
      </c>
      <c r="F22" s="15" t="s">
        <v>66</v>
      </c>
      <c r="G22" s="15" t="s">
        <v>31</v>
      </c>
      <c r="J22" s="15">
        <v>2</v>
      </c>
      <c r="K22" s="15" t="s">
        <v>171</v>
      </c>
      <c r="L22" s="15"/>
      <c r="M22" s="15"/>
      <c r="N22" s="6" t="s">
        <v>58</v>
      </c>
      <c r="O22" s="6">
        <v>6</v>
      </c>
      <c r="P22" s="20">
        <f t="shared" si="0"/>
        <v>1.4999999999999999E-2</v>
      </c>
      <c r="Q22" s="20">
        <f t="shared" si="1"/>
        <v>-4.1997050778799272</v>
      </c>
      <c r="R22" s="20">
        <f t="shared" si="2"/>
        <v>-6.2995576168198911E-2</v>
      </c>
      <c r="T22" s="6" t="s">
        <v>58</v>
      </c>
      <c r="U22" s="6">
        <v>6</v>
      </c>
      <c r="V22" s="21">
        <f t="shared" si="3"/>
        <v>1.4999999999999999E-2</v>
      </c>
      <c r="W22" s="22">
        <f t="shared" si="4"/>
        <v>2.2499999999999999E-4</v>
      </c>
    </row>
    <row r="23" spans="1:23" x14ac:dyDescent="0.25">
      <c r="A23" s="1" t="s">
        <v>23</v>
      </c>
      <c r="B23" s="5">
        <v>42983</v>
      </c>
      <c r="C23" s="15">
        <v>6</v>
      </c>
      <c r="D23" t="s">
        <v>29</v>
      </c>
      <c r="E23" s="15" t="s">
        <v>30</v>
      </c>
      <c r="F23" s="15" t="s">
        <v>66</v>
      </c>
      <c r="G23" t="s">
        <v>32</v>
      </c>
      <c r="J23" s="15">
        <v>19</v>
      </c>
      <c r="K23" s="15" t="s">
        <v>37</v>
      </c>
      <c r="M23" s="15"/>
      <c r="N23" s="8" t="s">
        <v>58</v>
      </c>
      <c r="O23" s="8">
        <v>7</v>
      </c>
      <c r="P23" s="20">
        <f t="shared" si="0"/>
        <v>1.7500000000000002E-2</v>
      </c>
      <c r="Q23" s="20">
        <f t="shared" si="1"/>
        <v>-4.0455543980526683</v>
      </c>
      <c r="R23" s="20">
        <f t="shared" si="2"/>
        <v>-7.0797201965921708E-2</v>
      </c>
      <c r="T23" s="8" t="s">
        <v>58</v>
      </c>
      <c r="U23" s="8">
        <v>7</v>
      </c>
      <c r="V23" s="21">
        <f t="shared" si="3"/>
        <v>1.7500000000000002E-2</v>
      </c>
      <c r="W23" s="22">
        <f t="shared" si="4"/>
        <v>3.0625000000000004E-4</v>
      </c>
    </row>
    <row r="24" spans="1:23" x14ac:dyDescent="0.25">
      <c r="A24" s="1" t="s">
        <v>23</v>
      </c>
      <c r="B24" s="5">
        <v>42983</v>
      </c>
      <c r="C24">
        <v>6</v>
      </c>
      <c r="D24" t="s">
        <v>42</v>
      </c>
      <c r="E24" t="s">
        <v>46</v>
      </c>
      <c r="F24" t="s">
        <v>573</v>
      </c>
      <c r="G24" t="s">
        <v>47</v>
      </c>
      <c r="J24" s="15">
        <v>3</v>
      </c>
      <c r="K24" s="15" t="s">
        <v>103</v>
      </c>
      <c r="L24" s="15"/>
      <c r="M24" s="15"/>
      <c r="N24" s="6" t="s">
        <v>58</v>
      </c>
      <c r="O24" s="6">
        <v>5</v>
      </c>
      <c r="P24" s="20">
        <f t="shared" si="0"/>
        <v>1.2500000000000001E-2</v>
      </c>
      <c r="Q24" s="20">
        <f t="shared" si="1"/>
        <v>-4.3820266346738812</v>
      </c>
      <c r="R24" s="20">
        <f t="shared" si="2"/>
        <v>-5.4775332933423515E-2</v>
      </c>
      <c r="T24" s="6" t="s">
        <v>58</v>
      </c>
      <c r="U24" s="6">
        <v>5</v>
      </c>
      <c r="V24" s="21">
        <f t="shared" si="3"/>
        <v>1.2500000000000001E-2</v>
      </c>
      <c r="W24" s="22">
        <f t="shared" si="4"/>
        <v>1.5625000000000003E-4</v>
      </c>
    </row>
    <row r="25" spans="1:23" x14ac:dyDescent="0.25">
      <c r="A25" s="1" t="s">
        <v>23</v>
      </c>
      <c r="B25" s="5">
        <v>42983</v>
      </c>
      <c r="C25" s="17">
        <v>12</v>
      </c>
      <c r="D25" t="s">
        <v>42</v>
      </c>
      <c r="E25" s="17" t="s">
        <v>43</v>
      </c>
      <c r="F25" s="15" t="s">
        <v>66</v>
      </c>
      <c r="G25" t="s">
        <v>44</v>
      </c>
      <c r="J25" s="17">
        <v>6</v>
      </c>
      <c r="K25" s="15" t="s">
        <v>65</v>
      </c>
      <c r="M25" s="15"/>
      <c r="N25" s="8" t="s">
        <v>58</v>
      </c>
      <c r="O25" s="8">
        <v>7</v>
      </c>
      <c r="P25" s="20">
        <f t="shared" si="0"/>
        <v>1.7500000000000002E-2</v>
      </c>
      <c r="Q25" s="20">
        <f t="shared" si="1"/>
        <v>-4.0455543980526683</v>
      </c>
      <c r="R25" s="20">
        <f t="shared" si="2"/>
        <v>-7.0797201965921708E-2</v>
      </c>
      <c r="T25" s="8" t="s">
        <v>58</v>
      </c>
      <c r="U25" s="8">
        <v>7</v>
      </c>
      <c r="V25" s="21">
        <f t="shared" si="3"/>
        <v>1.7500000000000002E-2</v>
      </c>
      <c r="W25" s="22">
        <f t="shared" si="4"/>
        <v>3.0625000000000004E-4</v>
      </c>
    </row>
    <row r="26" spans="1:23" x14ac:dyDescent="0.25">
      <c r="A26" s="1" t="s">
        <v>23</v>
      </c>
      <c r="B26" s="5">
        <v>42983</v>
      </c>
      <c r="C26" s="15">
        <v>1</v>
      </c>
      <c r="D26" t="s">
        <v>49</v>
      </c>
      <c r="E26" s="15" t="s">
        <v>50</v>
      </c>
      <c r="F26" s="15" t="s">
        <v>69</v>
      </c>
      <c r="G26" t="s">
        <v>632</v>
      </c>
      <c r="J26" s="6">
        <v>1</v>
      </c>
      <c r="K26" s="6" t="s">
        <v>59</v>
      </c>
      <c r="L26" s="15"/>
      <c r="M26" s="15"/>
      <c r="N26" s="15" t="s">
        <v>58</v>
      </c>
      <c r="O26" s="15">
        <v>5</v>
      </c>
      <c r="P26" s="20">
        <f t="shared" si="0"/>
        <v>1.2500000000000001E-2</v>
      </c>
      <c r="Q26" s="20">
        <f t="shared" si="1"/>
        <v>-4.3820266346738812</v>
      </c>
      <c r="R26" s="20">
        <f t="shared" si="2"/>
        <v>-5.4775332933423515E-2</v>
      </c>
      <c r="T26" s="15" t="s">
        <v>58</v>
      </c>
      <c r="U26" s="15">
        <v>5</v>
      </c>
      <c r="V26" s="21">
        <f t="shared" si="3"/>
        <v>1.2500000000000001E-2</v>
      </c>
      <c r="W26" s="22">
        <f t="shared" si="4"/>
        <v>1.5625000000000003E-4</v>
      </c>
    </row>
    <row r="27" spans="1:23" x14ac:dyDescent="0.25">
      <c r="A27" s="1" t="s">
        <v>23</v>
      </c>
      <c r="B27" s="5">
        <v>42983</v>
      </c>
      <c r="C27" s="15">
        <v>1</v>
      </c>
      <c r="D27" t="s">
        <v>49</v>
      </c>
      <c r="E27" s="15" t="s">
        <v>56</v>
      </c>
      <c r="F27" s="15" t="s">
        <v>69</v>
      </c>
      <c r="G27" t="s">
        <v>633</v>
      </c>
      <c r="J27" s="6">
        <v>6</v>
      </c>
      <c r="K27" s="15" t="s">
        <v>105</v>
      </c>
      <c r="M27" s="15"/>
      <c r="N27" s="6" t="s">
        <v>58</v>
      </c>
      <c r="O27" s="6">
        <v>2</v>
      </c>
      <c r="P27" s="20">
        <f t="shared" si="0"/>
        <v>5.0000000000000001E-3</v>
      </c>
      <c r="Q27" s="20">
        <f t="shared" si="1"/>
        <v>-5.2983173665480363</v>
      </c>
      <c r="R27" s="20">
        <f t="shared" si="2"/>
        <v>-2.6491586832740183E-2</v>
      </c>
      <c r="T27" s="6" t="s">
        <v>58</v>
      </c>
      <c r="U27" s="6">
        <v>2</v>
      </c>
      <c r="V27" s="21">
        <f t="shared" si="3"/>
        <v>5.0000000000000001E-3</v>
      </c>
      <c r="W27" s="22">
        <f t="shared" si="4"/>
        <v>2.5000000000000001E-5</v>
      </c>
    </row>
    <row r="28" spans="1:23" x14ac:dyDescent="0.25">
      <c r="A28" s="1" t="s">
        <v>23</v>
      </c>
      <c r="B28" s="5">
        <v>42983</v>
      </c>
      <c r="C28" s="15">
        <v>2</v>
      </c>
      <c r="D28" t="s">
        <v>49</v>
      </c>
      <c r="E28" s="15" t="s">
        <v>52</v>
      </c>
      <c r="F28" t="s">
        <v>69</v>
      </c>
      <c r="G28" t="s">
        <v>634</v>
      </c>
      <c r="J28" s="8">
        <v>7</v>
      </c>
      <c r="K28" s="15" t="s">
        <v>106</v>
      </c>
      <c r="M28" s="15"/>
      <c r="N28" s="17" t="s">
        <v>60</v>
      </c>
      <c r="O28" s="17">
        <v>1</v>
      </c>
      <c r="P28" s="20">
        <f t="shared" si="0"/>
        <v>2.5000000000000001E-3</v>
      </c>
      <c r="Q28" s="20">
        <f t="shared" si="1"/>
        <v>-5.9914645471079817</v>
      </c>
      <c r="R28" s="20">
        <f t="shared" si="2"/>
        <v>-1.4978661367769954E-2</v>
      </c>
      <c r="T28" s="17" t="s">
        <v>60</v>
      </c>
      <c r="U28" s="17">
        <v>1</v>
      </c>
      <c r="V28" s="21">
        <f t="shared" si="3"/>
        <v>2.5000000000000001E-3</v>
      </c>
      <c r="W28" s="22">
        <f t="shared" si="4"/>
        <v>6.2500000000000003E-6</v>
      </c>
    </row>
    <row r="29" spans="1:23" x14ac:dyDescent="0.25">
      <c r="A29" s="1" t="s">
        <v>23</v>
      </c>
      <c r="B29" s="5">
        <v>42983</v>
      </c>
      <c r="C29" s="17">
        <v>1</v>
      </c>
      <c r="D29" t="s">
        <v>49</v>
      </c>
      <c r="E29" s="17" t="s">
        <v>53</v>
      </c>
      <c r="F29" s="15" t="s">
        <v>69</v>
      </c>
      <c r="G29" t="s">
        <v>635</v>
      </c>
      <c r="J29" s="6">
        <v>5</v>
      </c>
      <c r="K29" s="15" t="s">
        <v>107</v>
      </c>
      <c r="M29" s="15"/>
      <c r="N29" s="15" t="s">
        <v>234</v>
      </c>
      <c r="O29" s="15">
        <v>4</v>
      </c>
      <c r="P29" s="20">
        <f t="shared" si="0"/>
        <v>0.01</v>
      </c>
      <c r="Q29" s="20">
        <f t="shared" si="1"/>
        <v>-4.6051701859880909</v>
      </c>
      <c r="R29" s="20">
        <f t="shared" si="2"/>
        <v>-4.605170185988091E-2</v>
      </c>
      <c r="T29" s="15" t="s">
        <v>234</v>
      </c>
      <c r="U29" s="15">
        <v>4</v>
      </c>
      <c r="V29" s="21">
        <f t="shared" si="3"/>
        <v>0.01</v>
      </c>
      <c r="W29" s="22">
        <f t="shared" si="4"/>
        <v>1E-4</v>
      </c>
    </row>
    <row r="30" spans="1:23" x14ac:dyDescent="0.25">
      <c r="A30" s="1" t="s">
        <v>23</v>
      </c>
      <c r="B30" s="5">
        <v>42983</v>
      </c>
      <c r="C30" s="15">
        <v>1</v>
      </c>
      <c r="D30" t="s">
        <v>49</v>
      </c>
      <c r="E30" s="15" t="s">
        <v>54</v>
      </c>
      <c r="F30" s="15" t="s">
        <v>69</v>
      </c>
      <c r="G30" t="s">
        <v>636</v>
      </c>
      <c r="J30" s="8">
        <v>7</v>
      </c>
      <c r="K30" s="15" t="s">
        <v>104</v>
      </c>
      <c r="M30" s="15"/>
      <c r="N30" s="6" t="s">
        <v>219</v>
      </c>
      <c r="O30" s="6">
        <v>5</v>
      </c>
      <c r="P30" s="20">
        <f t="shared" si="0"/>
        <v>1.2500000000000001E-2</v>
      </c>
      <c r="Q30" s="20">
        <f t="shared" si="1"/>
        <v>-4.3820266346738812</v>
      </c>
      <c r="R30" s="20">
        <f t="shared" si="2"/>
        <v>-5.4775332933423515E-2</v>
      </c>
      <c r="T30" s="6" t="s">
        <v>219</v>
      </c>
      <c r="U30" s="6">
        <v>5</v>
      </c>
      <c r="V30" s="21">
        <f t="shared" si="3"/>
        <v>1.2500000000000001E-2</v>
      </c>
      <c r="W30" s="22">
        <f t="shared" si="4"/>
        <v>1.5625000000000003E-4</v>
      </c>
    </row>
    <row r="31" spans="1:23" x14ac:dyDescent="0.25">
      <c r="A31" s="1" t="s">
        <v>23</v>
      </c>
      <c r="B31" s="5">
        <v>42983</v>
      </c>
      <c r="C31" s="15">
        <v>1</v>
      </c>
      <c r="D31" t="s">
        <v>49</v>
      </c>
      <c r="E31" s="15" t="s">
        <v>51</v>
      </c>
      <c r="F31" s="15" t="s">
        <v>69</v>
      </c>
      <c r="G31" t="s">
        <v>637</v>
      </c>
      <c r="J31" s="15">
        <v>5</v>
      </c>
      <c r="K31" s="15" t="s">
        <v>63</v>
      </c>
      <c r="M31" s="15"/>
      <c r="N31" s="15" t="s">
        <v>41</v>
      </c>
      <c r="O31" s="15">
        <v>3</v>
      </c>
      <c r="P31" s="20">
        <f t="shared" si="0"/>
        <v>7.4999999999999997E-3</v>
      </c>
      <c r="Q31" s="20">
        <f t="shared" si="1"/>
        <v>-4.8928522584398726</v>
      </c>
      <c r="R31" s="20">
        <f t="shared" si="2"/>
        <v>-3.6696391938299044E-2</v>
      </c>
      <c r="T31" s="15" t="s">
        <v>41</v>
      </c>
      <c r="U31" s="15">
        <v>3</v>
      </c>
      <c r="V31" s="21">
        <f t="shared" si="3"/>
        <v>7.4999999999999997E-3</v>
      </c>
      <c r="W31" s="22">
        <f t="shared" si="4"/>
        <v>5.6249999999999998E-5</v>
      </c>
    </row>
    <row r="32" spans="1:23" x14ac:dyDescent="0.25">
      <c r="A32" s="1" t="s">
        <v>23</v>
      </c>
      <c r="B32" s="5">
        <v>42983</v>
      </c>
      <c r="C32" s="15">
        <v>1</v>
      </c>
      <c r="D32" t="s">
        <v>49</v>
      </c>
      <c r="E32" s="15" t="s">
        <v>55</v>
      </c>
      <c r="F32" s="15" t="s">
        <v>69</v>
      </c>
      <c r="G32" t="s">
        <v>638</v>
      </c>
      <c r="J32" s="6">
        <v>2</v>
      </c>
      <c r="K32" s="15" t="s">
        <v>716</v>
      </c>
      <c r="M32" s="15"/>
      <c r="N32" s="15" t="s">
        <v>39</v>
      </c>
      <c r="O32" s="15">
        <v>29</v>
      </c>
      <c r="P32" s="20">
        <f t="shared" si="0"/>
        <v>7.2499999999999995E-2</v>
      </c>
      <c r="Q32" s="20">
        <f t="shared" si="1"/>
        <v>-2.624168717121508</v>
      </c>
      <c r="R32" s="20">
        <f t="shared" si="2"/>
        <v>-0.19025223199130931</v>
      </c>
      <c r="T32" s="15" t="s">
        <v>39</v>
      </c>
      <c r="U32" s="15">
        <v>29</v>
      </c>
      <c r="V32" s="21">
        <f t="shared" si="3"/>
        <v>7.2499999999999995E-2</v>
      </c>
      <c r="W32" s="22">
        <f t="shared" si="4"/>
        <v>5.2562499999999996E-3</v>
      </c>
    </row>
    <row r="33" spans="1:23" x14ac:dyDescent="0.25">
      <c r="A33" s="1" t="s">
        <v>23</v>
      </c>
      <c r="B33" s="5">
        <v>42983</v>
      </c>
      <c r="C33" s="17">
        <v>3</v>
      </c>
      <c r="D33" t="s">
        <v>204</v>
      </c>
      <c r="E33" s="17" t="s">
        <v>178</v>
      </c>
      <c r="F33" s="15" t="s">
        <v>435</v>
      </c>
      <c r="J33" s="17">
        <v>1</v>
      </c>
      <c r="K33" s="17" t="s">
        <v>60</v>
      </c>
      <c r="L33" s="15"/>
      <c r="M33" s="15"/>
      <c r="N33" s="15" t="s">
        <v>197</v>
      </c>
      <c r="O33" s="15">
        <v>3</v>
      </c>
      <c r="P33" s="20">
        <f t="shared" si="0"/>
        <v>7.4999999999999997E-3</v>
      </c>
      <c r="Q33" s="20">
        <f t="shared" si="1"/>
        <v>-4.8928522584398726</v>
      </c>
      <c r="R33" s="20">
        <f t="shared" si="2"/>
        <v>-3.6696391938299044E-2</v>
      </c>
      <c r="T33" s="15" t="s">
        <v>197</v>
      </c>
      <c r="U33" s="15">
        <v>3</v>
      </c>
      <c r="V33" s="21">
        <f t="shared" si="3"/>
        <v>7.4999999999999997E-3</v>
      </c>
      <c r="W33" s="22">
        <f t="shared" si="4"/>
        <v>5.6249999999999998E-5</v>
      </c>
    </row>
    <row r="34" spans="1:23" x14ac:dyDescent="0.25">
      <c r="A34" s="1" t="s">
        <v>23</v>
      </c>
      <c r="B34" s="5">
        <v>42983</v>
      </c>
      <c r="C34" s="15">
        <v>2</v>
      </c>
      <c r="D34" t="s">
        <v>42</v>
      </c>
      <c r="E34" s="15" t="s">
        <v>45</v>
      </c>
      <c r="F34" s="15" t="s">
        <v>68</v>
      </c>
      <c r="J34" s="15">
        <v>4</v>
      </c>
      <c r="K34" s="15" t="s">
        <v>234</v>
      </c>
      <c r="L34" s="15"/>
      <c r="M34" s="15"/>
      <c r="N34" s="17" t="s">
        <v>199</v>
      </c>
      <c r="O34" s="17">
        <v>2</v>
      </c>
      <c r="P34" s="20">
        <f t="shared" si="0"/>
        <v>5.0000000000000001E-3</v>
      </c>
      <c r="Q34" s="20">
        <f t="shared" si="1"/>
        <v>-5.2983173665480363</v>
      </c>
      <c r="R34" s="20">
        <f t="shared" si="2"/>
        <v>-2.6491586832740183E-2</v>
      </c>
      <c r="T34" s="17" t="s">
        <v>199</v>
      </c>
      <c r="U34" s="17">
        <v>2</v>
      </c>
      <c r="V34" s="21">
        <f t="shared" si="3"/>
        <v>5.0000000000000001E-3</v>
      </c>
      <c r="W34" s="22">
        <f t="shared" si="4"/>
        <v>2.5000000000000001E-5</v>
      </c>
    </row>
    <row r="35" spans="1:23" x14ac:dyDescent="0.25">
      <c r="A35" s="1" t="s">
        <v>23</v>
      </c>
      <c r="B35" s="5">
        <v>42983</v>
      </c>
      <c r="C35" s="16">
        <v>1</v>
      </c>
      <c r="D35" t="s">
        <v>204</v>
      </c>
      <c r="E35" s="16" t="s">
        <v>177</v>
      </c>
      <c r="F35" s="15" t="s">
        <v>436</v>
      </c>
      <c r="G35" s="15"/>
      <c r="J35" s="6">
        <v>5</v>
      </c>
      <c r="K35" s="6" t="s">
        <v>219</v>
      </c>
      <c r="L35" s="15"/>
      <c r="M35" s="15"/>
      <c r="N35" s="6" t="s">
        <v>662</v>
      </c>
      <c r="O35" s="6">
        <v>1</v>
      </c>
      <c r="P35" s="20">
        <f t="shared" si="0"/>
        <v>2.5000000000000001E-3</v>
      </c>
      <c r="Q35" s="20">
        <f t="shared" si="1"/>
        <v>-5.9914645471079817</v>
      </c>
      <c r="R35" s="20">
        <f t="shared" si="2"/>
        <v>-1.4978661367769954E-2</v>
      </c>
      <c r="T35" s="6" t="s">
        <v>662</v>
      </c>
      <c r="U35" s="6">
        <v>1</v>
      </c>
      <c r="V35" s="21">
        <f t="shared" si="3"/>
        <v>2.5000000000000001E-3</v>
      </c>
      <c r="W35" s="22">
        <f t="shared" si="4"/>
        <v>6.2500000000000003E-6</v>
      </c>
    </row>
    <row r="36" spans="1:23" x14ac:dyDescent="0.25">
      <c r="A36" s="1" t="s">
        <v>23</v>
      </c>
      <c r="B36" s="5">
        <v>42995</v>
      </c>
      <c r="C36" s="17">
        <v>4</v>
      </c>
      <c r="D36" t="s">
        <v>204</v>
      </c>
      <c r="E36" s="17" t="s">
        <v>196</v>
      </c>
      <c r="F36" s="6" t="s">
        <v>437</v>
      </c>
      <c r="G36" s="15"/>
      <c r="J36" s="15">
        <v>3</v>
      </c>
      <c r="K36" s="15" t="s">
        <v>41</v>
      </c>
      <c r="L36" s="15" t="s">
        <v>170</v>
      </c>
      <c r="M36" s="15"/>
      <c r="N36" s="17" t="s">
        <v>179</v>
      </c>
      <c r="O36" s="17">
        <v>10</v>
      </c>
      <c r="P36" s="20">
        <f t="shared" si="0"/>
        <v>2.5000000000000001E-2</v>
      </c>
      <c r="Q36" s="20">
        <f t="shared" si="1"/>
        <v>-3.6888794541139363</v>
      </c>
      <c r="R36" s="20">
        <f t="shared" si="2"/>
        <v>-9.2221986352848409E-2</v>
      </c>
      <c r="T36" s="17" t="s">
        <v>179</v>
      </c>
      <c r="U36" s="17">
        <v>10</v>
      </c>
      <c r="V36" s="21">
        <f t="shared" si="3"/>
        <v>2.5000000000000001E-2</v>
      </c>
      <c r="W36" s="22">
        <f t="shared" si="4"/>
        <v>6.2500000000000012E-4</v>
      </c>
    </row>
    <row r="37" spans="1:23" x14ac:dyDescent="0.25">
      <c r="A37" s="1" t="s">
        <v>23</v>
      </c>
      <c r="B37" s="5">
        <v>42995</v>
      </c>
      <c r="C37" s="15">
        <v>1</v>
      </c>
      <c r="D37" t="s">
        <v>204</v>
      </c>
      <c r="E37" s="15" t="s">
        <v>183</v>
      </c>
      <c r="F37" s="6" t="s">
        <v>437</v>
      </c>
      <c r="G37" s="6" t="s">
        <v>690</v>
      </c>
      <c r="J37" s="15">
        <v>29</v>
      </c>
      <c r="K37" s="15" t="s">
        <v>40</v>
      </c>
      <c r="M37" s="15"/>
      <c r="N37" s="17" t="s">
        <v>369</v>
      </c>
      <c r="O37" s="17">
        <v>5</v>
      </c>
      <c r="P37" s="20">
        <f t="shared" si="0"/>
        <v>1.2500000000000001E-2</v>
      </c>
      <c r="Q37" s="20">
        <f t="shared" si="1"/>
        <v>-4.3820266346738812</v>
      </c>
      <c r="R37" s="20">
        <f t="shared" si="2"/>
        <v>-5.4775332933423515E-2</v>
      </c>
      <c r="T37" s="17" t="s">
        <v>369</v>
      </c>
      <c r="U37" s="17">
        <v>5</v>
      </c>
      <c r="V37" s="21">
        <f t="shared" si="3"/>
        <v>1.2500000000000001E-2</v>
      </c>
      <c r="W37" s="22">
        <f t="shared" si="4"/>
        <v>1.5625000000000003E-4</v>
      </c>
    </row>
    <row r="38" spans="1:23" x14ac:dyDescent="0.25">
      <c r="A38" s="1" t="s">
        <v>23</v>
      </c>
      <c r="B38" s="5">
        <v>42995</v>
      </c>
      <c r="C38" s="6">
        <v>1</v>
      </c>
      <c r="D38" t="s">
        <v>218</v>
      </c>
      <c r="E38" s="6" t="s">
        <v>220</v>
      </c>
      <c r="F38" s="6" t="s">
        <v>438</v>
      </c>
      <c r="G38" s="15" t="s">
        <v>260</v>
      </c>
      <c r="J38" s="15">
        <v>3</v>
      </c>
      <c r="K38" s="15" t="s">
        <v>197</v>
      </c>
      <c r="L38" s="15"/>
      <c r="M38" s="15"/>
      <c r="N38" s="17" t="s">
        <v>224</v>
      </c>
      <c r="O38" s="17">
        <v>10</v>
      </c>
      <c r="P38" s="20">
        <f t="shared" si="0"/>
        <v>2.5000000000000001E-2</v>
      </c>
      <c r="Q38" s="20">
        <f t="shared" si="1"/>
        <v>-3.6888794541139363</v>
      </c>
      <c r="R38" s="20">
        <f t="shared" si="2"/>
        <v>-9.2221986352848409E-2</v>
      </c>
      <c r="T38" s="17" t="s">
        <v>224</v>
      </c>
      <c r="U38" s="17">
        <v>10</v>
      </c>
      <c r="V38" s="21">
        <f t="shared" si="3"/>
        <v>2.5000000000000001E-2</v>
      </c>
      <c r="W38" s="22">
        <f t="shared" si="4"/>
        <v>6.2500000000000012E-4</v>
      </c>
    </row>
    <row r="39" spans="1:23" x14ac:dyDescent="0.25">
      <c r="A39" s="1" t="s">
        <v>23</v>
      </c>
      <c r="B39" s="5">
        <v>42995</v>
      </c>
      <c r="C39" s="6">
        <v>3</v>
      </c>
      <c r="D39" t="s">
        <v>218</v>
      </c>
      <c r="E39" s="6" t="s">
        <v>220</v>
      </c>
      <c r="F39" s="6" t="s">
        <v>438</v>
      </c>
      <c r="G39" s="15" t="s">
        <v>259</v>
      </c>
      <c r="J39" s="17">
        <v>2</v>
      </c>
      <c r="K39" s="6" t="s">
        <v>639</v>
      </c>
      <c r="M39" s="15"/>
      <c r="N39" s="15" t="s">
        <v>73</v>
      </c>
      <c r="O39" s="15">
        <v>3</v>
      </c>
      <c r="P39" s="20">
        <f t="shared" si="0"/>
        <v>7.4999999999999997E-3</v>
      </c>
      <c r="Q39" s="20">
        <f t="shared" si="1"/>
        <v>-4.8928522584398726</v>
      </c>
      <c r="R39" s="20">
        <f t="shared" si="2"/>
        <v>-3.6696391938299044E-2</v>
      </c>
      <c r="T39" s="15" t="s">
        <v>73</v>
      </c>
      <c r="U39" s="15">
        <v>3</v>
      </c>
      <c r="V39" s="21">
        <f t="shared" si="3"/>
        <v>7.4999999999999997E-3</v>
      </c>
      <c r="W39" s="22">
        <f t="shared" si="4"/>
        <v>5.6249999999999998E-5</v>
      </c>
    </row>
    <row r="40" spans="1:23" x14ac:dyDescent="0.25">
      <c r="A40" s="1" t="s">
        <v>23</v>
      </c>
      <c r="B40" s="5">
        <v>42995</v>
      </c>
      <c r="C40" s="8">
        <v>1</v>
      </c>
      <c r="D40" t="s">
        <v>218</v>
      </c>
      <c r="E40" s="8" t="s">
        <v>220</v>
      </c>
      <c r="F40" s="6" t="s">
        <v>438</v>
      </c>
      <c r="G40" t="s">
        <v>278</v>
      </c>
      <c r="J40" s="6">
        <v>1</v>
      </c>
      <c r="K40" s="6" t="s">
        <v>662</v>
      </c>
      <c r="L40" s="15"/>
      <c r="M40" s="15"/>
      <c r="N40" s="6" t="s">
        <v>73</v>
      </c>
      <c r="O40" s="6">
        <v>11</v>
      </c>
      <c r="P40" s="20">
        <f t="shared" si="0"/>
        <v>2.75E-2</v>
      </c>
      <c r="Q40" s="20">
        <f t="shared" si="1"/>
        <v>-3.5935692743096115</v>
      </c>
      <c r="R40" s="20">
        <f t="shared" si="2"/>
        <v>-9.8823155043514313E-2</v>
      </c>
      <c r="T40" s="6" t="s">
        <v>73</v>
      </c>
      <c r="U40" s="6">
        <v>11</v>
      </c>
      <c r="V40" s="21">
        <f t="shared" si="3"/>
        <v>2.75E-2</v>
      </c>
      <c r="W40" s="22">
        <f t="shared" si="4"/>
        <v>7.5624999999999998E-4</v>
      </c>
    </row>
    <row r="41" spans="1:23" x14ac:dyDescent="0.25">
      <c r="A41" s="1" t="s">
        <v>23</v>
      </c>
      <c r="B41" s="5">
        <v>42995</v>
      </c>
      <c r="C41" s="6">
        <v>3</v>
      </c>
      <c r="D41" t="s">
        <v>218</v>
      </c>
      <c r="E41" s="6" t="s">
        <v>220</v>
      </c>
      <c r="F41" s="6" t="s">
        <v>438</v>
      </c>
      <c r="G41" t="s">
        <v>268</v>
      </c>
      <c r="J41" s="17">
        <v>10</v>
      </c>
      <c r="K41" s="6" t="s">
        <v>885</v>
      </c>
      <c r="M41" s="15"/>
      <c r="N41" s="15" t="s">
        <v>71</v>
      </c>
      <c r="O41" s="15">
        <v>7</v>
      </c>
      <c r="P41" s="20">
        <f t="shared" si="0"/>
        <v>1.7500000000000002E-2</v>
      </c>
      <c r="Q41" s="20">
        <f t="shared" si="1"/>
        <v>-4.0455543980526683</v>
      </c>
      <c r="R41" s="20">
        <f t="shared" si="2"/>
        <v>-7.0797201965921708E-2</v>
      </c>
      <c r="T41" s="15" t="s">
        <v>71</v>
      </c>
      <c r="U41" s="15">
        <v>7</v>
      </c>
      <c r="V41" s="21">
        <f t="shared" si="3"/>
        <v>1.7500000000000002E-2</v>
      </c>
      <c r="W41" s="22">
        <f t="shared" si="4"/>
        <v>3.0625000000000004E-4</v>
      </c>
    </row>
    <row r="42" spans="1:23" x14ac:dyDescent="0.25">
      <c r="A42" s="1" t="s">
        <v>23</v>
      </c>
      <c r="B42" s="5">
        <v>42995</v>
      </c>
      <c r="C42" s="6">
        <v>2</v>
      </c>
      <c r="D42" t="s">
        <v>218</v>
      </c>
      <c r="E42" s="6" t="s">
        <v>220</v>
      </c>
      <c r="F42" s="6" t="s">
        <v>438</v>
      </c>
      <c r="J42" s="17">
        <v>5</v>
      </c>
      <c r="K42" s="17" t="s">
        <v>369</v>
      </c>
      <c r="L42" s="15"/>
      <c r="M42" s="15"/>
      <c r="N42" s="6" t="s">
        <v>72</v>
      </c>
      <c r="O42" s="6">
        <v>56</v>
      </c>
      <c r="P42" s="20">
        <f t="shared" si="0"/>
        <v>0.14000000000000001</v>
      </c>
      <c r="Q42" s="20">
        <f t="shared" si="1"/>
        <v>-1.9661128563728327</v>
      </c>
      <c r="R42" s="20">
        <f t="shared" si="2"/>
        <v>-0.27525579989219662</v>
      </c>
      <c r="T42" s="6" t="s">
        <v>72</v>
      </c>
      <c r="U42" s="6">
        <v>56</v>
      </c>
      <c r="V42" s="21">
        <f t="shared" si="3"/>
        <v>0.14000000000000001</v>
      </c>
      <c r="W42" s="22">
        <f t="shared" si="4"/>
        <v>1.9600000000000003E-2</v>
      </c>
    </row>
    <row r="43" spans="1:23" x14ac:dyDescent="0.25">
      <c r="A43" s="1" t="s">
        <v>23</v>
      </c>
      <c r="B43" s="5">
        <v>42995</v>
      </c>
      <c r="C43" s="6">
        <v>1</v>
      </c>
      <c r="D43" t="s">
        <v>218</v>
      </c>
      <c r="E43" s="6" t="s">
        <v>219</v>
      </c>
      <c r="F43" s="6" t="s">
        <v>438</v>
      </c>
      <c r="J43" s="17">
        <v>10</v>
      </c>
      <c r="K43" s="15" t="s">
        <v>275</v>
      </c>
      <c r="M43" s="15"/>
      <c r="N43" s="15" t="s">
        <v>211</v>
      </c>
      <c r="O43" s="15">
        <v>3</v>
      </c>
      <c r="P43" s="20">
        <f t="shared" si="0"/>
        <v>7.4999999999999997E-3</v>
      </c>
      <c r="Q43" s="20">
        <f t="shared" si="1"/>
        <v>-4.8928522584398726</v>
      </c>
      <c r="R43" s="20">
        <f t="shared" si="2"/>
        <v>-3.6696391938299044E-2</v>
      </c>
      <c r="T43" s="15" t="s">
        <v>211</v>
      </c>
      <c r="U43" s="15">
        <v>3</v>
      </c>
      <c r="V43" s="21">
        <f t="shared" si="3"/>
        <v>7.4999999999999997E-3</v>
      </c>
      <c r="W43" s="22">
        <f t="shared" si="4"/>
        <v>5.6249999999999998E-5</v>
      </c>
    </row>
    <row r="44" spans="1:23" x14ac:dyDescent="0.25">
      <c r="A44" s="1" t="s">
        <v>23</v>
      </c>
      <c r="B44" s="5">
        <v>42995</v>
      </c>
      <c r="C44" s="15">
        <v>1</v>
      </c>
      <c r="D44" t="s">
        <v>204</v>
      </c>
      <c r="E44" s="15" t="s">
        <v>197</v>
      </c>
      <c r="F44" s="6" t="s">
        <v>438</v>
      </c>
      <c r="G44" s="15"/>
      <c r="J44" s="15">
        <v>3</v>
      </c>
      <c r="K44" s="15" t="s">
        <v>387</v>
      </c>
      <c r="M44" s="15"/>
      <c r="N44" s="6" t="s">
        <v>295</v>
      </c>
      <c r="O44" s="6">
        <v>1</v>
      </c>
      <c r="P44" s="20">
        <f t="shared" si="0"/>
        <v>2.5000000000000001E-3</v>
      </c>
      <c r="Q44" s="20">
        <f t="shared" si="1"/>
        <v>-5.9914645471079817</v>
      </c>
      <c r="R44" s="20">
        <f t="shared" si="2"/>
        <v>-1.4978661367769954E-2</v>
      </c>
      <c r="T44" s="6" t="s">
        <v>295</v>
      </c>
      <c r="U44" s="6">
        <v>1</v>
      </c>
      <c r="V44" s="21">
        <f t="shared" si="3"/>
        <v>2.5000000000000001E-3</v>
      </c>
      <c r="W44" s="22">
        <f t="shared" si="4"/>
        <v>6.2500000000000003E-6</v>
      </c>
    </row>
    <row r="45" spans="1:23" x14ac:dyDescent="0.25">
      <c r="A45" s="1" t="s">
        <v>23</v>
      </c>
      <c r="B45" s="5">
        <v>42995</v>
      </c>
      <c r="C45" s="17">
        <v>2</v>
      </c>
      <c r="D45" t="s">
        <v>204</v>
      </c>
      <c r="E45" s="17" t="s">
        <v>199</v>
      </c>
      <c r="F45" s="6" t="s">
        <v>439</v>
      </c>
      <c r="G45" s="6" t="s">
        <v>639</v>
      </c>
      <c r="J45" s="6">
        <v>11</v>
      </c>
      <c r="K45" s="15" t="s">
        <v>36</v>
      </c>
      <c r="M45" s="15"/>
      <c r="N45" s="15" t="s">
        <v>33</v>
      </c>
      <c r="O45" s="15">
        <v>13</v>
      </c>
      <c r="P45" s="20">
        <f t="shared" si="0"/>
        <v>3.2500000000000001E-2</v>
      </c>
      <c r="Q45" s="20">
        <f t="shared" si="1"/>
        <v>-3.4265151896464454</v>
      </c>
      <c r="R45" s="20">
        <f t="shared" si="2"/>
        <v>-0.11136174366350948</v>
      </c>
      <c r="T45" s="15" t="s">
        <v>33</v>
      </c>
      <c r="U45" s="15">
        <v>13</v>
      </c>
      <c r="V45" s="21">
        <f t="shared" si="3"/>
        <v>3.2500000000000001E-2</v>
      </c>
      <c r="W45" s="22">
        <f t="shared" si="4"/>
        <v>1.0562500000000001E-3</v>
      </c>
    </row>
    <row r="46" spans="1:23" x14ac:dyDescent="0.25">
      <c r="A46" s="1" t="s">
        <v>23</v>
      </c>
      <c r="B46" s="5">
        <v>42995</v>
      </c>
      <c r="C46" s="6">
        <v>1</v>
      </c>
      <c r="D46" t="s">
        <v>208</v>
      </c>
      <c r="E46" s="6" t="s">
        <v>210</v>
      </c>
      <c r="F46" s="6" t="s">
        <v>440</v>
      </c>
      <c r="G46" t="s">
        <v>36</v>
      </c>
      <c r="J46" s="15">
        <v>7</v>
      </c>
      <c r="K46" s="15" t="s">
        <v>261</v>
      </c>
      <c r="M46" s="15"/>
      <c r="N46" s="17" t="s">
        <v>30</v>
      </c>
      <c r="O46" s="17">
        <v>1</v>
      </c>
      <c r="P46" s="20">
        <f t="shared" si="0"/>
        <v>2.5000000000000001E-3</v>
      </c>
      <c r="Q46" s="20">
        <f t="shared" si="1"/>
        <v>-5.9914645471079817</v>
      </c>
      <c r="R46" s="20">
        <f t="shared" si="2"/>
        <v>-1.4978661367769954E-2</v>
      </c>
      <c r="T46" s="17" t="s">
        <v>30</v>
      </c>
      <c r="U46" s="17">
        <v>1</v>
      </c>
      <c r="V46" s="21">
        <f t="shared" si="3"/>
        <v>2.5000000000000001E-3</v>
      </c>
      <c r="W46" s="22">
        <f t="shared" si="4"/>
        <v>6.2500000000000003E-6</v>
      </c>
    </row>
    <row r="47" spans="1:23" x14ac:dyDescent="0.25">
      <c r="A47" s="1" t="s">
        <v>23</v>
      </c>
      <c r="B47" s="5">
        <v>42995</v>
      </c>
      <c r="C47" s="6">
        <v>30</v>
      </c>
      <c r="D47" t="s">
        <v>208</v>
      </c>
      <c r="E47" s="6" t="s">
        <v>209</v>
      </c>
      <c r="F47" s="6" t="s">
        <v>440</v>
      </c>
      <c r="G47" s="15" t="s">
        <v>262</v>
      </c>
      <c r="J47" s="6">
        <v>56</v>
      </c>
      <c r="K47" s="15" t="s">
        <v>262</v>
      </c>
      <c r="M47" s="15"/>
      <c r="N47" s="15" t="s">
        <v>30</v>
      </c>
      <c r="O47" s="15">
        <v>6</v>
      </c>
      <c r="P47" s="20">
        <f t="shared" si="0"/>
        <v>1.4999999999999999E-2</v>
      </c>
      <c r="Q47" s="20">
        <f t="shared" si="1"/>
        <v>-4.1997050778799272</v>
      </c>
      <c r="R47" s="20">
        <f t="shared" si="2"/>
        <v>-6.2995576168198911E-2</v>
      </c>
      <c r="T47" s="15" t="s">
        <v>30</v>
      </c>
      <c r="U47" s="15">
        <v>6</v>
      </c>
      <c r="V47" s="21">
        <f t="shared" si="3"/>
        <v>1.4999999999999999E-2</v>
      </c>
      <c r="W47" s="22">
        <f t="shared" si="4"/>
        <v>2.2499999999999999E-4</v>
      </c>
    </row>
    <row r="48" spans="1:23" x14ac:dyDescent="0.25">
      <c r="A48" s="1" t="s">
        <v>23</v>
      </c>
      <c r="B48" s="5">
        <v>42995</v>
      </c>
      <c r="C48" s="6">
        <v>1</v>
      </c>
      <c r="D48" t="s">
        <v>208</v>
      </c>
      <c r="E48" s="6" t="s">
        <v>211</v>
      </c>
      <c r="F48" s="6" t="s">
        <v>440</v>
      </c>
      <c r="G48" t="s">
        <v>280</v>
      </c>
      <c r="J48" s="15">
        <v>3</v>
      </c>
      <c r="K48" s="15" t="s">
        <v>316</v>
      </c>
      <c r="M48" s="15"/>
      <c r="N48" s="6" t="s">
        <v>297</v>
      </c>
      <c r="O48" s="6">
        <v>1</v>
      </c>
      <c r="P48" s="20">
        <f t="shared" si="0"/>
        <v>2.5000000000000001E-3</v>
      </c>
      <c r="Q48" s="20">
        <f t="shared" si="1"/>
        <v>-5.9914645471079817</v>
      </c>
      <c r="R48" s="20">
        <f t="shared" si="2"/>
        <v>-1.4978661367769954E-2</v>
      </c>
      <c r="T48" s="6" t="s">
        <v>297</v>
      </c>
      <c r="U48" s="6">
        <v>1</v>
      </c>
      <c r="V48" s="21">
        <f t="shared" si="3"/>
        <v>2.5000000000000001E-3</v>
      </c>
      <c r="W48" s="22">
        <f t="shared" si="4"/>
        <v>6.2500000000000003E-6</v>
      </c>
    </row>
    <row r="49" spans="1:23" x14ac:dyDescent="0.25">
      <c r="A49" s="1" t="s">
        <v>23</v>
      </c>
      <c r="B49" s="5">
        <v>42995</v>
      </c>
      <c r="C49" s="6">
        <v>2</v>
      </c>
      <c r="D49" t="s">
        <v>214</v>
      </c>
      <c r="E49" s="6" t="s">
        <v>213</v>
      </c>
      <c r="F49" s="6" t="s">
        <v>572</v>
      </c>
      <c r="G49" s="15" t="s">
        <v>47</v>
      </c>
      <c r="J49" s="6">
        <v>1</v>
      </c>
      <c r="K49" s="6" t="s">
        <v>295</v>
      </c>
      <c r="L49" s="15"/>
      <c r="M49" s="15"/>
      <c r="N49" s="15" t="s">
        <v>46</v>
      </c>
      <c r="O49" s="15">
        <v>9</v>
      </c>
      <c r="P49" s="20">
        <f t="shared" si="0"/>
        <v>2.2499999999999999E-2</v>
      </c>
      <c r="Q49" s="20">
        <f t="shared" si="1"/>
        <v>-3.7942399697717626</v>
      </c>
      <c r="R49" s="20">
        <f t="shared" si="2"/>
        <v>-8.5370399319864648E-2</v>
      </c>
      <c r="T49" s="15" t="s">
        <v>46</v>
      </c>
      <c r="U49" s="15">
        <v>9</v>
      </c>
      <c r="V49" s="21">
        <f t="shared" si="3"/>
        <v>2.2499999999999999E-2</v>
      </c>
      <c r="W49" s="22">
        <f t="shared" si="4"/>
        <v>5.0624999999999997E-4</v>
      </c>
    </row>
    <row r="50" spans="1:23" x14ac:dyDescent="0.25">
      <c r="A50" s="1" t="s">
        <v>23</v>
      </c>
      <c r="B50" s="5">
        <v>42995</v>
      </c>
      <c r="C50" s="6">
        <v>1</v>
      </c>
      <c r="D50" t="s">
        <v>214</v>
      </c>
      <c r="E50" s="6" t="s">
        <v>212</v>
      </c>
      <c r="F50" s="6" t="s">
        <v>440</v>
      </c>
      <c r="G50" t="s">
        <v>279</v>
      </c>
      <c r="J50" s="15">
        <v>13</v>
      </c>
      <c r="K50" s="15" t="s">
        <v>34</v>
      </c>
      <c r="M50" s="15"/>
      <c r="N50" s="17" t="s">
        <v>43</v>
      </c>
      <c r="O50" s="17">
        <v>13</v>
      </c>
      <c r="P50" s="20">
        <f t="shared" si="0"/>
        <v>3.2500000000000001E-2</v>
      </c>
      <c r="Q50" s="20">
        <f t="shared" si="1"/>
        <v>-3.4265151896464454</v>
      </c>
      <c r="R50" s="20">
        <f t="shared" si="2"/>
        <v>-0.11136174366350948</v>
      </c>
      <c r="T50" s="17" t="s">
        <v>43</v>
      </c>
      <c r="U50" s="17">
        <v>13</v>
      </c>
      <c r="V50" s="21">
        <f t="shared" si="3"/>
        <v>3.2500000000000001E-2</v>
      </c>
      <c r="W50" s="22">
        <f t="shared" si="4"/>
        <v>1.0562500000000001E-3</v>
      </c>
    </row>
    <row r="51" spans="1:23" x14ac:dyDescent="0.25">
      <c r="A51" s="1" t="s">
        <v>23</v>
      </c>
      <c r="B51" s="5">
        <v>42995</v>
      </c>
      <c r="C51" s="6">
        <v>3</v>
      </c>
      <c r="D51" t="s">
        <v>205</v>
      </c>
      <c r="E51" s="6" t="s">
        <v>207</v>
      </c>
      <c r="F51" s="6" t="s">
        <v>440</v>
      </c>
      <c r="G51" t="s">
        <v>281</v>
      </c>
      <c r="J51" s="17">
        <v>1</v>
      </c>
      <c r="K51" s="15" t="s">
        <v>263</v>
      </c>
      <c r="M51" s="15"/>
      <c r="N51" s="6" t="s">
        <v>43</v>
      </c>
      <c r="O51" s="6">
        <v>2</v>
      </c>
      <c r="P51" s="20">
        <f t="shared" si="0"/>
        <v>5.0000000000000001E-3</v>
      </c>
      <c r="Q51" s="20">
        <f t="shared" si="1"/>
        <v>-5.2983173665480363</v>
      </c>
      <c r="R51" s="20">
        <f t="shared" si="2"/>
        <v>-2.6491586832740183E-2</v>
      </c>
      <c r="T51" s="6" t="s">
        <v>43</v>
      </c>
      <c r="U51" s="6">
        <v>2</v>
      </c>
      <c r="V51" s="21">
        <f t="shared" si="3"/>
        <v>5.0000000000000001E-3</v>
      </c>
      <c r="W51" s="22">
        <f t="shared" si="4"/>
        <v>2.5000000000000001E-5</v>
      </c>
    </row>
    <row r="52" spans="1:23" x14ac:dyDescent="0.25">
      <c r="A52" s="1" t="s">
        <v>23</v>
      </c>
      <c r="B52" s="5">
        <v>42995</v>
      </c>
      <c r="C52" s="6">
        <v>1</v>
      </c>
      <c r="D52" t="s">
        <v>205</v>
      </c>
      <c r="E52" s="6" t="s">
        <v>206</v>
      </c>
      <c r="F52" s="6" t="s">
        <v>440</v>
      </c>
      <c r="G52" s="6" t="s">
        <v>640</v>
      </c>
      <c r="J52" s="15">
        <v>6</v>
      </c>
      <c r="K52" s="15" t="s">
        <v>32</v>
      </c>
      <c r="M52" s="15"/>
      <c r="N52" s="17" t="s">
        <v>374</v>
      </c>
      <c r="O52" s="17">
        <v>1</v>
      </c>
      <c r="P52" s="20">
        <f t="shared" si="0"/>
        <v>2.5000000000000001E-3</v>
      </c>
      <c r="Q52" s="20">
        <f t="shared" si="1"/>
        <v>-5.9914645471079817</v>
      </c>
      <c r="R52" s="20">
        <f t="shared" si="2"/>
        <v>-1.4978661367769954E-2</v>
      </c>
      <c r="T52" s="17" t="s">
        <v>374</v>
      </c>
      <c r="U52" s="17">
        <v>1</v>
      </c>
      <c r="V52" s="21">
        <f t="shared" si="3"/>
        <v>2.5000000000000001E-3</v>
      </c>
      <c r="W52" s="22">
        <f t="shared" si="4"/>
        <v>6.2500000000000003E-6</v>
      </c>
    </row>
    <row r="53" spans="1:23" x14ac:dyDescent="0.25">
      <c r="A53" s="1" t="s">
        <v>23</v>
      </c>
      <c r="B53" s="5">
        <v>42995</v>
      </c>
      <c r="C53" s="6">
        <v>1</v>
      </c>
      <c r="D53" t="s">
        <v>215</v>
      </c>
      <c r="E53" s="6" t="s">
        <v>217</v>
      </c>
      <c r="F53" s="6" t="s">
        <v>435</v>
      </c>
      <c r="G53" s="6" t="s">
        <v>641</v>
      </c>
      <c r="J53" s="6">
        <v>1</v>
      </c>
      <c r="K53" s="15" t="s">
        <v>304</v>
      </c>
      <c r="M53" s="15"/>
      <c r="N53" s="6" t="s">
        <v>252</v>
      </c>
      <c r="O53" s="6">
        <v>4</v>
      </c>
      <c r="P53" s="20">
        <f t="shared" si="0"/>
        <v>0.01</v>
      </c>
      <c r="Q53" s="20">
        <f t="shared" si="1"/>
        <v>-4.6051701859880909</v>
      </c>
      <c r="R53" s="20">
        <f t="shared" si="2"/>
        <v>-4.605170185988091E-2</v>
      </c>
      <c r="T53" s="6" t="s">
        <v>252</v>
      </c>
      <c r="U53" s="6">
        <v>4</v>
      </c>
      <c r="V53" s="21">
        <f t="shared" si="3"/>
        <v>0.01</v>
      </c>
      <c r="W53" s="22">
        <f t="shared" si="4"/>
        <v>1E-4</v>
      </c>
    </row>
    <row r="54" spans="1:23" x14ac:dyDescent="0.25">
      <c r="A54" s="1" t="s">
        <v>23</v>
      </c>
      <c r="B54" s="5">
        <v>42995</v>
      </c>
      <c r="C54" s="6">
        <v>1</v>
      </c>
      <c r="D54" t="s">
        <v>215</v>
      </c>
      <c r="E54" s="6" t="s">
        <v>229</v>
      </c>
      <c r="F54" s="6" t="s">
        <v>435</v>
      </c>
      <c r="G54" t="s">
        <v>269</v>
      </c>
      <c r="J54" s="15">
        <v>9</v>
      </c>
      <c r="K54" s="15" t="s">
        <v>47</v>
      </c>
      <c r="M54" s="15"/>
      <c r="N54" s="6" t="s">
        <v>81</v>
      </c>
      <c r="O54" s="6">
        <v>3</v>
      </c>
      <c r="P54" s="20">
        <f t="shared" si="0"/>
        <v>7.4999999999999997E-3</v>
      </c>
      <c r="Q54" s="20">
        <f t="shared" si="1"/>
        <v>-4.8928522584398726</v>
      </c>
      <c r="R54" s="20">
        <f t="shared" si="2"/>
        <v>-3.6696391938299044E-2</v>
      </c>
      <c r="T54" s="6" t="s">
        <v>81</v>
      </c>
      <c r="U54" s="6">
        <v>3</v>
      </c>
      <c r="V54" s="21">
        <f t="shared" si="3"/>
        <v>7.4999999999999997E-3</v>
      </c>
      <c r="W54" s="22">
        <f t="shared" si="4"/>
        <v>5.6249999999999998E-5</v>
      </c>
    </row>
    <row r="55" spans="1:23" x14ac:dyDescent="0.25">
      <c r="A55" s="1" t="s">
        <v>23</v>
      </c>
      <c r="B55" s="5">
        <v>42995</v>
      </c>
      <c r="C55" s="6">
        <v>1</v>
      </c>
      <c r="D55" t="s">
        <v>215</v>
      </c>
      <c r="E55" s="6" t="s">
        <v>216</v>
      </c>
      <c r="F55" s="6" t="s">
        <v>435</v>
      </c>
      <c r="G55" s="6" t="s">
        <v>642</v>
      </c>
      <c r="J55" s="17">
        <v>13</v>
      </c>
      <c r="K55" s="15" t="s">
        <v>44</v>
      </c>
      <c r="M55" s="15"/>
      <c r="N55" s="15" t="s">
        <v>82</v>
      </c>
      <c r="O55" s="15">
        <v>1</v>
      </c>
      <c r="P55" s="20">
        <f t="shared" si="0"/>
        <v>2.5000000000000001E-3</v>
      </c>
      <c r="Q55" s="20">
        <f t="shared" si="1"/>
        <v>-5.9914645471079817</v>
      </c>
      <c r="R55" s="20">
        <f t="shared" si="2"/>
        <v>-1.4978661367769954E-2</v>
      </c>
      <c r="T55" s="15" t="s">
        <v>82</v>
      </c>
      <c r="U55" s="15">
        <v>1</v>
      </c>
      <c r="V55" s="21">
        <f t="shared" si="3"/>
        <v>2.5000000000000001E-3</v>
      </c>
      <c r="W55" s="22">
        <f t="shared" si="4"/>
        <v>6.2500000000000003E-6</v>
      </c>
    </row>
    <row r="56" spans="1:23" x14ac:dyDescent="0.25">
      <c r="A56" s="1" t="s">
        <v>23</v>
      </c>
      <c r="B56" s="5">
        <v>42995</v>
      </c>
      <c r="C56" s="15">
        <v>1</v>
      </c>
      <c r="D56" t="s">
        <v>204</v>
      </c>
      <c r="E56" s="15" t="s">
        <v>198</v>
      </c>
      <c r="F56" s="6" t="s">
        <v>435</v>
      </c>
      <c r="G56" s="15"/>
      <c r="J56" s="6">
        <v>2</v>
      </c>
      <c r="K56" s="15" t="s">
        <v>406</v>
      </c>
      <c r="M56" s="15"/>
      <c r="N56" s="6" t="s">
        <v>82</v>
      </c>
      <c r="O56" s="6">
        <v>1</v>
      </c>
      <c r="P56" s="20">
        <f t="shared" si="0"/>
        <v>2.5000000000000001E-3</v>
      </c>
      <c r="Q56" s="20">
        <f t="shared" si="1"/>
        <v>-5.9914645471079817</v>
      </c>
      <c r="R56" s="20">
        <f t="shared" si="2"/>
        <v>-1.4978661367769954E-2</v>
      </c>
      <c r="T56" s="6" t="s">
        <v>82</v>
      </c>
      <c r="U56" s="6">
        <v>1</v>
      </c>
      <c r="V56" s="21">
        <f t="shared" si="3"/>
        <v>2.5000000000000001E-3</v>
      </c>
      <c r="W56" s="22">
        <f t="shared" si="4"/>
        <v>6.2500000000000003E-6</v>
      </c>
    </row>
    <row r="57" spans="1:23" x14ac:dyDescent="0.25">
      <c r="A57" s="1" t="s">
        <v>23</v>
      </c>
      <c r="B57" s="5">
        <v>43008</v>
      </c>
      <c r="C57" s="15">
        <v>1</v>
      </c>
      <c r="D57" t="s">
        <v>204</v>
      </c>
      <c r="E57" s="15" t="s">
        <v>454</v>
      </c>
      <c r="F57" s="10" t="s">
        <v>471</v>
      </c>
      <c r="G57" s="15"/>
      <c r="J57" s="17">
        <v>1</v>
      </c>
      <c r="K57" s="15" t="s">
        <v>393</v>
      </c>
      <c r="M57" s="15"/>
      <c r="N57" s="15" t="s">
        <v>489</v>
      </c>
      <c r="O57" s="15">
        <v>1</v>
      </c>
      <c r="P57" s="20">
        <f t="shared" si="0"/>
        <v>2.5000000000000001E-3</v>
      </c>
      <c r="Q57" s="20">
        <f t="shared" si="1"/>
        <v>-5.9914645471079817</v>
      </c>
      <c r="R57" s="20">
        <f t="shared" si="2"/>
        <v>-1.4978661367769954E-2</v>
      </c>
      <c r="T57" s="15" t="s">
        <v>489</v>
      </c>
      <c r="U57" s="15">
        <v>1</v>
      </c>
      <c r="V57" s="21">
        <f t="shared" si="3"/>
        <v>2.5000000000000001E-3</v>
      </c>
      <c r="W57" s="22">
        <f t="shared" si="4"/>
        <v>6.2500000000000003E-6</v>
      </c>
    </row>
    <row r="58" spans="1:23" x14ac:dyDescent="0.25">
      <c r="A58" s="1" t="s">
        <v>23</v>
      </c>
      <c r="B58" s="5">
        <v>43008</v>
      </c>
      <c r="C58" s="15">
        <v>2</v>
      </c>
      <c r="D58" t="s">
        <v>204</v>
      </c>
      <c r="E58" s="9" t="s">
        <v>453</v>
      </c>
      <c r="F58" s="10" t="s">
        <v>471</v>
      </c>
      <c r="J58" s="6">
        <v>4</v>
      </c>
      <c r="K58" s="15" t="s">
        <v>270</v>
      </c>
      <c r="M58" s="15"/>
      <c r="N58" s="15" t="s">
        <v>50</v>
      </c>
      <c r="O58" s="15">
        <v>1</v>
      </c>
      <c r="P58" s="20">
        <f t="shared" si="0"/>
        <v>2.5000000000000001E-3</v>
      </c>
      <c r="Q58" s="20">
        <f t="shared" si="1"/>
        <v>-5.9914645471079817</v>
      </c>
      <c r="R58" s="20">
        <f t="shared" si="2"/>
        <v>-1.4978661367769954E-2</v>
      </c>
      <c r="T58" s="15" t="s">
        <v>50</v>
      </c>
      <c r="U58" s="15">
        <v>1</v>
      </c>
      <c r="V58" s="21">
        <f t="shared" si="3"/>
        <v>2.5000000000000001E-3</v>
      </c>
      <c r="W58" s="22">
        <f t="shared" si="4"/>
        <v>6.2500000000000003E-6</v>
      </c>
    </row>
    <row r="59" spans="1:23" x14ac:dyDescent="0.25">
      <c r="A59" s="1" t="s">
        <v>23</v>
      </c>
      <c r="B59" s="5">
        <v>43008</v>
      </c>
      <c r="C59" s="17">
        <v>1</v>
      </c>
      <c r="D59" t="s">
        <v>204</v>
      </c>
      <c r="E59" s="17" t="s">
        <v>456</v>
      </c>
      <c r="F59" s="10" t="s">
        <v>471</v>
      </c>
      <c r="G59" s="15"/>
      <c r="J59" s="6">
        <v>3</v>
      </c>
      <c r="K59" s="15" t="s">
        <v>83</v>
      </c>
      <c r="M59" s="15"/>
      <c r="N59" s="15" t="s">
        <v>56</v>
      </c>
      <c r="O59" s="15">
        <v>3</v>
      </c>
      <c r="P59" s="20">
        <f t="shared" si="0"/>
        <v>7.4999999999999997E-3</v>
      </c>
      <c r="Q59" s="20">
        <f t="shared" si="1"/>
        <v>-4.8928522584398726</v>
      </c>
      <c r="R59" s="20">
        <f t="shared" si="2"/>
        <v>-3.6696391938299044E-2</v>
      </c>
      <c r="T59" s="15" t="s">
        <v>56</v>
      </c>
      <c r="U59" s="15">
        <v>3</v>
      </c>
      <c r="V59" s="21">
        <f t="shared" si="3"/>
        <v>7.4999999999999997E-3</v>
      </c>
      <c r="W59" s="22">
        <f t="shared" si="4"/>
        <v>5.6249999999999998E-5</v>
      </c>
    </row>
    <row r="60" spans="1:23" x14ac:dyDescent="0.25">
      <c r="A60" s="1" t="s">
        <v>23</v>
      </c>
      <c r="B60" s="5">
        <v>43008</v>
      </c>
      <c r="C60" s="15">
        <v>1</v>
      </c>
      <c r="D60" t="s">
        <v>204</v>
      </c>
      <c r="E60" s="15" t="s">
        <v>455</v>
      </c>
      <c r="F60" s="10" t="s">
        <v>475</v>
      </c>
      <c r="G60" s="15"/>
      <c r="J60" s="15">
        <v>1</v>
      </c>
      <c r="K60" s="15" t="s">
        <v>84</v>
      </c>
      <c r="M60" s="15"/>
      <c r="N60" s="6" t="s">
        <v>217</v>
      </c>
      <c r="O60" s="6">
        <v>5</v>
      </c>
      <c r="P60" s="20">
        <f t="shared" si="0"/>
        <v>1.2500000000000001E-2</v>
      </c>
      <c r="Q60" s="20">
        <f t="shared" si="1"/>
        <v>-4.3820266346738812</v>
      </c>
      <c r="R60" s="20">
        <f t="shared" si="2"/>
        <v>-5.4775332933423515E-2</v>
      </c>
      <c r="T60" s="6" t="s">
        <v>217</v>
      </c>
      <c r="U60" s="6">
        <v>5</v>
      </c>
      <c r="V60" s="21">
        <f t="shared" si="3"/>
        <v>1.2500000000000001E-2</v>
      </c>
      <c r="W60" s="22">
        <f t="shared" si="4"/>
        <v>1.5625000000000003E-4</v>
      </c>
    </row>
    <row r="61" spans="1:23" x14ac:dyDescent="0.25">
      <c r="A61" s="1" t="s">
        <v>23</v>
      </c>
      <c r="B61" s="5">
        <v>43008</v>
      </c>
      <c r="C61" s="17">
        <v>1</v>
      </c>
      <c r="D61" t="s">
        <v>204</v>
      </c>
      <c r="E61" s="17" t="s">
        <v>457</v>
      </c>
      <c r="F61" s="10" t="s">
        <v>471</v>
      </c>
      <c r="G61" s="15"/>
      <c r="J61" s="6">
        <v>1</v>
      </c>
      <c r="K61" s="6" t="s">
        <v>433</v>
      </c>
      <c r="M61" s="15"/>
      <c r="N61" s="6" t="s">
        <v>289</v>
      </c>
      <c r="O61" s="6">
        <v>1</v>
      </c>
      <c r="P61" s="20">
        <f t="shared" si="0"/>
        <v>2.5000000000000001E-3</v>
      </c>
      <c r="Q61" s="20">
        <f t="shared" si="1"/>
        <v>-5.9914645471079817</v>
      </c>
      <c r="R61" s="20">
        <f t="shared" si="2"/>
        <v>-1.4978661367769954E-2</v>
      </c>
      <c r="T61" s="6" t="s">
        <v>289</v>
      </c>
      <c r="U61" s="6">
        <v>1</v>
      </c>
      <c r="V61" s="21">
        <f t="shared" si="3"/>
        <v>2.5000000000000001E-3</v>
      </c>
      <c r="W61" s="22">
        <f t="shared" si="4"/>
        <v>6.2500000000000003E-6</v>
      </c>
    </row>
    <row r="62" spans="1:23" x14ac:dyDescent="0.25">
      <c r="A62" s="1" t="s">
        <v>23</v>
      </c>
      <c r="B62" s="5">
        <v>43008</v>
      </c>
      <c r="C62" s="6">
        <v>1</v>
      </c>
      <c r="D62" t="s">
        <v>293</v>
      </c>
      <c r="E62" s="6" t="s">
        <v>307</v>
      </c>
      <c r="F62" s="6" t="s">
        <v>438</v>
      </c>
      <c r="J62" s="15">
        <v>1</v>
      </c>
      <c r="K62" s="15" t="s">
        <v>489</v>
      </c>
      <c r="L62" s="15"/>
      <c r="M62" s="15"/>
      <c r="N62" s="15" t="s">
        <v>52</v>
      </c>
      <c r="O62" s="15">
        <v>2</v>
      </c>
      <c r="P62" s="20">
        <f t="shared" si="0"/>
        <v>5.0000000000000001E-3</v>
      </c>
      <c r="Q62" s="20">
        <f t="shared" si="1"/>
        <v>-5.2983173665480363</v>
      </c>
      <c r="R62" s="20">
        <f t="shared" si="2"/>
        <v>-2.6491586832740183E-2</v>
      </c>
      <c r="T62" s="15" t="s">
        <v>52</v>
      </c>
      <c r="U62" s="15">
        <v>2</v>
      </c>
      <c r="V62" s="21">
        <f t="shared" si="3"/>
        <v>5.0000000000000001E-3</v>
      </c>
      <c r="W62" s="22">
        <f t="shared" si="4"/>
        <v>2.5000000000000001E-5</v>
      </c>
    </row>
    <row r="63" spans="1:23" x14ac:dyDescent="0.25">
      <c r="A63" s="1" t="s">
        <v>23</v>
      </c>
      <c r="B63" s="5">
        <v>43008</v>
      </c>
      <c r="C63" s="6">
        <v>3</v>
      </c>
      <c r="D63" t="s">
        <v>293</v>
      </c>
      <c r="E63" s="6" t="s">
        <v>300</v>
      </c>
      <c r="F63" s="6" t="s">
        <v>438</v>
      </c>
      <c r="G63" s="15" t="s">
        <v>306</v>
      </c>
      <c r="J63" s="15">
        <v>1</v>
      </c>
      <c r="K63" s="15" t="s">
        <v>50</v>
      </c>
      <c r="L63" s="15" t="s">
        <v>632</v>
      </c>
      <c r="M63" s="15"/>
      <c r="N63" s="17" t="s">
        <v>52</v>
      </c>
      <c r="O63" s="17">
        <v>1</v>
      </c>
      <c r="P63" s="20">
        <f t="shared" si="0"/>
        <v>2.5000000000000001E-3</v>
      </c>
      <c r="Q63" s="20">
        <f t="shared" si="1"/>
        <v>-5.9914645471079817</v>
      </c>
      <c r="R63" s="20">
        <f t="shared" si="2"/>
        <v>-1.4978661367769954E-2</v>
      </c>
      <c r="T63" s="17" t="s">
        <v>52</v>
      </c>
      <c r="U63" s="17">
        <v>1</v>
      </c>
      <c r="V63" s="21">
        <f t="shared" si="3"/>
        <v>2.5000000000000001E-3</v>
      </c>
      <c r="W63" s="22">
        <f t="shared" si="4"/>
        <v>6.2500000000000003E-6</v>
      </c>
    </row>
    <row r="64" spans="1:23" x14ac:dyDescent="0.25">
      <c r="A64" s="1" t="s">
        <v>23</v>
      </c>
      <c r="B64" s="5">
        <v>43008</v>
      </c>
      <c r="C64" s="17">
        <v>3</v>
      </c>
      <c r="D64" t="s">
        <v>204</v>
      </c>
      <c r="E64" s="17" t="s">
        <v>452</v>
      </c>
      <c r="F64" s="6" t="s">
        <v>679</v>
      </c>
      <c r="G64" s="6" t="s">
        <v>698</v>
      </c>
      <c r="J64" s="15">
        <v>3</v>
      </c>
      <c r="K64" s="15" t="s">
        <v>56</v>
      </c>
      <c r="L64" s="15" t="s">
        <v>98</v>
      </c>
      <c r="M64" s="15"/>
      <c r="N64" s="15" t="s">
        <v>52</v>
      </c>
      <c r="O64" s="15">
        <v>2</v>
      </c>
      <c r="P64" s="20">
        <f t="shared" si="0"/>
        <v>5.0000000000000001E-3</v>
      </c>
      <c r="Q64" s="20">
        <f t="shared" si="1"/>
        <v>-5.2983173665480363</v>
      </c>
      <c r="R64" s="20">
        <f t="shared" si="2"/>
        <v>-2.6491586832740183E-2</v>
      </c>
      <c r="T64" s="15" t="s">
        <v>52</v>
      </c>
      <c r="U64" s="15">
        <v>2</v>
      </c>
      <c r="V64" s="21">
        <f t="shared" si="3"/>
        <v>5.0000000000000001E-3</v>
      </c>
      <c r="W64" s="22">
        <f t="shared" si="4"/>
        <v>2.5000000000000001E-5</v>
      </c>
    </row>
    <row r="65" spans="1:23" x14ac:dyDescent="0.25">
      <c r="A65" s="1" t="s">
        <v>23</v>
      </c>
      <c r="B65" s="5">
        <v>43008</v>
      </c>
      <c r="C65" s="6">
        <v>1</v>
      </c>
      <c r="D65" t="s">
        <v>292</v>
      </c>
      <c r="E65" s="6" t="s">
        <v>295</v>
      </c>
      <c r="F65" s="6" t="s">
        <v>440</v>
      </c>
      <c r="G65" s="15"/>
      <c r="J65" s="6">
        <v>5</v>
      </c>
      <c r="K65" s="6" t="s">
        <v>217</v>
      </c>
      <c r="L65" s="6" t="s">
        <v>641</v>
      </c>
      <c r="M65" s="15"/>
      <c r="N65" s="17" t="s">
        <v>53</v>
      </c>
      <c r="O65" s="17">
        <v>1</v>
      </c>
      <c r="P65" s="20">
        <f t="shared" si="0"/>
        <v>2.5000000000000001E-3</v>
      </c>
      <c r="Q65" s="20">
        <f t="shared" si="1"/>
        <v>-5.9914645471079817</v>
      </c>
      <c r="R65" s="20">
        <f t="shared" si="2"/>
        <v>-1.4978661367769954E-2</v>
      </c>
      <c r="T65" s="17" t="s">
        <v>53</v>
      </c>
      <c r="U65" s="17">
        <v>1</v>
      </c>
      <c r="V65" s="21">
        <f t="shared" si="3"/>
        <v>2.5000000000000001E-3</v>
      </c>
      <c r="W65" s="22">
        <f t="shared" si="4"/>
        <v>6.2500000000000003E-6</v>
      </c>
    </row>
    <row r="66" spans="1:23" x14ac:dyDescent="0.25">
      <c r="A66" s="1" t="s">
        <v>23</v>
      </c>
      <c r="B66" s="5">
        <v>43008</v>
      </c>
      <c r="C66" s="6">
        <v>1</v>
      </c>
      <c r="D66" t="s">
        <v>292</v>
      </c>
      <c r="E66" s="6" t="s">
        <v>294</v>
      </c>
      <c r="F66" s="6" t="s">
        <v>440</v>
      </c>
      <c r="G66" s="15" t="s">
        <v>302</v>
      </c>
      <c r="J66" s="6">
        <v>1</v>
      </c>
      <c r="K66" s="6" t="s">
        <v>289</v>
      </c>
      <c r="L66" s="6" t="s">
        <v>645</v>
      </c>
      <c r="M66" s="15"/>
      <c r="N66" s="15" t="s">
        <v>229</v>
      </c>
      <c r="O66" s="15">
        <v>1</v>
      </c>
      <c r="P66" s="20">
        <f t="shared" si="0"/>
        <v>2.5000000000000001E-3</v>
      </c>
      <c r="Q66" s="20">
        <f t="shared" si="1"/>
        <v>-5.9914645471079817</v>
      </c>
      <c r="R66" s="20">
        <f t="shared" si="2"/>
        <v>-1.4978661367769954E-2</v>
      </c>
      <c r="T66" s="15" t="s">
        <v>229</v>
      </c>
      <c r="U66" s="15">
        <v>1</v>
      </c>
      <c r="V66" s="21">
        <f t="shared" si="3"/>
        <v>2.5000000000000001E-3</v>
      </c>
      <c r="W66" s="22">
        <f t="shared" si="4"/>
        <v>6.2500000000000003E-6</v>
      </c>
    </row>
    <row r="67" spans="1:23" x14ac:dyDescent="0.25">
      <c r="A67" s="1" t="s">
        <v>23</v>
      </c>
      <c r="B67" s="5">
        <v>43008</v>
      </c>
      <c r="C67" s="6">
        <v>5</v>
      </c>
      <c r="D67" t="s">
        <v>292</v>
      </c>
      <c r="E67" s="6" t="s">
        <v>299</v>
      </c>
      <c r="F67" s="6" t="s">
        <v>440</v>
      </c>
      <c r="G67" s="15" t="s">
        <v>305</v>
      </c>
      <c r="J67" s="15">
        <v>2</v>
      </c>
      <c r="K67" s="15" t="s">
        <v>634</v>
      </c>
      <c r="M67" s="15"/>
      <c r="N67" s="15" t="s">
        <v>229</v>
      </c>
      <c r="O67" s="15">
        <v>2</v>
      </c>
      <c r="P67" s="20">
        <f t="shared" si="0"/>
        <v>5.0000000000000001E-3</v>
      </c>
      <c r="Q67" s="20">
        <f t="shared" si="1"/>
        <v>-5.2983173665480363</v>
      </c>
      <c r="R67" s="20">
        <f t="shared" si="2"/>
        <v>-2.6491586832740183E-2</v>
      </c>
      <c r="T67" s="15" t="s">
        <v>229</v>
      </c>
      <c r="U67" s="15">
        <v>2</v>
      </c>
      <c r="V67" s="21">
        <f t="shared" si="3"/>
        <v>5.0000000000000001E-3</v>
      </c>
      <c r="W67" s="22">
        <f t="shared" si="4"/>
        <v>2.5000000000000001E-5</v>
      </c>
    </row>
    <row r="68" spans="1:23" x14ac:dyDescent="0.25">
      <c r="A68" s="1" t="s">
        <v>23</v>
      </c>
      <c r="B68" s="5">
        <v>43008</v>
      </c>
      <c r="C68" s="6">
        <v>7</v>
      </c>
      <c r="D68" t="s">
        <v>292</v>
      </c>
      <c r="E68" s="6" t="s">
        <v>296</v>
      </c>
      <c r="F68" s="6" t="s">
        <v>440</v>
      </c>
      <c r="G68" t="s">
        <v>303</v>
      </c>
      <c r="J68" s="17">
        <v>1</v>
      </c>
      <c r="K68" s="6" t="s">
        <v>650</v>
      </c>
      <c r="M68" s="15"/>
      <c r="N68" s="6" t="s">
        <v>229</v>
      </c>
      <c r="O68" s="6">
        <v>14</v>
      </c>
      <c r="P68" s="20">
        <f t="shared" si="0"/>
        <v>3.5000000000000003E-2</v>
      </c>
      <c r="Q68" s="20">
        <f t="shared" si="1"/>
        <v>-3.3524072174927233</v>
      </c>
      <c r="R68" s="20">
        <f t="shared" si="2"/>
        <v>-0.11733425261224532</v>
      </c>
      <c r="T68" s="6" t="s">
        <v>229</v>
      </c>
      <c r="U68" s="6">
        <v>14</v>
      </c>
      <c r="V68" s="21">
        <f t="shared" si="3"/>
        <v>3.5000000000000003E-2</v>
      </c>
      <c r="W68" s="22">
        <f t="shared" si="4"/>
        <v>1.2250000000000002E-3</v>
      </c>
    </row>
    <row r="69" spans="1:23" x14ac:dyDescent="0.25">
      <c r="A69" s="1" t="s">
        <v>23</v>
      </c>
      <c r="B69" s="5">
        <v>43008</v>
      </c>
      <c r="C69" s="6">
        <v>1</v>
      </c>
      <c r="D69" t="s">
        <v>292</v>
      </c>
      <c r="E69" s="6" t="s">
        <v>297</v>
      </c>
      <c r="F69" s="6" t="s">
        <v>440</v>
      </c>
      <c r="G69" s="15" t="s">
        <v>304</v>
      </c>
      <c r="J69" s="15">
        <v>2</v>
      </c>
      <c r="K69" s="15" t="s">
        <v>649</v>
      </c>
      <c r="M69" s="15"/>
      <c r="N69" s="6" t="s">
        <v>216</v>
      </c>
      <c r="O69" s="6">
        <v>2</v>
      </c>
      <c r="P69" s="20">
        <f t="shared" si="0"/>
        <v>5.0000000000000001E-3</v>
      </c>
      <c r="Q69" s="20">
        <f t="shared" si="1"/>
        <v>-5.2983173665480363</v>
      </c>
      <c r="R69" s="20">
        <f t="shared" si="2"/>
        <v>-2.6491586832740183E-2</v>
      </c>
      <c r="T69" s="6" t="s">
        <v>216</v>
      </c>
      <c r="U69" s="6">
        <v>2</v>
      </c>
      <c r="V69" s="21">
        <f t="shared" si="3"/>
        <v>5.0000000000000001E-3</v>
      </c>
      <c r="W69" s="22">
        <f t="shared" si="4"/>
        <v>2.5000000000000001E-5</v>
      </c>
    </row>
    <row r="70" spans="1:23" x14ac:dyDescent="0.25">
      <c r="A70" s="1" t="s">
        <v>23</v>
      </c>
      <c r="B70" s="5">
        <v>43008</v>
      </c>
      <c r="C70" s="6">
        <v>1</v>
      </c>
      <c r="D70" t="s">
        <v>282</v>
      </c>
      <c r="E70" s="6" t="s">
        <v>284</v>
      </c>
      <c r="F70" s="6" t="s">
        <v>66</v>
      </c>
      <c r="G70" t="s">
        <v>285</v>
      </c>
      <c r="J70" s="17">
        <v>1</v>
      </c>
      <c r="K70" s="17" t="s">
        <v>53</v>
      </c>
      <c r="L70" s="15" t="s">
        <v>635</v>
      </c>
      <c r="M70" s="15"/>
      <c r="N70" s="15" t="s">
        <v>51</v>
      </c>
      <c r="O70" s="15">
        <v>1</v>
      </c>
      <c r="P70" s="20">
        <f t="shared" ref="P70:P79" si="5">O70/400</f>
        <v>2.5000000000000001E-3</v>
      </c>
      <c r="Q70" s="20">
        <f t="shared" ref="Q70:Q79" si="6">LN(P70)</f>
        <v>-5.9914645471079817</v>
      </c>
      <c r="R70" s="20">
        <f t="shared" ref="R70:R79" si="7">P70*Q70</f>
        <v>-1.4978661367769954E-2</v>
      </c>
      <c r="T70" s="15" t="s">
        <v>51</v>
      </c>
      <c r="U70" s="15">
        <v>1</v>
      </c>
      <c r="V70" s="21">
        <f t="shared" ref="V70:V79" si="8">U70/400</f>
        <v>2.5000000000000001E-3</v>
      </c>
      <c r="W70" s="22">
        <f t="shared" ref="W70:W79" si="9">V70*V70</f>
        <v>6.2500000000000003E-6</v>
      </c>
    </row>
    <row r="71" spans="1:23" x14ac:dyDescent="0.25">
      <c r="A71" s="1" t="s">
        <v>23</v>
      </c>
      <c r="B71" s="5">
        <v>43008</v>
      </c>
      <c r="C71" s="6">
        <v>2</v>
      </c>
      <c r="D71" t="s">
        <v>282</v>
      </c>
      <c r="E71" s="6" t="s">
        <v>283</v>
      </c>
      <c r="F71" s="6" t="s">
        <v>440</v>
      </c>
      <c r="G71" t="s">
        <v>644</v>
      </c>
      <c r="J71" s="15">
        <v>1</v>
      </c>
      <c r="K71" s="15" t="s">
        <v>648</v>
      </c>
      <c r="M71" s="15"/>
      <c r="N71" s="6" t="s">
        <v>55</v>
      </c>
      <c r="O71" s="6">
        <v>1</v>
      </c>
      <c r="P71" s="20">
        <f t="shared" si="5"/>
        <v>2.5000000000000001E-3</v>
      </c>
      <c r="Q71" s="20">
        <f t="shared" si="6"/>
        <v>-5.9914645471079817</v>
      </c>
      <c r="R71" s="20">
        <f t="shared" si="7"/>
        <v>-1.4978661367769954E-2</v>
      </c>
      <c r="T71" s="6" t="s">
        <v>55</v>
      </c>
      <c r="U71" s="6">
        <v>1</v>
      </c>
      <c r="V71" s="21">
        <f t="shared" si="8"/>
        <v>2.5000000000000001E-3</v>
      </c>
      <c r="W71" s="22">
        <f t="shared" si="9"/>
        <v>6.2500000000000003E-6</v>
      </c>
    </row>
    <row r="72" spans="1:23" x14ac:dyDescent="0.25">
      <c r="A72" s="1" t="s">
        <v>23</v>
      </c>
      <c r="B72" s="5">
        <v>43008</v>
      </c>
      <c r="C72" s="6">
        <v>1</v>
      </c>
      <c r="D72" t="s">
        <v>291</v>
      </c>
      <c r="E72" s="6" t="s">
        <v>298</v>
      </c>
      <c r="F72" s="6" t="s">
        <v>440</v>
      </c>
      <c r="G72" s="15" t="s">
        <v>301</v>
      </c>
      <c r="J72" s="15">
        <v>2</v>
      </c>
      <c r="K72" s="15" t="s">
        <v>394</v>
      </c>
      <c r="M72" s="15"/>
      <c r="N72" s="15" t="s">
        <v>55</v>
      </c>
      <c r="O72" s="15">
        <v>1</v>
      </c>
      <c r="P72" s="20">
        <f t="shared" si="5"/>
        <v>2.5000000000000001E-3</v>
      </c>
      <c r="Q72" s="20">
        <f t="shared" si="6"/>
        <v>-5.9914645471079817</v>
      </c>
      <c r="R72" s="20">
        <f t="shared" si="7"/>
        <v>-1.4978661367769954E-2</v>
      </c>
      <c r="T72" s="15" t="s">
        <v>55</v>
      </c>
      <c r="U72" s="15">
        <v>1</v>
      </c>
      <c r="V72" s="21">
        <f t="shared" si="8"/>
        <v>2.5000000000000001E-3</v>
      </c>
      <c r="W72" s="22">
        <f t="shared" si="9"/>
        <v>6.2500000000000003E-6</v>
      </c>
    </row>
    <row r="73" spans="1:23" x14ac:dyDescent="0.25">
      <c r="A73" s="1" t="s">
        <v>23</v>
      </c>
      <c r="B73" s="5">
        <v>43008</v>
      </c>
      <c r="C73" s="6">
        <v>1</v>
      </c>
      <c r="D73" t="s">
        <v>286</v>
      </c>
      <c r="E73" s="6" t="s">
        <v>289</v>
      </c>
      <c r="F73" s="6" t="s">
        <v>435</v>
      </c>
      <c r="G73" s="6" t="s">
        <v>645</v>
      </c>
      <c r="J73" s="6">
        <v>14</v>
      </c>
      <c r="K73" s="15" t="s">
        <v>269</v>
      </c>
      <c r="M73" s="15"/>
      <c r="N73" s="16" t="s">
        <v>178</v>
      </c>
      <c r="O73" s="16">
        <v>3</v>
      </c>
      <c r="P73" s="20">
        <f t="shared" si="5"/>
        <v>7.4999999999999997E-3</v>
      </c>
      <c r="Q73" s="20">
        <f t="shared" si="6"/>
        <v>-4.8928522584398726</v>
      </c>
      <c r="R73" s="20">
        <f t="shared" si="7"/>
        <v>-3.6696391938299044E-2</v>
      </c>
      <c r="T73" s="16" t="s">
        <v>178</v>
      </c>
      <c r="U73" s="16">
        <v>3</v>
      </c>
      <c r="V73" s="21">
        <f t="shared" si="8"/>
        <v>7.4999999999999997E-3</v>
      </c>
      <c r="W73" s="22">
        <f t="shared" si="9"/>
        <v>5.6249999999999998E-5</v>
      </c>
    </row>
    <row r="74" spans="1:23" x14ac:dyDescent="0.25">
      <c r="A74" s="1" t="s">
        <v>23</v>
      </c>
      <c r="B74" s="5">
        <v>43008</v>
      </c>
      <c r="C74" s="6">
        <v>3</v>
      </c>
      <c r="D74" t="s">
        <v>286</v>
      </c>
      <c r="E74" s="6" t="s">
        <v>287</v>
      </c>
      <c r="F74" s="6" t="s">
        <v>435</v>
      </c>
      <c r="G74" s="15" t="s">
        <v>290</v>
      </c>
      <c r="J74" s="6">
        <v>2</v>
      </c>
      <c r="K74" s="6" t="s">
        <v>216</v>
      </c>
      <c r="L74" s="6" t="s">
        <v>642</v>
      </c>
      <c r="M74" s="15"/>
      <c r="N74" s="15" t="s">
        <v>198</v>
      </c>
      <c r="O74" s="15">
        <v>1</v>
      </c>
      <c r="P74" s="20">
        <f t="shared" si="5"/>
        <v>2.5000000000000001E-3</v>
      </c>
      <c r="Q74" s="20">
        <f t="shared" si="6"/>
        <v>-5.9914645471079817</v>
      </c>
      <c r="R74" s="20">
        <f t="shared" si="7"/>
        <v>-1.4978661367769954E-2</v>
      </c>
      <c r="T74" s="15" t="s">
        <v>198</v>
      </c>
      <c r="U74" s="15">
        <v>1</v>
      </c>
      <c r="V74" s="21">
        <f t="shared" si="8"/>
        <v>2.5000000000000001E-3</v>
      </c>
      <c r="W74" s="22">
        <f t="shared" si="9"/>
        <v>6.2500000000000003E-6</v>
      </c>
    </row>
    <row r="75" spans="1:23" x14ac:dyDescent="0.25">
      <c r="A75" s="1" t="s">
        <v>23</v>
      </c>
      <c r="B75" s="5">
        <v>43008</v>
      </c>
      <c r="C75" s="8">
        <v>1</v>
      </c>
      <c r="D75" t="s">
        <v>286</v>
      </c>
      <c r="E75" s="8" t="s">
        <v>288</v>
      </c>
      <c r="F75" s="6" t="s">
        <v>435</v>
      </c>
      <c r="G75" s="6" t="s">
        <v>646</v>
      </c>
      <c r="J75" s="15">
        <v>1</v>
      </c>
      <c r="K75" s="15" t="s">
        <v>51</v>
      </c>
      <c r="L75" s="15" t="s">
        <v>637</v>
      </c>
      <c r="M75" s="15"/>
      <c r="N75" s="15" t="s">
        <v>370</v>
      </c>
      <c r="O75" s="15">
        <v>1</v>
      </c>
      <c r="P75" s="20">
        <f t="shared" si="5"/>
        <v>2.5000000000000001E-3</v>
      </c>
      <c r="Q75" s="20">
        <f t="shared" si="6"/>
        <v>-5.9914645471079817</v>
      </c>
      <c r="R75" s="20">
        <f t="shared" si="7"/>
        <v>-1.4978661367769954E-2</v>
      </c>
      <c r="T75" s="15" t="s">
        <v>370</v>
      </c>
      <c r="U75" s="15">
        <v>1</v>
      </c>
      <c r="V75" s="21">
        <f t="shared" si="8"/>
        <v>2.5000000000000001E-3</v>
      </c>
      <c r="W75" s="22">
        <f t="shared" si="9"/>
        <v>6.2500000000000003E-6</v>
      </c>
    </row>
    <row r="76" spans="1:23" x14ac:dyDescent="0.25">
      <c r="A76" s="1" t="s">
        <v>23</v>
      </c>
      <c r="B76" s="5">
        <v>43024</v>
      </c>
      <c r="C76" s="6">
        <v>7</v>
      </c>
      <c r="D76" t="s">
        <v>608</v>
      </c>
      <c r="E76" s="6" t="s">
        <v>663</v>
      </c>
      <c r="F76" s="6" t="s">
        <v>680</v>
      </c>
      <c r="J76" s="6">
        <v>1</v>
      </c>
      <c r="K76" s="6" t="s">
        <v>55</v>
      </c>
      <c r="L76" s="6" t="s">
        <v>274</v>
      </c>
      <c r="M76" s="15"/>
      <c r="N76" s="15" t="s">
        <v>223</v>
      </c>
      <c r="O76" s="15">
        <v>1</v>
      </c>
      <c r="P76" s="20">
        <f t="shared" si="5"/>
        <v>2.5000000000000001E-3</v>
      </c>
      <c r="Q76" s="20">
        <f t="shared" si="6"/>
        <v>-5.9914645471079817</v>
      </c>
      <c r="R76" s="20">
        <f t="shared" si="7"/>
        <v>-1.4978661367769954E-2</v>
      </c>
      <c r="T76" s="15" t="s">
        <v>223</v>
      </c>
      <c r="U76" s="15">
        <v>1</v>
      </c>
      <c r="V76" s="21">
        <f t="shared" si="8"/>
        <v>2.5000000000000001E-3</v>
      </c>
      <c r="W76" s="22">
        <f t="shared" si="9"/>
        <v>6.2500000000000003E-6</v>
      </c>
    </row>
    <row r="77" spans="1:23" x14ac:dyDescent="0.25">
      <c r="A77" s="1" t="s">
        <v>23</v>
      </c>
      <c r="B77" s="5">
        <v>43024</v>
      </c>
      <c r="C77" s="6">
        <v>8</v>
      </c>
      <c r="D77" t="s">
        <v>608</v>
      </c>
      <c r="E77" s="6" t="s">
        <v>664</v>
      </c>
      <c r="F77" s="6" t="s">
        <v>680</v>
      </c>
      <c r="G77" s="15"/>
      <c r="J77" s="15">
        <v>1</v>
      </c>
      <c r="K77" s="15" t="s">
        <v>55</v>
      </c>
      <c r="L77" s="15" t="s">
        <v>638</v>
      </c>
      <c r="M77" s="15"/>
      <c r="N77" s="17" t="s">
        <v>45</v>
      </c>
      <c r="O77" s="17">
        <v>2</v>
      </c>
      <c r="P77" s="20">
        <f t="shared" si="5"/>
        <v>5.0000000000000001E-3</v>
      </c>
      <c r="Q77" s="20">
        <f t="shared" si="6"/>
        <v>-5.2983173665480363</v>
      </c>
      <c r="R77" s="20">
        <f t="shared" si="7"/>
        <v>-2.6491586832740183E-2</v>
      </c>
      <c r="T77" s="17" t="s">
        <v>45</v>
      </c>
      <c r="U77" s="17">
        <v>2</v>
      </c>
      <c r="V77" s="21">
        <f t="shared" si="8"/>
        <v>5.0000000000000001E-3</v>
      </c>
      <c r="W77" s="22">
        <f t="shared" si="9"/>
        <v>2.5000000000000001E-5</v>
      </c>
    </row>
    <row r="78" spans="1:23" x14ac:dyDescent="0.25">
      <c r="A78" s="1" t="s">
        <v>23</v>
      </c>
      <c r="B78" s="5">
        <v>43024</v>
      </c>
      <c r="C78" s="6">
        <v>3</v>
      </c>
      <c r="D78" t="s">
        <v>608</v>
      </c>
      <c r="E78" s="6" t="s">
        <v>665</v>
      </c>
      <c r="F78" s="6" t="s">
        <v>680</v>
      </c>
      <c r="G78" s="6" t="s">
        <v>692</v>
      </c>
      <c r="J78" s="16">
        <v>3</v>
      </c>
      <c r="K78" s="16" t="s">
        <v>178</v>
      </c>
      <c r="L78" s="15"/>
      <c r="M78" s="15"/>
      <c r="N78" s="15" t="s">
        <v>490</v>
      </c>
      <c r="O78" s="15">
        <v>1</v>
      </c>
      <c r="P78" s="20">
        <f t="shared" si="5"/>
        <v>2.5000000000000001E-3</v>
      </c>
      <c r="Q78" s="20">
        <f t="shared" si="6"/>
        <v>-5.9914645471079817</v>
      </c>
      <c r="R78" s="20">
        <f t="shared" si="7"/>
        <v>-1.4978661367769954E-2</v>
      </c>
      <c r="T78" s="15" t="s">
        <v>490</v>
      </c>
      <c r="U78" s="15">
        <v>1</v>
      </c>
      <c r="V78" s="21">
        <f t="shared" si="8"/>
        <v>2.5000000000000001E-3</v>
      </c>
      <c r="W78" s="22">
        <f t="shared" si="9"/>
        <v>6.2500000000000003E-6</v>
      </c>
    </row>
    <row r="79" spans="1:23" x14ac:dyDescent="0.25">
      <c r="A79" s="1" t="s">
        <v>23</v>
      </c>
      <c r="B79" s="5">
        <v>43024</v>
      </c>
      <c r="C79" s="6">
        <v>8</v>
      </c>
      <c r="D79" t="s">
        <v>608</v>
      </c>
      <c r="E79" s="6" t="s">
        <v>661</v>
      </c>
      <c r="F79" s="6" t="s">
        <v>680</v>
      </c>
      <c r="G79" s="6" t="s">
        <v>691</v>
      </c>
      <c r="J79" s="15">
        <v>1</v>
      </c>
      <c r="K79" s="15" t="s">
        <v>198</v>
      </c>
      <c r="L79" s="15"/>
      <c r="M79" s="15"/>
      <c r="N79" s="15" t="s">
        <v>177</v>
      </c>
      <c r="O79" s="15">
        <v>1</v>
      </c>
      <c r="P79" s="20">
        <f t="shared" si="5"/>
        <v>2.5000000000000001E-3</v>
      </c>
      <c r="Q79" s="20">
        <f t="shared" si="6"/>
        <v>-5.9914645471079817</v>
      </c>
      <c r="R79" s="20">
        <f t="shared" si="7"/>
        <v>-1.4978661367769954E-2</v>
      </c>
      <c r="T79" s="15" t="s">
        <v>177</v>
      </c>
      <c r="U79" s="15">
        <v>1</v>
      </c>
      <c r="V79" s="21">
        <f t="shared" si="8"/>
        <v>2.5000000000000001E-3</v>
      </c>
      <c r="W79" s="22">
        <f t="shared" si="9"/>
        <v>6.2500000000000003E-6</v>
      </c>
    </row>
    <row r="80" spans="1:23" x14ac:dyDescent="0.25">
      <c r="A80" s="1" t="s">
        <v>23</v>
      </c>
      <c r="B80" s="5">
        <v>43024</v>
      </c>
      <c r="C80" s="15">
        <v>17</v>
      </c>
      <c r="D80" t="s">
        <v>337</v>
      </c>
      <c r="E80" s="15" t="s">
        <v>366</v>
      </c>
      <c r="F80" s="15" t="s">
        <v>438</v>
      </c>
      <c r="G80" s="15" t="s">
        <v>388</v>
      </c>
      <c r="J80" s="15">
        <v>1</v>
      </c>
      <c r="K80" s="15" t="s">
        <v>370</v>
      </c>
      <c r="L80" s="15"/>
      <c r="M80" s="15"/>
      <c r="O80">
        <f>SUM(O5:O79)</f>
        <v>400</v>
      </c>
    </row>
    <row r="81" spans="1:16" x14ac:dyDescent="0.25">
      <c r="A81" s="1" t="s">
        <v>23</v>
      </c>
      <c r="B81" s="5">
        <v>43024</v>
      </c>
      <c r="C81" s="15">
        <v>3</v>
      </c>
      <c r="D81" t="s">
        <v>377</v>
      </c>
      <c r="E81" s="15" t="s">
        <v>364</v>
      </c>
      <c r="F81" s="15" t="s">
        <v>438</v>
      </c>
      <c r="J81" s="15">
        <v>1</v>
      </c>
      <c r="K81" s="15" t="s">
        <v>223</v>
      </c>
      <c r="L81" s="15" t="s">
        <v>391</v>
      </c>
      <c r="M81" s="15"/>
    </row>
    <row r="82" spans="1:16" x14ac:dyDescent="0.25">
      <c r="A82" s="1" t="s">
        <v>23</v>
      </c>
      <c r="B82" s="5">
        <v>43024</v>
      </c>
      <c r="C82" s="17">
        <v>3</v>
      </c>
      <c r="D82" t="s">
        <v>377</v>
      </c>
      <c r="E82" s="17" t="s">
        <v>386</v>
      </c>
      <c r="F82" s="15" t="s">
        <v>438</v>
      </c>
      <c r="G82" s="15" t="s">
        <v>643</v>
      </c>
      <c r="J82" s="17">
        <v>2</v>
      </c>
      <c r="K82" s="17" t="s">
        <v>45</v>
      </c>
      <c r="L82" s="15"/>
      <c r="M82" s="15"/>
      <c r="N82" s="20" t="s">
        <v>728</v>
      </c>
      <c r="O82" s="20"/>
      <c r="P82" s="20">
        <f>SUM(R5:R79)</f>
        <v>-3.6861327742995922</v>
      </c>
    </row>
    <row r="83" spans="1:16" x14ac:dyDescent="0.25">
      <c r="A83" s="1" t="s">
        <v>23</v>
      </c>
      <c r="B83" s="5">
        <v>43024</v>
      </c>
      <c r="C83" s="15">
        <v>1</v>
      </c>
      <c r="D83" t="s">
        <v>377</v>
      </c>
      <c r="E83" s="15" t="s">
        <v>385</v>
      </c>
      <c r="F83" s="15" t="s">
        <v>438</v>
      </c>
      <c r="G83" t="s">
        <v>395</v>
      </c>
      <c r="J83" s="15">
        <v>1</v>
      </c>
      <c r="K83" s="15" t="s">
        <v>490</v>
      </c>
      <c r="L83" s="15"/>
      <c r="M83" s="15"/>
      <c r="N83" s="20" t="s">
        <v>729</v>
      </c>
      <c r="O83" s="20"/>
      <c r="P83" s="20">
        <f>P82*(-1)</f>
        <v>3.6861327742995922</v>
      </c>
    </row>
    <row r="84" spans="1:16" x14ac:dyDescent="0.25">
      <c r="A84" s="1" t="s">
        <v>23</v>
      </c>
      <c r="B84" s="5">
        <v>43024</v>
      </c>
      <c r="C84" s="17">
        <v>2</v>
      </c>
      <c r="D84" t="s">
        <v>377</v>
      </c>
      <c r="E84" s="17" t="s">
        <v>385</v>
      </c>
      <c r="F84" s="15" t="s">
        <v>438</v>
      </c>
      <c r="G84" t="s">
        <v>397</v>
      </c>
      <c r="J84" s="15">
        <v>1</v>
      </c>
      <c r="K84" s="15" t="s">
        <v>177</v>
      </c>
      <c r="L84" s="15"/>
      <c r="M84" s="15"/>
      <c r="N84" s="15" t="s">
        <v>730</v>
      </c>
      <c r="O84" s="15">
        <f>P83/LOG(75)</f>
        <v>1.9658732470596398</v>
      </c>
      <c r="P84" s="15"/>
    </row>
    <row r="85" spans="1:16" x14ac:dyDescent="0.25">
      <c r="A85" s="1" t="s">
        <v>23</v>
      </c>
      <c r="B85" s="5">
        <v>43024</v>
      </c>
      <c r="C85" s="15">
        <v>1</v>
      </c>
      <c r="D85" t="s">
        <v>377</v>
      </c>
      <c r="E85" s="15" t="s">
        <v>385</v>
      </c>
      <c r="F85" s="15" t="s">
        <v>438</v>
      </c>
      <c r="G85" t="s">
        <v>396</v>
      </c>
      <c r="M85" s="15"/>
    </row>
    <row r="86" spans="1:16" x14ac:dyDescent="0.25">
      <c r="A86" s="1" t="s">
        <v>23</v>
      </c>
      <c r="B86" s="5">
        <v>43024</v>
      </c>
      <c r="C86" s="15">
        <v>2</v>
      </c>
      <c r="D86" t="s">
        <v>377</v>
      </c>
      <c r="E86" s="15" t="s">
        <v>234</v>
      </c>
      <c r="F86" s="15" t="s">
        <v>438</v>
      </c>
      <c r="M86" s="15"/>
    </row>
    <row r="87" spans="1:16" x14ac:dyDescent="0.25">
      <c r="A87" s="1" t="s">
        <v>23</v>
      </c>
      <c r="B87" s="5">
        <v>43024</v>
      </c>
      <c r="C87" s="15">
        <v>1</v>
      </c>
      <c r="D87" t="s">
        <v>377</v>
      </c>
      <c r="E87" s="15" t="s">
        <v>365</v>
      </c>
      <c r="F87" s="15" t="s">
        <v>438</v>
      </c>
      <c r="M87" s="15"/>
    </row>
    <row r="88" spans="1:16" x14ac:dyDescent="0.25">
      <c r="A88" s="1" t="s">
        <v>23</v>
      </c>
      <c r="B88" s="5">
        <v>43024</v>
      </c>
      <c r="C88" s="15">
        <v>25</v>
      </c>
      <c r="D88" t="s">
        <v>372</v>
      </c>
      <c r="E88" s="15" t="s">
        <v>378</v>
      </c>
      <c r="F88" s="15" t="s">
        <v>438</v>
      </c>
      <c r="G88" t="s">
        <v>344</v>
      </c>
      <c r="M88" s="15"/>
    </row>
    <row r="89" spans="1:16" x14ac:dyDescent="0.25">
      <c r="A89" s="1" t="s">
        <v>23</v>
      </c>
      <c r="B89" s="5">
        <v>43024</v>
      </c>
      <c r="C89" s="6">
        <v>2</v>
      </c>
      <c r="D89" t="s">
        <v>608</v>
      </c>
      <c r="E89" s="6" t="s">
        <v>660</v>
      </c>
      <c r="F89" s="6" t="s">
        <v>679</v>
      </c>
      <c r="G89" s="15"/>
    </row>
    <row r="90" spans="1:16" x14ac:dyDescent="0.25">
      <c r="A90" s="1" t="s">
        <v>23</v>
      </c>
      <c r="B90" s="5">
        <v>43024</v>
      </c>
      <c r="C90" s="6">
        <v>1</v>
      </c>
      <c r="D90" t="s">
        <v>608</v>
      </c>
      <c r="E90" s="6" t="s">
        <v>662</v>
      </c>
      <c r="F90" s="6" t="s">
        <v>679</v>
      </c>
    </row>
    <row r="91" spans="1:16" x14ac:dyDescent="0.25">
      <c r="A91" s="1" t="s">
        <v>23</v>
      </c>
      <c r="B91" s="5">
        <v>43024</v>
      </c>
      <c r="C91" s="17">
        <v>5</v>
      </c>
      <c r="D91" t="s">
        <v>337</v>
      </c>
      <c r="E91" s="17" t="s">
        <v>369</v>
      </c>
      <c r="F91" s="15" t="s">
        <v>440</v>
      </c>
    </row>
    <row r="92" spans="1:16" x14ac:dyDescent="0.25">
      <c r="A92" s="1" t="s">
        <v>23</v>
      </c>
      <c r="B92" s="5">
        <v>43024</v>
      </c>
      <c r="C92" s="17">
        <v>5</v>
      </c>
      <c r="D92" t="s">
        <v>337</v>
      </c>
      <c r="E92" s="17" t="s">
        <v>367</v>
      </c>
      <c r="F92" s="15" t="s">
        <v>441</v>
      </c>
      <c r="G92" t="s">
        <v>355</v>
      </c>
    </row>
    <row r="93" spans="1:16" x14ac:dyDescent="0.25">
      <c r="A93" s="1" t="s">
        <v>23</v>
      </c>
      <c r="B93" s="5">
        <v>43024</v>
      </c>
      <c r="C93" s="15">
        <v>3</v>
      </c>
      <c r="D93" t="s">
        <v>337</v>
      </c>
      <c r="E93" s="15" t="s">
        <v>350</v>
      </c>
      <c r="F93" s="15" t="s">
        <v>440</v>
      </c>
      <c r="G93" t="s">
        <v>387</v>
      </c>
    </row>
    <row r="94" spans="1:16" x14ac:dyDescent="0.25">
      <c r="A94" s="1" t="s">
        <v>23</v>
      </c>
      <c r="B94" s="5">
        <v>43024</v>
      </c>
      <c r="C94" s="15">
        <v>3</v>
      </c>
      <c r="D94" t="s">
        <v>337</v>
      </c>
      <c r="E94" s="15" t="s">
        <v>350</v>
      </c>
      <c r="F94" s="15" t="s">
        <v>440</v>
      </c>
      <c r="G94" t="s">
        <v>390</v>
      </c>
    </row>
    <row r="95" spans="1:16" x14ac:dyDescent="0.25">
      <c r="A95" s="1" t="s">
        <v>23</v>
      </c>
      <c r="B95" s="5">
        <v>43024</v>
      </c>
      <c r="C95" s="15">
        <v>7</v>
      </c>
      <c r="D95" t="s">
        <v>337</v>
      </c>
      <c r="E95" s="15" t="s">
        <v>346</v>
      </c>
      <c r="F95" s="15" t="s">
        <v>440</v>
      </c>
      <c r="G95" t="s">
        <v>353</v>
      </c>
    </row>
    <row r="96" spans="1:16" x14ac:dyDescent="0.25">
      <c r="A96" s="1" t="s">
        <v>23</v>
      </c>
      <c r="B96" s="5">
        <v>43024</v>
      </c>
      <c r="C96" s="15">
        <v>7</v>
      </c>
      <c r="D96" t="s">
        <v>337</v>
      </c>
      <c r="E96" s="15" t="s">
        <v>345</v>
      </c>
      <c r="F96" s="15" t="s">
        <v>440</v>
      </c>
      <c r="G96" t="s">
        <v>352</v>
      </c>
    </row>
    <row r="97" spans="1:7" x14ac:dyDescent="0.25">
      <c r="A97" s="1" t="s">
        <v>23</v>
      </c>
      <c r="B97" s="5">
        <v>43024</v>
      </c>
      <c r="C97" s="15">
        <v>1</v>
      </c>
      <c r="D97" t="s">
        <v>337</v>
      </c>
      <c r="E97" s="15" t="s">
        <v>368</v>
      </c>
      <c r="F97" s="15" t="s">
        <v>440</v>
      </c>
      <c r="G97" s="15" t="s">
        <v>389</v>
      </c>
    </row>
    <row r="98" spans="1:7" x14ac:dyDescent="0.25">
      <c r="A98" s="1" t="s">
        <v>23</v>
      </c>
      <c r="B98" s="5">
        <v>43024</v>
      </c>
      <c r="C98" s="17">
        <v>1</v>
      </c>
      <c r="D98" t="s">
        <v>375</v>
      </c>
      <c r="E98" s="17" t="s">
        <v>374</v>
      </c>
      <c r="F98" s="15" t="s">
        <v>440</v>
      </c>
      <c r="G98" t="s">
        <v>393</v>
      </c>
    </row>
    <row r="99" spans="1:7" x14ac:dyDescent="0.25">
      <c r="A99" s="1" t="s">
        <v>23</v>
      </c>
      <c r="B99" s="5">
        <v>43024</v>
      </c>
      <c r="C99" s="15">
        <v>3</v>
      </c>
      <c r="D99" t="s">
        <v>375</v>
      </c>
      <c r="E99" s="15" t="s">
        <v>380</v>
      </c>
      <c r="F99" s="15" t="s">
        <v>440</v>
      </c>
      <c r="G99" t="s">
        <v>359</v>
      </c>
    </row>
    <row r="100" spans="1:7" x14ac:dyDescent="0.25">
      <c r="A100" s="1" t="s">
        <v>23</v>
      </c>
      <c r="B100" s="5">
        <v>43024</v>
      </c>
      <c r="C100" s="15">
        <v>1</v>
      </c>
      <c r="D100" t="s">
        <v>373</v>
      </c>
      <c r="E100" s="15" t="s">
        <v>379</v>
      </c>
      <c r="F100" s="15" t="s">
        <v>440</v>
      </c>
      <c r="G100" s="15" t="s">
        <v>392</v>
      </c>
    </row>
    <row r="101" spans="1:7" x14ac:dyDescent="0.25">
      <c r="A101" s="1" t="s">
        <v>23</v>
      </c>
      <c r="B101" s="5">
        <v>43024</v>
      </c>
      <c r="C101" s="15">
        <v>2</v>
      </c>
      <c r="D101" t="s">
        <v>376</v>
      </c>
      <c r="E101" s="15" t="s">
        <v>56</v>
      </c>
      <c r="F101" s="15" t="s">
        <v>435</v>
      </c>
      <c r="G101" s="15" t="s">
        <v>647</v>
      </c>
    </row>
    <row r="102" spans="1:7" x14ac:dyDescent="0.25">
      <c r="A102" s="1" t="s">
        <v>23</v>
      </c>
      <c r="B102" s="5">
        <v>43024</v>
      </c>
      <c r="C102" s="15">
        <v>2</v>
      </c>
      <c r="D102" t="s">
        <v>376</v>
      </c>
      <c r="E102" s="15" t="s">
        <v>382</v>
      </c>
      <c r="F102" s="15" t="s">
        <v>435</v>
      </c>
      <c r="G102" s="15" t="s">
        <v>649</v>
      </c>
    </row>
    <row r="103" spans="1:7" x14ac:dyDescent="0.25">
      <c r="A103" s="1" t="s">
        <v>23</v>
      </c>
      <c r="B103" s="5">
        <v>43024</v>
      </c>
      <c r="C103" s="15">
        <v>1</v>
      </c>
      <c r="D103" t="s">
        <v>376</v>
      </c>
      <c r="E103" s="15" t="s">
        <v>381</v>
      </c>
      <c r="F103" s="15" t="s">
        <v>435</v>
      </c>
      <c r="G103" s="15" t="s">
        <v>648</v>
      </c>
    </row>
    <row r="104" spans="1:7" x14ac:dyDescent="0.25">
      <c r="A104" s="1" t="s">
        <v>23</v>
      </c>
      <c r="B104" s="5">
        <v>43024</v>
      </c>
      <c r="C104" s="15">
        <v>2</v>
      </c>
      <c r="D104" t="s">
        <v>376</v>
      </c>
      <c r="E104" s="15" t="s">
        <v>381</v>
      </c>
      <c r="F104" s="15" t="s">
        <v>435</v>
      </c>
      <c r="G104" s="15" t="s">
        <v>394</v>
      </c>
    </row>
    <row r="105" spans="1:7" x14ac:dyDescent="0.25">
      <c r="A105" s="1" t="s">
        <v>23</v>
      </c>
      <c r="B105" s="5">
        <v>43024</v>
      </c>
      <c r="C105" s="17">
        <v>8</v>
      </c>
      <c r="D105" t="s">
        <v>376</v>
      </c>
      <c r="E105" s="17" t="s">
        <v>383</v>
      </c>
      <c r="F105" s="15" t="s">
        <v>435</v>
      </c>
      <c r="G105" t="s">
        <v>363</v>
      </c>
    </row>
    <row r="106" spans="1:7" x14ac:dyDescent="0.25">
      <c r="A106" s="1" t="s">
        <v>23</v>
      </c>
      <c r="B106" s="5">
        <v>43024</v>
      </c>
      <c r="C106" s="15">
        <v>1</v>
      </c>
      <c r="D106" t="s">
        <v>376</v>
      </c>
      <c r="E106" s="15" t="s">
        <v>384</v>
      </c>
      <c r="F106" s="15" t="s">
        <v>435</v>
      </c>
      <c r="G106" s="6" t="s">
        <v>642</v>
      </c>
    </row>
    <row r="107" spans="1:7" x14ac:dyDescent="0.25">
      <c r="A107" s="1" t="s">
        <v>23</v>
      </c>
      <c r="B107" s="5">
        <v>43024</v>
      </c>
      <c r="C107" s="15">
        <v>1</v>
      </c>
      <c r="D107" t="s">
        <v>337</v>
      </c>
      <c r="E107" s="15" t="s">
        <v>370</v>
      </c>
      <c r="F107" s="15" t="s">
        <v>472</v>
      </c>
      <c r="G107" s="15"/>
    </row>
    <row r="108" spans="1:7" x14ac:dyDescent="0.25">
      <c r="A108" s="1" t="s">
        <v>23</v>
      </c>
      <c r="B108" s="5">
        <v>43024</v>
      </c>
      <c r="C108" s="15">
        <v>1</v>
      </c>
      <c r="D108" t="s">
        <v>337</v>
      </c>
      <c r="E108" s="15" t="s">
        <v>371</v>
      </c>
      <c r="F108" s="15" t="s">
        <v>436</v>
      </c>
      <c r="G108" s="15" t="s">
        <v>391</v>
      </c>
    </row>
    <row r="109" spans="1:7" x14ac:dyDescent="0.25">
      <c r="A109" s="1" t="s">
        <v>23</v>
      </c>
      <c r="B109" s="5">
        <v>43040</v>
      </c>
      <c r="C109" s="17">
        <v>4</v>
      </c>
      <c r="D109" t="s">
        <v>608</v>
      </c>
      <c r="E109" s="17" t="s">
        <v>614</v>
      </c>
      <c r="F109" s="6" t="s">
        <v>680</v>
      </c>
      <c r="G109" s="15"/>
    </row>
    <row r="110" spans="1:7" x14ac:dyDescent="0.25">
      <c r="A110" s="1" t="s">
        <v>23</v>
      </c>
      <c r="B110" s="5">
        <v>43040</v>
      </c>
      <c r="C110" s="15">
        <v>4</v>
      </c>
      <c r="D110" t="s">
        <v>608</v>
      </c>
      <c r="E110" s="15" t="s">
        <v>612</v>
      </c>
      <c r="F110" s="15" t="s">
        <v>680</v>
      </c>
      <c r="G110" t="s">
        <v>692</v>
      </c>
    </row>
    <row r="111" spans="1:7" x14ac:dyDescent="0.25">
      <c r="A111" s="1" t="s">
        <v>23</v>
      </c>
      <c r="B111" s="5">
        <v>43040</v>
      </c>
      <c r="C111" s="15">
        <v>5</v>
      </c>
      <c r="D111" t="s">
        <v>608</v>
      </c>
      <c r="E111" s="15" t="s">
        <v>629</v>
      </c>
      <c r="F111" s="15" t="s">
        <v>680</v>
      </c>
    </row>
    <row r="112" spans="1:7" x14ac:dyDescent="0.25">
      <c r="A112" s="1" t="s">
        <v>23</v>
      </c>
      <c r="B112" s="5">
        <v>43040</v>
      </c>
      <c r="C112" s="15">
        <v>1</v>
      </c>
      <c r="D112" t="s">
        <v>477</v>
      </c>
      <c r="E112" s="15" t="s">
        <v>487</v>
      </c>
      <c r="F112" s="15" t="s">
        <v>507</v>
      </c>
      <c r="G112" t="s">
        <v>503</v>
      </c>
    </row>
    <row r="113" spans="1:7" x14ac:dyDescent="0.25">
      <c r="A113" s="1" t="s">
        <v>23</v>
      </c>
      <c r="B113" s="5">
        <v>43040</v>
      </c>
      <c r="C113" s="15">
        <v>1</v>
      </c>
      <c r="D113" t="s">
        <v>480</v>
      </c>
      <c r="E113" s="15" t="s">
        <v>497</v>
      </c>
      <c r="F113" s="15" t="s">
        <v>507</v>
      </c>
      <c r="G113" t="s">
        <v>643</v>
      </c>
    </row>
    <row r="114" spans="1:7" x14ac:dyDescent="0.25">
      <c r="A114" s="1" t="s">
        <v>23</v>
      </c>
      <c r="B114" s="5">
        <v>43040</v>
      </c>
      <c r="C114" s="15">
        <v>2</v>
      </c>
      <c r="D114" t="s">
        <v>480</v>
      </c>
      <c r="E114" s="15" t="s">
        <v>496</v>
      </c>
      <c r="F114" s="15" t="s">
        <v>507</v>
      </c>
      <c r="G114" s="15"/>
    </row>
    <row r="115" spans="1:7" x14ac:dyDescent="0.25">
      <c r="A115" s="1" t="s">
        <v>23</v>
      </c>
      <c r="B115" s="5">
        <v>43040</v>
      </c>
      <c r="C115" s="15">
        <v>3</v>
      </c>
      <c r="D115" t="s">
        <v>480</v>
      </c>
      <c r="E115" s="15" t="s">
        <v>495</v>
      </c>
      <c r="F115" s="15" t="s">
        <v>507</v>
      </c>
      <c r="G115" s="15"/>
    </row>
    <row r="116" spans="1:7" x14ac:dyDescent="0.25">
      <c r="A116" s="1" t="s">
        <v>23</v>
      </c>
      <c r="B116" s="5">
        <v>43040</v>
      </c>
      <c r="C116" s="15">
        <v>1</v>
      </c>
      <c r="D116" t="s">
        <v>478</v>
      </c>
      <c r="E116" s="15" t="s">
        <v>491</v>
      </c>
      <c r="F116" s="15" t="s">
        <v>507</v>
      </c>
      <c r="G116" s="15" t="s">
        <v>504</v>
      </c>
    </row>
    <row r="117" spans="1:7" x14ac:dyDescent="0.25">
      <c r="A117" s="1" t="s">
        <v>23</v>
      </c>
      <c r="B117" s="5">
        <v>43040</v>
      </c>
      <c r="C117" s="17">
        <v>1</v>
      </c>
      <c r="D117" t="s">
        <v>608</v>
      </c>
      <c r="E117" s="17" t="s">
        <v>628</v>
      </c>
      <c r="F117" s="15" t="s">
        <v>679</v>
      </c>
      <c r="G117" s="15" t="s">
        <v>698</v>
      </c>
    </row>
    <row r="118" spans="1:7" x14ac:dyDescent="0.25">
      <c r="A118" s="1" t="s">
        <v>23</v>
      </c>
      <c r="B118" s="5">
        <v>43040</v>
      </c>
      <c r="C118" s="15">
        <v>5</v>
      </c>
      <c r="D118" t="s">
        <v>477</v>
      </c>
      <c r="E118" s="15" t="s">
        <v>482</v>
      </c>
      <c r="F118" s="15" t="s">
        <v>506</v>
      </c>
      <c r="G118" s="15" t="s">
        <v>498</v>
      </c>
    </row>
    <row r="119" spans="1:7" x14ac:dyDescent="0.25">
      <c r="A119" s="1" t="s">
        <v>23</v>
      </c>
      <c r="B119" s="5">
        <v>43040</v>
      </c>
      <c r="C119" s="17">
        <v>4</v>
      </c>
      <c r="D119" s="15" t="s">
        <v>477</v>
      </c>
      <c r="E119" s="17" t="s">
        <v>484</v>
      </c>
      <c r="F119" s="15" t="s">
        <v>506</v>
      </c>
      <c r="G119" s="15" t="s">
        <v>501</v>
      </c>
    </row>
    <row r="120" spans="1:7" x14ac:dyDescent="0.25">
      <c r="A120" s="1" t="s">
        <v>23</v>
      </c>
      <c r="B120" s="5">
        <v>43040</v>
      </c>
      <c r="C120" s="15">
        <v>1</v>
      </c>
      <c r="D120" s="15" t="s">
        <v>477</v>
      </c>
      <c r="E120" s="15" t="s">
        <v>485</v>
      </c>
      <c r="F120" s="15" t="s">
        <v>506</v>
      </c>
      <c r="G120" s="15" t="s">
        <v>500</v>
      </c>
    </row>
    <row r="121" spans="1:7" x14ac:dyDescent="0.25">
      <c r="A121" s="1" t="s">
        <v>23</v>
      </c>
      <c r="B121" s="5">
        <v>43040</v>
      </c>
      <c r="C121" s="16">
        <v>1</v>
      </c>
      <c r="D121" s="15" t="s">
        <v>477</v>
      </c>
      <c r="E121" s="16" t="s">
        <v>486</v>
      </c>
      <c r="F121" s="15" t="s">
        <v>506</v>
      </c>
      <c r="G121" s="15" t="s">
        <v>502</v>
      </c>
    </row>
    <row r="122" spans="1:7" x14ac:dyDescent="0.25">
      <c r="A122" s="1" t="s">
        <v>23</v>
      </c>
      <c r="B122" s="5">
        <v>43040</v>
      </c>
      <c r="C122" s="15">
        <v>1</v>
      </c>
      <c r="D122" s="15" t="s">
        <v>477</v>
      </c>
      <c r="E122" s="15" t="s">
        <v>483</v>
      </c>
      <c r="F122" s="15" t="s">
        <v>506</v>
      </c>
      <c r="G122" s="15" t="s">
        <v>499</v>
      </c>
    </row>
    <row r="123" spans="1:7" x14ac:dyDescent="0.25">
      <c r="A123" s="1" t="s">
        <v>23</v>
      </c>
      <c r="B123" s="5">
        <v>43040</v>
      </c>
      <c r="C123" s="15">
        <v>1</v>
      </c>
      <c r="D123" s="15" t="s">
        <v>488</v>
      </c>
      <c r="E123" s="15" t="s">
        <v>489</v>
      </c>
      <c r="F123" s="15" t="s">
        <v>68</v>
      </c>
    </row>
    <row r="124" spans="1:7" x14ac:dyDescent="0.25">
      <c r="A124" s="1" t="s">
        <v>23</v>
      </c>
      <c r="B124" s="5">
        <v>43040</v>
      </c>
      <c r="C124" s="17">
        <v>4</v>
      </c>
      <c r="D124" s="15" t="s">
        <v>479</v>
      </c>
      <c r="E124" s="17" t="s">
        <v>493</v>
      </c>
      <c r="F124" s="15" t="s">
        <v>510</v>
      </c>
      <c r="G124" s="6" t="s">
        <v>641</v>
      </c>
    </row>
    <row r="125" spans="1:7" x14ac:dyDescent="0.25">
      <c r="A125" s="1" t="s">
        <v>23</v>
      </c>
      <c r="B125" s="5">
        <v>43040</v>
      </c>
      <c r="C125" s="17">
        <v>1</v>
      </c>
      <c r="D125" s="15" t="s">
        <v>479</v>
      </c>
      <c r="E125" s="17" t="s">
        <v>492</v>
      </c>
      <c r="F125" s="15" t="s">
        <v>510</v>
      </c>
      <c r="G125" s="6" t="s">
        <v>650</v>
      </c>
    </row>
    <row r="126" spans="1:7" x14ac:dyDescent="0.25">
      <c r="A126" s="1" t="s">
        <v>23</v>
      </c>
      <c r="B126" s="5">
        <v>43040</v>
      </c>
      <c r="C126" s="15">
        <v>1</v>
      </c>
      <c r="D126" s="15" t="s">
        <v>479</v>
      </c>
      <c r="E126" s="15" t="s">
        <v>494</v>
      </c>
      <c r="F126" s="15" t="s">
        <v>510</v>
      </c>
      <c r="G126" s="15" t="s">
        <v>505</v>
      </c>
    </row>
    <row r="127" spans="1:7" x14ac:dyDescent="0.25">
      <c r="A127" s="1" t="s">
        <v>23</v>
      </c>
      <c r="B127" s="5">
        <v>43040</v>
      </c>
      <c r="C127" s="15">
        <v>1</v>
      </c>
      <c r="D127" s="15" t="s">
        <v>478</v>
      </c>
      <c r="E127" s="15" t="s">
        <v>490</v>
      </c>
      <c r="F127" s="15" t="s">
        <v>509</v>
      </c>
    </row>
  </sheetData>
  <sortState ref="A2:H127">
    <sortCondition ref="B2:B127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18" workbookViewId="0">
      <selection activeCell="K23" sqref="K23"/>
    </sheetView>
  </sheetViews>
  <sheetFormatPr defaultRowHeight="16.5" x14ac:dyDescent="0.25"/>
  <cols>
    <col min="1" max="1" width="9.5" bestFit="1" customWidth="1"/>
  </cols>
  <sheetData>
    <row r="1" spans="1:8" x14ac:dyDescent="0.25">
      <c r="B1" s="15" t="s">
        <v>879</v>
      </c>
      <c r="D1" s="15" t="s">
        <v>880</v>
      </c>
      <c r="F1" s="15" t="s">
        <v>881</v>
      </c>
      <c r="G1" s="15"/>
      <c r="H1" s="15"/>
    </row>
    <row r="2" spans="1:8" x14ac:dyDescent="0.25">
      <c r="A2" s="5">
        <v>43348</v>
      </c>
      <c r="B2">
        <v>121</v>
      </c>
      <c r="C2" s="5">
        <v>43348</v>
      </c>
      <c r="D2">
        <v>30</v>
      </c>
      <c r="E2" s="5">
        <v>43348</v>
      </c>
      <c r="F2">
        <v>285</v>
      </c>
    </row>
    <row r="3" spans="1:8" x14ac:dyDescent="0.25">
      <c r="A3" s="5">
        <v>43360</v>
      </c>
      <c r="B3">
        <v>62</v>
      </c>
      <c r="C3" s="5">
        <v>43360</v>
      </c>
      <c r="D3">
        <v>43</v>
      </c>
      <c r="E3" s="5">
        <v>43360</v>
      </c>
      <c r="F3">
        <v>196</v>
      </c>
    </row>
    <row r="4" spans="1:8" x14ac:dyDescent="0.25">
      <c r="A4" s="5">
        <v>43373</v>
      </c>
      <c r="B4">
        <v>37</v>
      </c>
      <c r="C4" s="5">
        <v>43373</v>
      </c>
      <c r="D4">
        <v>36</v>
      </c>
      <c r="E4" s="5">
        <v>43373</v>
      </c>
      <c r="F4">
        <v>43</v>
      </c>
    </row>
    <row r="5" spans="1:8" x14ac:dyDescent="0.25">
      <c r="A5" s="5">
        <v>43389</v>
      </c>
      <c r="B5">
        <v>138</v>
      </c>
      <c r="C5" s="5">
        <v>43389</v>
      </c>
      <c r="D5">
        <v>52</v>
      </c>
      <c r="E5" s="5">
        <v>43389</v>
      </c>
      <c r="F5">
        <v>40</v>
      </c>
    </row>
    <row r="6" spans="1:8" x14ac:dyDescent="0.25">
      <c r="A6" s="5">
        <v>43405</v>
      </c>
      <c r="B6">
        <v>42</v>
      </c>
      <c r="C6" s="5">
        <v>43405</v>
      </c>
      <c r="D6">
        <v>133</v>
      </c>
      <c r="E6" s="5">
        <v>43405</v>
      </c>
      <c r="F6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zoomScaleNormal="100" workbookViewId="0">
      <selection activeCell="K11" sqref="K11:K68"/>
    </sheetView>
  </sheetViews>
  <sheetFormatPr defaultRowHeight="16.5" x14ac:dyDescent="0.25"/>
  <cols>
    <col min="2" max="2" width="10" bestFit="1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708</v>
      </c>
      <c r="F1" s="1" t="s">
        <v>8</v>
      </c>
      <c r="G1" s="1" t="s">
        <v>6</v>
      </c>
      <c r="H1" s="19" t="s">
        <v>709</v>
      </c>
    </row>
    <row r="2" spans="1:28" x14ac:dyDescent="0.25">
      <c r="A2" s="1" t="s">
        <v>22</v>
      </c>
      <c r="B2" s="5">
        <v>42983</v>
      </c>
      <c r="C2" s="15">
        <v>1</v>
      </c>
      <c r="D2" t="s">
        <v>89</v>
      </c>
      <c r="E2" s="15" t="s">
        <v>90</v>
      </c>
      <c r="F2" s="15" t="s">
        <v>111</v>
      </c>
      <c r="K2" s="15" t="s">
        <v>711</v>
      </c>
      <c r="L2" s="15" t="s">
        <v>701</v>
      </c>
      <c r="M2" s="15" t="s">
        <v>702</v>
      </c>
      <c r="O2" s="20" t="s">
        <v>727</v>
      </c>
      <c r="P2" s="20"/>
      <c r="Q2" s="20"/>
      <c r="R2" s="20"/>
      <c r="S2" s="20"/>
      <c r="U2" s="20" t="s">
        <v>733</v>
      </c>
      <c r="V2" s="20"/>
      <c r="W2" s="20"/>
      <c r="X2" s="20"/>
    </row>
    <row r="3" spans="1:28" x14ac:dyDescent="0.25">
      <c r="A3" s="1" t="s">
        <v>22</v>
      </c>
      <c r="B3" s="5">
        <v>42983</v>
      </c>
      <c r="C3" s="15">
        <v>1</v>
      </c>
      <c r="D3" t="s">
        <v>100</v>
      </c>
      <c r="E3" s="15" t="s">
        <v>103</v>
      </c>
      <c r="F3" t="s">
        <v>109</v>
      </c>
      <c r="K3" s="15" t="s">
        <v>700</v>
      </c>
      <c r="L3" s="15">
        <v>9</v>
      </c>
      <c r="M3" s="15">
        <v>492</v>
      </c>
      <c r="O3" s="20" t="s">
        <v>722</v>
      </c>
      <c r="P3" s="20" t="s">
        <v>723</v>
      </c>
      <c r="Q3" s="20" t="s">
        <v>724</v>
      </c>
      <c r="R3" s="20" t="s">
        <v>725</v>
      </c>
      <c r="S3" s="20" t="s">
        <v>726</v>
      </c>
      <c r="U3" s="20" t="s">
        <v>722</v>
      </c>
      <c r="V3" s="20" t="s">
        <v>723</v>
      </c>
      <c r="W3" s="20" t="s">
        <v>724</v>
      </c>
      <c r="X3" s="20" t="s">
        <v>734</v>
      </c>
    </row>
    <row r="4" spans="1:28" x14ac:dyDescent="0.25">
      <c r="A4" s="1" t="s">
        <v>22</v>
      </c>
      <c r="B4" s="5">
        <v>42983</v>
      </c>
      <c r="C4">
        <v>1</v>
      </c>
      <c r="D4" t="s">
        <v>91</v>
      </c>
      <c r="E4" t="s">
        <v>93</v>
      </c>
      <c r="F4" t="s">
        <v>111</v>
      </c>
      <c r="G4" t="s">
        <v>98</v>
      </c>
      <c r="K4" s="15" t="s">
        <v>703</v>
      </c>
      <c r="L4" s="15">
        <v>17</v>
      </c>
      <c r="M4" s="15">
        <v>131</v>
      </c>
      <c r="O4" s="15" t="s">
        <v>667</v>
      </c>
      <c r="P4" s="15">
        <v>1</v>
      </c>
      <c r="Q4" s="20">
        <f>P4/889</f>
        <v>1.1248593925759281E-3</v>
      </c>
      <c r="R4" s="20">
        <f>LN(Q4)</f>
        <v>-6.7900972355139046</v>
      </c>
      <c r="S4" s="20">
        <f>Q4*R4</f>
        <v>-7.6379046518716591E-3</v>
      </c>
      <c r="U4" s="15" t="s">
        <v>667</v>
      </c>
      <c r="V4" s="15">
        <v>1</v>
      </c>
      <c r="W4" s="21">
        <f>V4/889</f>
        <v>1.1248593925759281E-3</v>
      </c>
      <c r="X4" s="22">
        <f>W4*W4</f>
        <v>1.265308653066286E-6</v>
      </c>
      <c r="Y4" s="21">
        <f>SUM(X4:X61)</f>
        <v>4.6077479910061864E-2</v>
      </c>
      <c r="Z4" s="20" t="s">
        <v>735</v>
      </c>
      <c r="AA4" s="20"/>
      <c r="AB4" s="20"/>
    </row>
    <row r="5" spans="1:28" x14ac:dyDescent="0.25">
      <c r="A5" s="1" t="s">
        <v>22</v>
      </c>
      <c r="B5" s="5">
        <v>42983</v>
      </c>
      <c r="C5" s="15">
        <v>1</v>
      </c>
      <c r="D5" t="s">
        <v>91</v>
      </c>
      <c r="E5" s="15" t="s">
        <v>92</v>
      </c>
      <c r="F5" s="15" t="s">
        <v>111</v>
      </c>
      <c r="G5" t="s">
        <v>97</v>
      </c>
      <c r="K5" s="15" t="s">
        <v>704</v>
      </c>
      <c r="L5" s="15">
        <v>15</v>
      </c>
      <c r="M5" s="15">
        <v>210</v>
      </c>
      <c r="O5" s="15" t="s">
        <v>609</v>
      </c>
      <c r="P5" s="15">
        <v>14</v>
      </c>
      <c r="Q5" s="20">
        <f t="shared" ref="P5:Q61" si="0">P5/889</f>
        <v>1.5748031496062992E-2</v>
      </c>
      <c r="R5" s="20">
        <f t="shared" ref="Q5:R61" si="1">LN(Q5)</f>
        <v>-4.1510399058986458</v>
      </c>
      <c r="S5" s="20">
        <f t="shared" ref="R5:S61" si="2">Q5*R5</f>
        <v>-6.5370707179506229E-2</v>
      </c>
      <c r="U5" s="15" t="s">
        <v>609</v>
      </c>
      <c r="V5" s="15">
        <v>14</v>
      </c>
      <c r="W5" s="21">
        <f t="shared" ref="V5:W61" si="3">V5/889</f>
        <v>1.5748031496062992E-2</v>
      </c>
      <c r="X5" s="22">
        <f t="shared" ref="W5:X61" si="4">W5*W5</f>
        <v>2.4800049600099197E-4</v>
      </c>
      <c r="Y5" s="21">
        <f>1-Y4</f>
        <v>0.95392252008993816</v>
      </c>
      <c r="Z5" s="20" t="s">
        <v>736</v>
      </c>
      <c r="AA5" s="20"/>
      <c r="AB5" s="20"/>
    </row>
    <row r="6" spans="1:28" x14ac:dyDescent="0.25">
      <c r="A6" s="1" t="s">
        <v>22</v>
      </c>
      <c r="B6" s="5">
        <v>42983</v>
      </c>
      <c r="C6" s="15">
        <v>1</v>
      </c>
      <c r="D6" t="s">
        <v>100</v>
      </c>
      <c r="E6" s="15" t="s">
        <v>102</v>
      </c>
      <c r="F6" t="s">
        <v>109</v>
      </c>
      <c r="K6" s="15" t="s">
        <v>705</v>
      </c>
      <c r="L6" s="15">
        <v>14</v>
      </c>
      <c r="M6" s="15">
        <v>50</v>
      </c>
      <c r="O6" s="15" t="s">
        <v>186</v>
      </c>
      <c r="P6" s="15">
        <v>32</v>
      </c>
      <c r="Q6" s="20">
        <f t="shared" si="0"/>
        <v>3.59955005624297E-2</v>
      </c>
      <c r="R6" s="20">
        <f t="shared" si="1"/>
        <v>-3.3243613327141781</v>
      </c>
      <c r="S6" s="20">
        <f t="shared" si="2"/>
        <v>-0.11966205022143274</v>
      </c>
      <c r="U6" s="15" t="s">
        <v>186</v>
      </c>
      <c r="V6" s="15">
        <v>32</v>
      </c>
      <c r="W6" s="21">
        <f t="shared" si="3"/>
        <v>3.59955005624297E-2</v>
      </c>
      <c r="X6" s="22">
        <f t="shared" si="4"/>
        <v>1.2956760607398768E-3</v>
      </c>
    </row>
    <row r="7" spans="1:28" x14ac:dyDescent="0.25">
      <c r="A7" s="1" t="s">
        <v>22</v>
      </c>
      <c r="B7" s="5">
        <v>42983</v>
      </c>
      <c r="C7" s="15">
        <v>13</v>
      </c>
      <c r="D7" t="s">
        <v>100</v>
      </c>
      <c r="E7" s="15" t="s">
        <v>101</v>
      </c>
      <c r="F7" s="15" t="s">
        <v>109</v>
      </c>
      <c r="G7" s="15" t="s">
        <v>105</v>
      </c>
      <c r="K7" s="15" t="s">
        <v>706</v>
      </c>
      <c r="L7" s="15">
        <v>3</v>
      </c>
      <c r="M7" s="15">
        <v>6</v>
      </c>
      <c r="O7" s="15" t="s">
        <v>184</v>
      </c>
      <c r="P7" s="15">
        <v>15</v>
      </c>
      <c r="Q7" s="20">
        <f t="shared" si="0"/>
        <v>1.6872890888638921E-2</v>
      </c>
      <c r="R7" s="20">
        <f t="shared" si="1"/>
        <v>-4.0820470344116941</v>
      </c>
      <c r="S7" s="20">
        <f t="shared" si="2"/>
        <v>-6.8875934213920603E-2</v>
      </c>
      <c r="U7" s="15" t="s">
        <v>184</v>
      </c>
      <c r="V7" s="15">
        <v>15</v>
      </c>
      <c r="W7" s="21">
        <f t="shared" si="3"/>
        <v>1.6872890888638921E-2</v>
      </c>
      <c r="X7" s="22">
        <f t="shared" si="4"/>
        <v>2.8469444693991433E-4</v>
      </c>
    </row>
    <row r="8" spans="1:28" x14ac:dyDescent="0.25">
      <c r="A8" s="1" t="s">
        <v>22</v>
      </c>
      <c r="B8" s="5">
        <v>42983</v>
      </c>
      <c r="C8" s="15">
        <v>6</v>
      </c>
      <c r="D8" t="s">
        <v>100</v>
      </c>
      <c r="E8" s="15" t="s">
        <v>101</v>
      </c>
      <c r="F8" s="15" t="s">
        <v>109</v>
      </c>
      <c r="G8" s="15" t="s">
        <v>106</v>
      </c>
      <c r="K8" t="s">
        <v>707</v>
      </c>
      <c r="L8">
        <f>SUM(L3:L7)</f>
        <v>58</v>
      </c>
      <c r="M8" s="15">
        <f>SUM(M3:M7)</f>
        <v>889</v>
      </c>
      <c r="O8" s="15" t="s">
        <v>183</v>
      </c>
      <c r="P8" s="15">
        <v>187</v>
      </c>
      <c r="Q8" s="20">
        <f t="shared" si="0"/>
        <v>0.21034870641169853</v>
      </c>
      <c r="R8" s="20">
        <f t="shared" si="1"/>
        <v>-1.558988618659318</v>
      </c>
      <c r="S8" s="20">
        <f t="shared" si="2"/>
        <v>-0.32793123924554834</v>
      </c>
      <c r="U8" s="15" t="s">
        <v>183</v>
      </c>
      <c r="V8" s="15">
        <v>187</v>
      </c>
      <c r="W8" s="21">
        <f t="shared" si="3"/>
        <v>0.21034870641169853</v>
      </c>
      <c r="X8" s="22">
        <f t="shared" si="4"/>
        <v>4.4246578289074946E-2</v>
      </c>
    </row>
    <row r="9" spans="1:28" x14ac:dyDescent="0.25">
      <c r="A9" s="1" t="s">
        <v>22</v>
      </c>
      <c r="B9" s="5">
        <v>42983</v>
      </c>
      <c r="C9" s="15">
        <v>1</v>
      </c>
      <c r="D9" t="s">
        <v>100</v>
      </c>
      <c r="E9" s="15" t="s">
        <v>101</v>
      </c>
      <c r="F9" s="15" t="s">
        <v>109</v>
      </c>
      <c r="G9" s="15" t="s">
        <v>107</v>
      </c>
      <c r="O9" s="15" t="s">
        <v>201</v>
      </c>
      <c r="P9" s="15">
        <v>1</v>
      </c>
      <c r="Q9" s="20">
        <f t="shared" si="0"/>
        <v>1.1248593925759281E-3</v>
      </c>
      <c r="R9" s="20">
        <f t="shared" si="1"/>
        <v>-6.7900972355139046</v>
      </c>
      <c r="S9" s="20">
        <f t="shared" si="2"/>
        <v>-7.6379046518716591E-3</v>
      </c>
      <c r="U9" s="15" t="s">
        <v>201</v>
      </c>
      <c r="V9" s="15">
        <v>1</v>
      </c>
      <c r="W9" s="21">
        <f t="shared" si="3"/>
        <v>1.1248593925759281E-3</v>
      </c>
      <c r="X9" s="22">
        <f t="shared" si="4"/>
        <v>1.265308653066286E-6</v>
      </c>
    </row>
    <row r="10" spans="1:28" x14ac:dyDescent="0.25">
      <c r="A10" s="1" t="s">
        <v>22</v>
      </c>
      <c r="B10" s="5">
        <v>42983</v>
      </c>
      <c r="C10">
        <v>10</v>
      </c>
      <c r="D10" t="s">
        <v>100</v>
      </c>
      <c r="E10" s="15" t="s">
        <v>101</v>
      </c>
      <c r="F10" s="15" t="s">
        <v>109</v>
      </c>
      <c r="G10" s="15" t="s">
        <v>104</v>
      </c>
      <c r="K10" s="2" t="s">
        <v>2</v>
      </c>
      <c r="L10" s="3" t="s">
        <v>708</v>
      </c>
      <c r="M10" s="1" t="s">
        <v>6</v>
      </c>
      <c r="N10" s="17" t="s">
        <v>455</v>
      </c>
      <c r="O10" s="17">
        <v>1</v>
      </c>
      <c r="P10" s="20">
        <f t="shared" si="0"/>
        <v>1.1248593925759281E-3</v>
      </c>
      <c r="Q10" s="20">
        <f t="shared" si="1"/>
        <v>-6.7900972355139046</v>
      </c>
      <c r="R10" s="20">
        <f t="shared" si="2"/>
        <v>-7.6379046518716591E-3</v>
      </c>
      <c r="T10" s="17" t="s">
        <v>455</v>
      </c>
      <c r="U10" s="17">
        <v>1</v>
      </c>
      <c r="V10" s="21">
        <f t="shared" si="3"/>
        <v>1.1248593925759281E-3</v>
      </c>
      <c r="W10" s="22">
        <f t="shared" si="4"/>
        <v>1.265308653066286E-6</v>
      </c>
    </row>
    <row r="11" spans="1:28" x14ac:dyDescent="0.25">
      <c r="A11" s="1" t="s">
        <v>22</v>
      </c>
      <c r="B11" s="5">
        <v>42983</v>
      </c>
      <c r="C11" s="15">
        <v>1</v>
      </c>
      <c r="D11" t="s">
        <v>204</v>
      </c>
      <c r="E11" s="15" t="s">
        <v>185</v>
      </c>
      <c r="F11" s="15" t="s">
        <v>435</v>
      </c>
      <c r="G11" s="15"/>
      <c r="K11" s="15">
        <v>1</v>
      </c>
      <c r="L11" s="15" t="s">
        <v>667</v>
      </c>
      <c r="M11" s="15"/>
      <c r="N11" s="15" t="s">
        <v>87</v>
      </c>
      <c r="O11" s="15">
        <v>1</v>
      </c>
      <c r="P11" s="20">
        <f t="shared" si="0"/>
        <v>1.1248593925759281E-3</v>
      </c>
      <c r="Q11" s="20">
        <f t="shared" si="1"/>
        <v>-6.7900972355139046</v>
      </c>
      <c r="R11" s="20">
        <f t="shared" si="2"/>
        <v>-7.6379046518716591E-3</v>
      </c>
      <c r="T11" s="15" t="s">
        <v>87</v>
      </c>
      <c r="U11" s="15">
        <v>1</v>
      </c>
      <c r="V11" s="21">
        <f t="shared" si="3"/>
        <v>1.1248593925759281E-3</v>
      </c>
      <c r="W11" s="22">
        <f t="shared" si="4"/>
        <v>1.265308653066286E-6</v>
      </c>
    </row>
    <row r="12" spans="1:28" x14ac:dyDescent="0.25">
      <c r="A12" s="1" t="s">
        <v>22</v>
      </c>
      <c r="B12" s="5">
        <v>42983</v>
      </c>
      <c r="C12" s="15">
        <v>7</v>
      </c>
      <c r="D12" t="s">
        <v>204</v>
      </c>
      <c r="E12" s="15" t="s">
        <v>186</v>
      </c>
      <c r="F12" s="15" t="s">
        <v>437</v>
      </c>
      <c r="K12" s="15">
        <v>14</v>
      </c>
      <c r="L12" s="15" t="s">
        <v>609</v>
      </c>
      <c r="M12" s="15"/>
      <c r="N12" s="17" t="s">
        <v>182</v>
      </c>
      <c r="O12" s="17">
        <v>240</v>
      </c>
      <c r="P12" s="20">
        <f t="shared" si="0"/>
        <v>0.26996625421822273</v>
      </c>
      <c r="Q12" s="20">
        <f t="shared" si="1"/>
        <v>-1.3094583121719132</v>
      </c>
      <c r="R12" s="20">
        <f t="shared" si="2"/>
        <v>-0.35350955559196756</v>
      </c>
      <c r="T12" s="17" t="s">
        <v>182</v>
      </c>
      <c r="U12" s="17">
        <v>240</v>
      </c>
      <c r="V12" s="21">
        <f t="shared" si="3"/>
        <v>0.26996625421822273</v>
      </c>
      <c r="W12" s="22">
        <f t="shared" si="4"/>
        <v>7.2881778416618068E-2</v>
      </c>
    </row>
    <row r="13" spans="1:28" x14ac:dyDescent="0.25">
      <c r="A13" s="1" t="s">
        <v>22</v>
      </c>
      <c r="B13" s="5">
        <v>42983</v>
      </c>
      <c r="C13" s="17">
        <v>2</v>
      </c>
      <c r="D13" t="s">
        <v>204</v>
      </c>
      <c r="E13" s="17" t="s">
        <v>187</v>
      </c>
      <c r="F13" s="15" t="s">
        <v>437</v>
      </c>
      <c r="K13" s="15">
        <v>32</v>
      </c>
      <c r="L13" s="15" t="s">
        <v>186</v>
      </c>
      <c r="M13" s="15"/>
      <c r="N13" s="15" t="s">
        <v>103</v>
      </c>
      <c r="O13" s="15">
        <v>4</v>
      </c>
      <c r="P13" s="20">
        <f t="shared" si="0"/>
        <v>4.4994375703037125E-3</v>
      </c>
      <c r="Q13" s="20">
        <f t="shared" si="1"/>
        <v>-5.4038028743940139</v>
      </c>
      <c r="R13" s="20">
        <f t="shared" si="2"/>
        <v>-2.4314073675563621E-2</v>
      </c>
      <c r="T13" s="15" t="s">
        <v>103</v>
      </c>
      <c r="U13" s="15">
        <v>4</v>
      </c>
      <c r="V13" s="21">
        <f t="shared" si="3"/>
        <v>4.4994375703037125E-3</v>
      </c>
      <c r="W13" s="22">
        <f t="shared" si="4"/>
        <v>2.0244938449060576E-5</v>
      </c>
    </row>
    <row r="14" spans="1:28" x14ac:dyDescent="0.25">
      <c r="A14" s="1" t="s">
        <v>22</v>
      </c>
      <c r="B14" s="5">
        <v>42983</v>
      </c>
      <c r="C14">
        <v>14</v>
      </c>
      <c r="D14" t="s">
        <v>204</v>
      </c>
      <c r="E14" t="s">
        <v>184</v>
      </c>
      <c r="F14" t="s">
        <v>437</v>
      </c>
      <c r="K14" s="15">
        <v>15</v>
      </c>
      <c r="L14" s="15" t="s">
        <v>184</v>
      </c>
      <c r="M14" s="15"/>
      <c r="N14" s="15" t="s">
        <v>102</v>
      </c>
      <c r="O14" s="15">
        <v>9</v>
      </c>
      <c r="P14" s="20">
        <f t="shared" si="0"/>
        <v>1.0123734533183352E-2</v>
      </c>
      <c r="Q14" s="20">
        <f t="shared" si="1"/>
        <v>-4.5928726581776855</v>
      </c>
      <c r="R14" s="20">
        <f t="shared" si="2"/>
        <v>-4.6497023536107053E-2</v>
      </c>
      <c r="T14" s="15" t="s">
        <v>102</v>
      </c>
      <c r="U14" s="15">
        <v>9</v>
      </c>
      <c r="V14" s="21">
        <f t="shared" si="3"/>
        <v>1.0123734533183352E-2</v>
      </c>
      <c r="W14" s="22">
        <f t="shared" si="4"/>
        <v>1.0249000089836915E-4</v>
      </c>
    </row>
    <row r="15" spans="1:28" x14ac:dyDescent="0.25">
      <c r="A15" s="1" t="s">
        <v>22</v>
      </c>
      <c r="B15" s="5">
        <v>42983</v>
      </c>
      <c r="C15" s="15">
        <v>184</v>
      </c>
      <c r="D15" t="s">
        <v>204</v>
      </c>
      <c r="E15" s="15" t="s">
        <v>183</v>
      </c>
      <c r="F15" t="s">
        <v>437</v>
      </c>
      <c r="G15" t="s">
        <v>693</v>
      </c>
      <c r="K15" s="15">
        <v>187</v>
      </c>
      <c r="L15" s="15" t="s">
        <v>688</v>
      </c>
      <c r="N15" s="17" t="s">
        <v>197</v>
      </c>
      <c r="O15" s="17">
        <v>3</v>
      </c>
      <c r="P15" s="20">
        <f t="shared" si="0"/>
        <v>3.3745781777277839E-3</v>
      </c>
      <c r="Q15" s="20">
        <f t="shared" si="1"/>
        <v>-5.6914849468457946</v>
      </c>
      <c r="R15" s="20">
        <f t="shared" si="2"/>
        <v>-1.9206360900491996E-2</v>
      </c>
      <c r="T15" s="17" t="s">
        <v>197</v>
      </c>
      <c r="U15" s="17">
        <v>3</v>
      </c>
      <c r="V15" s="21">
        <f t="shared" si="3"/>
        <v>3.3745781777277839E-3</v>
      </c>
      <c r="W15" s="22">
        <f t="shared" si="4"/>
        <v>1.1387777877596571E-5</v>
      </c>
    </row>
    <row r="16" spans="1:28" x14ac:dyDescent="0.25">
      <c r="A16" s="1" t="s">
        <v>22</v>
      </c>
      <c r="B16" s="5">
        <v>42983</v>
      </c>
      <c r="C16" s="15">
        <v>1</v>
      </c>
      <c r="D16" t="s">
        <v>70</v>
      </c>
      <c r="E16" s="15" t="s">
        <v>73</v>
      </c>
      <c r="F16" s="15" t="s">
        <v>108</v>
      </c>
      <c r="G16" t="s">
        <v>79</v>
      </c>
      <c r="K16" s="15">
        <v>1</v>
      </c>
      <c r="L16" s="15" t="s">
        <v>689</v>
      </c>
      <c r="N16" s="15" t="s">
        <v>101</v>
      </c>
      <c r="O16" s="15">
        <v>14</v>
      </c>
      <c r="P16" s="20">
        <f t="shared" si="0"/>
        <v>1.5748031496062992E-2</v>
      </c>
      <c r="Q16" s="20">
        <f t="shared" si="1"/>
        <v>-4.1510399058986458</v>
      </c>
      <c r="R16" s="20">
        <f t="shared" si="2"/>
        <v>-6.5370707179506229E-2</v>
      </c>
      <c r="T16" s="15" t="s">
        <v>101</v>
      </c>
      <c r="U16" s="15">
        <v>14</v>
      </c>
      <c r="V16" s="21">
        <f t="shared" si="3"/>
        <v>1.5748031496062992E-2</v>
      </c>
      <c r="W16" s="22">
        <f t="shared" si="4"/>
        <v>2.4800049600099197E-4</v>
      </c>
    </row>
    <row r="17" spans="1:23" x14ac:dyDescent="0.25">
      <c r="A17" s="1" t="s">
        <v>22</v>
      </c>
      <c r="B17" s="5">
        <v>42983</v>
      </c>
      <c r="C17" s="15">
        <v>1</v>
      </c>
      <c r="D17" t="s">
        <v>70</v>
      </c>
      <c r="E17" s="15" t="s">
        <v>71</v>
      </c>
      <c r="F17" s="15" t="s">
        <v>108</v>
      </c>
      <c r="G17" s="15" t="s">
        <v>76</v>
      </c>
      <c r="K17" s="17">
        <v>1</v>
      </c>
      <c r="L17" s="17" t="s">
        <v>455</v>
      </c>
      <c r="M17" s="15"/>
      <c r="N17" s="16" t="s">
        <v>101</v>
      </c>
      <c r="O17" s="16">
        <v>12</v>
      </c>
      <c r="P17" s="20">
        <f t="shared" si="0"/>
        <v>1.3498312710911136E-2</v>
      </c>
      <c r="Q17" s="20">
        <f t="shared" si="1"/>
        <v>-4.3051905857259047</v>
      </c>
      <c r="R17" s="20">
        <f t="shared" si="2"/>
        <v>-5.8112808806198936E-2</v>
      </c>
      <c r="T17" s="16" t="s">
        <v>101</v>
      </c>
      <c r="U17" s="16">
        <v>12</v>
      </c>
      <c r="V17" s="21">
        <f t="shared" si="3"/>
        <v>1.3498312710911136E-2</v>
      </c>
      <c r="W17" s="22">
        <f t="shared" si="4"/>
        <v>1.8220444604154514E-4</v>
      </c>
    </row>
    <row r="18" spans="1:23" x14ac:dyDescent="0.25">
      <c r="A18" s="1" t="s">
        <v>22</v>
      </c>
      <c r="B18" s="5">
        <v>42983</v>
      </c>
      <c r="C18">
        <v>1</v>
      </c>
      <c r="D18" t="s">
        <v>70</v>
      </c>
      <c r="E18" t="s">
        <v>112</v>
      </c>
      <c r="F18" s="15" t="s">
        <v>108</v>
      </c>
      <c r="G18" t="s">
        <v>74</v>
      </c>
      <c r="K18" s="15">
        <v>1</v>
      </c>
      <c r="L18" s="15" t="s">
        <v>87</v>
      </c>
      <c r="M18" s="15"/>
      <c r="N18" s="15" t="s">
        <v>101</v>
      </c>
      <c r="O18" s="15">
        <v>3</v>
      </c>
      <c r="P18" s="20">
        <f t="shared" si="0"/>
        <v>3.3745781777277839E-3</v>
      </c>
      <c r="Q18" s="20">
        <f t="shared" si="1"/>
        <v>-5.6914849468457946</v>
      </c>
      <c r="R18" s="20">
        <f t="shared" si="2"/>
        <v>-1.9206360900491996E-2</v>
      </c>
      <c r="T18" s="15" t="s">
        <v>101</v>
      </c>
      <c r="U18" s="15">
        <v>3</v>
      </c>
      <c r="V18" s="21">
        <f t="shared" si="3"/>
        <v>3.3745781777277839E-3</v>
      </c>
      <c r="W18" s="22">
        <f t="shared" si="4"/>
        <v>1.1387777877596571E-5</v>
      </c>
    </row>
    <row r="19" spans="1:23" x14ac:dyDescent="0.25">
      <c r="A19" s="1" t="s">
        <v>22</v>
      </c>
      <c r="B19" s="5">
        <v>42983</v>
      </c>
      <c r="C19">
        <v>1</v>
      </c>
      <c r="D19" t="s">
        <v>80</v>
      </c>
      <c r="E19" s="15" t="s">
        <v>81</v>
      </c>
      <c r="F19" s="15" t="s">
        <v>108</v>
      </c>
      <c r="G19" t="s">
        <v>83</v>
      </c>
      <c r="K19" s="17">
        <v>240</v>
      </c>
      <c r="L19" s="17" t="s">
        <v>182</v>
      </c>
      <c r="M19" s="6" t="s">
        <v>691</v>
      </c>
      <c r="N19" s="15" t="s">
        <v>101</v>
      </c>
      <c r="O19" s="15">
        <v>14</v>
      </c>
      <c r="P19" s="20">
        <f t="shared" si="0"/>
        <v>1.5748031496062992E-2</v>
      </c>
      <c r="Q19" s="20">
        <f t="shared" si="1"/>
        <v>-4.1510399058986458</v>
      </c>
      <c r="R19" s="20">
        <f t="shared" si="2"/>
        <v>-6.5370707179506229E-2</v>
      </c>
      <c r="T19" s="15" t="s">
        <v>101</v>
      </c>
      <c r="U19" s="15">
        <v>14</v>
      </c>
      <c r="V19" s="21">
        <f t="shared" si="3"/>
        <v>1.5748031496062992E-2</v>
      </c>
      <c r="W19" s="22">
        <f t="shared" si="4"/>
        <v>2.4800049600099197E-4</v>
      </c>
    </row>
    <row r="20" spans="1:23" x14ac:dyDescent="0.25">
      <c r="A20" s="1" t="s">
        <v>22</v>
      </c>
      <c r="B20" s="5">
        <v>42983</v>
      </c>
      <c r="C20" s="15">
        <v>2</v>
      </c>
      <c r="D20" t="s">
        <v>91</v>
      </c>
      <c r="E20" s="15" t="s">
        <v>94</v>
      </c>
      <c r="F20" s="15" t="s">
        <v>111</v>
      </c>
      <c r="G20" t="s">
        <v>650</v>
      </c>
      <c r="K20" s="15">
        <v>4</v>
      </c>
      <c r="L20" s="15" t="s">
        <v>103</v>
      </c>
      <c r="M20" s="15"/>
      <c r="N20" s="6" t="s">
        <v>101</v>
      </c>
      <c r="O20" s="6">
        <v>2</v>
      </c>
      <c r="P20" s="20">
        <f t="shared" si="0"/>
        <v>2.2497187851518562E-3</v>
      </c>
      <c r="Q20" s="20">
        <f t="shared" si="1"/>
        <v>-6.0969500549539593</v>
      </c>
      <c r="R20" s="20">
        <f t="shared" si="2"/>
        <v>-1.3716423070762564E-2</v>
      </c>
      <c r="T20" s="6" t="s">
        <v>101</v>
      </c>
      <c r="U20" s="6">
        <v>2</v>
      </c>
      <c r="V20" s="21">
        <f t="shared" si="3"/>
        <v>2.2497187851518562E-3</v>
      </c>
      <c r="W20" s="22">
        <f t="shared" si="4"/>
        <v>5.0612346122651439E-6</v>
      </c>
    </row>
    <row r="21" spans="1:23" x14ac:dyDescent="0.25">
      <c r="A21" s="1" t="s">
        <v>22</v>
      </c>
      <c r="B21" s="5">
        <v>42983</v>
      </c>
      <c r="C21" s="15">
        <v>14</v>
      </c>
      <c r="D21" t="s">
        <v>70</v>
      </c>
      <c r="E21" s="15" t="s">
        <v>72</v>
      </c>
      <c r="F21" s="15" t="s">
        <v>108</v>
      </c>
      <c r="G21" t="s">
        <v>77</v>
      </c>
      <c r="K21" s="15">
        <v>9</v>
      </c>
      <c r="L21" s="15" t="s">
        <v>102</v>
      </c>
      <c r="M21" s="15"/>
      <c r="N21" s="15" t="s">
        <v>404</v>
      </c>
      <c r="O21" s="15">
        <v>1</v>
      </c>
      <c r="P21" s="20">
        <f t="shared" si="0"/>
        <v>1.1248593925759281E-3</v>
      </c>
      <c r="Q21" s="20">
        <f t="shared" si="1"/>
        <v>-6.7900972355139046</v>
      </c>
      <c r="R21" s="20">
        <f t="shared" si="2"/>
        <v>-7.6379046518716591E-3</v>
      </c>
      <c r="T21" s="15" t="s">
        <v>404</v>
      </c>
      <c r="U21" s="15">
        <v>1</v>
      </c>
      <c r="V21" s="21">
        <f t="shared" si="3"/>
        <v>1.1248593925759281E-3</v>
      </c>
      <c r="W21" s="22">
        <f t="shared" si="4"/>
        <v>1.265308653066286E-6</v>
      </c>
    </row>
    <row r="22" spans="1:23" x14ac:dyDescent="0.25">
      <c r="A22" s="1" t="s">
        <v>22</v>
      </c>
      <c r="B22" s="5">
        <v>42983</v>
      </c>
      <c r="C22" s="15">
        <v>3</v>
      </c>
      <c r="D22" t="s">
        <v>70</v>
      </c>
      <c r="E22" s="15" t="s">
        <v>72</v>
      </c>
      <c r="F22" s="15" t="s">
        <v>108</v>
      </c>
      <c r="G22" t="s">
        <v>75</v>
      </c>
      <c r="K22" s="17">
        <v>3</v>
      </c>
      <c r="L22" s="17" t="s">
        <v>197</v>
      </c>
      <c r="M22" s="15"/>
      <c r="N22" s="15" t="s">
        <v>662</v>
      </c>
      <c r="O22" s="18">
        <v>3</v>
      </c>
      <c r="P22" s="20">
        <f t="shared" si="0"/>
        <v>3.3745781777277839E-3</v>
      </c>
      <c r="Q22" s="20">
        <f t="shared" si="1"/>
        <v>-5.6914849468457946</v>
      </c>
      <c r="R22" s="20">
        <f t="shared" si="2"/>
        <v>-1.9206360900491996E-2</v>
      </c>
      <c r="T22" s="15" t="s">
        <v>662</v>
      </c>
      <c r="U22" s="18">
        <v>3</v>
      </c>
      <c r="V22" s="21">
        <f t="shared" si="3"/>
        <v>3.3745781777277839E-3</v>
      </c>
      <c r="W22" s="22">
        <f t="shared" si="4"/>
        <v>1.1387777877596571E-5</v>
      </c>
    </row>
    <row r="23" spans="1:23" x14ac:dyDescent="0.25">
      <c r="A23" s="1" t="s">
        <v>22</v>
      </c>
      <c r="B23" s="5">
        <v>42983</v>
      </c>
      <c r="C23" s="15">
        <v>3</v>
      </c>
      <c r="D23" t="s">
        <v>70</v>
      </c>
      <c r="E23" s="15" t="s">
        <v>72</v>
      </c>
      <c r="F23" s="15" t="s">
        <v>108</v>
      </c>
      <c r="G23" t="s">
        <v>78</v>
      </c>
      <c r="K23" s="15">
        <v>14</v>
      </c>
      <c r="L23" s="15" t="s">
        <v>105</v>
      </c>
      <c r="N23" s="15" t="s">
        <v>86</v>
      </c>
      <c r="O23" s="15">
        <v>17</v>
      </c>
      <c r="P23" s="20">
        <f t="shared" si="0"/>
        <v>1.9122609673790775E-2</v>
      </c>
      <c r="Q23" s="20">
        <f t="shared" si="1"/>
        <v>-3.9568838914576885</v>
      </c>
      <c r="R23" s="20">
        <f t="shared" si="2"/>
        <v>-7.5665946180855675E-2</v>
      </c>
      <c r="T23" s="15" t="s">
        <v>86</v>
      </c>
      <c r="U23" s="15">
        <v>17</v>
      </c>
      <c r="V23" s="21">
        <f t="shared" si="3"/>
        <v>1.9122609673790775E-2</v>
      </c>
      <c r="W23" s="22">
        <f t="shared" si="4"/>
        <v>3.6567420073615656E-4</v>
      </c>
    </row>
    <row r="24" spans="1:23" x14ac:dyDescent="0.25">
      <c r="A24" s="1" t="s">
        <v>22</v>
      </c>
      <c r="B24" s="5">
        <v>42983</v>
      </c>
      <c r="C24" s="15">
        <v>1</v>
      </c>
      <c r="D24" t="s">
        <v>85</v>
      </c>
      <c r="E24" s="15" t="s">
        <v>86</v>
      </c>
      <c r="F24" s="15" t="s">
        <v>109</v>
      </c>
      <c r="G24" s="15" t="s">
        <v>88</v>
      </c>
      <c r="K24" s="16">
        <v>12</v>
      </c>
      <c r="L24" s="15" t="s">
        <v>106</v>
      </c>
      <c r="N24" s="15" t="s">
        <v>234</v>
      </c>
      <c r="O24" s="6">
        <v>11</v>
      </c>
      <c r="P24" s="20">
        <f t="shared" si="0"/>
        <v>1.2373453318335208E-2</v>
      </c>
      <c r="Q24" s="20">
        <f t="shared" si="1"/>
        <v>-4.392201962715534</v>
      </c>
      <c r="R24" s="20">
        <f t="shared" si="2"/>
        <v>-5.4346705950360938E-2</v>
      </c>
      <c r="T24" s="15" t="s">
        <v>234</v>
      </c>
      <c r="U24" s="6">
        <v>11</v>
      </c>
      <c r="V24" s="21">
        <f t="shared" si="3"/>
        <v>1.2373453318335208E-2</v>
      </c>
      <c r="W24" s="22">
        <f t="shared" si="4"/>
        <v>1.5310234702102057E-4</v>
      </c>
    </row>
    <row r="25" spans="1:23" x14ac:dyDescent="0.25">
      <c r="A25" s="1" t="s">
        <v>22</v>
      </c>
      <c r="B25" s="5">
        <v>42983</v>
      </c>
      <c r="C25" s="15">
        <v>1</v>
      </c>
      <c r="D25" t="s">
        <v>85</v>
      </c>
      <c r="E25" t="s">
        <v>87</v>
      </c>
      <c r="F25" s="15" t="s">
        <v>110</v>
      </c>
      <c r="G25" s="15"/>
      <c r="K25" s="15">
        <v>3</v>
      </c>
      <c r="L25" s="15" t="s">
        <v>107</v>
      </c>
      <c r="N25" s="15" t="s">
        <v>219</v>
      </c>
      <c r="O25" s="6">
        <v>2</v>
      </c>
      <c r="P25" s="20">
        <f t="shared" si="0"/>
        <v>2.2497187851518562E-3</v>
      </c>
      <c r="Q25" s="20">
        <f t="shared" si="1"/>
        <v>-6.0969500549539593</v>
      </c>
      <c r="R25" s="20">
        <f t="shared" si="2"/>
        <v>-1.3716423070762564E-2</v>
      </c>
      <c r="T25" s="15" t="s">
        <v>219</v>
      </c>
      <c r="U25" s="6">
        <v>2</v>
      </c>
      <c r="V25" s="21">
        <f t="shared" si="3"/>
        <v>2.2497187851518562E-3</v>
      </c>
      <c r="W25" s="22">
        <f t="shared" si="4"/>
        <v>5.0612346122651439E-6</v>
      </c>
    </row>
    <row r="26" spans="1:23" x14ac:dyDescent="0.25">
      <c r="A26" s="1" t="s">
        <v>22</v>
      </c>
      <c r="B26" s="5">
        <v>42983</v>
      </c>
      <c r="C26" s="15">
        <v>1</v>
      </c>
      <c r="D26" t="s">
        <v>80</v>
      </c>
      <c r="E26" s="15" t="s">
        <v>82</v>
      </c>
      <c r="F26" s="15" t="s">
        <v>108</v>
      </c>
      <c r="G26" t="s">
        <v>84</v>
      </c>
      <c r="K26" s="15">
        <v>14</v>
      </c>
      <c r="L26" s="15" t="s">
        <v>104</v>
      </c>
      <c r="N26" s="17" t="s">
        <v>96</v>
      </c>
      <c r="O26" s="17">
        <v>8</v>
      </c>
      <c r="P26" s="20">
        <f t="shared" si="0"/>
        <v>8.9988751406074249E-3</v>
      </c>
      <c r="Q26" s="20">
        <f t="shared" si="1"/>
        <v>-4.7106556938340685</v>
      </c>
      <c r="R26" s="20">
        <f t="shared" si="2"/>
        <v>-4.2390602419204219E-2</v>
      </c>
      <c r="T26" s="17" t="s">
        <v>96</v>
      </c>
      <c r="U26" s="17">
        <v>8</v>
      </c>
      <c r="V26" s="21">
        <f t="shared" si="3"/>
        <v>8.9988751406074249E-3</v>
      </c>
      <c r="W26" s="22">
        <f t="shared" si="4"/>
        <v>8.0979753796242302E-5</v>
      </c>
    </row>
    <row r="27" spans="1:23" x14ac:dyDescent="0.25">
      <c r="A27" s="1" t="s">
        <v>22</v>
      </c>
      <c r="B27" s="5">
        <v>42983</v>
      </c>
      <c r="C27" s="17">
        <v>4</v>
      </c>
      <c r="D27" t="s">
        <v>113</v>
      </c>
      <c r="E27" s="17" t="s">
        <v>114</v>
      </c>
      <c r="F27" s="15" t="s">
        <v>108</v>
      </c>
      <c r="G27" t="s">
        <v>115</v>
      </c>
      <c r="K27" s="6">
        <v>2</v>
      </c>
      <c r="L27" s="15" t="s">
        <v>272</v>
      </c>
      <c r="N27" s="15" t="s">
        <v>96</v>
      </c>
      <c r="O27" s="6">
        <v>6</v>
      </c>
      <c r="P27" s="20">
        <f t="shared" si="0"/>
        <v>6.7491563554555678E-3</v>
      </c>
      <c r="Q27" s="20">
        <f t="shared" si="1"/>
        <v>-4.9983377662858492</v>
      </c>
      <c r="R27" s="20">
        <f t="shared" si="2"/>
        <v>-3.3734563102041724E-2</v>
      </c>
      <c r="T27" s="15" t="s">
        <v>96</v>
      </c>
      <c r="U27" s="6">
        <v>6</v>
      </c>
      <c r="V27" s="21">
        <f t="shared" si="3"/>
        <v>6.7491563554555678E-3</v>
      </c>
      <c r="W27" s="22">
        <f t="shared" si="4"/>
        <v>4.5551111510386284E-5</v>
      </c>
    </row>
    <row r="28" spans="1:23" x14ac:dyDescent="0.25">
      <c r="A28" s="1" t="s">
        <v>22</v>
      </c>
      <c r="B28" s="5">
        <v>42983</v>
      </c>
      <c r="C28" s="17">
        <v>8</v>
      </c>
      <c r="D28" t="s">
        <v>91</v>
      </c>
      <c r="E28" s="17" t="s">
        <v>96</v>
      </c>
      <c r="F28" s="15" t="s">
        <v>109</v>
      </c>
      <c r="G28" t="s">
        <v>99</v>
      </c>
      <c r="K28" s="15">
        <v>1</v>
      </c>
      <c r="L28" s="15" t="s">
        <v>404</v>
      </c>
      <c r="M28" s="15"/>
      <c r="N28" s="15" t="s">
        <v>96</v>
      </c>
      <c r="O28" s="15">
        <v>6</v>
      </c>
      <c r="P28" s="20">
        <f t="shared" si="0"/>
        <v>6.7491563554555678E-3</v>
      </c>
      <c r="Q28" s="20">
        <f t="shared" si="1"/>
        <v>-4.9983377662858492</v>
      </c>
      <c r="R28" s="20">
        <f t="shared" si="2"/>
        <v>-3.3734563102041724E-2</v>
      </c>
      <c r="T28" s="15" t="s">
        <v>96</v>
      </c>
      <c r="U28" s="15">
        <v>6</v>
      </c>
      <c r="V28" s="21">
        <f t="shared" si="3"/>
        <v>6.7491563554555678E-3</v>
      </c>
      <c r="W28" s="22">
        <f t="shared" si="4"/>
        <v>4.5551111510386284E-5</v>
      </c>
    </row>
    <row r="29" spans="1:23" x14ac:dyDescent="0.25">
      <c r="A29" s="1" t="s">
        <v>22</v>
      </c>
      <c r="B29" s="5">
        <v>42983</v>
      </c>
      <c r="C29" s="17">
        <v>133</v>
      </c>
      <c r="D29" t="s">
        <v>204</v>
      </c>
      <c r="E29" s="17" t="s">
        <v>182</v>
      </c>
      <c r="F29" s="6" t="s">
        <v>680</v>
      </c>
      <c r="G29" s="6" t="s">
        <v>691</v>
      </c>
      <c r="K29" s="18">
        <v>3</v>
      </c>
      <c r="L29" s="15" t="s">
        <v>662</v>
      </c>
      <c r="M29" s="15"/>
      <c r="N29" s="17" t="s">
        <v>200</v>
      </c>
      <c r="O29" s="17">
        <v>16</v>
      </c>
      <c r="P29" s="20">
        <f t="shared" si="0"/>
        <v>1.799775028121485E-2</v>
      </c>
      <c r="Q29" s="20">
        <f t="shared" si="1"/>
        <v>-4.0175085132741231</v>
      </c>
      <c r="R29" s="20">
        <f t="shared" si="2"/>
        <v>-7.2306114974562408E-2</v>
      </c>
      <c r="T29" s="17" t="s">
        <v>200</v>
      </c>
      <c r="U29" s="17">
        <v>16</v>
      </c>
      <c r="V29" s="21">
        <f t="shared" si="3"/>
        <v>1.799775028121485E-2</v>
      </c>
      <c r="W29" s="22">
        <f t="shared" si="4"/>
        <v>3.2391901518496921E-4</v>
      </c>
    </row>
    <row r="30" spans="1:23" x14ac:dyDescent="0.25">
      <c r="A30" s="1" t="s">
        <v>22</v>
      </c>
      <c r="B30" s="5">
        <v>42983</v>
      </c>
      <c r="C30" s="16">
        <v>1</v>
      </c>
      <c r="D30" t="s">
        <v>91</v>
      </c>
      <c r="E30" s="16" t="s">
        <v>95</v>
      </c>
      <c r="F30" s="15" t="s">
        <v>111</v>
      </c>
      <c r="G30" s="15" t="s">
        <v>651</v>
      </c>
      <c r="K30" s="15">
        <v>17</v>
      </c>
      <c r="L30" s="15" t="s">
        <v>40</v>
      </c>
      <c r="N30" s="15" t="s">
        <v>238</v>
      </c>
      <c r="O30" s="6">
        <v>3</v>
      </c>
      <c r="P30" s="20">
        <f t="shared" si="0"/>
        <v>3.3745781777277839E-3</v>
      </c>
      <c r="Q30" s="20">
        <f t="shared" si="1"/>
        <v>-5.6914849468457946</v>
      </c>
      <c r="R30" s="20">
        <f t="shared" si="2"/>
        <v>-1.9206360900491996E-2</v>
      </c>
      <c r="T30" s="15" t="s">
        <v>238</v>
      </c>
      <c r="U30" s="6">
        <v>3</v>
      </c>
      <c r="V30" s="21">
        <f t="shared" si="3"/>
        <v>3.3745781777277839E-3</v>
      </c>
      <c r="W30" s="22">
        <f t="shared" si="4"/>
        <v>1.1387777877596571E-5</v>
      </c>
    </row>
    <row r="31" spans="1:23" x14ac:dyDescent="0.25">
      <c r="A31" s="1" t="s">
        <v>22</v>
      </c>
      <c r="B31" s="5">
        <v>42995</v>
      </c>
      <c r="C31" s="6">
        <v>4</v>
      </c>
      <c r="D31" t="s">
        <v>231</v>
      </c>
      <c r="E31" s="17" t="s">
        <v>233</v>
      </c>
      <c r="F31" s="6" t="s">
        <v>438</v>
      </c>
      <c r="K31" s="6">
        <v>11</v>
      </c>
      <c r="L31" s="15" t="s">
        <v>234</v>
      </c>
      <c r="M31" s="15"/>
      <c r="N31" s="6" t="s">
        <v>224</v>
      </c>
      <c r="O31" s="6">
        <v>126</v>
      </c>
      <c r="P31" s="20">
        <f t="shared" si="0"/>
        <v>0.14173228346456693</v>
      </c>
      <c r="Q31" s="20">
        <f t="shared" si="1"/>
        <v>-1.9538153285624267</v>
      </c>
      <c r="R31" s="20">
        <f t="shared" si="2"/>
        <v>-0.27691870798522583</v>
      </c>
      <c r="T31" s="6" t="s">
        <v>224</v>
      </c>
      <c r="U31" s="6">
        <v>126</v>
      </c>
      <c r="V31" s="21">
        <f t="shared" si="3"/>
        <v>0.14173228346456693</v>
      </c>
      <c r="W31" s="22">
        <f t="shared" si="4"/>
        <v>2.0088040176080353E-2</v>
      </c>
    </row>
    <row r="32" spans="1:23" x14ac:dyDescent="0.25">
      <c r="A32" s="1" t="s">
        <v>22</v>
      </c>
      <c r="B32" s="5">
        <v>42995</v>
      </c>
      <c r="C32" s="6">
        <v>2</v>
      </c>
      <c r="D32" t="s">
        <v>231</v>
      </c>
      <c r="E32" s="6" t="s">
        <v>232</v>
      </c>
      <c r="F32" s="6" t="s">
        <v>438</v>
      </c>
      <c r="G32" s="15" t="s">
        <v>259</v>
      </c>
      <c r="K32" s="6">
        <v>2</v>
      </c>
      <c r="L32" s="15" t="s">
        <v>219</v>
      </c>
      <c r="M32" s="15"/>
      <c r="N32" s="15" t="s">
        <v>73</v>
      </c>
      <c r="O32" s="15">
        <v>6</v>
      </c>
      <c r="P32" s="20">
        <f t="shared" si="0"/>
        <v>6.7491563554555678E-3</v>
      </c>
      <c r="Q32" s="20">
        <f t="shared" si="1"/>
        <v>-4.9983377662858492</v>
      </c>
      <c r="R32" s="20">
        <f t="shared" si="2"/>
        <v>-3.3734563102041724E-2</v>
      </c>
      <c r="T32" s="15" t="s">
        <v>73</v>
      </c>
      <c r="U32" s="15">
        <v>6</v>
      </c>
      <c r="V32" s="21">
        <f t="shared" si="3"/>
        <v>6.7491563554555678E-3</v>
      </c>
      <c r="W32" s="22">
        <f t="shared" si="4"/>
        <v>4.5551111510386284E-5</v>
      </c>
    </row>
    <row r="33" spans="1:23" x14ac:dyDescent="0.25">
      <c r="A33" s="1" t="s">
        <v>22</v>
      </c>
      <c r="B33" s="5">
        <v>42995</v>
      </c>
      <c r="C33" s="8">
        <v>1</v>
      </c>
      <c r="D33" t="s">
        <v>231</v>
      </c>
      <c r="E33" s="8" t="s">
        <v>232</v>
      </c>
      <c r="F33" s="6" t="s">
        <v>438</v>
      </c>
      <c r="G33" t="s">
        <v>268</v>
      </c>
      <c r="K33" s="17">
        <v>8</v>
      </c>
      <c r="L33" s="15" t="s">
        <v>99</v>
      </c>
      <c r="N33" s="16" t="s">
        <v>71</v>
      </c>
      <c r="O33" s="8">
        <v>10</v>
      </c>
      <c r="P33" s="20">
        <f t="shared" si="0"/>
        <v>1.1248593925759279E-2</v>
      </c>
      <c r="Q33" s="20">
        <f t="shared" si="1"/>
        <v>-4.4875121425198587</v>
      </c>
      <c r="R33" s="20">
        <f t="shared" si="2"/>
        <v>-5.0478201828119892E-2</v>
      </c>
      <c r="T33" s="16" t="s">
        <v>71</v>
      </c>
      <c r="U33" s="8">
        <v>10</v>
      </c>
      <c r="V33" s="21">
        <f t="shared" si="3"/>
        <v>1.1248593925759279E-2</v>
      </c>
      <c r="W33" s="22">
        <f t="shared" si="4"/>
        <v>1.2653086530662857E-4</v>
      </c>
    </row>
    <row r="34" spans="1:23" x14ac:dyDescent="0.25">
      <c r="A34" s="1" t="s">
        <v>22</v>
      </c>
      <c r="B34" s="5">
        <v>42995</v>
      </c>
      <c r="C34" s="6">
        <v>1</v>
      </c>
      <c r="D34" t="s">
        <v>231</v>
      </c>
      <c r="E34" s="6" t="s">
        <v>232</v>
      </c>
      <c r="F34" s="6" t="s">
        <v>438</v>
      </c>
      <c r="G34" t="s">
        <v>272</v>
      </c>
      <c r="K34" s="6">
        <v>6</v>
      </c>
      <c r="L34" s="15" t="s">
        <v>332</v>
      </c>
      <c r="N34" s="15" t="s">
        <v>112</v>
      </c>
      <c r="O34" s="15">
        <v>1</v>
      </c>
      <c r="P34" s="20">
        <f t="shared" si="0"/>
        <v>1.1248593925759281E-3</v>
      </c>
      <c r="Q34" s="20">
        <f t="shared" si="1"/>
        <v>-6.7900972355139046</v>
      </c>
      <c r="R34" s="20">
        <f t="shared" si="2"/>
        <v>-7.6379046518716591E-3</v>
      </c>
      <c r="T34" s="15" t="s">
        <v>112</v>
      </c>
      <c r="U34" s="15">
        <v>1</v>
      </c>
      <c r="V34" s="21">
        <f t="shared" si="3"/>
        <v>1.1248593925759281E-3</v>
      </c>
      <c r="W34" s="22">
        <f t="shared" si="4"/>
        <v>1.265308653066286E-6</v>
      </c>
    </row>
    <row r="35" spans="1:23" x14ac:dyDescent="0.25">
      <c r="A35" s="1" t="s">
        <v>22</v>
      </c>
      <c r="B35" s="5">
        <v>42995</v>
      </c>
      <c r="C35" s="6">
        <v>2</v>
      </c>
      <c r="D35" t="s">
        <v>221</v>
      </c>
      <c r="E35" s="6" t="s">
        <v>223</v>
      </c>
      <c r="F35" s="6" t="s">
        <v>443</v>
      </c>
      <c r="G35" t="s">
        <v>442</v>
      </c>
      <c r="K35" s="15">
        <v>6</v>
      </c>
      <c r="L35" s="15" t="s">
        <v>515</v>
      </c>
      <c r="N35" s="15" t="s">
        <v>81</v>
      </c>
      <c r="O35" s="15">
        <v>1</v>
      </c>
      <c r="P35" s="20">
        <f t="shared" si="0"/>
        <v>1.1248593925759281E-3</v>
      </c>
      <c r="Q35" s="20">
        <f t="shared" si="1"/>
        <v>-6.7900972355139046</v>
      </c>
      <c r="R35" s="20">
        <f t="shared" si="2"/>
        <v>-7.6379046518716591E-3</v>
      </c>
      <c r="T35" s="15" t="s">
        <v>81</v>
      </c>
      <c r="U35" s="15">
        <v>1</v>
      </c>
      <c r="V35" s="21">
        <f t="shared" si="3"/>
        <v>1.1248593925759281E-3</v>
      </c>
      <c r="W35" s="22">
        <f t="shared" si="4"/>
        <v>1.265308653066286E-6</v>
      </c>
    </row>
    <row r="36" spans="1:23" x14ac:dyDescent="0.25">
      <c r="A36" s="1" t="s">
        <v>22</v>
      </c>
      <c r="B36" s="5">
        <v>42995</v>
      </c>
      <c r="C36" s="17">
        <v>6</v>
      </c>
      <c r="D36" t="s">
        <v>204</v>
      </c>
      <c r="E36" s="17" t="s">
        <v>199</v>
      </c>
      <c r="F36" s="6" t="s">
        <v>437</v>
      </c>
      <c r="G36" s="15"/>
      <c r="K36" s="17">
        <v>16</v>
      </c>
      <c r="L36" s="6" t="s">
        <v>698</v>
      </c>
      <c r="N36" s="6" t="s">
        <v>72</v>
      </c>
      <c r="O36" s="6">
        <v>44</v>
      </c>
      <c r="P36" s="20">
        <f t="shared" si="0"/>
        <v>4.9493813273340834E-2</v>
      </c>
      <c r="Q36" s="20">
        <f t="shared" si="1"/>
        <v>-3.0059076015956432</v>
      </c>
      <c r="R36" s="20">
        <f t="shared" si="2"/>
        <v>-0.14877382955029056</v>
      </c>
      <c r="T36" s="6" t="s">
        <v>72</v>
      </c>
      <c r="U36" s="6">
        <v>44</v>
      </c>
      <c r="V36" s="21">
        <f t="shared" si="3"/>
        <v>4.9493813273340834E-2</v>
      </c>
      <c r="W36" s="22">
        <f t="shared" si="4"/>
        <v>2.4496375523363292E-3</v>
      </c>
    </row>
    <row r="37" spans="1:23" x14ac:dyDescent="0.25">
      <c r="A37" s="1" t="s">
        <v>22</v>
      </c>
      <c r="B37" s="5">
        <v>42995</v>
      </c>
      <c r="C37" s="6">
        <v>1</v>
      </c>
      <c r="D37" t="s">
        <v>221</v>
      </c>
      <c r="E37" s="6" t="s">
        <v>224</v>
      </c>
      <c r="F37" s="6" t="s">
        <v>440</v>
      </c>
      <c r="G37" s="15" t="s">
        <v>275</v>
      </c>
      <c r="K37" s="6">
        <v>3</v>
      </c>
      <c r="L37" s="15" t="s">
        <v>238</v>
      </c>
      <c r="M37" s="15"/>
      <c r="N37" s="6" t="s">
        <v>72</v>
      </c>
      <c r="O37" s="6">
        <v>3</v>
      </c>
      <c r="P37" s="20">
        <f t="shared" si="0"/>
        <v>3.3745781777277839E-3</v>
      </c>
      <c r="Q37" s="20">
        <f t="shared" si="1"/>
        <v>-5.6914849468457946</v>
      </c>
      <c r="R37" s="20">
        <f t="shared" si="2"/>
        <v>-1.9206360900491996E-2</v>
      </c>
      <c r="T37" s="6" t="s">
        <v>72</v>
      </c>
      <c r="U37" s="6">
        <v>3</v>
      </c>
      <c r="V37" s="21">
        <f t="shared" si="3"/>
        <v>3.3745781777277839E-3</v>
      </c>
      <c r="W37" s="22">
        <f t="shared" si="4"/>
        <v>1.1387777877596571E-5</v>
      </c>
    </row>
    <row r="38" spans="1:23" x14ac:dyDescent="0.25">
      <c r="A38" s="1" t="s">
        <v>22</v>
      </c>
      <c r="B38" s="5">
        <v>42995</v>
      </c>
      <c r="C38" s="15">
        <v>1</v>
      </c>
      <c r="D38" t="s">
        <v>204</v>
      </c>
      <c r="E38" s="15" t="s">
        <v>181</v>
      </c>
      <c r="F38" s="15" t="s">
        <v>437</v>
      </c>
      <c r="K38" s="6">
        <v>126</v>
      </c>
      <c r="L38" s="15" t="s">
        <v>275</v>
      </c>
      <c r="N38" s="15" t="s">
        <v>72</v>
      </c>
      <c r="O38" s="15">
        <v>3</v>
      </c>
      <c r="P38" s="20">
        <f t="shared" si="0"/>
        <v>3.3745781777277839E-3</v>
      </c>
      <c r="Q38" s="20">
        <f t="shared" si="1"/>
        <v>-5.6914849468457946</v>
      </c>
      <c r="R38" s="20">
        <f t="shared" si="2"/>
        <v>-1.9206360900491996E-2</v>
      </c>
      <c r="T38" s="15" t="s">
        <v>72</v>
      </c>
      <c r="U38" s="15">
        <v>3</v>
      </c>
      <c r="V38" s="21">
        <f t="shared" si="3"/>
        <v>3.3745781777277839E-3</v>
      </c>
      <c r="W38" s="22">
        <f t="shared" si="4"/>
        <v>1.1387777877596571E-5</v>
      </c>
    </row>
    <row r="39" spans="1:23" x14ac:dyDescent="0.25">
      <c r="A39" s="1" t="s">
        <v>22</v>
      </c>
      <c r="B39" s="5">
        <v>42995</v>
      </c>
      <c r="C39" s="6">
        <v>2</v>
      </c>
      <c r="D39" t="s">
        <v>221</v>
      </c>
      <c r="E39" s="6" t="s">
        <v>210</v>
      </c>
      <c r="F39" s="6" t="s">
        <v>440</v>
      </c>
      <c r="G39" t="s">
        <v>276</v>
      </c>
      <c r="K39" s="15">
        <v>6</v>
      </c>
      <c r="L39" s="15" t="s">
        <v>36</v>
      </c>
      <c r="N39" s="15" t="s">
        <v>72</v>
      </c>
      <c r="O39" s="15">
        <v>3</v>
      </c>
      <c r="P39" s="20">
        <f t="shared" si="0"/>
        <v>3.3745781777277839E-3</v>
      </c>
      <c r="Q39" s="20">
        <f t="shared" si="1"/>
        <v>-5.6914849468457946</v>
      </c>
      <c r="R39" s="20">
        <f t="shared" si="2"/>
        <v>-1.9206360900491996E-2</v>
      </c>
      <c r="T39" s="15" t="s">
        <v>72</v>
      </c>
      <c r="U39" s="15">
        <v>3</v>
      </c>
      <c r="V39" s="21">
        <f t="shared" si="3"/>
        <v>3.3745781777277839E-3</v>
      </c>
      <c r="W39" s="22">
        <f t="shared" si="4"/>
        <v>1.1387777877596571E-5</v>
      </c>
    </row>
    <row r="40" spans="1:23" x14ac:dyDescent="0.25">
      <c r="A40" s="1" t="s">
        <v>22</v>
      </c>
      <c r="B40" s="5">
        <v>42995</v>
      </c>
      <c r="C40" s="6">
        <v>1</v>
      </c>
      <c r="D40" t="s">
        <v>227</v>
      </c>
      <c r="E40" s="6" t="s">
        <v>228</v>
      </c>
      <c r="F40" s="6" t="s">
        <v>435</v>
      </c>
      <c r="G40" t="s">
        <v>652</v>
      </c>
      <c r="K40" s="8">
        <v>10</v>
      </c>
      <c r="L40" s="15" t="s">
        <v>261</v>
      </c>
      <c r="N40" s="15" t="s">
        <v>211</v>
      </c>
      <c r="O40" s="6">
        <v>1</v>
      </c>
      <c r="P40" s="20">
        <f t="shared" si="0"/>
        <v>1.1248593925759281E-3</v>
      </c>
      <c r="Q40" s="20">
        <f t="shared" si="1"/>
        <v>-6.7900972355139046</v>
      </c>
      <c r="R40" s="20">
        <f t="shared" si="2"/>
        <v>-7.6379046518716591E-3</v>
      </c>
      <c r="T40" s="15" t="s">
        <v>211</v>
      </c>
      <c r="U40" s="6">
        <v>1</v>
      </c>
      <c r="V40" s="21">
        <f t="shared" si="3"/>
        <v>1.1248593925759281E-3</v>
      </c>
      <c r="W40" s="22">
        <f t="shared" si="4"/>
        <v>1.265308653066286E-6</v>
      </c>
    </row>
    <row r="41" spans="1:23" x14ac:dyDescent="0.25">
      <c r="A41" s="1" t="s">
        <v>22</v>
      </c>
      <c r="B41" s="5">
        <v>42995</v>
      </c>
      <c r="C41" s="6">
        <v>5</v>
      </c>
      <c r="D41" t="s">
        <v>221</v>
      </c>
      <c r="E41" s="6" t="s">
        <v>222</v>
      </c>
      <c r="F41" s="6" t="s">
        <v>440</v>
      </c>
      <c r="G41" t="s">
        <v>262</v>
      </c>
      <c r="K41" s="15">
        <v>1</v>
      </c>
      <c r="L41" s="15" t="s">
        <v>74</v>
      </c>
      <c r="N41" s="15" t="s">
        <v>402</v>
      </c>
      <c r="O41" s="15">
        <v>1</v>
      </c>
      <c r="P41" s="20">
        <f t="shared" si="0"/>
        <v>1.1248593925759281E-3</v>
      </c>
      <c r="Q41" s="20">
        <f t="shared" si="1"/>
        <v>-6.7900972355139046</v>
      </c>
      <c r="R41" s="20">
        <f t="shared" si="2"/>
        <v>-7.6379046518716591E-3</v>
      </c>
      <c r="T41" s="15" t="s">
        <v>402</v>
      </c>
      <c r="U41" s="15">
        <v>1</v>
      </c>
      <c r="V41" s="21">
        <f t="shared" si="3"/>
        <v>1.1248593925759281E-3</v>
      </c>
      <c r="W41" s="22">
        <f t="shared" si="4"/>
        <v>1.265308653066286E-6</v>
      </c>
    </row>
    <row r="42" spans="1:23" x14ac:dyDescent="0.25">
      <c r="A42" s="1" t="s">
        <v>22</v>
      </c>
      <c r="B42" s="5">
        <v>42995</v>
      </c>
      <c r="C42" s="6">
        <v>3</v>
      </c>
      <c r="D42" t="s">
        <v>221</v>
      </c>
      <c r="E42" s="6" t="s">
        <v>222</v>
      </c>
      <c r="F42" s="6" t="s">
        <v>440</v>
      </c>
      <c r="G42" t="s">
        <v>277</v>
      </c>
      <c r="K42" s="15">
        <v>1</v>
      </c>
      <c r="L42" s="15" t="s">
        <v>83</v>
      </c>
      <c r="N42" s="15" t="s">
        <v>82</v>
      </c>
      <c r="O42" s="15">
        <v>1</v>
      </c>
      <c r="P42" s="20">
        <f t="shared" si="0"/>
        <v>1.1248593925759281E-3</v>
      </c>
      <c r="Q42" s="20">
        <f t="shared" si="1"/>
        <v>-6.7900972355139046</v>
      </c>
      <c r="R42" s="20">
        <f t="shared" si="2"/>
        <v>-7.6379046518716591E-3</v>
      </c>
      <c r="T42" s="15" t="s">
        <v>82</v>
      </c>
      <c r="U42" s="15">
        <v>1</v>
      </c>
      <c r="V42" s="21">
        <f t="shared" si="3"/>
        <v>1.1248593925759281E-3</v>
      </c>
      <c r="W42" s="22">
        <f t="shared" si="4"/>
        <v>1.265308653066286E-6</v>
      </c>
    </row>
    <row r="43" spans="1:23" x14ac:dyDescent="0.25">
      <c r="A43" s="1" t="s">
        <v>22</v>
      </c>
      <c r="B43" s="5">
        <v>42995</v>
      </c>
      <c r="C43" s="6">
        <v>4</v>
      </c>
      <c r="D43" t="s">
        <v>227</v>
      </c>
      <c r="E43" s="6" t="s">
        <v>229</v>
      </c>
      <c r="F43" s="6" t="s">
        <v>435</v>
      </c>
      <c r="G43" s="15" t="s">
        <v>269</v>
      </c>
      <c r="K43" s="6">
        <v>44</v>
      </c>
      <c r="L43" s="15" t="s">
        <v>262</v>
      </c>
      <c r="N43" s="6" t="s">
        <v>82</v>
      </c>
      <c r="O43" s="6">
        <v>3</v>
      </c>
      <c r="P43" s="20">
        <f t="shared" si="0"/>
        <v>3.3745781777277839E-3</v>
      </c>
      <c r="Q43" s="20">
        <f t="shared" si="1"/>
        <v>-5.6914849468457946</v>
      </c>
      <c r="R43" s="20">
        <f t="shared" si="2"/>
        <v>-1.9206360900491996E-2</v>
      </c>
      <c r="T43" s="6" t="s">
        <v>82</v>
      </c>
      <c r="U43" s="6">
        <v>3</v>
      </c>
      <c r="V43" s="21">
        <f t="shared" si="3"/>
        <v>3.3745781777277839E-3</v>
      </c>
      <c r="W43" s="22">
        <f t="shared" si="4"/>
        <v>1.1387777877596571E-5</v>
      </c>
    </row>
    <row r="44" spans="1:23" x14ac:dyDescent="0.25">
      <c r="A44" s="1" t="s">
        <v>22</v>
      </c>
      <c r="B44" s="5">
        <v>42995</v>
      </c>
      <c r="C44" s="6">
        <v>1</v>
      </c>
      <c r="D44" t="s">
        <v>225</v>
      </c>
      <c r="E44" s="6" t="s">
        <v>226</v>
      </c>
      <c r="F44" s="6" t="s">
        <v>438</v>
      </c>
      <c r="G44" s="15" t="s">
        <v>266</v>
      </c>
      <c r="K44" s="6">
        <v>3</v>
      </c>
      <c r="L44" s="15" t="s">
        <v>273</v>
      </c>
      <c r="N44" s="17" t="s">
        <v>114</v>
      </c>
      <c r="O44" s="17">
        <v>4</v>
      </c>
      <c r="P44" s="20">
        <f t="shared" si="0"/>
        <v>4.4994375703037125E-3</v>
      </c>
      <c r="Q44" s="20">
        <f t="shared" si="1"/>
        <v>-5.4038028743940139</v>
      </c>
      <c r="R44" s="20">
        <f t="shared" si="2"/>
        <v>-2.4314073675563621E-2</v>
      </c>
      <c r="T44" s="17" t="s">
        <v>114</v>
      </c>
      <c r="U44" s="17">
        <v>4</v>
      </c>
      <c r="V44" s="21">
        <f t="shared" si="3"/>
        <v>4.4994375703037125E-3</v>
      </c>
      <c r="W44" s="22">
        <f t="shared" si="4"/>
        <v>2.0244938449060576E-5</v>
      </c>
    </row>
    <row r="45" spans="1:23" x14ac:dyDescent="0.25">
      <c r="A45" s="1" t="s">
        <v>22</v>
      </c>
      <c r="B45" s="5">
        <v>42995</v>
      </c>
      <c r="C45" s="6">
        <v>2</v>
      </c>
      <c r="D45" t="s">
        <v>205</v>
      </c>
      <c r="E45" s="6" t="s">
        <v>206</v>
      </c>
      <c r="F45" s="6" t="s">
        <v>440</v>
      </c>
      <c r="G45" s="6" t="s">
        <v>653</v>
      </c>
      <c r="K45" s="15">
        <v>3</v>
      </c>
      <c r="L45" s="15" t="s">
        <v>75</v>
      </c>
      <c r="N45" s="15" t="s">
        <v>90</v>
      </c>
      <c r="O45" s="15">
        <v>1</v>
      </c>
      <c r="P45" s="20">
        <f t="shared" si="0"/>
        <v>1.1248593925759281E-3</v>
      </c>
      <c r="Q45" s="20">
        <f t="shared" si="1"/>
        <v>-6.7900972355139046</v>
      </c>
      <c r="R45" s="20">
        <f t="shared" si="2"/>
        <v>-7.6379046518716591E-3</v>
      </c>
      <c r="T45" s="15" t="s">
        <v>90</v>
      </c>
      <c r="U45" s="15">
        <v>1</v>
      </c>
      <c r="V45" s="21">
        <f t="shared" si="3"/>
        <v>1.1248593925759281E-3</v>
      </c>
      <c r="W45" s="22">
        <f t="shared" si="4"/>
        <v>1.265308653066286E-6</v>
      </c>
    </row>
    <row r="46" spans="1:23" x14ac:dyDescent="0.25">
      <c r="A46" s="1" t="s">
        <v>22</v>
      </c>
      <c r="B46" s="5">
        <v>42995</v>
      </c>
      <c r="C46" s="6">
        <v>3</v>
      </c>
      <c r="D46" t="s">
        <v>231</v>
      </c>
      <c r="E46" s="15" t="s">
        <v>234</v>
      </c>
      <c r="F46" s="6" t="s">
        <v>438</v>
      </c>
      <c r="G46" s="15"/>
      <c r="K46" s="15">
        <v>3</v>
      </c>
      <c r="L46" s="15" t="s">
        <v>32</v>
      </c>
      <c r="N46" s="15" t="s">
        <v>93</v>
      </c>
      <c r="O46" s="15">
        <v>1</v>
      </c>
      <c r="P46" s="20">
        <f t="shared" si="0"/>
        <v>1.1248593925759281E-3</v>
      </c>
      <c r="Q46" s="20">
        <f t="shared" si="1"/>
        <v>-6.7900972355139046</v>
      </c>
      <c r="R46" s="20">
        <f t="shared" si="2"/>
        <v>-7.6379046518716591E-3</v>
      </c>
      <c r="T46" s="15" t="s">
        <v>93</v>
      </c>
      <c r="U46" s="15">
        <v>1</v>
      </c>
      <c r="V46" s="21">
        <f t="shared" si="3"/>
        <v>1.1248593925759281E-3</v>
      </c>
      <c r="W46" s="22">
        <f t="shared" si="4"/>
        <v>1.265308653066286E-6</v>
      </c>
    </row>
    <row r="47" spans="1:23" x14ac:dyDescent="0.25">
      <c r="A47" s="1" t="s">
        <v>22</v>
      </c>
      <c r="B47" s="5">
        <v>42995</v>
      </c>
      <c r="C47" s="6">
        <v>2</v>
      </c>
      <c r="D47" t="s">
        <v>231</v>
      </c>
      <c r="E47" s="15" t="s">
        <v>219</v>
      </c>
      <c r="F47" s="6" t="s">
        <v>438</v>
      </c>
      <c r="K47" s="6">
        <v>1</v>
      </c>
      <c r="L47" s="15" t="s">
        <v>316</v>
      </c>
      <c r="N47" s="15" t="s">
        <v>93</v>
      </c>
      <c r="O47" s="6">
        <v>1</v>
      </c>
      <c r="P47" s="20">
        <f t="shared" si="0"/>
        <v>1.1248593925759281E-3</v>
      </c>
      <c r="Q47" s="20">
        <f t="shared" si="1"/>
        <v>-6.7900972355139046</v>
      </c>
      <c r="R47" s="20">
        <f t="shared" si="2"/>
        <v>-7.6379046518716591E-3</v>
      </c>
      <c r="T47" s="15" t="s">
        <v>93</v>
      </c>
      <c r="U47" s="6">
        <v>1</v>
      </c>
      <c r="V47" s="21">
        <f t="shared" si="3"/>
        <v>1.1248593925759281E-3</v>
      </c>
      <c r="W47" s="22">
        <f t="shared" si="4"/>
        <v>1.265308653066286E-6</v>
      </c>
    </row>
    <row r="48" spans="1:23" x14ac:dyDescent="0.25">
      <c r="A48" s="1" t="s">
        <v>22</v>
      </c>
      <c r="B48" s="5">
        <v>42995</v>
      </c>
      <c r="C48" s="15">
        <v>107</v>
      </c>
      <c r="D48" t="s">
        <v>204</v>
      </c>
      <c r="E48" s="15" t="s">
        <v>200</v>
      </c>
      <c r="F48" s="6" t="s">
        <v>680</v>
      </c>
      <c r="G48" s="6" t="s">
        <v>691</v>
      </c>
      <c r="K48" s="15">
        <v>1</v>
      </c>
      <c r="L48" s="15" t="s">
        <v>406</v>
      </c>
      <c r="N48" s="15" t="s">
        <v>92</v>
      </c>
      <c r="O48" s="15">
        <v>1</v>
      </c>
      <c r="P48" s="20">
        <f t="shared" si="0"/>
        <v>1.1248593925759281E-3</v>
      </c>
      <c r="Q48" s="20">
        <f t="shared" si="1"/>
        <v>-6.7900972355139046</v>
      </c>
      <c r="R48" s="20">
        <f t="shared" si="2"/>
        <v>-7.6379046518716591E-3</v>
      </c>
      <c r="T48" s="15" t="s">
        <v>92</v>
      </c>
      <c r="U48" s="15">
        <v>1</v>
      </c>
      <c r="V48" s="21">
        <f t="shared" si="3"/>
        <v>1.1248593925759281E-3</v>
      </c>
      <c r="W48" s="22">
        <f t="shared" si="4"/>
        <v>1.265308653066286E-6</v>
      </c>
    </row>
    <row r="49" spans="1:23" x14ac:dyDescent="0.25">
      <c r="A49" s="1" t="s">
        <v>22</v>
      </c>
      <c r="B49" s="5">
        <v>42995</v>
      </c>
      <c r="C49" s="6">
        <v>1</v>
      </c>
      <c r="D49" t="s">
        <v>227</v>
      </c>
      <c r="E49" s="6" t="s">
        <v>230</v>
      </c>
      <c r="F49" s="6" t="s">
        <v>435</v>
      </c>
      <c r="G49" s="15" t="s">
        <v>274</v>
      </c>
      <c r="K49" s="15">
        <v>1</v>
      </c>
      <c r="L49" s="15" t="s">
        <v>84</v>
      </c>
      <c r="N49" s="17" t="s">
        <v>217</v>
      </c>
      <c r="O49" s="17">
        <v>10</v>
      </c>
      <c r="P49" s="20">
        <f t="shared" si="0"/>
        <v>1.1248593925759279E-2</v>
      </c>
      <c r="Q49" s="20">
        <f t="shared" si="1"/>
        <v>-4.4875121425198587</v>
      </c>
      <c r="R49" s="20">
        <f t="shared" si="2"/>
        <v>-5.0478201828119892E-2</v>
      </c>
      <c r="T49" s="17" t="s">
        <v>217</v>
      </c>
      <c r="U49" s="17">
        <v>10</v>
      </c>
      <c r="V49" s="21">
        <f t="shared" si="3"/>
        <v>1.1248593925759279E-2</v>
      </c>
      <c r="W49" s="22">
        <f t="shared" si="4"/>
        <v>1.2653086530662857E-4</v>
      </c>
    </row>
    <row r="50" spans="1:23" x14ac:dyDescent="0.25">
      <c r="A50" s="1" t="s">
        <v>22</v>
      </c>
      <c r="B50" s="5">
        <v>43008</v>
      </c>
      <c r="C50" s="6">
        <v>1</v>
      </c>
      <c r="D50" t="s">
        <v>312</v>
      </c>
      <c r="E50" s="17" t="s">
        <v>330</v>
      </c>
      <c r="F50" s="6" t="s">
        <v>438</v>
      </c>
      <c r="K50" s="6">
        <v>3</v>
      </c>
      <c r="L50" s="6" t="s">
        <v>433</v>
      </c>
      <c r="N50" s="15" t="s">
        <v>242</v>
      </c>
      <c r="O50" s="15">
        <v>1</v>
      </c>
      <c r="P50" s="20">
        <f t="shared" si="0"/>
        <v>1.1248593925759281E-3</v>
      </c>
      <c r="Q50" s="20">
        <f t="shared" si="1"/>
        <v>-6.7900972355139046</v>
      </c>
      <c r="R50" s="20">
        <f t="shared" si="2"/>
        <v>-7.6379046518716591E-3</v>
      </c>
      <c r="T50" s="15" t="s">
        <v>242</v>
      </c>
      <c r="U50" s="15">
        <v>1</v>
      </c>
      <c r="V50" s="21">
        <f t="shared" si="3"/>
        <v>1.1248593925759281E-3</v>
      </c>
      <c r="W50" s="22">
        <f t="shared" si="4"/>
        <v>1.265308653066286E-6</v>
      </c>
    </row>
    <row r="51" spans="1:23" x14ac:dyDescent="0.25">
      <c r="A51" s="1" t="s">
        <v>22</v>
      </c>
      <c r="B51" s="5">
        <v>43008</v>
      </c>
      <c r="C51" s="6">
        <v>1</v>
      </c>
      <c r="D51" t="s">
        <v>310</v>
      </c>
      <c r="E51" s="15" t="s">
        <v>327</v>
      </c>
      <c r="F51" s="6" t="s">
        <v>435</v>
      </c>
      <c r="G51" s="6" t="s">
        <v>655</v>
      </c>
      <c r="K51" s="17">
        <v>4</v>
      </c>
      <c r="L51" s="15" t="s">
        <v>115</v>
      </c>
      <c r="N51" s="15" t="s">
        <v>185</v>
      </c>
      <c r="O51" s="15">
        <v>1</v>
      </c>
      <c r="P51" s="20">
        <f t="shared" si="0"/>
        <v>1.1248593925759281E-3</v>
      </c>
      <c r="Q51" s="20">
        <f t="shared" si="1"/>
        <v>-6.7900972355139046</v>
      </c>
      <c r="R51" s="20">
        <f t="shared" si="2"/>
        <v>-7.6379046518716591E-3</v>
      </c>
      <c r="T51" s="15" t="s">
        <v>185</v>
      </c>
      <c r="U51" s="15">
        <v>1</v>
      </c>
      <c r="V51" s="21">
        <f t="shared" si="3"/>
        <v>1.1248593925759281E-3</v>
      </c>
      <c r="W51" s="22">
        <f t="shared" si="4"/>
        <v>1.265308653066286E-6</v>
      </c>
    </row>
    <row r="52" spans="1:23" x14ac:dyDescent="0.25">
      <c r="A52" s="1" t="s">
        <v>22</v>
      </c>
      <c r="B52" s="5">
        <v>43008</v>
      </c>
      <c r="C52" s="17">
        <v>1</v>
      </c>
      <c r="D52" t="s">
        <v>204</v>
      </c>
      <c r="E52" s="17" t="s">
        <v>197</v>
      </c>
      <c r="F52" s="15" t="s">
        <v>473</v>
      </c>
      <c r="K52" s="15">
        <v>1</v>
      </c>
      <c r="L52" s="15" t="s">
        <v>90</v>
      </c>
      <c r="M52" s="15"/>
      <c r="N52" s="15" t="s">
        <v>94</v>
      </c>
      <c r="O52" s="15">
        <v>4</v>
      </c>
      <c r="P52" s="20">
        <f t="shared" si="0"/>
        <v>4.4994375703037125E-3</v>
      </c>
      <c r="Q52" s="20">
        <f t="shared" si="1"/>
        <v>-5.4038028743940139</v>
      </c>
      <c r="R52" s="20">
        <f t="shared" si="2"/>
        <v>-2.4314073675563621E-2</v>
      </c>
      <c r="T52" s="15" t="s">
        <v>94</v>
      </c>
      <c r="U52" s="15">
        <v>4</v>
      </c>
      <c r="V52" s="21">
        <f t="shared" si="3"/>
        <v>4.4994375703037125E-3</v>
      </c>
      <c r="W52" s="22">
        <f t="shared" si="4"/>
        <v>2.0244938449060576E-5</v>
      </c>
    </row>
    <row r="53" spans="1:23" x14ac:dyDescent="0.25">
      <c r="A53" s="1" t="s">
        <v>22</v>
      </c>
      <c r="B53" s="5">
        <v>43008</v>
      </c>
      <c r="C53" s="6">
        <v>2</v>
      </c>
      <c r="D53" t="s">
        <v>312</v>
      </c>
      <c r="E53" t="s">
        <v>331</v>
      </c>
      <c r="F53" s="6" t="s">
        <v>438</v>
      </c>
      <c r="G53" t="s">
        <v>334</v>
      </c>
      <c r="K53" s="15">
        <v>1</v>
      </c>
      <c r="L53" s="15" t="s">
        <v>98</v>
      </c>
      <c r="N53" s="17" t="s">
        <v>229</v>
      </c>
      <c r="O53" s="17">
        <v>1</v>
      </c>
      <c r="P53" s="20">
        <f t="shared" si="0"/>
        <v>1.1248593925759281E-3</v>
      </c>
      <c r="Q53" s="20">
        <f t="shared" si="1"/>
        <v>-6.7900972355139046</v>
      </c>
      <c r="R53" s="20">
        <f t="shared" si="2"/>
        <v>-7.6379046518716591E-3</v>
      </c>
      <c r="T53" s="17" t="s">
        <v>229</v>
      </c>
      <c r="U53" s="17">
        <v>1</v>
      </c>
      <c r="V53" s="21">
        <f t="shared" si="3"/>
        <v>1.1248593925759281E-3</v>
      </c>
      <c r="W53" s="22">
        <f t="shared" si="4"/>
        <v>1.265308653066286E-6</v>
      </c>
    </row>
    <row r="54" spans="1:23" x14ac:dyDescent="0.25">
      <c r="A54" s="1" t="s">
        <v>22</v>
      </c>
      <c r="B54" s="5">
        <v>43008</v>
      </c>
      <c r="C54" s="6">
        <v>3</v>
      </c>
      <c r="D54" t="s">
        <v>312</v>
      </c>
      <c r="E54" t="s">
        <v>331</v>
      </c>
      <c r="F54" s="6" t="s">
        <v>438</v>
      </c>
      <c r="G54" t="s">
        <v>333</v>
      </c>
      <c r="K54" s="6">
        <v>1</v>
      </c>
      <c r="L54" s="6" t="s">
        <v>655</v>
      </c>
      <c r="N54" s="15" t="s">
        <v>229</v>
      </c>
      <c r="O54" s="15">
        <v>2</v>
      </c>
      <c r="P54" s="20">
        <f t="shared" si="0"/>
        <v>2.2497187851518562E-3</v>
      </c>
      <c r="Q54" s="20">
        <f t="shared" si="1"/>
        <v>-6.0969500549539593</v>
      </c>
      <c r="R54" s="20">
        <f t="shared" si="2"/>
        <v>-1.3716423070762564E-2</v>
      </c>
      <c r="T54" s="15" t="s">
        <v>229</v>
      </c>
      <c r="U54" s="15">
        <v>2</v>
      </c>
      <c r="V54" s="21">
        <f t="shared" si="3"/>
        <v>2.2497187851518562E-3</v>
      </c>
      <c r="W54" s="22">
        <f t="shared" si="4"/>
        <v>5.0612346122651439E-6</v>
      </c>
    </row>
    <row r="55" spans="1:23" x14ac:dyDescent="0.25">
      <c r="A55" s="1" t="s">
        <v>22</v>
      </c>
      <c r="B55" s="5">
        <v>43008</v>
      </c>
      <c r="C55" s="6">
        <v>3</v>
      </c>
      <c r="D55" t="s">
        <v>308</v>
      </c>
      <c r="E55" t="s">
        <v>320</v>
      </c>
      <c r="F55" s="6" t="s">
        <v>441</v>
      </c>
      <c r="K55" s="15">
        <v>1</v>
      </c>
      <c r="L55" s="15" t="s">
        <v>97</v>
      </c>
      <c r="N55" s="6" t="s">
        <v>229</v>
      </c>
      <c r="O55" s="6">
        <v>24</v>
      </c>
      <c r="P55" s="20">
        <f t="shared" si="0"/>
        <v>2.6996625421822271E-2</v>
      </c>
      <c r="Q55" s="20">
        <f t="shared" si="1"/>
        <v>-3.6120434051659589</v>
      </c>
      <c r="R55" s="20">
        <f t="shared" si="2"/>
        <v>-9.7512982816628804E-2</v>
      </c>
      <c r="T55" s="6" t="s">
        <v>229</v>
      </c>
      <c r="U55" s="6">
        <v>24</v>
      </c>
      <c r="V55" s="21">
        <f t="shared" si="3"/>
        <v>2.6996625421822271E-2</v>
      </c>
      <c r="W55" s="22">
        <f t="shared" si="4"/>
        <v>7.2881778416618054E-4</v>
      </c>
    </row>
    <row r="56" spans="1:23" x14ac:dyDescent="0.25">
      <c r="A56" s="1" t="s">
        <v>22</v>
      </c>
      <c r="B56" s="5">
        <v>43008</v>
      </c>
      <c r="C56" s="17">
        <v>3</v>
      </c>
      <c r="D56" t="s">
        <v>204</v>
      </c>
      <c r="E56" s="17" t="s">
        <v>192</v>
      </c>
      <c r="F56" s="6" t="s">
        <v>471</v>
      </c>
      <c r="G56" s="15"/>
      <c r="K56" s="17">
        <v>10</v>
      </c>
      <c r="L56" s="17" t="s">
        <v>217</v>
      </c>
      <c r="M56" s="15"/>
      <c r="N56" s="10" t="s">
        <v>668</v>
      </c>
      <c r="O56" s="18">
        <v>1</v>
      </c>
      <c r="P56" s="20">
        <f t="shared" si="0"/>
        <v>1.1248593925759281E-3</v>
      </c>
      <c r="Q56" s="20">
        <f t="shared" si="1"/>
        <v>-6.7900972355139046</v>
      </c>
      <c r="R56" s="20">
        <f t="shared" si="2"/>
        <v>-7.6379046518716591E-3</v>
      </c>
      <c r="T56" s="10" t="s">
        <v>668</v>
      </c>
      <c r="U56" s="18">
        <v>1</v>
      </c>
      <c r="V56" s="21">
        <f t="shared" si="3"/>
        <v>1.1248593925759281E-3</v>
      </c>
      <c r="W56" s="22">
        <f t="shared" si="4"/>
        <v>1.265308653066286E-6</v>
      </c>
    </row>
    <row r="57" spans="1:23" x14ac:dyDescent="0.25">
      <c r="A57" s="1" t="s">
        <v>22</v>
      </c>
      <c r="B57" s="5">
        <v>43008</v>
      </c>
      <c r="C57" s="15">
        <v>3</v>
      </c>
      <c r="D57" t="s">
        <v>204</v>
      </c>
      <c r="E57" s="17" t="s">
        <v>451</v>
      </c>
      <c r="F57" s="6" t="s">
        <v>471</v>
      </c>
      <c r="K57" s="15">
        <v>1</v>
      </c>
      <c r="L57" s="15" t="s">
        <v>242</v>
      </c>
      <c r="M57" s="15"/>
      <c r="N57" s="8" t="s">
        <v>95</v>
      </c>
      <c r="O57" s="8">
        <v>1</v>
      </c>
      <c r="P57" s="20">
        <f t="shared" si="0"/>
        <v>1.1248593925759281E-3</v>
      </c>
      <c r="Q57" s="20">
        <f t="shared" si="1"/>
        <v>-6.7900972355139046</v>
      </c>
      <c r="R57" s="20">
        <f t="shared" si="2"/>
        <v>-7.6379046518716591E-3</v>
      </c>
      <c r="T57" s="8" t="s">
        <v>95</v>
      </c>
      <c r="U57" s="8">
        <v>1</v>
      </c>
      <c r="V57" s="21">
        <f t="shared" si="3"/>
        <v>1.1248593925759281E-3</v>
      </c>
      <c r="W57" s="22">
        <f t="shared" si="4"/>
        <v>1.265308653066286E-6</v>
      </c>
    </row>
    <row r="58" spans="1:23" x14ac:dyDescent="0.25">
      <c r="A58" s="1" t="s">
        <v>22</v>
      </c>
      <c r="B58" s="5">
        <v>43008</v>
      </c>
      <c r="C58" s="6">
        <v>2</v>
      </c>
      <c r="D58" t="s">
        <v>308</v>
      </c>
      <c r="E58" s="15" t="s">
        <v>313</v>
      </c>
      <c r="F58" s="6" t="s">
        <v>441</v>
      </c>
      <c r="G58" t="s">
        <v>314</v>
      </c>
      <c r="K58" s="15">
        <v>1</v>
      </c>
      <c r="L58" s="15"/>
      <c r="N58" s="15" t="s">
        <v>95</v>
      </c>
      <c r="O58" s="15">
        <v>1</v>
      </c>
      <c r="P58" s="20">
        <f t="shared" si="0"/>
        <v>1.1248593925759281E-3</v>
      </c>
      <c r="Q58" s="20">
        <f t="shared" si="1"/>
        <v>-6.7900972355139046</v>
      </c>
      <c r="R58" s="20">
        <f t="shared" si="2"/>
        <v>-7.6379046518716591E-3</v>
      </c>
      <c r="T58" s="15" t="s">
        <v>95</v>
      </c>
      <c r="U58" s="15">
        <v>1</v>
      </c>
      <c r="V58" s="21">
        <f t="shared" si="3"/>
        <v>1.1248593925759281E-3</v>
      </c>
      <c r="W58" s="22">
        <f t="shared" si="4"/>
        <v>1.265308653066286E-6</v>
      </c>
    </row>
    <row r="59" spans="1:23" x14ac:dyDescent="0.25">
      <c r="A59" s="1" t="s">
        <v>22</v>
      </c>
      <c r="B59" s="5">
        <v>43008</v>
      </c>
      <c r="C59" s="15">
        <v>1</v>
      </c>
      <c r="D59" t="s">
        <v>204</v>
      </c>
      <c r="E59" s="15" t="s">
        <v>450</v>
      </c>
      <c r="F59" s="15" t="s">
        <v>471</v>
      </c>
      <c r="G59" s="15" t="s">
        <v>690</v>
      </c>
      <c r="K59" s="15">
        <v>4</v>
      </c>
      <c r="L59" s="15" t="s">
        <v>650</v>
      </c>
      <c r="N59" s="15" t="s">
        <v>370</v>
      </c>
      <c r="O59" s="15">
        <v>1</v>
      </c>
      <c r="P59" s="20">
        <f t="shared" si="0"/>
        <v>1.1248593925759281E-3</v>
      </c>
      <c r="Q59" s="20">
        <f t="shared" si="1"/>
        <v>-6.7900972355139046</v>
      </c>
      <c r="R59" s="20">
        <f t="shared" si="2"/>
        <v>-7.6379046518716591E-3</v>
      </c>
      <c r="T59" s="15" t="s">
        <v>370</v>
      </c>
      <c r="U59" s="15">
        <v>1</v>
      </c>
      <c r="V59" s="21">
        <f t="shared" si="3"/>
        <v>1.1248593925759281E-3</v>
      </c>
      <c r="W59" s="22">
        <f t="shared" si="4"/>
        <v>1.265308653066286E-6</v>
      </c>
    </row>
    <row r="60" spans="1:23" x14ac:dyDescent="0.25">
      <c r="A60" s="1" t="s">
        <v>22</v>
      </c>
      <c r="B60" s="5">
        <v>43008</v>
      </c>
      <c r="C60" s="6">
        <v>1</v>
      </c>
      <c r="D60" t="s">
        <v>308</v>
      </c>
      <c r="E60" s="15" t="s">
        <v>318</v>
      </c>
      <c r="F60" s="6" t="s">
        <v>441</v>
      </c>
      <c r="G60" s="15" t="s">
        <v>319</v>
      </c>
      <c r="K60" s="17">
        <v>1</v>
      </c>
      <c r="L60" s="15" t="s">
        <v>658</v>
      </c>
      <c r="N60" s="6" t="s">
        <v>223</v>
      </c>
      <c r="O60" s="6">
        <v>4</v>
      </c>
      <c r="P60" s="20">
        <f t="shared" si="0"/>
        <v>4.4994375703037125E-3</v>
      </c>
      <c r="Q60" s="20">
        <f t="shared" si="1"/>
        <v>-5.4038028743940139</v>
      </c>
      <c r="R60" s="20">
        <f t="shared" si="2"/>
        <v>-2.4314073675563621E-2</v>
      </c>
      <c r="T60" s="6" t="s">
        <v>223</v>
      </c>
      <c r="U60" s="6">
        <v>4</v>
      </c>
      <c r="V60" s="21">
        <f t="shared" si="3"/>
        <v>4.4994375703037125E-3</v>
      </c>
      <c r="W60" s="22">
        <f t="shared" si="4"/>
        <v>2.0244938449060576E-5</v>
      </c>
    </row>
    <row r="61" spans="1:23" x14ac:dyDescent="0.25">
      <c r="A61" s="1" t="s">
        <v>22</v>
      </c>
      <c r="B61" s="5">
        <v>43008</v>
      </c>
      <c r="C61" s="6">
        <v>1</v>
      </c>
      <c r="D61" t="s">
        <v>310</v>
      </c>
      <c r="E61" s="15" t="s">
        <v>325</v>
      </c>
      <c r="F61" s="6" t="s">
        <v>435</v>
      </c>
      <c r="G61" s="6" t="s">
        <v>654</v>
      </c>
      <c r="K61" s="15">
        <v>2</v>
      </c>
      <c r="L61" s="15" t="s">
        <v>394</v>
      </c>
      <c r="N61" s="15" t="s">
        <v>403</v>
      </c>
      <c r="O61" s="15">
        <v>1</v>
      </c>
      <c r="P61" s="20">
        <f t="shared" si="0"/>
        <v>1.1248593925759281E-3</v>
      </c>
      <c r="Q61" s="20">
        <f t="shared" si="1"/>
        <v>-6.7900972355139046</v>
      </c>
      <c r="R61" s="20">
        <f t="shared" si="2"/>
        <v>-7.6379046518716591E-3</v>
      </c>
      <c r="T61" s="15" t="s">
        <v>403</v>
      </c>
      <c r="U61" s="15">
        <v>1</v>
      </c>
      <c r="V61" s="21">
        <f t="shared" si="3"/>
        <v>1.1248593925759281E-3</v>
      </c>
      <c r="W61" s="22">
        <f t="shared" si="4"/>
        <v>1.265308653066286E-6</v>
      </c>
    </row>
    <row r="62" spans="1:23" x14ac:dyDescent="0.25">
      <c r="A62" s="1" t="s">
        <v>22</v>
      </c>
      <c r="B62" s="5">
        <v>43008</v>
      </c>
      <c r="C62" s="6">
        <v>5</v>
      </c>
      <c r="D62" t="s">
        <v>308</v>
      </c>
      <c r="E62" s="15" t="s">
        <v>317</v>
      </c>
      <c r="F62" s="6" t="s">
        <v>441</v>
      </c>
      <c r="G62" t="s">
        <v>303</v>
      </c>
      <c r="K62" s="6">
        <v>24</v>
      </c>
      <c r="L62" s="15" t="s">
        <v>269</v>
      </c>
      <c r="O62">
        <f>SUM(P4:P61)</f>
        <v>250.71878515185594</v>
      </c>
      <c r="V62" s="21"/>
    </row>
    <row r="63" spans="1:23" x14ac:dyDescent="0.25">
      <c r="A63" s="1" t="s">
        <v>22</v>
      </c>
      <c r="B63" s="5">
        <v>43008</v>
      </c>
      <c r="C63" s="6">
        <v>1</v>
      </c>
      <c r="D63" t="s">
        <v>308</v>
      </c>
      <c r="E63" t="s">
        <v>315</v>
      </c>
      <c r="F63" s="6" t="s">
        <v>441</v>
      </c>
      <c r="G63" t="s">
        <v>316</v>
      </c>
      <c r="K63" s="18">
        <v>1</v>
      </c>
      <c r="L63" s="10" t="s">
        <v>668</v>
      </c>
      <c r="M63" s="15"/>
      <c r="P63" s="20" t="s">
        <v>728</v>
      </c>
      <c r="Q63" s="20"/>
      <c r="R63" s="20">
        <f>SUM(S4:S61)</f>
        <v>-0.59711574016415125</v>
      </c>
    </row>
    <row r="64" spans="1:23" x14ac:dyDescent="0.25">
      <c r="A64" s="1" t="s">
        <v>22</v>
      </c>
      <c r="B64" s="5">
        <v>43008</v>
      </c>
      <c r="C64" s="6">
        <v>3</v>
      </c>
      <c r="D64" t="s">
        <v>310</v>
      </c>
      <c r="E64" s="15" t="s">
        <v>324</v>
      </c>
      <c r="F64" s="6" t="s">
        <v>435</v>
      </c>
      <c r="G64" t="s">
        <v>290</v>
      </c>
      <c r="K64" s="8">
        <v>1</v>
      </c>
      <c r="L64" s="15" t="s">
        <v>274</v>
      </c>
      <c r="P64" s="20" t="s">
        <v>729</v>
      </c>
      <c r="Q64" s="20"/>
      <c r="R64" s="20">
        <f>R63*(-1)</f>
        <v>0.59711574016415125</v>
      </c>
    </row>
    <row r="65" spans="1:18" x14ac:dyDescent="0.25">
      <c r="A65" s="1" t="s">
        <v>22</v>
      </c>
      <c r="B65" s="5">
        <v>43008</v>
      </c>
      <c r="C65" s="6">
        <v>1</v>
      </c>
      <c r="D65" t="s">
        <v>310</v>
      </c>
      <c r="E65" t="s">
        <v>326</v>
      </c>
      <c r="F65" s="6" t="s">
        <v>435</v>
      </c>
      <c r="G65" s="6" t="s">
        <v>636</v>
      </c>
      <c r="K65" s="15">
        <v>1</v>
      </c>
      <c r="L65" s="15" t="s">
        <v>651</v>
      </c>
      <c r="P65" s="15" t="s">
        <v>730</v>
      </c>
      <c r="Q65" s="15">
        <f>R64/LOG(58)</f>
        <v>0.33861078668582451</v>
      </c>
      <c r="R65" s="15"/>
    </row>
    <row r="66" spans="1:18" x14ac:dyDescent="0.25">
      <c r="A66" s="1" t="s">
        <v>22</v>
      </c>
      <c r="B66" s="5">
        <v>43008</v>
      </c>
      <c r="C66" s="6">
        <v>5</v>
      </c>
      <c r="D66" t="s">
        <v>309</v>
      </c>
      <c r="E66" t="s">
        <v>321</v>
      </c>
      <c r="F66" s="6" t="s">
        <v>438</v>
      </c>
      <c r="G66" t="s">
        <v>322</v>
      </c>
      <c r="K66" s="15">
        <v>1</v>
      </c>
      <c r="L66" s="15" t="s">
        <v>370</v>
      </c>
      <c r="M66" s="15"/>
    </row>
    <row r="67" spans="1:18" x14ac:dyDescent="0.25">
      <c r="A67" s="1" t="s">
        <v>22</v>
      </c>
      <c r="B67" s="5">
        <v>43008</v>
      </c>
      <c r="C67" s="6">
        <v>1</v>
      </c>
      <c r="D67" t="s">
        <v>311</v>
      </c>
      <c r="E67" s="15" t="s">
        <v>328</v>
      </c>
      <c r="F67" s="6" t="s">
        <v>440</v>
      </c>
      <c r="G67" s="15"/>
      <c r="K67" s="6">
        <v>4</v>
      </c>
      <c r="L67" s="15" t="s">
        <v>442</v>
      </c>
    </row>
    <row r="68" spans="1:18" x14ac:dyDescent="0.25">
      <c r="A68" s="1" t="s">
        <v>22</v>
      </c>
      <c r="B68" s="5">
        <v>43008</v>
      </c>
      <c r="C68" s="6">
        <v>1</v>
      </c>
      <c r="D68" t="s">
        <v>312</v>
      </c>
      <c r="E68" s="15" t="s">
        <v>329</v>
      </c>
      <c r="F68" s="6" t="s">
        <v>438</v>
      </c>
      <c r="G68" s="15"/>
      <c r="K68" s="15">
        <v>1</v>
      </c>
      <c r="L68" s="15" t="s">
        <v>403</v>
      </c>
      <c r="M68" s="15"/>
    </row>
    <row r="69" spans="1:18" x14ac:dyDescent="0.25">
      <c r="A69" s="1" t="s">
        <v>22</v>
      </c>
      <c r="B69" s="5">
        <v>43008</v>
      </c>
      <c r="C69" s="6">
        <v>3</v>
      </c>
      <c r="D69" t="s">
        <v>310</v>
      </c>
      <c r="E69" t="s">
        <v>323</v>
      </c>
      <c r="F69" s="6" t="s">
        <v>438</v>
      </c>
      <c r="G69" s="15" t="s">
        <v>332</v>
      </c>
    </row>
    <row r="70" spans="1:18" x14ac:dyDescent="0.25">
      <c r="A70" s="1" t="s">
        <v>22</v>
      </c>
      <c r="B70" s="5">
        <v>43008</v>
      </c>
      <c r="C70" s="16">
        <v>4</v>
      </c>
      <c r="D70" t="s">
        <v>204</v>
      </c>
      <c r="E70" s="16" t="s">
        <v>449</v>
      </c>
      <c r="F70" s="6" t="s">
        <v>679</v>
      </c>
      <c r="G70" s="6" t="s">
        <v>698</v>
      </c>
    </row>
    <row r="71" spans="1:18" x14ac:dyDescent="0.25">
      <c r="A71" s="1" t="s">
        <v>22</v>
      </c>
      <c r="B71" s="5">
        <v>43024</v>
      </c>
      <c r="C71" s="15">
        <v>1</v>
      </c>
      <c r="D71" t="s">
        <v>666</v>
      </c>
      <c r="E71" s="15" t="s">
        <v>667</v>
      </c>
      <c r="F71" s="15" t="s">
        <v>680</v>
      </c>
    </row>
    <row r="72" spans="1:18" x14ac:dyDescent="0.25">
      <c r="A72" s="1" t="s">
        <v>22</v>
      </c>
      <c r="B72" s="5">
        <v>43024</v>
      </c>
      <c r="C72" s="15">
        <v>1</v>
      </c>
      <c r="D72" t="s">
        <v>337</v>
      </c>
      <c r="E72" s="15" t="s">
        <v>370</v>
      </c>
      <c r="F72" s="15" t="s">
        <v>436</v>
      </c>
    </row>
    <row r="73" spans="1:18" x14ac:dyDescent="0.25">
      <c r="A73" s="1" t="s">
        <v>22</v>
      </c>
      <c r="B73" s="5">
        <v>43024</v>
      </c>
      <c r="C73" s="15">
        <v>2</v>
      </c>
      <c r="D73" t="s">
        <v>338</v>
      </c>
      <c r="E73" s="15" t="s">
        <v>349</v>
      </c>
      <c r="F73" s="15" t="s">
        <v>438</v>
      </c>
    </row>
    <row r="74" spans="1:18" x14ac:dyDescent="0.25">
      <c r="A74" s="1" t="s">
        <v>22</v>
      </c>
      <c r="B74" s="5">
        <v>43024</v>
      </c>
      <c r="C74" s="15">
        <v>1</v>
      </c>
      <c r="D74" t="s">
        <v>666</v>
      </c>
      <c r="E74" s="15" t="s">
        <v>660</v>
      </c>
      <c r="F74" s="15" t="s">
        <v>679</v>
      </c>
    </row>
    <row r="75" spans="1:18" x14ac:dyDescent="0.25">
      <c r="A75" s="1" t="s">
        <v>22</v>
      </c>
      <c r="B75" s="5">
        <v>43024</v>
      </c>
      <c r="C75" s="15">
        <v>1</v>
      </c>
      <c r="D75" t="s">
        <v>338</v>
      </c>
      <c r="E75" s="15" t="s">
        <v>413</v>
      </c>
      <c r="F75" s="15" t="s">
        <v>438</v>
      </c>
      <c r="G75" s="15" t="s">
        <v>395</v>
      </c>
    </row>
    <row r="76" spans="1:18" x14ac:dyDescent="0.25">
      <c r="A76" s="1" t="s">
        <v>22</v>
      </c>
      <c r="B76" s="5">
        <v>43024</v>
      </c>
      <c r="C76" s="15">
        <v>2</v>
      </c>
      <c r="D76" t="s">
        <v>338</v>
      </c>
      <c r="E76" s="15" t="s">
        <v>413</v>
      </c>
      <c r="F76" s="15" t="s">
        <v>438</v>
      </c>
      <c r="G76" t="s">
        <v>414</v>
      </c>
    </row>
    <row r="77" spans="1:18" x14ac:dyDescent="0.25">
      <c r="A77" s="1" t="s">
        <v>22</v>
      </c>
      <c r="B77" s="5">
        <v>43024</v>
      </c>
      <c r="C77" s="15">
        <v>2</v>
      </c>
      <c r="D77" t="s">
        <v>338</v>
      </c>
      <c r="E77" s="15" t="s">
        <v>412</v>
      </c>
      <c r="F77" s="15" t="s">
        <v>438</v>
      </c>
      <c r="G77" t="s">
        <v>397</v>
      </c>
    </row>
    <row r="78" spans="1:18" x14ac:dyDescent="0.25">
      <c r="A78" s="1" t="s">
        <v>22</v>
      </c>
      <c r="B78" s="5">
        <v>43024</v>
      </c>
      <c r="C78" s="17">
        <v>7</v>
      </c>
      <c r="D78" t="s">
        <v>341</v>
      </c>
      <c r="E78" s="17" t="s">
        <v>409</v>
      </c>
      <c r="F78" s="15" t="s">
        <v>435</v>
      </c>
    </row>
    <row r="79" spans="1:18" x14ac:dyDescent="0.25">
      <c r="A79" s="1" t="s">
        <v>22</v>
      </c>
      <c r="B79" s="5">
        <v>43024</v>
      </c>
      <c r="C79" s="15">
        <v>2</v>
      </c>
      <c r="D79" t="s">
        <v>337</v>
      </c>
      <c r="E79" s="15" t="s">
        <v>371</v>
      </c>
      <c r="F79" s="15" t="s">
        <v>436</v>
      </c>
    </row>
    <row r="80" spans="1:18" x14ac:dyDescent="0.25">
      <c r="A80" s="1" t="s">
        <v>22</v>
      </c>
      <c r="B80" s="5">
        <v>43024</v>
      </c>
      <c r="C80" s="15">
        <v>1</v>
      </c>
      <c r="D80" t="s">
        <v>398</v>
      </c>
      <c r="E80" t="s">
        <v>403</v>
      </c>
      <c r="F80" s="15" t="s">
        <v>436</v>
      </c>
    </row>
    <row r="81" spans="1:7" x14ac:dyDescent="0.25">
      <c r="A81" s="1" t="s">
        <v>22</v>
      </c>
      <c r="B81" s="5">
        <v>43024</v>
      </c>
      <c r="C81" s="15">
        <v>1</v>
      </c>
      <c r="D81" t="s">
        <v>341</v>
      </c>
      <c r="E81" s="15" t="s">
        <v>407</v>
      </c>
      <c r="F81" s="15" t="s">
        <v>435</v>
      </c>
    </row>
    <row r="82" spans="1:7" x14ac:dyDescent="0.25">
      <c r="A82" s="1" t="s">
        <v>22</v>
      </c>
      <c r="B82" s="5">
        <v>43024</v>
      </c>
      <c r="C82" s="15">
        <v>1</v>
      </c>
      <c r="D82" t="s">
        <v>399</v>
      </c>
      <c r="E82" s="15" t="s">
        <v>404</v>
      </c>
      <c r="F82" s="15" t="s">
        <v>438</v>
      </c>
    </row>
    <row r="83" spans="1:7" x14ac:dyDescent="0.25">
      <c r="A83" s="1" t="s">
        <v>22</v>
      </c>
      <c r="B83" s="5">
        <v>43024</v>
      </c>
      <c r="C83" s="15">
        <v>5</v>
      </c>
      <c r="D83" t="s">
        <v>666</v>
      </c>
      <c r="E83" s="15" t="s">
        <v>663</v>
      </c>
      <c r="F83" s="15" t="s">
        <v>680</v>
      </c>
    </row>
    <row r="84" spans="1:7" x14ac:dyDescent="0.25">
      <c r="A84" s="1" t="s">
        <v>22</v>
      </c>
      <c r="B84" s="5">
        <v>43024</v>
      </c>
      <c r="C84" s="15">
        <v>15</v>
      </c>
      <c r="D84" t="s">
        <v>666</v>
      </c>
      <c r="E84" s="15" t="s">
        <v>664</v>
      </c>
      <c r="F84" s="15" t="s">
        <v>680</v>
      </c>
    </row>
    <row r="85" spans="1:7" x14ac:dyDescent="0.25">
      <c r="A85" s="1" t="s">
        <v>22</v>
      </c>
      <c r="B85" s="5">
        <v>43024</v>
      </c>
      <c r="C85" s="15">
        <v>92</v>
      </c>
      <c r="D85" t="s">
        <v>337</v>
      </c>
      <c r="E85" t="s">
        <v>354</v>
      </c>
      <c r="F85" s="15" t="s">
        <v>440</v>
      </c>
      <c r="G85" t="s">
        <v>400</v>
      </c>
    </row>
    <row r="86" spans="1:7" x14ac:dyDescent="0.25">
      <c r="A86" s="1" t="s">
        <v>22</v>
      </c>
      <c r="B86" s="5">
        <v>43024</v>
      </c>
      <c r="C86" s="17">
        <v>3</v>
      </c>
      <c r="D86" t="s">
        <v>337</v>
      </c>
      <c r="E86" s="17" t="s">
        <v>350</v>
      </c>
      <c r="F86" s="15" t="s">
        <v>440</v>
      </c>
      <c r="G86" s="15" t="s">
        <v>401</v>
      </c>
    </row>
    <row r="87" spans="1:7" x14ac:dyDescent="0.25">
      <c r="A87" s="1" t="s">
        <v>22</v>
      </c>
      <c r="B87" s="5">
        <v>43024</v>
      </c>
      <c r="C87" s="15">
        <v>4</v>
      </c>
      <c r="D87" t="s">
        <v>337</v>
      </c>
      <c r="E87" t="s">
        <v>346</v>
      </c>
      <c r="F87" s="15" t="s">
        <v>440</v>
      </c>
      <c r="G87" t="s">
        <v>353</v>
      </c>
    </row>
    <row r="88" spans="1:7" x14ac:dyDescent="0.25">
      <c r="A88" s="1" t="s">
        <v>22</v>
      </c>
      <c r="B88" s="5">
        <v>43024</v>
      </c>
      <c r="C88" s="18">
        <v>3</v>
      </c>
      <c r="D88" t="s">
        <v>666</v>
      </c>
      <c r="E88" s="15" t="s">
        <v>662</v>
      </c>
      <c r="F88" s="10" t="s">
        <v>679</v>
      </c>
    </row>
    <row r="89" spans="1:7" x14ac:dyDescent="0.25">
      <c r="A89" s="1" t="s">
        <v>22</v>
      </c>
      <c r="B89" s="5">
        <v>43024</v>
      </c>
      <c r="C89" s="15">
        <v>11</v>
      </c>
      <c r="D89" t="s">
        <v>337</v>
      </c>
      <c r="E89" t="s">
        <v>345</v>
      </c>
      <c r="F89" s="15" t="s">
        <v>440</v>
      </c>
      <c r="G89" t="s">
        <v>352</v>
      </c>
    </row>
    <row r="90" spans="1:7" x14ac:dyDescent="0.25">
      <c r="A90" s="1" t="s">
        <v>22</v>
      </c>
      <c r="B90" s="5">
        <v>43024</v>
      </c>
      <c r="C90" s="15">
        <v>1</v>
      </c>
      <c r="D90" t="s">
        <v>341</v>
      </c>
      <c r="E90" t="s">
        <v>408</v>
      </c>
      <c r="F90" s="15" t="s">
        <v>435</v>
      </c>
      <c r="G90" t="s">
        <v>656</v>
      </c>
    </row>
    <row r="91" spans="1:7" x14ac:dyDescent="0.25">
      <c r="A91" s="1" t="s">
        <v>22</v>
      </c>
      <c r="B91" s="5">
        <v>43024</v>
      </c>
      <c r="C91" s="15">
        <v>11</v>
      </c>
      <c r="D91" t="s">
        <v>341</v>
      </c>
      <c r="E91" s="15" t="s">
        <v>408</v>
      </c>
      <c r="F91" s="15" t="s">
        <v>435</v>
      </c>
      <c r="G91" t="s">
        <v>363</v>
      </c>
    </row>
    <row r="92" spans="1:7" x14ac:dyDescent="0.25">
      <c r="A92" s="1" t="s">
        <v>22</v>
      </c>
      <c r="B92" s="5">
        <v>43024</v>
      </c>
      <c r="C92" s="15">
        <v>1</v>
      </c>
      <c r="D92" s="15" t="s">
        <v>398</v>
      </c>
      <c r="E92" s="15" t="s">
        <v>402</v>
      </c>
      <c r="F92" s="15" t="s">
        <v>440</v>
      </c>
      <c r="G92" t="s">
        <v>406</v>
      </c>
    </row>
    <row r="93" spans="1:7" x14ac:dyDescent="0.25">
      <c r="A93" s="1" t="s">
        <v>22</v>
      </c>
      <c r="B93" s="5">
        <v>43024</v>
      </c>
      <c r="C93" s="15">
        <v>9</v>
      </c>
      <c r="D93" s="15" t="s">
        <v>336</v>
      </c>
      <c r="E93" s="15" t="s">
        <v>343</v>
      </c>
      <c r="F93" s="15" t="s">
        <v>438</v>
      </c>
      <c r="G93" t="s">
        <v>405</v>
      </c>
    </row>
    <row r="94" spans="1:7" x14ac:dyDescent="0.25">
      <c r="A94" s="1" t="s">
        <v>22</v>
      </c>
      <c r="B94" s="5">
        <v>43024</v>
      </c>
      <c r="C94" s="15">
        <v>1</v>
      </c>
      <c r="D94" s="15" t="s">
        <v>338</v>
      </c>
      <c r="E94" s="15" t="s">
        <v>411</v>
      </c>
      <c r="F94" t="s">
        <v>438</v>
      </c>
    </row>
    <row r="95" spans="1:7" x14ac:dyDescent="0.25">
      <c r="A95" s="1" t="s">
        <v>22</v>
      </c>
      <c r="B95" s="5">
        <v>43024</v>
      </c>
      <c r="C95" s="18">
        <v>1</v>
      </c>
      <c r="D95" t="s">
        <v>666</v>
      </c>
      <c r="E95" s="10" t="s">
        <v>668</v>
      </c>
      <c r="F95" s="10" t="s">
        <v>681</v>
      </c>
    </row>
    <row r="96" spans="1:7" x14ac:dyDescent="0.25">
      <c r="A96" s="1" t="s">
        <v>22</v>
      </c>
      <c r="B96" s="5">
        <v>43024</v>
      </c>
      <c r="C96" s="15">
        <v>3</v>
      </c>
      <c r="D96" t="s">
        <v>341</v>
      </c>
      <c r="E96" s="15" t="s">
        <v>410</v>
      </c>
      <c r="F96" s="15" t="s">
        <v>438</v>
      </c>
    </row>
    <row r="97" spans="1:7" x14ac:dyDescent="0.25">
      <c r="A97" s="1" t="s">
        <v>22</v>
      </c>
      <c r="B97" s="5">
        <v>43040</v>
      </c>
      <c r="C97" s="15">
        <v>2</v>
      </c>
      <c r="D97" t="s">
        <v>526</v>
      </c>
      <c r="E97" s="15" t="s">
        <v>530</v>
      </c>
      <c r="F97" s="15" t="s">
        <v>507</v>
      </c>
      <c r="G97" s="15"/>
    </row>
    <row r="98" spans="1:7" x14ac:dyDescent="0.25">
      <c r="A98" s="1" t="s">
        <v>22</v>
      </c>
      <c r="B98" s="5">
        <v>43040</v>
      </c>
      <c r="C98" s="15">
        <v>2</v>
      </c>
      <c r="D98" t="s">
        <v>526</v>
      </c>
      <c r="E98" s="15" t="s">
        <v>528</v>
      </c>
      <c r="F98" s="15" t="s">
        <v>507</v>
      </c>
    </row>
    <row r="99" spans="1:7" x14ac:dyDescent="0.25">
      <c r="A99" s="1" t="s">
        <v>22</v>
      </c>
      <c r="B99" s="5">
        <v>43040</v>
      </c>
      <c r="C99" s="11">
        <v>1</v>
      </c>
      <c r="D99" t="s">
        <v>666</v>
      </c>
      <c r="E99" s="9" t="s">
        <v>197</v>
      </c>
      <c r="F99" s="10" t="s">
        <v>679</v>
      </c>
    </row>
    <row r="100" spans="1:7" x14ac:dyDescent="0.25">
      <c r="A100" s="1" t="s">
        <v>22</v>
      </c>
      <c r="B100" s="5">
        <v>43040</v>
      </c>
      <c r="C100" s="17">
        <v>1</v>
      </c>
      <c r="D100" t="s">
        <v>526</v>
      </c>
      <c r="E100" s="17" t="s">
        <v>527</v>
      </c>
      <c r="F100" s="15" t="s">
        <v>507</v>
      </c>
      <c r="G100" s="15"/>
    </row>
    <row r="101" spans="1:7" x14ac:dyDescent="0.25">
      <c r="A101" s="1" t="s">
        <v>22</v>
      </c>
      <c r="B101" s="5">
        <v>43040</v>
      </c>
      <c r="C101" s="15">
        <v>3</v>
      </c>
      <c r="D101" t="s">
        <v>513</v>
      </c>
      <c r="E101" t="s">
        <v>516</v>
      </c>
      <c r="F101" s="15" t="s">
        <v>531</v>
      </c>
      <c r="G101" s="15"/>
    </row>
    <row r="102" spans="1:7" x14ac:dyDescent="0.25">
      <c r="A102" s="1" t="s">
        <v>22</v>
      </c>
      <c r="B102" s="5">
        <v>43040</v>
      </c>
      <c r="C102" s="15">
        <v>4</v>
      </c>
      <c r="D102" t="s">
        <v>666</v>
      </c>
      <c r="E102" t="s">
        <v>625</v>
      </c>
      <c r="F102" s="6" t="s">
        <v>680</v>
      </c>
      <c r="G102" s="15"/>
    </row>
    <row r="103" spans="1:7" x14ac:dyDescent="0.25">
      <c r="A103" s="1" t="s">
        <v>22</v>
      </c>
      <c r="B103" s="5">
        <v>43040</v>
      </c>
      <c r="C103" s="15">
        <v>1</v>
      </c>
      <c r="D103" t="s">
        <v>666</v>
      </c>
      <c r="E103" s="17" t="s">
        <v>626</v>
      </c>
      <c r="F103" s="6" t="s">
        <v>680</v>
      </c>
    </row>
    <row r="104" spans="1:7" x14ac:dyDescent="0.25">
      <c r="A104" s="1" t="s">
        <v>22</v>
      </c>
      <c r="B104" s="5">
        <v>43040</v>
      </c>
      <c r="C104" s="15">
        <v>31</v>
      </c>
      <c r="D104" t="s">
        <v>519</v>
      </c>
      <c r="E104" s="15" t="s">
        <v>520</v>
      </c>
      <c r="F104" s="15" t="s">
        <v>506</v>
      </c>
      <c r="G104" t="s">
        <v>521</v>
      </c>
    </row>
    <row r="105" spans="1:7" x14ac:dyDescent="0.25">
      <c r="A105" s="1" t="s">
        <v>22</v>
      </c>
      <c r="B105" s="5">
        <v>43040</v>
      </c>
      <c r="C105" s="17">
        <v>3</v>
      </c>
      <c r="D105" t="s">
        <v>666</v>
      </c>
      <c r="E105" s="17" t="s">
        <v>623</v>
      </c>
      <c r="F105" s="6" t="s">
        <v>682</v>
      </c>
      <c r="G105" s="6" t="s">
        <v>692</v>
      </c>
    </row>
    <row r="106" spans="1:7" x14ac:dyDescent="0.25">
      <c r="A106" s="1" t="s">
        <v>22</v>
      </c>
      <c r="B106" s="5">
        <v>43040</v>
      </c>
      <c r="C106" s="15">
        <v>4</v>
      </c>
      <c r="D106" s="15" t="s">
        <v>519</v>
      </c>
      <c r="E106" s="15" t="s">
        <v>523</v>
      </c>
      <c r="F106" s="15" t="s">
        <v>506</v>
      </c>
      <c r="G106" t="s">
        <v>525</v>
      </c>
    </row>
    <row r="107" spans="1:7" x14ac:dyDescent="0.25">
      <c r="A107" s="1" t="s">
        <v>22</v>
      </c>
      <c r="B107" s="5">
        <v>43040</v>
      </c>
      <c r="C107" s="17">
        <v>1</v>
      </c>
      <c r="D107" s="15" t="s">
        <v>666</v>
      </c>
      <c r="E107" s="17" t="s">
        <v>627</v>
      </c>
      <c r="F107" s="6" t="s">
        <v>680</v>
      </c>
    </row>
    <row r="108" spans="1:7" x14ac:dyDescent="0.25">
      <c r="A108" s="1" t="s">
        <v>22</v>
      </c>
      <c r="B108" s="5">
        <v>43040</v>
      </c>
      <c r="C108" s="17">
        <v>9</v>
      </c>
      <c r="D108" s="15" t="s">
        <v>519</v>
      </c>
      <c r="E108" s="17" t="s">
        <v>522</v>
      </c>
      <c r="F108" t="s">
        <v>506</v>
      </c>
      <c r="G108" t="s">
        <v>524</v>
      </c>
    </row>
    <row r="109" spans="1:7" x14ac:dyDescent="0.25">
      <c r="A109" s="1" t="s">
        <v>22</v>
      </c>
      <c r="B109" s="5">
        <v>43040</v>
      </c>
      <c r="C109" s="17">
        <v>1</v>
      </c>
      <c r="D109" s="15" t="s">
        <v>513</v>
      </c>
      <c r="E109" s="17" t="s">
        <v>518</v>
      </c>
      <c r="F109" t="s">
        <v>531</v>
      </c>
      <c r="G109" t="s">
        <v>658</v>
      </c>
    </row>
    <row r="110" spans="1:7" x14ac:dyDescent="0.25">
      <c r="A110" s="1" t="s">
        <v>22</v>
      </c>
      <c r="B110" s="5">
        <v>43040</v>
      </c>
      <c r="C110" s="16">
        <v>1</v>
      </c>
      <c r="D110" s="15" t="s">
        <v>513</v>
      </c>
      <c r="E110" s="16" t="s">
        <v>517</v>
      </c>
      <c r="F110" s="15" t="s">
        <v>531</v>
      </c>
      <c r="G110" s="15" t="s">
        <v>659</v>
      </c>
    </row>
    <row r="111" spans="1:7" x14ac:dyDescent="0.25">
      <c r="A111" s="1" t="s">
        <v>22</v>
      </c>
      <c r="B111" s="5">
        <v>43040</v>
      </c>
      <c r="C111" s="15">
        <v>5</v>
      </c>
      <c r="D111" s="15" t="s">
        <v>513</v>
      </c>
      <c r="E111" s="15" t="s">
        <v>517</v>
      </c>
      <c r="F111" s="15" t="s">
        <v>531</v>
      </c>
      <c r="G111" s="15" t="s">
        <v>505</v>
      </c>
    </row>
    <row r="112" spans="1:7" x14ac:dyDescent="0.25">
      <c r="A112" s="1" t="s">
        <v>22</v>
      </c>
      <c r="B112" s="5">
        <v>43040</v>
      </c>
      <c r="C112" s="17">
        <v>1</v>
      </c>
      <c r="D112" s="15" t="s">
        <v>511</v>
      </c>
      <c r="E112" s="17" t="s">
        <v>512</v>
      </c>
      <c r="F112" s="15" t="s">
        <v>507</v>
      </c>
      <c r="G112" s="15" t="s">
        <v>504</v>
      </c>
    </row>
    <row r="113" spans="1:7" x14ac:dyDescent="0.25">
      <c r="A113" s="1" t="s">
        <v>22</v>
      </c>
      <c r="B113" s="5">
        <v>43040</v>
      </c>
      <c r="C113">
        <v>6</v>
      </c>
      <c r="D113" t="s">
        <v>526</v>
      </c>
      <c r="E113" s="15" t="s">
        <v>529</v>
      </c>
      <c r="F113" s="15" t="s">
        <v>507</v>
      </c>
      <c r="G113" s="15"/>
    </row>
    <row r="114" spans="1:7" x14ac:dyDescent="0.25">
      <c r="A114" s="1" t="s">
        <v>22</v>
      </c>
      <c r="B114" s="5">
        <v>43040</v>
      </c>
      <c r="C114" s="15">
        <v>6</v>
      </c>
      <c r="D114" t="s">
        <v>513</v>
      </c>
      <c r="E114" s="15" t="s">
        <v>514</v>
      </c>
      <c r="F114" s="15" t="s">
        <v>507</v>
      </c>
      <c r="G114" t="s">
        <v>515</v>
      </c>
    </row>
    <row r="115" spans="1:7" x14ac:dyDescent="0.25">
      <c r="A115" s="1" t="s">
        <v>22</v>
      </c>
      <c r="B115" s="5">
        <v>43040</v>
      </c>
      <c r="C115" s="15">
        <v>12</v>
      </c>
      <c r="D115" t="s">
        <v>666</v>
      </c>
      <c r="E115" s="15" t="s">
        <v>624</v>
      </c>
      <c r="F115" s="6" t="s">
        <v>679</v>
      </c>
      <c r="G115" s="6" t="s">
        <v>698</v>
      </c>
    </row>
    <row r="116" spans="1:7" x14ac:dyDescent="0.25">
      <c r="A116" s="1"/>
    </row>
  </sheetData>
  <sortState ref="A2:H115">
    <sortCondition ref="B2:B11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workbookViewId="0">
      <selection activeCell="J10" sqref="J10:J57"/>
    </sheetView>
  </sheetViews>
  <sheetFormatPr defaultRowHeight="16.5" x14ac:dyDescent="0.25"/>
  <cols>
    <col min="2" max="2" width="10" bestFit="1" customWidth="1"/>
  </cols>
  <sheetData>
    <row r="1" spans="1:28" x14ac:dyDescent="0.25">
      <c r="A1" s="1" t="s">
        <v>16</v>
      </c>
      <c r="B1" s="2" t="s">
        <v>17</v>
      </c>
      <c r="C1" s="2" t="s">
        <v>18</v>
      </c>
      <c r="D1" s="3" t="s">
        <v>3</v>
      </c>
      <c r="E1" s="2" t="s">
        <v>4</v>
      </c>
      <c r="F1" s="1" t="s">
        <v>19</v>
      </c>
      <c r="G1" s="1" t="s">
        <v>20</v>
      </c>
      <c r="H1" s="1" t="s">
        <v>21</v>
      </c>
      <c r="J1" s="1" t="s">
        <v>712</v>
      </c>
      <c r="K1" s="15" t="s">
        <v>701</v>
      </c>
      <c r="L1" s="15" t="s">
        <v>702</v>
      </c>
    </row>
    <row r="2" spans="1:28" x14ac:dyDescent="0.25">
      <c r="A2" s="1" t="s">
        <v>27</v>
      </c>
      <c r="B2" s="5">
        <v>42983</v>
      </c>
      <c r="C2">
        <v>2</v>
      </c>
      <c r="D2" t="s">
        <v>204</v>
      </c>
      <c r="E2" t="s">
        <v>180</v>
      </c>
      <c r="F2" t="s">
        <v>444</v>
      </c>
      <c r="G2" t="s">
        <v>690</v>
      </c>
      <c r="J2" s="15" t="s">
        <v>700</v>
      </c>
      <c r="K2" s="15">
        <v>7</v>
      </c>
      <c r="L2" s="15">
        <v>76</v>
      </c>
      <c r="O2" s="20" t="s">
        <v>727</v>
      </c>
      <c r="P2" s="20"/>
      <c r="Q2" s="20"/>
      <c r="R2" s="20"/>
      <c r="S2" s="20"/>
      <c r="U2" s="20" t="s">
        <v>733</v>
      </c>
      <c r="V2" s="20"/>
      <c r="W2" s="20"/>
      <c r="X2" s="20"/>
    </row>
    <row r="3" spans="1:28" x14ac:dyDescent="0.25">
      <c r="A3" s="1" t="s">
        <v>27</v>
      </c>
      <c r="B3" s="5">
        <v>42983</v>
      </c>
      <c r="C3" s="7">
        <v>1</v>
      </c>
      <c r="D3" t="s">
        <v>204</v>
      </c>
      <c r="E3" s="7" t="s">
        <v>192</v>
      </c>
      <c r="F3" t="s">
        <v>444</v>
      </c>
      <c r="J3" s="15" t="s">
        <v>703</v>
      </c>
      <c r="K3" s="15">
        <v>24</v>
      </c>
      <c r="L3" s="15">
        <v>91</v>
      </c>
      <c r="O3" s="20" t="s">
        <v>722</v>
      </c>
      <c r="P3" s="20" t="s">
        <v>723</v>
      </c>
      <c r="Q3" s="20" t="s">
        <v>724</v>
      </c>
      <c r="R3" s="20" t="s">
        <v>725</v>
      </c>
      <c r="S3" s="20" t="s">
        <v>726</v>
      </c>
      <c r="U3" s="20" t="s">
        <v>722</v>
      </c>
      <c r="V3" s="20" t="s">
        <v>723</v>
      </c>
      <c r="W3" s="20" t="s">
        <v>724</v>
      </c>
      <c r="X3" s="20" t="s">
        <v>734</v>
      </c>
    </row>
    <row r="4" spans="1:28" x14ac:dyDescent="0.25">
      <c r="A4" s="1" t="s">
        <v>26</v>
      </c>
      <c r="B4" s="5">
        <v>42983</v>
      </c>
      <c r="C4">
        <v>4</v>
      </c>
      <c r="D4" t="s">
        <v>132</v>
      </c>
      <c r="E4" t="s">
        <v>138</v>
      </c>
      <c r="F4" t="s">
        <v>156</v>
      </c>
      <c r="G4" t="s">
        <v>148</v>
      </c>
      <c r="J4" s="15" t="s">
        <v>704</v>
      </c>
      <c r="K4" s="15">
        <v>10</v>
      </c>
      <c r="L4" s="15">
        <v>114</v>
      </c>
      <c r="O4" s="15" t="s">
        <v>196</v>
      </c>
      <c r="P4" s="15">
        <v>1</v>
      </c>
      <c r="Q4" s="20">
        <f>P4/294</f>
        <v>3.4013605442176869E-3</v>
      </c>
      <c r="R4" s="20">
        <f>LN(Q4)</f>
        <v>-5.6835797673386814</v>
      </c>
      <c r="S4" s="20">
        <f>Q4*R4</f>
        <v>-1.9331903970539733E-2</v>
      </c>
      <c r="U4" s="15" t="s">
        <v>196</v>
      </c>
      <c r="V4" s="15">
        <v>1</v>
      </c>
      <c r="W4" s="21">
        <f>V4/294</f>
        <v>3.4013605442176869E-3</v>
      </c>
      <c r="X4" s="22">
        <f>W4*W4</f>
        <v>1.1569253551760839E-5</v>
      </c>
      <c r="Y4" s="21">
        <f>SUM(X4:X51)</f>
        <v>2.0211485954926188E-2</v>
      </c>
      <c r="Z4" s="20" t="s">
        <v>735</v>
      </c>
      <c r="AA4" s="20"/>
      <c r="AB4" s="20"/>
    </row>
    <row r="5" spans="1:28" x14ac:dyDescent="0.25">
      <c r="A5" s="1" t="s">
        <v>27</v>
      </c>
      <c r="B5" s="5">
        <v>42983</v>
      </c>
      <c r="C5">
        <v>1</v>
      </c>
      <c r="D5" t="s">
        <v>133</v>
      </c>
      <c r="E5" s="15" t="s">
        <v>139</v>
      </c>
      <c r="F5" s="15" t="s">
        <v>156</v>
      </c>
      <c r="G5" t="s">
        <v>149</v>
      </c>
      <c r="J5" s="15" t="s">
        <v>705</v>
      </c>
      <c r="K5" s="15">
        <v>7</v>
      </c>
      <c r="L5" s="15">
        <v>13</v>
      </c>
      <c r="O5" s="15" t="s">
        <v>609</v>
      </c>
      <c r="P5" s="15">
        <v>7</v>
      </c>
      <c r="Q5" s="20">
        <f t="shared" ref="P5:Q51" si="0">P5/294</f>
        <v>2.3809523809523808E-2</v>
      </c>
      <c r="R5" s="20">
        <f t="shared" ref="Q5:R51" si="1">LN(Q5)</f>
        <v>-3.7376696182833684</v>
      </c>
      <c r="S5" s="20">
        <f t="shared" ref="R5:S51" si="2">Q5*R5</f>
        <v>-8.8992133768651629E-2</v>
      </c>
      <c r="U5" s="15" t="s">
        <v>609</v>
      </c>
      <c r="V5" s="15">
        <v>7</v>
      </c>
      <c r="W5" s="21">
        <f t="shared" ref="V5:W51" si="3">V5/294</f>
        <v>2.3809523809523808E-2</v>
      </c>
      <c r="X5" s="22">
        <f t="shared" ref="W5:X51" si="4">W5*W5</f>
        <v>5.6689342403628109E-4</v>
      </c>
      <c r="Y5" s="21">
        <f>1-Y4</f>
        <v>0.97978851404507383</v>
      </c>
      <c r="Z5" s="20" t="s">
        <v>736</v>
      </c>
      <c r="AA5" s="20"/>
      <c r="AB5" s="20"/>
    </row>
    <row r="6" spans="1:28" x14ac:dyDescent="0.25">
      <c r="A6" s="1" t="s">
        <v>27</v>
      </c>
      <c r="B6" s="5">
        <v>42983</v>
      </c>
      <c r="C6" s="15">
        <v>1</v>
      </c>
      <c r="D6" t="s">
        <v>133</v>
      </c>
      <c r="E6" s="15" t="s">
        <v>139</v>
      </c>
      <c r="F6" s="15" t="s">
        <v>156</v>
      </c>
      <c r="G6" s="15" t="s">
        <v>150</v>
      </c>
      <c r="J6" s="15" t="s">
        <v>706</v>
      </c>
      <c r="K6" s="15">
        <v>0</v>
      </c>
      <c r="L6" s="15">
        <v>0</v>
      </c>
      <c r="O6" s="17" t="s">
        <v>192</v>
      </c>
      <c r="P6" s="17">
        <v>18</v>
      </c>
      <c r="Q6" s="20">
        <f t="shared" si="0"/>
        <v>6.1224489795918366E-2</v>
      </c>
      <c r="R6" s="20">
        <f t="shared" si="1"/>
        <v>-2.7932080094425169</v>
      </c>
      <c r="S6" s="20">
        <f t="shared" si="2"/>
        <v>-0.17101273527199082</v>
      </c>
      <c r="U6" s="17" t="s">
        <v>192</v>
      </c>
      <c r="V6" s="17">
        <v>18</v>
      </c>
      <c r="W6" s="21">
        <f t="shared" si="3"/>
        <v>6.1224489795918366E-2</v>
      </c>
      <c r="X6" s="22">
        <f t="shared" si="4"/>
        <v>3.7484381507705122E-3</v>
      </c>
    </row>
    <row r="7" spans="1:28" x14ac:dyDescent="0.25">
      <c r="A7" s="1" t="s">
        <v>27</v>
      </c>
      <c r="B7" s="5">
        <v>42983</v>
      </c>
      <c r="C7">
        <v>1</v>
      </c>
      <c r="D7" t="s">
        <v>134</v>
      </c>
      <c r="E7" t="s">
        <v>140</v>
      </c>
      <c r="F7" t="s">
        <v>156</v>
      </c>
      <c r="J7" s="15" t="s">
        <v>707</v>
      </c>
      <c r="K7">
        <f>SUM(K2:K6)</f>
        <v>48</v>
      </c>
      <c r="L7" s="15">
        <f>SUM(L2:L6)</f>
        <v>294</v>
      </c>
      <c r="O7" s="15" t="s">
        <v>180</v>
      </c>
      <c r="P7" s="15">
        <v>2</v>
      </c>
      <c r="Q7" s="20">
        <f t="shared" si="0"/>
        <v>6.8027210884353739E-3</v>
      </c>
      <c r="R7" s="20">
        <f t="shared" si="1"/>
        <v>-4.990432586778736</v>
      </c>
      <c r="S7" s="20">
        <f t="shared" si="2"/>
        <v>-3.3948520998494804E-2</v>
      </c>
      <c r="U7" s="15" t="s">
        <v>180</v>
      </c>
      <c r="V7" s="15">
        <v>2</v>
      </c>
      <c r="W7" s="21">
        <f t="shared" si="3"/>
        <v>6.8027210884353739E-3</v>
      </c>
      <c r="X7" s="22">
        <f t="shared" si="4"/>
        <v>4.6277014207043356E-5</v>
      </c>
    </row>
    <row r="8" spans="1:28" x14ac:dyDescent="0.25">
      <c r="A8" s="1" t="s">
        <v>27</v>
      </c>
      <c r="B8" s="5">
        <v>42983</v>
      </c>
      <c r="C8">
        <v>1</v>
      </c>
      <c r="D8" t="s">
        <v>135</v>
      </c>
      <c r="E8" s="15" t="s">
        <v>142</v>
      </c>
      <c r="F8" s="15" t="s">
        <v>156</v>
      </c>
      <c r="O8" s="15" t="s">
        <v>201</v>
      </c>
      <c r="P8" s="15">
        <v>37</v>
      </c>
      <c r="Q8" s="20">
        <f t="shared" si="0"/>
        <v>0.12585034013605442</v>
      </c>
      <c r="R8" s="20">
        <f t="shared" si="1"/>
        <v>-2.0726618546944571</v>
      </c>
      <c r="S8" s="20">
        <f t="shared" si="2"/>
        <v>-0.26084519940032286</v>
      </c>
      <c r="U8" s="15" t="s">
        <v>201</v>
      </c>
      <c r="V8" s="15">
        <v>37</v>
      </c>
      <c r="W8" s="21">
        <f t="shared" si="3"/>
        <v>0.12585034013605442</v>
      </c>
      <c r="X8" s="22">
        <f t="shared" si="4"/>
        <v>1.5838308112360592E-2</v>
      </c>
    </row>
    <row r="9" spans="1:28" x14ac:dyDescent="0.25">
      <c r="A9" s="1" t="s">
        <v>27</v>
      </c>
      <c r="B9" s="5">
        <v>42983</v>
      </c>
      <c r="C9">
        <v>1</v>
      </c>
      <c r="D9" t="s">
        <v>135</v>
      </c>
      <c r="E9" t="s">
        <v>142</v>
      </c>
      <c r="F9" s="15" t="s">
        <v>156</v>
      </c>
      <c r="J9" s="2" t="s">
        <v>2</v>
      </c>
      <c r="K9" s="2" t="s">
        <v>4</v>
      </c>
      <c r="L9" s="1" t="s">
        <v>6</v>
      </c>
      <c r="N9" s="15" t="s">
        <v>455</v>
      </c>
      <c r="O9" s="15">
        <v>6</v>
      </c>
      <c r="P9" s="20">
        <f t="shared" si="0"/>
        <v>2.0408163265306121E-2</v>
      </c>
      <c r="Q9" s="20">
        <f t="shared" si="1"/>
        <v>-3.8918202981106269</v>
      </c>
      <c r="R9" s="20">
        <f t="shared" si="2"/>
        <v>-7.9424904043074007E-2</v>
      </c>
      <c r="T9" s="15" t="s">
        <v>455</v>
      </c>
      <c r="U9" s="15">
        <v>6</v>
      </c>
      <c r="V9" s="21">
        <f t="shared" si="3"/>
        <v>2.0408163265306121E-2</v>
      </c>
      <c r="W9" s="22">
        <f t="shared" si="4"/>
        <v>4.1649312786339016E-4</v>
      </c>
    </row>
    <row r="10" spans="1:28" x14ac:dyDescent="0.25">
      <c r="A10" s="1" t="s">
        <v>27</v>
      </c>
      <c r="B10" s="5">
        <v>42983</v>
      </c>
      <c r="C10" s="17">
        <v>1</v>
      </c>
      <c r="D10" t="s">
        <v>135</v>
      </c>
      <c r="E10" s="17" t="s">
        <v>142</v>
      </c>
      <c r="F10" s="15" t="s">
        <v>156</v>
      </c>
      <c r="J10" s="15">
        <v>1</v>
      </c>
      <c r="K10" s="15" t="s">
        <v>196</v>
      </c>
      <c r="L10" s="15"/>
      <c r="N10" s="17" t="s">
        <v>200</v>
      </c>
      <c r="O10" s="17">
        <v>5</v>
      </c>
      <c r="P10" s="20">
        <f t="shared" si="0"/>
        <v>1.7006802721088437E-2</v>
      </c>
      <c r="Q10" s="20">
        <f t="shared" si="1"/>
        <v>-4.0741418549045809</v>
      </c>
      <c r="R10" s="20">
        <f t="shared" si="2"/>
        <v>-6.9288126784091519E-2</v>
      </c>
      <c r="T10" s="17" t="s">
        <v>200</v>
      </c>
      <c r="U10" s="17">
        <v>5</v>
      </c>
      <c r="V10" s="21">
        <f t="shared" si="3"/>
        <v>1.7006802721088437E-2</v>
      </c>
      <c r="W10" s="22">
        <f t="shared" si="4"/>
        <v>2.8923133879402109E-4</v>
      </c>
    </row>
    <row r="11" spans="1:28" x14ac:dyDescent="0.25">
      <c r="A11" s="1" t="s">
        <v>26</v>
      </c>
      <c r="B11" s="5">
        <v>42983</v>
      </c>
      <c r="C11" s="17">
        <v>3</v>
      </c>
      <c r="D11" t="s">
        <v>135</v>
      </c>
      <c r="E11" s="17" t="s">
        <v>144</v>
      </c>
      <c r="F11" s="15" t="s">
        <v>156</v>
      </c>
      <c r="J11" s="15">
        <v>7</v>
      </c>
      <c r="K11" s="15" t="s">
        <v>609</v>
      </c>
      <c r="L11" s="15"/>
      <c r="N11" s="15" t="s">
        <v>545</v>
      </c>
      <c r="O11" s="15">
        <v>1</v>
      </c>
      <c r="P11" s="20">
        <f t="shared" si="0"/>
        <v>3.4013605442176869E-3</v>
      </c>
      <c r="Q11" s="20">
        <f t="shared" si="1"/>
        <v>-5.6835797673386814</v>
      </c>
      <c r="R11" s="20">
        <f t="shared" si="2"/>
        <v>-1.9331903970539733E-2</v>
      </c>
      <c r="T11" s="15" t="s">
        <v>545</v>
      </c>
      <c r="U11" s="15">
        <v>1</v>
      </c>
      <c r="V11" s="21">
        <f t="shared" si="3"/>
        <v>3.4013605442176869E-3</v>
      </c>
      <c r="W11" s="22">
        <f t="shared" si="4"/>
        <v>1.1569253551760839E-5</v>
      </c>
    </row>
    <row r="12" spans="1:28" x14ac:dyDescent="0.25">
      <c r="A12" s="1" t="s">
        <v>27</v>
      </c>
      <c r="B12" s="5">
        <v>42983</v>
      </c>
      <c r="C12">
        <v>2</v>
      </c>
      <c r="D12" t="s">
        <v>135</v>
      </c>
      <c r="E12" t="s">
        <v>143</v>
      </c>
      <c r="F12" s="15" t="s">
        <v>156</v>
      </c>
      <c r="G12" s="15"/>
      <c r="J12" s="17">
        <v>18</v>
      </c>
      <c r="K12" s="17" t="s">
        <v>192</v>
      </c>
      <c r="L12" s="15"/>
      <c r="N12" s="17" t="s">
        <v>144</v>
      </c>
      <c r="O12" s="17">
        <v>5</v>
      </c>
      <c r="P12" s="20">
        <f t="shared" si="0"/>
        <v>1.7006802721088437E-2</v>
      </c>
      <c r="Q12" s="20">
        <f t="shared" si="1"/>
        <v>-4.0741418549045809</v>
      </c>
      <c r="R12" s="20">
        <f t="shared" si="2"/>
        <v>-6.9288126784091519E-2</v>
      </c>
      <c r="T12" s="17" t="s">
        <v>144</v>
      </c>
      <c r="U12" s="17">
        <v>5</v>
      </c>
      <c r="V12" s="21">
        <f t="shared" si="3"/>
        <v>1.7006802721088437E-2</v>
      </c>
      <c r="W12" s="22">
        <f t="shared" si="4"/>
        <v>2.8923133879402109E-4</v>
      </c>
    </row>
    <row r="13" spans="1:28" x14ac:dyDescent="0.25">
      <c r="A13" s="1" t="s">
        <v>27</v>
      </c>
      <c r="B13" s="5">
        <v>42983</v>
      </c>
      <c r="C13">
        <v>1</v>
      </c>
      <c r="D13" t="s">
        <v>135</v>
      </c>
      <c r="E13" t="s">
        <v>143</v>
      </c>
      <c r="F13" t="s">
        <v>156</v>
      </c>
      <c r="G13" t="s">
        <v>152</v>
      </c>
      <c r="J13" s="15">
        <v>2</v>
      </c>
      <c r="K13" s="15" t="s">
        <v>689</v>
      </c>
      <c r="N13" s="15" t="s">
        <v>549</v>
      </c>
      <c r="O13" s="15">
        <v>3</v>
      </c>
      <c r="P13" s="20">
        <f t="shared" si="0"/>
        <v>1.020408163265306E-2</v>
      </c>
      <c r="Q13" s="20">
        <f t="shared" si="1"/>
        <v>-4.5849674786705723</v>
      </c>
      <c r="R13" s="20">
        <f t="shared" si="2"/>
        <v>-4.6785382435413997E-2</v>
      </c>
      <c r="T13" s="15" t="s">
        <v>549</v>
      </c>
      <c r="U13" s="15">
        <v>3</v>
      </c>
      <c r="V13" s="21">
        <f t="shared" si="3"/>
        <v>1.020408163265306E-2</v>
      </c>
      <c r="W13" s="22">
        <f t="shared" si="4"/>
        <v>1.0412328196584754E-4</v>
      </c>
    </row>
    <row r="14" spans="1:28" x14ac:dyDescent="0.25">
      <c r="A14" s="1" t="s">
        <v>27</v>
      </c>
      <c r="B14" s="5">
        <v>42983</v>
      </c>
      <c r="C14">
        <v>1</v>
      </c>
      <c r="D14" t="s">
        <v>135</v>
      </c>
      <c r="E14" t="s">
        <v>145</v>
      </c>
      <c r="F14" t="s">
        <v>156</v>
      </c>
      <c r="G14" t="s">
        <v>153</v>
      </c>
      <c r="J14" s="15">
        <v>37</v>
      </c>
      <c r="K14" s="15" t="s">
        <v>688</v>
      </c>
      <c r="N14" s="15" t="s">
        <v>140</v>
      </c>
      <c r="O14" s="15">
        <v>1</v>
      </c>
      <c r="P14" s="20">
        <f t="shared" si="0"/>
        <v>3.4013605442176869E-3</v>
      </c>
      <c r="Q14" s="20">
        <f t="shared" si="1"/>
        <v>-5.6835797673386814</v>
      </c>
      <c r="R14" s="20">
        <f t="shared" si="2"/>
        <v>-1.9331903970539733E-2</v>
      </c>
      <c r="T14" s="15" t="s">
        <v>140</v>
      </c>
      <c r="U14" s="15">
        <v>1</v>
      </c>
      <c r="V14" s="21">
        <f t="shared" si="3"/>
        <v>3.4013605442176869E-3</v>
      </c>
      <c r="W14" s="22">
        <f t="shared" si="4"/>
        <v>1.1569253551760839E-5</v>
      </c>
    </row>
    <row r="15" spans="1:28" x14ac:dyDescent="0.25">
      <c r="A15" s="1" t="s">
        <v>27</v>
      </c>
      <c r="B15" s="5">
        <v>42983</v>
      </c>
      <c r="C15">
        <v>4</v>
      </c>
      <c r="D15" t="s">
        <v>135</v>
      </c>
      <c r="E15" t="s">
        <v>145</v>
      </c>
      <c r="F15" t="s">
        <v>156</v>
      </c>
      <c r="G15" t="s">
        <v>154</v>
      </c>
      <c r="J15" s="15">
        <v>6</v>
      </c>
      <c r="K15" s="15" t="s">
        <v>455</v>
      </c>
      <c r="L15" s="15"/>
      <c r="N15" s="8" t="s">
        <v>257</v>
      </c>
      <c r="O15" s="8">
        <v>1</v>
      </c>
      <c r="P15" s="20">
        <f t="shared" si="0"/>
        <v>3.4013605442176869E-3</v>
      </c>
      <c r="Q15" s="20">
        <f t="shared" si="1"/>
        <v>-5.6835797673386814</v>
      </c>
      <c r="R15" s="20">
        <f t="shared" si="2"/>
        <v>-1.9331903970539733E-2</v>
      </c>
      <c r="T15" s="8" t="s">
        <v>257</v>
      </c>
      <c r="U15" s="8">
        <v>1</v>
      </c>
      <c r="V15" s="21">
        <f t="shared" si="3"/>
        <v>3.4013605442176869E-3</v>
      </c>
      <c r="W15" s="22">
        <f t="shared" si="4"/>
        <v>1.1569253551760839E-5</v>
      </c>
    </row>
    <row r="16" spans="1:28" x14ac:dyDescent="0.25">
      <c r="A16" s="1" t="s">
        <v>27</v>
      </c>
      <c r="B16" s="5">
        <v>42983</v>
      </c>
      <c r="C16" s="17">
        <v>2</v>
      </c>
      <c r="D16" t="s">
        <v>204</v>
      </c>
      <c r="E16" s="17" t="s">
        <v>179</v>
      </c>
      <c r="F16" s="6" t="s">
        <v>679</v>
      </c>
      <c r="J16" s="17">
        <v>5</v>
      </c>
      <c r="K16" s="6" t="s">
        <v>691</v>
      </c>
      <c r="N16" s="16" t="s">
        <v>143</v>
      </c>
      <c r="O16" s="16">
        <v>2</v>
      </c>
      <c r="P16" s="20">
        <f t="shared" si="0"/>
        <v>6.8027210884353739E-3</v>
      </c>
      <c r="Q16" s="20">
        <f t="shared" si="1"/>
        <v>-4.990432586778736</v>
      </c>
      <c r="R16" s="20">
        <f t="shared" si="2"/>
        <v>-3.3948520998494804E-2</v>
      </c>
      <c r="T16" s="16" t="s">
        <v>143</v>
      </c>
      <c r="U16" s="16">
        <v>2</v>
      </c>
      <c r="V16" s="21">
        <f t="shared" si="3"/>
        <v>6.8027210884353739E-3</v>
      </c>
      <c r="W16" s="22">
        <f t="shared" si="4"/>
        <v>4.6277014207043356E-5</v>
      </c>
    </row>
    <row r="17" spans="1:23" x14ac:dyDescent="0.25">
      <c r="A17" s="1" t="s">
        <v>26</v>
      </c>
      <c r="B17" s="5">
        <v>42983</v>
      </c>
      <c r="C17">
        <v>1</v>
      </c>
      <c r="D17" t="s">
        <v>130</v>
      </c>
      <c r="E17" t="s">
        <v>136</v>
      </c>
      <c r="F17" t="s">
        <v>155</v>
      </c>
      <c r="G17" t="s">
        <v>146</v>
      </c>
      <c r="J17" s="15">
        <v>1</v>
      </c>
      <c r="K17" s="15" t="s">
        <v>545</v>
      </c>
      <c r="L17" s="15"/>
      <c r="N17" s="15" t="s">
        <v>143</v>
      </c>
      <c r="O17" s="15">
        <v>10</v>
      </c>
      <c r="P17" s="20">
        <f t="shared" si="0"/>
        <v>3.4013605442176874E-2</v>
      </c>
      <c r="Q17" s="20">
        <f t="shared" si="1"/>
        <v>-3.380994674344636</v>
      </c>
      <c r="R17" s="20">
        <f t="shared" si="2"/>
        <v>-0.11499981885525974</v>
      </c>
      <c r="T17" s="15" t="s">
        <v>143</v>
      </c>
      <c r="U17" s="15">
        <v>10</v>
      </c>
      <c r="V17" s="21">
        <f t="shared" si="3"/>
        <v>3.4013605442176874E-2</v>
      </c>
      <c r="W17" s="22">
        <f t="shared" si="4"/>
        <v>1.1569253551760843E-3</v>
      </c>
    </row>
    <row r="18" spans="1:23" x14ac:dyDescent="0.25">
      <c r="A18" s="1" t="s">
        <v>27</v>
      </c>
      <c r="B18" s="5">
        <v>42983</v>
      </c>
      <c r="C18" s="15">
        <v>1</v>
      </c>
      <c r="D18" t="s">
        <v>131</v>
      </c>
      <c r="E18" s="15" t="s">
        <v>137</v>
      </c>
      <c r="F18" s="15" t="s">
        <v>155</v>
      </c>
      <c r="G18" t="s">
        <v>147</v>
      </c>
      <c r="J18" s="17">
        <v>5</v>
      </c>
      <c r="K18" s="17" t="s">
        <v>144</v>
      </c>
      <c r="L18" s="15"/>
      <c r="N18" s="15" t="s">
        <v>671</v>
      </c>
      <c r="O18" s="15">
        <v>1</v>
      </c>
      <c r="P18" s="20">
        <f t="shared" si="0"/>
        <v>3.4013605442176869E-3</v>
      </c>
      <c r="Q18" s="20">
        <f t="shared" si="1"/>
        <v>-5.6835797673386814</v>
      </c>
      <c r="R18" s="20">
        <f t="shared" si="2"/>
        <v>-1.9331903970539733E-2</v>
      </c>
      <c r="T18" s="15" t="s">
        <v>671</v>
      </c>
      <c r="U18" s="15">
        <v>1</v>
      </c>
      <c r="V18" s="21">
        <f t="shared" si="3"/>
        <v>3.4013605442176869E-3</v>
      </c>
      <c r="W18" s="22">
        <f t="shared" si="4"/>
        <v>1.1569253551760839E-5</v>
      </c>
    </row>
    <row r="19" spans="1:23" x14ac:dyDescent="0.25">
      <c r="A19" s="1" t="s">
        <v>26</v>
      </c>
      <c r="B19" s="5">
        <v>42983</v>
      </c>
      <c r="C19" s="16">
        <v>2</v>
      </c>
      <c r="D19" t="s">
        <v>134</v>
      </c>
      <c r="E19" s="16" t="s">
        <v>141</v>
      </c>
      <c r="F19" s="15" t="s">
        <v>155</v>
      </c>
      <c r="G19" t="s">
        <v>151</v>
      </c>
      <c r="J19" s="15">
        <v>3</v>
      </c>
      <c r="K19" s="15" t="s">
        <v>550</v>
      </c>
      <c r="N19" s="15" t="s">
        <v>145</v>
      </c>
      <c r="O19" s="15">
        <v>2</v>
      </c>
      <c r="P19" s="20">
        <f t="shared" si="0"/>
        <v>6.8027210884353739E-3</v>
      </c>
      <c r="Q19" s="20">
        <f t="shared" si="1"/>
        <v>-4.990432586778736</v>
      </c>
      <c r="R19" s="20">
        <f t="shared" si="2"/>
        <v>-3.3948520998494804E-2</v>
      </c>
      <c r="T19" s="15" t="s">
        <v>145</v>
      </c>
      <c r="U19" s="15">
        <v>2</v>
      </c>
      <c r="V19" s="21">
        <f t="shared" si="3"/>
        <v>6.8027210884353739E-3</v>
      </c>
      <c r="W19" s="22">
        <f t="shared" si="4"/>
        <v>4.6277014207043356E-5</v>
      </c>
    </row>
    <row r="20" spans="1:23" x14ac:dyDescent="0.25">
      <c r="A20" s="1" t="s">
        <v>27</v>
      </c>
      <c r="B20" s="5">
        <v>42995</v>
      </c>
      <c r="C20" s="8">
        <v>2</v>
      </c>
      <c r="D20" t="s">
        <v>225</v>
      </c>
      <c r="E20" s="8" t="s">
        <v>226</v>
      </c>
      <c r="F20" s="6" t="s">
        <v>438</v>
      </c>
      <c r="G20" t="s">
        <v>266</v>
      </c>
      <c r="J20" s="15">
        <v>1</v>
      </c>
      <c r="K20" s="15" t="s">
        <v>140</v>
      </c>
      <c r="L20" s="15"/>
      <c r="N20" s="15" t="s">
        <v>145</v>
      </c>
      <c r="O20" s="15">
        <v>6</v>
      </c>
      <c r="P20" s="20">
        <f t="shared" si="0"/>
        <v>2.0408163265306121E-2</v>
      </c>
      <c r="Q20" s="20">
        <f t="shared" si="1"/>
        <v>-3.8918202981106269</v>
      </c>
      <c r="R20" s="20">
        <f t="shared" si="2"/>
        <v>-7.9424904043074007E-2</v>
      </c>
      <c r="T20" s="15" t="s">
        <v>145</v>
      </c>
      <c r="U20" s="15">
        <v>6</v>
      </c>
      <c r="V20" s="21">
        <f t="shared" si="3"/>
        <v>2.0408163265306121E-2</v>
      </c>
      <c r="W20" s="22">
        <f t="shared" si="4"/>
        <v>4.1649312786339016E-4</v>
      </c>
    </row>
    <row r="21" spans="1:23" x14ac:dyDescent="0.25">
      <c r="A21" s="1" t="s">
        <v>27</v>
      </c>
      <c r="B21" s="5">
        <v>42995</v>
      </c>
      <c r="C21" s="6">
        <v>1</v>
      </c>
      <c r="D21" t="s">
        <v>221</v>
      </c>
      <c r="E21" s="6" t="s">
        <v>257</v>
      </c>
      <c r="F21" s="6" t="s">
        <v>438</v>
      </c>
      <c r="G21" t="s">
        <v>264</v>
      </c>
      <c r="J21" s="8">
        <v>1</v>
      </c>
      <c r="K21" s="15" t="s">
        <v>37</v>
      </c>
      <c r="N21" s="6" t="s">
        <v>101</v>
      </c>
      <c r="O21" s="6">
        <v>6</v>
      </c>
      <c r="P21" s="20">
        <f t="shared" si="0"/>
        <v>2.0408163265306121E-2</v>
      </c>
      <c r="Q21" s="20">
        <f t="shared" si="1"/>
        <v>-3.8918202981106269</v>
      </c>
      <c r="R21" s="20">
        <f t="shared" si="2"/>
        <v>-7.9424904043074007E-2</v>
      </c>
      <c r="T21" s="6" t="s">
        <v>101</v>
      </c>
      <c r="U21" s="6">
        <v>6</v>
      </c>
      <c r="V21" s="21">
        <f t="shared" si="3"/>
        <v>2.0408163265306121E-2</v>
      </c>
      <c r="W21" s="22">
        <f t="shared" si="4"/>
        <v>4.1649312786339016E-4</v>
      </c>
    </row>
    <row r="22" spans="1:23" x14ac:dyDescent="0.25">
      <c r="A22" s="1" t="s">
        <v>27</v>
      </c>
      <c r="B22" s="5">
        <v>42995</v>
      </c>
      <c r="C22" s="6">
        <v>2</v>
      </c>
      <c r="D22" t="s">
        <v>231</v>
      </c>
      <c r="E22" s="6" t="s">
        <v>246</v>
      </c>
      <c r="F22" s="6" t="s">
        <v>438</v>
      </c>
      <c r="J22" s="16">
        <v>2</v>
      </c>
      <c r="K22" s="16" t="s">
        <v>143</v>
      </c>
      <c r="L22" s="15"/>
      <c r="N22" s="15" t="s">
        <v>101</v>
      </c>
      <c r="O22" s="15">
        <v>2</v>
      </c>
      <c r="P22" s="20">
        <f t="shared" si="0"/>
        <v>6.8027210884353739E-3</v>
      </c>
      <c r="Q22" s="20">
        <f t="shared" si="1"/>
        <v>-4.990432586778736</v>
      </c>
      <c r="R22" s="20">
        <f t="shared" si="2"/>
        <v>-3.3948520998494804E-2</v>
      </c>
      <c r="T22" s="15" t="s">
        <v>101</v>
      </c>
      <c r="U22" s="15">
        <v>2</v>
      </c>
      <c r="V22" s="21">
        <f t="shared" si="3"/>
        <v>6.8027210884353739E-3</v>
      </c>
      <c r="W22" s="22">
        <f t="shared" si="4"/>
        <v>4.6277014207043356E-5</v>
      </c>
    </row>
    <row r="23" spans="1:23" x14ac:dyDescent="0.25">
      <c r="A23" s="1" t="s">
        <v>26</v>
      </c>
      <c r="B23" s="5">
        <v>42995</v>
      </c>
      <c r="C23" s="6">
        <v>4</v>
      </c>
      <c r="D23" t="s">
        <v>231</v>
      </c>
      <c r="E23" s="6" t="s">
        <v>233</v>
      </c>
      <c r="F23" s="6" t="s">
        <v>438</v>
      </c>
      <c r="J23" s="15">
        <v>10</v>
      </c>
      <c r="K23" s="15" t="s">
        <v>152</v>
      </c>
      <c r="N23" s="6" t="s">
        <v>348</v>
      </c>
      <c r="O23" s="6">
        <v>1</v>
      </c>
      <c r="P23" s="20">
        <f t="shared" si="0"/>
        <v>3.4013605442176869E-3</v>
      </c>
      <c r="Q23" s="20">
        <f t="shared" si="1"/>
        <v>-5.6835797673386814</v>
      </c>
      <c r="R23" s="20">
        <f t="shared" si="2"/>
        <v>-1.9331903970539733E-2</v>
      </c>
      <c r="T23" s="6" t="s">
        <v>348</v>
      </c>
      <c r="U23" s="6">
        <v>1</v>
      </c>
      <c r="V23" s="21">
        <f t="shared" si="3"/>
        <v>3.4013605442176869E-3</v>
      </c>
      <c r="W23" s="22">
        <f t="shared" si="4"/>
        <v>1.1569253551760839E-5</v>
      </c>
    </row>
    <row r="24" spans="1:23" x14ac:dyDescent="0.25">
      <c r="A24" s="1" t="s">
        <v>27</v>
      </c>
      <c r="B24" s="5">
        <v>42995</v>
      </c>
      <c r="C24" s="6">
        <v>1</v>
      </c>
      <c r="D24" t="s">
        <v>231</v>
      </c>
      <c r="E24" s="6" t="s">
        <v>219</v>
      </c>
      <c r="F24" s="6" t="s">
        <v>438</v>
      </c>
      <c r="J24" s="15">
        <v>1</v>
      </c>
      <c r="K24" s="15" t="s">
        <v>671</v>
      </c>
      <c r="L24" s="15"/>
      <c r="N24" s="15" t="s">
        <v>616</v>
      </c>
      <c r="O24" s="15">
        <v>1</v>
      </c>
      <c r="P24" s="20">
        <f t="shared" si="0"/>
        <v>3.4013605442176869E-3</v>
      </c>
      <c r="Q24" s="20">
        <f t="shared" si="1"/>
        <v>-5.6835797673386814</v>
      </c>
      <c r="R24" s="20">
        <f t="shared" si="2"/>
        <v>-1.9331903970539733E-2</v>
      </c>
      <c r="T24" s="15" t="s">
        <v>616</v>
      </c>
      <c r="U24" s="15">
        <v>1</v>
      </c>
      <c r="V24" s="21">
        <f t="shared" si="3"/>
        <v>3.4013605442176869E-3</v>
      </c>
      <c r="W24" s="22">
        <f t="shared" si="4"/>
        <v>1.1569253551760839E-5</v>
      </c>
    </row>
    <row r="25" spans="1:23" x14ac:dyDescent="0.25">
      <c r="A25" s="1" t="s">
        <v>27</v>
      </c>
      <c r="B25" s="5">
        <v>42995</v>
      </c>
      <c r="C25" s="6">
        <v>1</v>
      </c>
      <c r="D25" t="s">
        <v>231</v>
      </c>
      <c r="E25" s="6" t="s">
        <v>244</v>
      </c>
      <c r="F25" s="6" t="s">
        <v>438</v>
      </c>
      <c r="J25" s="15">
        <v>2</v>
      </c>
      <c r="K25" s="15" t="s">
        <v>153</v>
      </c>
      <c r="N25" s="17" t="s">
        <v>192</v>
      </c>
      <c r="O25" s="17">
        <v>1</v>
      </c>
      <c r="P25" s="20">
        <f t="shared" si="0"/>
        <v>3.4013605442176869E-3</v>
      </c>
      <c r="Q25" s="20">
        <f t="shared" si="1"/>
        <v>-5.6835797673386814</v>
      </c>
      <c r="R25" s="20">
        <f t="shared" si="2"/>
        <v>-1.9331903970539733E-2</v>
      </c>
      <c r="T25" s="17" t="s">
        <v>192</v>
      </c>
      <c r="U25" s="17">
        <v>1</v>
      </c>
      <c r="V25" s="21">
        <f t="shared" si="3"/>
        <v>3.4013605442176869E-3</v>
      </c>
      <c r="W25" s="22">
        <f t="shared" si="4"/>
        <v>1.1569253551760839E-5</v>
      </c>
    </row>
    <row r="26" spans="1:23" x14ac:dyDescent="0.25">
      <c r="A26" s="1" t="s">
        <v>27</v>
      </c>
      <c r="B26" s="5">
        <v>42995</v>
      </c>
      <c r="C26" s="6">
        <v>5</v>
      </c>
      <c r="D26" t="s">
        <v>231</v>
      </c>
      <c r="E26" s="6" t="s">
        <v>232</v>
      </c>
      <c r="F26" s="6" t="s">
        <v>438</v>
      </c>
      <c r="G26" t="s">
        <v>259</v>
      </c>
      <c r="J26" s="15">
        <v>6</v>
      </c>
      <c r="K26" s="15" t="s">
        <v>154</v>
      </c>
      <c r="N26" s="6" t="s">
        <v>244</v>
      </c>
      <c r="O26" s="6">
        <v>1</v>
      </c>
      <c r="P26" s="20">
        <f t="shared" si="0"/>
        <v>3.4013605442176869E-3</v>
      </c>
      <c r="Q26" s="20">
        <f t="shared" si="1"/>
        <v>-5.6835797673386814</v>
      </c>
      <c r="R26" s="20">
        <f t="shared" si="2"/>
        <v>-1.9331903970539733E-2</v>
      </c>
      <c r="T26" s="6" t="s">
        <v>244</v>
      </c>
      <c r="U26" s="6">
        <v>1</v>
      </c>
      <c r="V26" s="21">
        <f t="shared" si="3"/>
        <v>3.4013605442176869E-3</v>
      </c>
      <c r="W26" s="22">
        <f t="shared" si="4"/>
        <v>1.1569253551760839E-5</v>
      </c>
    </row>
    <row r="27" spans="1:23" x14ac:dyDescent="0.25">
      <c r="A27" s="1" t="s">
        <v>26</v>
      </c>
      <c r="B27" s="5">
        <v>42995</v>
      </c>
      <c r="C27" s="17">
        <v>3</v>
      </c>
      <c r="D27" t="s">
        <v>204</v>
      </c>
      <c r="E27" s="17" t="s">
        <v>182</v>
      </c>
      <c r="F27" s="6" t="s">
        <v>679</v>
      </c>
      <c r="G27" s="6" t="s">
        <v>698</v>
      </c>
      <c r="J27" s="6">
        <v>6</v>
      </c>
      <c r="K27" s="15" t="s">
        <v>106</v>
      </c>
      <c r="N27" s="15" t="s">
        <v>613</v>
      </c>
      <c r="O27" s="15">
        <v>3</v>
      </c>
      <c r="P27" s="20">
        <f t="shared" si="0"/>
        <v>1.020408163265306E-2</v>
      </c>
      <c r="Q27" s="20">
        <f t="shared" si="1"/>
        <v>-4.5849674786705723</v>
      </c>
      <c r="R27" s="20">
        <f t="shared" si="2"/>
        <v>-4.6785382435413997E-2</v>
      </c>
      <c r="T27" s="15" t="s">
        <v>613</v>
      </c>
      <c r="U27" s="15">
        <v>3</v>
      </c>
      <c r="V27" s="21">
        <f t="shared" si="3"/>
        <v>1.020408163265306E-2</v>
      </c>
      <c r="W27" s="22">
        <f t="shared" si="4"/>
        <v>1.0412328196584754E-4</v>
      </c>
    </row>
    <row r="28" spans="1:23" x14ac:dyDescent="0.25">
      <c r="A28" s="1" t="s">
        <v>26</v>
      </c>
      <c r="B28" s="5">
        <v>42995</v>
      </c>
      <c r="C28" s="6">
        <v>1</v>
      </c>
      <c r="D28" t="s">
        <v>205</v>
      </c>
      <c r="E28" s="6" t="s">
        <v>256</v>
      </c>
      <c r="F28" s="6" t="s">
        <v>440</v>
      </c>
      <c r="G28" t="s">
        <v>265</v>
      </c>
      <c r="J28" s="15">
        <v>2</v>
      </c>
      <c r="K28" s="15" t="s">
        <v>271</v>
      </c>
      <c r="N28" s="15" t="s">
        <v>138</v>
      </c>
      <c r="O28" s="15">
        <v>25</v>
      </c>
      <c r="P28" s="20">
        <f t="shared" si="0"/>
        <v>8.5034013605442174E-2</v>
      </c>
      <c r="Q28" s="20">
        <f t="shared" si="1"/>
        <v>-2.4647039424704809</v>
      </c>
      <c r="R28" s="20">
        <f t="shared" si="2"/>
        <v>-0.20958366857742183</v>
      </c>
      <c r="T28" s="15" t="s">
        <v>138</v>
      </c>
      <c r="U28" s="15">
        <v>25</v>
      </c>
      <c r="V28" s="21">
        <f t="shared" si="3"/>
        <v>8.5034013605442174E-2</v>
      </c>
      <c r="W28" s="22">
        <f t="shared" si="4"/>
        <v>7.230783469850525E-3</v>
      </c>
    </row>
    <row r="29" spans="1:23" x14ac:dyDescent="0.25">
      <c r="A29" s="1" t="s">
        <v>26</v>
      </c>
      <c r="B29" s="5">
        <v>42995</v>
      </c>
      <c r="C29" s="6">
        <v>1</v>
      </c>
      <c r="D29" t="s">
        <v>221</v>
      </c>
      <c r="E29" s="6" t="s">
        <v>258</v>
      </c>
      <c r="F29" s="6" t="s">
        <v>440</v>
      </c>
      <c r="G29" t="s">
        <v>261</v>
      </c>
      <c r="J29" s="6">
        <v>1</v>
      </c>
      <c r="K29" s="6" t="s">
        <v>348</v>
      </c>
      <c r="L29" s="15"/>
      <c r="N29" s="16" t="s">
        <v>234</v>
      </c>
      <c r="O29" s="16">
        <v>1</v>
      </c>
      <c r="P29" s="20">
        <f t="shared" si="0"/>
        <v>3.4013605442176869E-3</v>
      </c>
      <c r="Q29" s="20">
        <f t="shared" si="1"/>
        <v>-5.6835797673386814</v>
      </c>
      <c r="R29" s="20">
        <f t="shared" si="2"/>
        <v>-1.9331903970539733E-2</v>
      </c>
      <c r="T29" s="16" t="s">
        <v>234</v>
      </c>
      <c r="U29" s="16">
        <v>1</v>
      </c>
      <c r="V29" s="21">
        <f t="shared" si="3"/>
        <v>3.4013605442176869E-3</v>
      </c>
      <c r="W29" s="22">
        <f t="shared" si="4"/>
        <v>1.1569253551760839E-5</v>
      </c>
    </row>
    <row r="30" spans="1:23" x14ac:dyDescent="0.25">
      <c r="A30" s="1" t="s">
        <v>27</v>
      </c>
      <c r="B30" s="5">
        <v>42995</v>
      </c>
      <c r="C30" s="6">
        <v>5</v>
      </c>
      <c r="D30" t="s">
        <v>221</v>
      </c>
      <c r="E30" s="6" t="s">
        <v>222</v>
      </c>
      <c r="F30" s="6" t="s">
        <v>440</v>
      </c>
      <c r="G30" t="s">
        <v>263</v>
      </c>
      <c r="J30" s="15">
        <v>1</v>
      </c>
      <c r="K30" s="15" t="s">
        <v>616</v>
      </c>
      <c r="L30" s="15"/>
      <c r="N30" s="15" t="s">
        <v>142</v>
      </c>
      <c r="O30" s="15">
        <v>4</v>
      </c>
      <c r="P30" s="20">
        <f t="shared" si="0"/>
        <v>1.3605442176870748E-2</v>
      </c>
      <c r="Q30" s="20">
        <f t="shared" si="1"/>
        <v>-4.2972854062187906</v>
      </c>
      <c r="R30" s="20">
        <f t="shared" si="2"/>
        <v>-5.8466468111820276E-2</v>
      </c>
      <c r="T30" s="15" t="s">
        <v>142</v>
      </c>
      <c r="U30" s="15">
        <v>4</v>
      </c>
      <c r="V30" s="21">
        <f t="shared" si="3"/>
        <v>1.3605442176870748E-2</v>
      </c>
      <c r="W30" s="22">
        <f t="shared" si="4"/>
        <v>1.8510805682817342E-4</v>
      </c>
    </row>
    <row r="31" spans="1:23" x14ac:dyDescent="0.25">
      <c r="A31" s="1" t="s">
        <v>27</v>
      </c>
      <c r="B31" s="5">
        <v>42995</v>
      </c>
      <c r="C31" s="6">
        <v>17</v>
      </c>
      <c r="D31" t="s">
        <v>221</v>
      </c>
      <c r="E31" s="6" t="s">
        <v>222</v>
      </c>
      <c r="F31" s="6" t="s">
        <v>440</v>
      </c>
      <c r="G31" s="15" t="s">
        <v>262</v>
      </c>
      <c r="J31" s="17">
        <v>1</v>
      </c>
      <c r="K31" s="17" t="s">
        <v>192</v>
      </c>
      <c r="L31" s="15"/>
      <c r="N31" s="15" t="s">
        <v>139</v>
      </c>
      <c r="O31" s="15">
        <v>1</v>
      </c>
      <c r="P31" s="20">
        <f t="shared" si="0"/>
        <v>3.4013605442176869E-3</v>
      </c>
      <c r="Q31" s="20">
        <f t="shared" si="1"/>
        <v>-5.6835797673386814</v>
      </c>
      <c r="R31" s="20">
        <f t="shared" si="2"/>
        <v>-1.9331903970539733E-2</v>
      </c>
      <c r="T31" s="15" t="s">
        <v>139</v>
      </c>
      <c r="U31" s="15">
        <v>1</v>
      </c>
      <c r="V31" s="21">
        <f t="shared" si="3"/>
        <v>3.4013605442176869E-3</v>
      </c>
      <c r="W31" s="22">
        <f t="shared" si="4"/>
        <v>1.1569253551760839E-5</v>
      </c>
    </row>
    <row r="32" spans="1:23" x14ac:dyDescent="0.25">
      <c r="A32" s="1" t="s">
        <v>27</v>
      </c>
      <c r="B32" s="5">
        <v>43008</v>
      </c>
      <c r="C32" s="15">
        <v>12</v>
      </c>
      <c r="D32" t="s">
        <v>204</v>
      </c>
      <c r="E32" s="15" t="s">
        <v>459</v>
      </c>
      <c r="F32" s="15" t="s">
        <v>471</v>
      </c>
      <c r="G32" t="s">
        <v>692</v>
      </c>
      <c r="J32" s="6">
        <v>1</v>
      </c>
      <c r="K32" s="6" t="s">
        <v>244</v>
      </c>
      <c r="L32" s="15"/>
      <c r="N32" s="15" t="s">
        <v>139</v>
      </c>
      <c r="O32" s="15">
        <v>1</v>
      </c>
      <c r="P32" s="20">
        <f t="shared" si="0"/>
        <v>3.4013605442176869E-3</v>
      </c>
      <c r="Q32" s="20">
        <f t="shared" si="1"/>
        <v>-5.6835797673386814</v>
      </c>
      <c r="R32" s="20">
        <f t="shared" si="2"/>
        <v>-1.9331903970539733E-2</v>
      </c>
      <c r="T32" s="15" t="s">
        <v>139</v>
      </c>
      <c r="U32" s="15">
        <v>1</v>
      </c>
      <c r="V32" s="21">
        <f t="shared" si="3"/>
        <v>3.4013605442176869E-3</v>
      </c>
      <c r="W32" s="22">
        <f t="shared" si="4"/>
        <v>1.1569253551760839E-5</v>
      </c>
    </row>
    <row r="33" spans="1:23" x14ac:dyDescent="0.25">
      <c r="A33" s="1" t="s">
        <v>27</v>
      </c>
      <c r="B33" s="5">
        <v>43008</v>
      </c>
      <c r="C33" s="15">
        <v>3</v>
      </c>
      <c r="D33" t="s">
        <v>204</v>
      </c>
      <c r="E33" s="17" t="s">
        <v>460</v>
      </c>
      <c r="F33" s="6" t="s">
        <v>471</v>
      </c>
      <c r="G33" s="15"/>
      <c r="J33" s="15">
        <v>3</v>
      </c>
      <c r="K33" s="15" t="s">
        <v>613</v>
      </c>
      <c r="L33" s="15"/>
      <c r="N33" s="15" t="s">
        <v>96</v>
      </c>
      <c r="O33" s="15">
        <v>1</v>
      </c>
      <c r="P33" s="20">
        <f t="shared" si="0"/>
        <v>3.4013605442176869E-3</v>
      </c>
      <c r="Q33" s="20">
        <f t="shared" si="1"/>
        <v>-5.6835797673386814</v>
      </c>
      <c r="R33" s="20">
        <f t="shared" si="2"/>
        <v>-1.9331903970539733E-2</v>
      </c>
      <c r="T33" s="15" t="s">
        <v>96</v>
      </c>
      <c r="U33" s="15">
        <v>1</v>
      </c>
      <c r="V33" s="21">
        <f t="shared" si="3"/>
        <v>3.4013605442176869E-3</v>
      </c>
      <c r="W33" s="22">
        <f t="shared" si="4"/>
        <v>1.1569253551760839E-5</v>
      </c>
    </row>
    <row r="34" spans="1:23" x14ac:dyDescent="0.25">
      <c r="A34" s="1" t="s">
        <v>27</v>
      </c>
      <c r="B34" s="5">
        <v>43008</v>
      </c>
      <c r="C34" s="17">
        <v>5</v>
      </c>
      <c r="D34" t="s">
        <v>204</v>
      </c>
      <c r="E34" s="17" t="s">
        <v>458</v>
      </c>
      <c r="F34" s="6" t="s">
        <v>680</v>
      </c>
      <c r="G34" s="6" t="s">
        <v>691</v>
      </c>
      <c r="J34" s="15">
        <v>25</v>
      </c>
      <c r="K34" s="15" t="s">
        <v>148</v>
      </c>
      <c r="N34" s="17" t="s">
        <v>179</v>
      </c>
      <c r="O34" s="17">
        <v>11</v>
      </c>
      <c r="P34" s="20">
        <f t="shared" si="0"/>
        <v>3.7414965986394558E-2</v>
      </c>
      <c r="Q34" s="20">
        <f t="shared" si="1"/>
        <v>-3.2856844945403112</v>
      </c>
      <c r="R34" s="20">
        <f t="shared" si="2"/>
        <v>-0.12293377360524974</v>
      </c>
      <c r="T34" s="17" t="s">
        <v>179</v>
      </c>
      <c r="U34" s="17">
        <v>11</v>
      </c>
      <c r="V34" s="21">
        <f t="shared" si="3"/>
        <v>3.7414965986394558E-2</v>
      </c>
      <c r="W34" s="22">
        <f t="shared" si="4"/>
        <v>1.3998796797630617E-3</v>
      </c>
    </row>
    <row r="35" spans="1:23" x14ac:dyDescent="0.25">
      <c r="A35" s="1" t="s">
        <v>27</v>
      </c>
      <c r="B35" s="5">
        <v>43008</v>
      </c>
      <c r="C35" s="6">
        <v>1</v>
      </c>
      <c r="D35" t="s">
        <v>336</v>
      </c>
      <c r="E35" s="6" t="s">
        <v>343</v>
      </c>
      <c r="F35" s="6" t="s">
        <v>438</v>
      </c>
      <c r="G35" t="s">
        <v>344</v>
      </c>
      <c r="J35" s="16">
        <v>1</v>
      </c>
      <c r="K35" s="16" t="s">
        <v>234</v>
      </c>
      <c r="L35" s="15"/>
      <c r="N35" s="6" t="s">
        <v>256</v>
      </c>
      <c r="O35" s="6">
        <v>1</v>
      </c>
      <c r="P35" s="20">
        <f t="shared" si="0"/>
        <v>3.4013605442176869E-3</v>
      </c>
      <c r="Q35" s="20">
        <f t="shared" si="1"/>
        <v>-5.6835797673386814</v>
      </c>
      <c r="R35" s="20">
        <f t="shared" si="2"/>
        <v>-1.9331903970539733E-2</v>
      </c>
      <c r="T35" s="6" t="s">
        <v>256</v>
      </c>
      <c r="U35" s="6">
        <v>1</v>
      </c>
      <c r="V35" s="21">
        <f t="shared" si="3"/>
        <v>3.4013605442176869E-3</v>
      </c>
      <c r="W35" s="22">
        <f t="shared" si="4"/>
        <v>1.1569253551760839E-5</v>
      </c>
    </row>
    <row r="36" spans="1:23" x14ac:dyDescent="0.25">
      <c r="A36" s="1" t="s">
        <v>27</v>
      </c>
      <c r="B36" s="5">
        <v>43008</v>
      </c>
      <c r="C36" s="6">
        <v>1</v>
      </c>
      <c r="D36" t="s">
        <v>338</v>
      </c>
      <c r="E36" s="6" t="s">
        <v>348</v>
      </c>
      <c r="F36" s="6" t="s">
        <v>438</v>
      </c>
      <c r="J36" s="15">
        <v>4</v>
      </c>
      <c r="K36" s="15" t="s">
        <v>142</v>
      </c>
      <c r="L36" s="15"/>
      <c r="N36" s="6" t="s">
        <v>238</v>
      </c>
      <c r="O36" s="6">
        <v>1</v>
      </c>
      <c r="P36" s="20">
        <f t="shared" si="0"/>
        <v>3.4013605442176869E-3</v>
      </c>
      <c r="Q36" s="20">
        <f t="shared" si="1"/>
        <v>-5.6835797673386814</v>
      </c>
      <c r="R36" s="20">
        <f t="shared" si="2"/>
        <v>-1.9331903970539733E-2</v>
      </c>
      <c r="T36" s="6" t="s">
        <v>238</v>
      </c>
      <c r="U36" s="6">
        <v>1</v>
      </c>
      <c r="V36" s="21">
        <f t="shared" si="3"/>
        <v>3.4013605442176869E-3</v>
      </c>
      <c r="W36" s="22">
        <f t="shared" si="4"/>
        <v>1.1569253551760839E-5</v>
      </c>
    </row>
    <row r="37" spans="1:23" x14ac:dyDescent="0.25">
      <c r="A37" s="1" t="s">
        <v>27</v>
      </c>
      <c r="B37" s="5">
        <v>43008</v>
      </c>
      <c r="C37" s="6">
        <v>1</v>
      </c>
      <c r="D37" t="s">
        <v>338</v>
      </c>
      <c r="E37" s="6" t="s">
        <v>349</v>
      </c>
      <c r="F37" s="6" t="s">
        <v>438</v>
      </c>
      <c r="J37" s="15">
        <v>1</v>
      </c>
      <c r="K37" s="15" t="s">
        <v>149</v>
      </c>
      <c r="N37" s="6" t="s">
        <v>224</v>
      </c>
      <c r="O37" s="6">
        <v>6</v>
      </c>
      <c r="P37" s="20">
        <f t="shared" si="0"/>
        <v>2.0408163265306121E-2</v>
      </c>
      <c r="Q37" s="20">
        <f t="shared" si="1"/>
        <v>-3.8918202981106269</v>
      </c>
      <c r="R37" s="20">
        <f t="shared" si="2"/>
        <v>-7.9424904043074007E-2</v>
      </c>
      <c r="T37" s="6" t="s">
        <v>224</v>
      </c>
      <c r="U37" s="6">
        <v>6</v>
      </c>
      <c r="V37" s="21">
        <f t="shared" si="3"/>
        <v>2.0408163265306121E-2</v>
      </c>
      <c r="W37" s="22">
        <f t="shared" si="4"/>
        <v>4.1649312786339016E-4</v>
      </c>
    </row>
    <row r="38" spans="1:23" x14ac:dyDescent="0.25">
      <c r="A38" s="1" t="s">
        <v>27</v>
      </c>
      <c r="B38" s="5">
        <v>43008</v>
      </c>
      <c r="C38" s="17">
        <v>1</v>
      </c>
      <c r="D38" t="s">
        <v>204</v>
      </c>
      <c r="E38" s="17" t="s">
        <v>192</v>
      </c>
      <c r="F38" s="6" t="s">
        <v>473</v>
      </c>
      <c r="J38" s="15">
        <v>1</v>
      </c>
      <c r="K38" s="15" t="s">
        <v>150</v>
      </c>
      <c r="N38" s="15" t="s">
        <v>73</v>
      </c>
      <c r="O38" s="15">
        <v>6</v>
      </c>
      <c r="P38" s="20">
        <f t="shared" si="0"/>
        <v>2.0408163265306121E-2</v>
      </c>
      <c r="Q38" s="20">
        <f t="shared" si="1"/>
        <v>-3.8918202981106269</v>
      </c>
      <c r="R38" s="20">
        <f t="shared" si="2"/>
        <v>-7.9424904043074007E-2</v>
      </c>
      <c r="T38" s="15" t="s">
        <v>73</v>
      </c>
      <c r="U38" s="15">
        <v>6</v>
      </c>
      <c r="V38" s="21">
        <f t="shared" si="3"/>
        <v>2.0408163265306121E-2</v>
      </c>
      <c r="W38" s="22">
        <f t="shared" si="4"/>
        <v>4.1649312786339016E-4</v>
      </c>
    </row>
    <row r="39" spans="1:23" x14ac:dyDescent="0.25">
      <c r="A39" s="1" t="s">
        <v>27</v>
      </c>
      <c r="B39" s="5">
        <v>43008</v>
      </c>
      <c r="C39" s="6">
        <v>2</v>
      </c>
      <c r="D39" t="s">
        <v>337</v>
      </c>
      <c r="E39" s="6" t="s">
        <v>345</v>
      </c>
      <c r="F39" s="6" t="s">
        <v>440</v>
      </c>
      <c r="G39" t="s">
        <v>351</v>
      </c>
      <c r="J39" s="15">
        <v>1</v>
      </c>
      <c r="K39" s="15" t="s">
        <v>332</v>
      </c>
      <c r="N39" s="6" t="s">
        <v>71</v>
      </c>
      <c r="O39" s="6">
        <v>33</v>
      </c>
      <c r="P39" s="20">
        <f t="shared" si="0"/>
        <v>0.11224489795918367</v>
      </c>
      <c r="Q39" s="20">
        <f t="shared" si="1"/>
        <v>-2.1870722058722012</v>
      </c>
      <c r="R39" s="20">
        <f t="shared" si="2"/>
        <v>-0.24548769657749198</v>
      </c>
      <c r="T39" s="6" t="s">
        <v>71</v>
      </c>
      <c r="U39" s="6">
        <v>33</v>
      </c>
      <c r="V39" s="21">
        <f t="shared" si="3"/>
        <v>0.11224489795918367</v>
      </c>
      <c r="W39" s="22">
        <f t="shared" si="4"/>
        <v>1.2598917117867555E-2</v>
      </c>
    </row>
    <row r="40" spans="1:23" x14ac:dyDescent="0.25">
      <c r="A40" s="1" t="s">
        <v>27</v>
      </c>
      <c r="B40" s="5">
        <v>43008</v>
      </c>
      <c r="C40" s="6">
        <v>3</v>
      </c>
      <c r="D40" t="s">
        <v>337</v>
      </c>
      <c r="E40" s="6" t="s">
        <v>345</v>
      </c>
      <c r="F40" s="6" t="s">
        <v>440</v>
      </c>
      <c r="G40" t="s">
        <v>352</v>
      </c>
      <c r="J40" s="17">
        <v>11</v>
      </c>
      <c r="K40" s="17" t="s">
        <v>179</v>
      </c>
      <c r="L40" s="15"/>
      <c r="N40" s="15" t="s">
        <v>137</v>
      </c>
      <c r="O40" s="15">
        <v>1</v>
      </c>
      <c r="P40" s="20">
        <f t="shared" si="0"/>
        <v>3.4013605442176869E-3</v>
      </c>
      <c r="Q40" s="20">
        <f t="shared" si="1"/>
        <v>-5.6835797673386814</v>
      </c>
      <c r="R40" s="20">
        <f t="shared" si="2"/>
        <v>-1.9331903970539733E-2</v>
      </c>
      <c r="T40" s="15" t="s">
        <v>137</v>
      </c>
      <c r="U40" s="15">
        <v>1</v>
      </c>
      <c r="V40" s="21">
        <f t="shared" si="3"/>
        <v>3.4013605442176869E-3</v>
      </c>
      <c r="W40" s="22">
        <f t="shared" si="4"/>
        <v>1.1569253551760839E-5</v>
      </c>
    </row>
    <row r="41" spans="1:23" x14ac:dyDescent="0.25">
      <c r="A41" s="1" t="s">
        <v>27</v>
      </c>
      <c r="B41" s="5">
        <v>43008</v>
      </c>
      <c r="C41" s="6">
        <v>3</v>
      </c>
      <c r="D41" t="s">
        <v>337</v>
      </c>
      <c r="E41" s="6" t="s">
        <v>346</v>
      </c>
      <c r="F41" s="6" t="s">
        <v>440</v>
      </c>
      <c r="G41" t="s">
        <v>353</v>
      </c>
      <c r="J41" s="6">
        <v>1</v>
      </c>
      <c r="K41" s="15" t="s">
        <v>265</v>
      </c>
      <c r="N41" s="15" t="s">
        <v>141</v>
      </c>
      <c r="O41" s="15">
        <v>6</v>
      </c>
      <c r="P41" s="20">
        <f t="shared" si="0"/>
        <v>2.0408163265306121E-2</v>
      </c>
      <c r="Q41" s="20">
        <f t="shared" si="1"/>
        <v>-3.8918202981106269</v>
      </c>
      <c r="R41" s="20">
        <f t="shared" si="2"/>
        <v>-7.9424904043074007E-2</v>
      </c>
      <c r="T41" s="15" t="s">
        <v>141</v>
      </c>
      <c r="U41" s="15">
        <v>6</v>
      </c>
      <c r="V41" s="21">
        <f t="shared" si="3"/>
        <v>2.0408163265306121E-2</v>
      </c>
      <c r="W41" s="22">
        <f t="shared" si="4"/>
        <v>4.1649312786339016E-4</v>
      </c>
    </row>
    <row r="42" spans="1:23" x14ac:dyDescent="0.25">
      <c r="A42" s="1" t="s">
        <v>27</v>
      </c>
      <c r="B42" s="5">
        <v>43008</v>
      </c>
      <c r="C42" s="6">
        <v>3</v>
      </c>
      <c r="D42" t="s">
        <v>337</v>
      </c>
      <c r="E42" s="6" t="s">
        <v>354</v>
      </c>
      <c r="F42" s="6" t="s">
        <v>440</v>
      </c>
      <c r="G42" t="s">
        <v>355</v>
      </c>
      <c r="J42" s="6">
        <v>1</v>
      </c>
      <c r="K42" s="6" t="s">
        <v>238</v>
      </c>
      <c r="L42" s="15"/>
      <c r="N42" s="6" t="s">
        <v>72</v>
      </c>
      <c r="O42" s="6">
        <v>24</v>
      </c>
      <c r="P42" s="20">
        <f t="shared" si="0"/>
        <v>8.1632653061224483E-2</v>
      </c>
      <c r="Q42" s="20">
        <f t="shared" si="1"/>
        <v>-2.5055259369907361</v>
      </c>
      <c r="R42" s="20">
        <f t="shared" si="2"/>
        <v>-0.20453272955026416</v>
      </c>
      <c r="T42" s="6" t="s">
        <v>72</v>
      </c>
      <c r="U42" s="6">
        <v>24</v>
      </c>
      <c r="V42" s="21">
        <f t="shared" si="3"/>
        <v>8.1632653061224483E-2</v>
      </c>
      <c r="W42" s="22">
        <f t="shared" si="4"/>
        <v>6.6638900458142426E-3</v>
      </c>
    </row>
    <row r="43" spans="1:23" x14ac:dyDescent="0.25">
      <c r="A43" s="1" t="s">
        <v>27</v>
      </c>
      <c r="B43" s="5">
        <v>43008</v>
      </c>
      <c r="C43" s="8">
        <v>1</v>
      </c>
      <c r="D43" t="s">
        <v>337</v>
      </c>
      <c r="E43" s="8" t="s">
        <v>347</v>
      </c>
      <c r="F43" s="6" t="s">
        <v>440</v>
      </c>
      <c r="G43" s="15"/>
      <c r="J43" s="6">
        <v>6</v>
      </c>
      <c r="K43" s="15" t="s">
        <v>275</v>
      </c>
      <c r="N43" s="6" t="s">
        <v>72</v>
      </c>
      <c r="O43" s="6">
        <v>34</v>
      </c>
      <c r="P43" s="20">
        <f t="shared" si="0"/>
        <v>0.11564625850340136</v>
      </c>
      <c r="Q43" s="20">
        <f t="shared" si="1"/>
        <v>-2.1572192427225203</v>
      </c>
      <c r="R43" s="20">
        <f t="shared" si="2"/>
        <v>-0.24947433419240031</v>
      </c>
      <c r="T43" s="6" t="s">
        <v>72</v>
      </c>
      <c r="U43" s="6">
        <v>34</v>
      </c>
      <c r="V43" s="21">
        <f t="shared" si="3"/>
        <v>0.11564625850340136</v>
      </c>
      <c r="W43" s="22">
        <f t="shared" si="4"/>
        <v>1.3374057105835533E-2</v>
      </c>
    </row>
    <row r="44" spans="1:23" x14ac:dyDescent="0.25">
      <c r="A44" s="1" t="s">
        <v>27</v>
      </c>
      <c r="B44" s="5">
        <v>43024</v>
      </c>
      <c r="C44" s="15">
        <v>9</v>
      </c>
      <c r="D44" t="s">
        <v>666</v>
      </c>
      <c r="E44" s="15" t="s">
        <v>665</v>
      </c>
      <c r="F44" s="15" t="s">
        <v>680</v>
      </c>
      <c r="G44" t="s">
        <v>692</v>
      </c>
      <c r="J44" s="15">
        <v>6</v>
      </c>
      <c r="K44" s="15" t="s">
        <v>36</v>
      </c>
      <c r="N44" s="15" t="s">
        <v>136</v>
      </c>
      <c r="O44" s="15">
        <v>2</v>
      </c>
      <c r="P44" s="20">
        <f t="shared" si="0"/>
        <v>6.8027210884353739E-3</v>
      </c>
      <c r="Q44" s="20">
        <f t="shared" si="1"/>
        <v>-4.990432586778736</v>
      </c>
      <c r="R44" s="20">
        <f t="shared" si="2"/>
        <v>-3.3948520998494804E-2</v>
      </c>
      <c r="T44" s="15" t="s">
        <v>136</v>
      </c>
      <c r="U44" s="15">
        <v>2</v>
      </c>
      <c r="V44" s="21">
        <f t="shared" si="3"/>
        <v>6.8027210884353739E-3</v>
      </c>
      <c r="W44" s="22">
        <f t="shared" si="4"/>
        <v>4.6277014207043356E-5</v>
      </c>
    </row>
    <row r="45" spans="1:23" x14ac:dyDescent="0.25">
      <c r="A45" s="1" t="s">
        <v>27</v>
      </c>
      <c r="B45" s="5">
        <v>43024</v>
      </c>
      <c r="C45" s="15">
        <v>1</v>
      </c>
      <c r="D45" t="s">
        <v>341</v>
      </c>
      <c r="E45" s="15" t="s">
        <v>410</v>
      </c>
      <c r="F45" s="15" t="s">
        <v>438</v>
      </c>
      <c r="G45" t="s">
        <v>418</v>
      </c>
      <c r="J45" s="6">
        <v>33</v>
      </c>
      <c r="K45" s="15" t="s">
        <v>261</v>
      </c>
      <c r="N45" s="15" t="s">
        <v>420</v>
      </c>
      <c r="O45" s="15">
        <v>1</v>
      </c>
      <c r="P45" s="20">
        <f t="shared" si="0"/>
        <v>3.4013605442176869E-3</v>
      </c>
      <c r="Q45" s="20">
        <f t="shared" si="1"/>
        <v>-5.6835797673386814</v>
      </c>
      <c r="R45" s="20">
        <f t="shared" si="2"/>
        <v>-1.9331903970539733E-2</v>
      </c>
      <c r="T45" s="15" t="s">
        <v>420</v>
      </c>
      <c r="U45" s="15">
        <v>1</v>
      </c>
      <c r="V45" s="21">
        <f t="shared" si="3"/>
        <v>3.4013605442176869E-3</v>
      </c>
      <c r="W45" s="22">
        <f t="shared" si="4"/>
        <v>1.1569253551760839E-5</v>
      </c>
    </row>
    <row r="46" spans="1:23" x14ac:dyDescent="0.25">
      <c r="A46" s="1" t="s">
        <v>27</v>
      </c>
      <c r="B46" s="5">
        <v>43024</v>
      </c>
      <c r="C46" s="15">
        <v>5</v>
      </c>
      <c r="D46" t="s">
        <v>336</v>
      </c>
      <c r="E46" s="15" t="s">
        <v>343</v>
      </c>
      <c r="F46" s="15" t="s">
        <v>438</v>
      </c>
      <c r="G46" t="s">
        <v>405</v>
      </c>
      <c r="J46" s="15">
        <v>1</v>
      </c>
      <c r="K46" s="15" t="s">
        <v>147</v>
      </c>
      <c r="N46" s="15" t="s">
        <v>217</v>
      </c>
      <c r="O46" s="15">
        <v>4</v>
      </c>
      <c r="P46" s="20">
        <f t="shared" si="0"/>
        <v>1.3605442176870748E-2</v>
      </c>
      <c r="Q46" s="20">
        <f t="shared" si="1"/>
        <v>-4.2972854062187906</v>
      </c>
      <c r="R46" s="20">
        <f t="shared" si="2"/>
        <v>-5.8466468111820276E-2</v>
      </c>
      <c r="T46" s="15" t="s">
        <v>217</v>
      </c>
      <c r="U46" s="15">
        <v>4</v>
      </c>
      <c r="V46" s="21">
        <f t="shared" si="3"/>
        <v>1.3605442176870748E-2</v>
      </c>
      <c r="W46" s="22">
        <f t="shared" si="4"/>
        <v>1.8510805682817342E-4</v>
      </c>
    </row>
    <row r="47" spans="1:23" x14ac:dyDescent="0.25">
      <c r="A47" s="1" t="s">
        <v>27</v>
      </c>
      <c r="B47" s="5">
        <v>43024</v>
      </c>
      <c r="C47" s="15">
        <v>1</v>
      </c>
      <c r="D47" t="s">
        <v>338</v>
      </c>
      <c r="E47" s="15" t="s">
        <v>413</v>
      </c>
      <c r="F47" s="15" t="s">
        <v>438</v>
      </c>
      <c r="G47" t="s">
        <v>414</v>
      </c>
      <c r="J47" s="15">
        <v>6</v>
      </c>
      <c r="K47" s="15" t="s">
        <v>151</v>
      </c>
      <c r="N47" s="15" t="s">
        <v>242</v>
      </c>
      <c r="O47" s="15">
        <v>1</v>
      </c>
      <c r="P47" s="20">
        <f t="shared" si="0"/>
        <v>3.4013605442176869E-3</v>
      </c>
      <c r="Q47" s="20">
        <f t="shared" si="1"/>
        <v>-5.6835797673386814</v>
      </c>
      <c r="R47" s="20">
        <f t="shared" si="2"/>
        <v>-1.9331903970539733E-2</v>
      </c>
      <c r="T47" s="15" t="s">
        <v>242</v>
      </c>
      <c r="U47" s="15">
        <v>1</v>
      </c>
      <c r="V47" s="21">
        <f t="shared" si="3"/>
        <v>3.4013605442176869E-3</v>
      </c>
      <c r="W47" s="22">
        <f t="shared" si="4"/>
        <v>1.1569253551760839E-5</v>
      </c>
    </row>
    <row r="48" spans="1:23" x14ac:dyDescent="0.25">
      <c r="A48" s="1" t="s">
        <v>27</v>
      </c>
      <c r="B48" s="5">
        <v>43024</v>
      </c>
      <c r="C48" s="15">
        <v>4</v>
      </c>
      <c r="D48" t="s">
        <v>338</v>
      </c>
      <c r="E48" s="15" t="s">
        <v>349</v>
      </c>
      <c r="F48" s="15" t="s">
        <v>438</v>
      </c>
      <c r="J48" s="6">
        <v>24</v>
      </c>
      <c r="K48" s="15" t="s">
        <v>263</v>
      </c>
      <c r="N48" s="15" t="s">
        <v>94</v>
      </c>
      <c r="O48" s="15">
        <v>4</v>
      </c>
      <c r="P48" s="20">
        <f t="shared" si="0"/>
        <v>1.3605442176870748E-2</v>
      </c>
      <c r="Q48" s="20">
        <f t="shared" si="1"/>
        <v>-4.2972854062187906</v>
      </c>
      <c r="R48" s="20">
        <f t="shared" si="2"/>
        <v>-5.8466468111820276E-2</v>
      </c>
      <c r="T48" s="15" t="s">
        <v>94</v>
      </c>
      <c r="U48" s="15">
        <v>4</v>
      </c>
      <c r="V48" s="21">
        <f t="shared" si="3"/>
        <v>1.3605442176870748E-2</v>
      </c>
      <c r="W48" s="22">
        <f t="shared" si="4"/>
        <v>1.8510805682817342E-4</v>
      </c>
    </row>
    <row r="49" spans="1:23" x14ac:dyDescent="0.25">
      <c r="A49" s="1" t="s">
        <v>27</v>
      </c>
      <c r="B49" s="5">
        <v>43024</v>
      </c>
      <c r="C49" s="15">
        <v>1</v>
      </c>
      <c r="D49" t="s">
        <v>666</v>
      </c>
      <c r="E49" s="15" t="s">
        <v>671</v>
      </c>
      <c r="F49" s="15" t="s">
        <v>679</v>
      </c>
      <c r="J49" s="6">
        <v>34</v>
      </c>
      <c r="K49" s="15" t="s">
        <v>262</v>
      </c>
      <c r="N49" s="15" t="s">
        <v>544</v>
      </c>
      <c r="O49" s="15">
        <v>1</v>
      </c>
      <c r="P49" s="20">
        <f t="shared" si="0"/>
        <v>3.4013605442176869E-3</v>
      </c>
      <c r="Q49" s="20">
        <f t="shared" si="1"/>
        <v>-5.6835797673386814</v>
      </c>
      <c r="R49" s="20">
        <f t="shared" si="2"/>
        <v>-1.9331903970539733E-2</v>
      </c>
      <c r="T49" s="15" t="s">
        <v>544</v>
      </c>
      <c r="U49" s="15">
        <v>1</v>
      </c>
      <c r="V49" s="21">
        <f t="shared" si="3"/>
        <v>3.4013605442176869E-3</v>
      </c>
      <c r="W49" s="22">
        <f t="shared" si="4"/>
        <v>1.1569253551760839E-5</v>
      </c>
    </row>
    <row r="50" spans="1:23" x14ac:dyDescent="0.25">
      <c r="A50" s="1" t="s">
        <v>27</v>
      </c>
      <c r="B50" s="5">
        <v>43024</v>
      </c>
      <c r="C50" s="17">
        <v>1</v>
      </c>
      <c r="D50" t="s">
        <v>666</v>
      </c>
      <c r="E50" s="17" t="s">
        <v>661</v>
      </c>
      <c r="F50" s="15" t="s">
        <v>679</v>
      </c>
      <c r="G50" t="s">
        <v>698</v>
      </c>
      <c r="J50" s="15">
        <v>2</v>
      </c>
      <c r="K50" s="15" t="s">
        <v>146</v>
      </c>
      <c r="N50" s="15" t="s">
        <v>229</v>
      </c>
      <c r="O50" s="15">
        <v>1</v>
      </c>
      <c r="P50" s="20">
        <f t="shared" si="0"/>
        <v>3.4013605442176869E-3</v>
      </c>
      <c r="Q50" s="20">
        <f t="shared" si="1"/>
        <v>-5.6835797673386814</v>
      </c>
      <c r="R50" s="20">
        <f t="shared" si="2"/>
        <v>-1.9331903970539733E-2</v>
      </c>
      <c r="T50" s="15" t="s">
        <v>229</v>
      </c>
      <c r="U50" s="15">
        <v>1</v>
      </c>
      <c r="V50" s="21">
        <f t="shared" si="3"/>
        <v>3.4013605442176869E-3</v>
      </c>
      <c r="W50" s="22">
        <f t="shared" si="4"/>
        <v>1.1569253551760839E-5</v>
      </c>
    </row>
    <row r="51" spans="1:23" x14ac:dyDescent="0.25">
      <c r="A51" s="1" t="s">
        <v>27</v>
      </c>
      <c r="B51" s="5">
        <v>43024</v>
      </c>
      <c r="C51" s="15">
        <v>5</v>
      </c>
      <c r="D51" t="s">
        <v>337</v>
      </c>
      <c r="E51" s="15" t="s">
        <v>346</v>
      </c>
      <c r="F51" s="15" t="s">
        <v>440</v>
      </c>
      <c r="G51" t="s">
        <v>353</v>
      </c>
      <c r="J51" s="15">
        <v>1</v>
      </c>
      <c r="K51" s="15" t="s">
        <v>420</v>
      </c>
      <c r="L51" s="15"/>
      <c r="N51" s="16" t="s">
        <v>193</v>
      </c>
      <c r="O51" s="16">
        <v>1</v>
      </c>
      <c r="P51" s="20">
        <f t="shared" si="0"/>
        <v>3.4013605442176869E-3</v>
      </c>
      <c r="Q51" s="20">
        <f t="shared" si="1"/>
        <v>-5.6835797673386814</v>
      </c>
      <c r="R51" s="20">
        <f t="shared" si="2"/>
        <v>-1.9331903970539733E-2</v>
      </c>
      <c r="T51" s="16" t="s">
        <v>193</v>
      </c>
      <c r="U51" s="16">
        <v>1</v>
      </c>
      <c r="V51" s="21">
        <f t="shared" si="3"/>
        <v>3.4013605442176869E-3</v>
      </c>
      <c r="W51" s="22">
        <f t="shared" si="4"/>
        <v>1.1569253551760839E-5</v>
      </c>
    </row>
    <row r="52" spans="1:23" x14ac:dyDescent="0.25">
      <c r="A52" s="1" t="s">
        <v>27</v>
      </c>
      <c r="B52" s="5">
        <v>43024</v>
      </c>
      <c r="C52">
        <v>14</v>
      </c>
      <c r="D52" t="s">
        <v>337</v>
      </c>
      <c r="E52" t="s">
        <v>345</v>
      </c>
      <c r="F52" t="s">
        <v>440</v>
      </c>
      <c r="G52" t="s">
        <v>352</v>
      </c>
      <c r="J52" s="15">
        <v>4</v>
      </c>
      <c r="K52" s="15" t="s">
        <v>217</v>
      </c>
      <c r="L52" s="15"/>
      <c r="O52">
        <f>SUM(P4:P51)</f>
        <v>65.778911564625787</v>
      </c>
      <c r="W52" s="22"/>
    </row>
    <row r="53" spans="1:23" x14ac:dyDescent="0.25">
      <c r="A53" s="1" t="s">
        <v>27</v>
      </c>
      <c r="B53" s="5">
        <v>43024</v>
      </c>
      <c r="C53">
        <v>2</v>
      </c>
      <c r="D53" t="s">
        <v>337</v>
      </c>
      <c r="E53" t="s">
        <v>345</v>
      </c>
      <c r="F53" s="15" t="s">
        <v>440</v>
      </c>
      <c r="G53" t="s">
        <v>416</v>
      </c>
      <c r="J53" s="15">
        <v>1</v>
      </c>
      <c r="K53" s="15" t="s">
        <v>242</v>
      </c>
      <c r="L53" s="15"/>
    </row>
    <row r="54" spans="1:23" x14ac:dyDescent="0.25">
      <c r="A54" s="1" t="s">
        <v>27</v>
      </c>
      <c r="B54" s="5">
        <v>43024</v>
      </c>
      <c r="C54" s="15">
        <v>1</v>
      </c>
      <c r="D54" t="s">
        <v>337</v>
      </c>
      <c r="E54" s="15" t="s">
        <v>354</v>
      </c>
      <c r="F54" s="15" t="s">
        <v>440</v>
      </c>
      <c r="G54" s="15" t="s">
        <v>417</v>
      </c>
      <c r="J54" s="15">
        <v>4</v>
      </c>
      <c r="K54" s="15" t="s">
        <v>650</v>
      </c>
      <c r="O54" s="20" t="s">
        <v>728</v>
      </c>
      <c r="P54" s="20"/>
      <c r="Q54" s="20">
        <f>SUM(S4:S51)</f>
        <v>-0.57413049340999989</v>
      </c>
    </row>
    <row r="55" spans="1:23" x14ac:dyDescent="0.25">
      <c r="A55" s="1" t="s">
        <v>27</v>
      </c>
      <c r="B55" s="5">
        <v>43024</v>
      </c>
      <c r="C55">
        <v>3</v>
      </c>
      <c r="D55" t="s">
        <v>337</v>
      </c>
      <c r="E55" t="s">
        <v>350</v>
      </c>
      <c r="F55" t="s">
        <v>440</v>
      </c>
      <c r="G55" t="s">
        <v>390</v>
      </c>
      <c r="J55" s="15">
        <v>1</v>
      </c>
      <c r="K55" s="15" t="s">
        <v>544</v>
      </c>
      <c r="L55" s="15"/>
      <c r="O55" s="20" t="s">
        <v>729</v>
      </c>
      <c r="P55" s="20"/>
      <c r="Q55" s="20">
        <f>Q54*(-1)</f>
        <v>0.57413049340999989</v>
      </c>
    </row>
    <row r="56" spans="1:23" x14ac:dyDescent="0.25">
      <c r="A56" s="1" t="s">
        <v>27</v>
      </c>
      <c r="B56" s="5">
        <v>43024</v>
      </c>
      <c r="C56">
        <v>4</v>
      </c>
      <c r="D56" t="s">
        <v>341</v>
      </c>
      <c r="E56" t="s">
        <v>415</v>
      </c>
      <c r="F56" t="s">
        <v>445</v>
      </c>
      <c r="G56" t="s">
        <v>650</v>
      </c>
      <c r="J56" s="15">
        <v>1</v>
      </c>
      <c r="K56" s="15" t="s">
        <v>269</v>
      </c>
      <c r="O56" s="15" t="s">
        <v>731</v>
      </c>
      <c r="P56" s="15">
        <f>Q55/LOG(48)</f>
        <v>0.34149203614956292</v>
      </c>
      <c r="Q56" s="15"/>
    </row>
    <row r="57" spans="1:23" x14ac:dyDescent="0.25">
      <c r="A57" s="1" t="s">
        <v>27</v>
      </c>
      <c r="B57" s="5">
        <v>43024</v>
      </c>
      <c r="C57">
        <v>1</v>
      </c>
      <c r="D57" t="s">
        <v>669</v>
      </c>
      <c r="E57" t="s">
        <v>670</v>
      </c>
      <c r="F57" t="s">
        <v>69</v>
      </c>
      <c r="J57" s="16">
        <v>1</v>
      </c>
      <c r="K57" s="16" t="s">
        <v>193</v>
      </c>
      <c r="L57" s="15"/>
    </row>
    <row r="58" spans="1:23" x14ac:dyDescent="0.25">
      <c r="A58" s="1" t="s">
        <v>27</v>
      </c>
      <c r="B58" s="5">
        <v>43040</v>
      </c>
      <c r="C58" s="15">
        <v>17</v>
      </c>
      <c r="D58" t="s">
        <v>608</v>
      </c>
      <c r="E58" s="17" t="s">
        <v>617</v>
      </c>
      <c r="F58" s="6" t="s">
        <v>680</v>
      </c>
    </row>
    <row r="59" spans="1:23" x14ac:dyDescent="0.25">
      <c r="A59" s="1" t="s">
        <v>27</v>
      </c>
      <c r="B59" s="5">
        <v>43040</v>
      </c>
      <c r="C59" s="15">
        <v>1</v>
      </c>
      <c r="D59" t="s">
        <v>608</v>
      </c>
      <c r="E59" s="15" t="s">
        <v>196</v>
      </c>
      <c r="F59" s="6" t="s">
        <v>680</v>
      </c>
    </row>
    <row r="60" spans="1:23" x14ac:dyDescent="0.25">
      <c r="A60" s="1" t="s">
        <v>27</v>
      </c>
      <c r="B60" s="5">
        <v>43040</v>
      </c>
      <c r="C60" s="15">
        <v>6</v>
      </c>
      <c r="D60" t="s">
        <v>608</v>
      </c>
      <c r="E60" s="15" t="s">
        <v>618</v>
      </c>
      <c r="F60" s="6" t="s">
        <v>680</v>
      </c>
    </row>
    <row r="61" spans="1:23" x14ac:dyDescent="0.25">
      <c r="A61" s="1" t="s">
        <v>27</v>
      </c>
      <c r="B61" s="5">
        <v>43040</v>
      </c>
      <c r="C61" s="15">
        <v>4</v>
      </c>
      <c r="D61" t="s">
        <v>608</v>
      </c>
      <c r="E61" s="15" t="s">
        <v>619</v>
      </c>
      <c r="F61" s="6" t="s">
        <v>680</v>
      </c>
    </row>
    <row r="62" spans="1:23" x14ac:dyDescent="0.25">
      <c r="A62" s="1" t="s">
        <v>27</v>
      </c>
      <c r="B62" s="5">
        <v>43040</v>
      </c>
      <c r="C62" s="15">
        <v>16</v>
      </c>
      <c r="D62" t="s">
        <v>608</v>
      </c>
      <c r="E62" s="15" t="s">
        <v>621</v>
      </c>
      <c r="F62" s="6" t="s">
        <v>680</v>
      </c>
      <c r="G62" s="6" t="s">
        <v>693</v>
      </c>
    </row>
    <row r="63" spans="1:23" x14ac:dyDescent="0.25">
      <c r="A63" s="1" t="s">
        <v>27</v>
      </c>
      <c r="B63" s="5">
        <v>43040</v>
      </c>
      <c r="C63" s="15">
        <v>13</v>
      </c>
      <c r="D63" t="s">
        <v>511</v>
      </c>
      <c r="E63" s="15" t="s">
        <v>512</v>
      </c>
      <c r="F63" s="15" t="s">
        <v>507</v>
      </c>
      <c r="G63" t="s">
        <v>539</v>
      </c>
    </row>
    <row r="64" spans="1:23" x14ac:dyDescent="0.25">
      <c r="A64" s="1" t="s">
        <v>27</v>
      </c>
      <c r="B64" s="5">
        <v>43040</v>
      </c>
      <c r="C64" s="15">
        <v>1</v>
      </c>
      <c r="D64" t="s">
        <v>533</v>
      </c>
      <c r="E64" s="15" t="s">
        <v>545</v>
      </c>
      <c r="F64" s="15" t="s">
        <v>507</v>
      </c>
    </row>
    <row r="65" spans="1:7" x14ac:dyDescent="0.25">
      <c r="A65" s="1" t="s">
        <v>27</v>
      </c>
      <c r="B65" s="5">
        <v>43040</v>
      </c>
      <c r="C65" s="15">
        <v>2</v>
      </c>
      <c r="D65" t="s">
        <v>526</v>
      </c>
      <c r="E65" s="15" t="s">
        <v>527</v>
      </c>
      <c r="F65" s="15" t="s">
        <v>507</v>
      </c>
      <c r="G65" t="s">
        <v>546</v>
      </c>
    </row>
    <row r="66" spans="1:7" x14ac:dyDescent="0.25">
      <c r="A66" s="1" t="s">
        <v>27</v>
      </c>
      <c r="B66" s="5">
        <v>43040</v>
      </c>
      <c r="C66" s="15">
        <v>1</v>
      </c>
      <c r="D66" t="s">
        <v>526</v>
      </c>
      <c r="E66" s="15" t="s">
        <v>527</v>
      </c>
      <c r="F66" s="15" t="s">
        <v>507</v>
      </c>
      <c r="G66" t="s">
        <v>547</v>
      </c>
    </row>
    <row r="67" spans="1:7" x14ac:dyDescent="0.25">
      <c r="A67" s="1" t="s">
        <v>27</v>
      </c>
      <c r="B67" s="5">
        <v>43040</v>
      </c>
      <c r="C67">
        <v>2</v>
      </c>
      <c r="D67" t="s">
        <v>526</v>
      </c>
      <c r="E67" t="s">
        <v>527</v>
      </c>
      <c r="F67" t="s">
        <v>507</v>
      </c>
      <c r="G67" t="s">
        <v>548</v>
      </c>
    </row>
    <row r="68" spans="1:7" x14ac:dyDescent="0.25">
      <c r="A68" s="1" t="s">
        <v>27</v>
      </c>
      <c r="B68" s="5">
        <v>43040</v>
      </c>
      <c r="C68">
        <v>1</v>
      </c>
      <c r="D68" t="s">
        <v>526</v>
      </c>
      <c r="E68" t="s">
        <v>529</v>
      </c>
      <c r="F68" t="s">
        <v>507</v>
      </c>
    </row>
    <row r="69" spans="1:7" x14ac:dyDescent="0.25">
      <c r="A69" s="1" t="s">
        <v>27</v>
      </c>
      <c r="B69" s="5">
        <v>43040</v>
      </c>
      <c r="C69">
        <v>1</v>
      </c>
      <c r="D69" t="s">
        <v>533</v>
      </c>
      <c r="E69" t="s">
        <v>549</v>
      </c>
      <c r="F69" t="s">
        <v>507</v>
      </c>
      <c r="G69" t="s">
        <v>550</v>
      </c>
    </row>
    <row r="70" spans="1:7" x14ac:dyDescent="0.25">
      <c r="A70" s="1" t="s">
        <v>27</v>
      </c>
      <c r="B70" s="5">
        <v>43040</v>
      </c>
      <c r="C70" s="15">
        <v>2</v>
      </c>
      <c r="D70" t="s">
        <v>608</v>
      </c>
      <c r="E70" s="15" t="s">
        <v>615</v>
      </c>
      <c r="F70" t="s">
        <v>679</v>
      </c>
    </row>
    <row r="71" spans="1:7" x14ac:dyDescent="0.25">
      <c r="A71" s="1" t="s">
        <v>27</v>
      </c>
      <c r="B71" s="5">
        <v>43040</v>
      </c>
      <c r="C71">
        <v>1</v>
      </c>
      <c r="D71" t="s">
        <v>608</v>
      </c>
      <c r="E71" t="s">
        <v>616</v>
      </c>
      <c r="F71" t="s">
        <v>679</v>
      </c>
    </row>
    <row r="72" spans="1:7" x14ac:dyDescent="0.25">
      <c r="A72" s="1" t="s">
        <v>27</v>
      </c>
      <c r="B72" s="5">
        <v>43040</v>
      </c>
      <c r="C72">
        <v>3</v>
      </c>
      <c r="D72" t="s">
        <v>608</v>
      </c>
      <c r="E72" t="s">
        <v>620</v>
      </c>
      <c r="F72" s="6" t="s">
        <v>679</v>
      </c>
    </row>
    <row r="73" spans="1:7" x14ac:dyDescent="0.25">
      <c r="A73" s="1" t="s">
        <v>27</v>
      </c>
      <c r="B73" s="5">
        <v>43040</v>
      </c>
      <c r="C73" s="17">
        <v>5</v>
      </c>
      <c r="D73" t="s">
        <v>608</v>
      </c>
      <c r="E73" s="17" t="s">
        <v>622</v>
      </c>
      <c r="F73" s="6" t="s">
        <v>679</v>
      </c>
      <c r="G73" s="6" t="s">
        <v>698</v>
      </c>
    </row>
    <row r="74" spans="1:7" x14ac:dyDescent="0.25">
      <c r="A74" s="1" t="s">
        <v>27</v>
      </c>
      <c r="B74" s="5">
        <v>43040</v>
      </c>
      <c r="C74">
        <v>2</v>
      </c>
      <c r="D74" s="15" t="s">
        <v>519</v>
      </c>
      <c r="E74" t="s">
        <v>520</v>
      </c>
      <c r="F74" t="s">
        <v>551</v>
      </c>
      <c r="G74" t="s">
        <v>521</v>
      </c>
    </row>
    <row r="75" spans="1:7" x14ac:dyDescent="0.25">
      <c r="A75" s="1" t="s">
        <v>27</v>
      </c>
      <c r="B75" s="5">
        <v>43040</v>
      </c>
      <c r="C75">
        <v>24</v>
      </c>
      <c r="D75" s="15" t="s">
        <v>519</v>
      </c>
      <c r="E75" t="s">
        <v>523</v>
      </c>
      <c r="F75" t="s">
        <v>551</v>
      </c>
      <c r="G75" t="s">
        <v>525</v>
      </c>
    </row>
    <row r="76" spans="1:7" x14ac:dyDescent="0.25">
      <c r="A76" s="1" t="s">
        <v>27</v>
      </c>
      <c r="B76" s="5">
        <v>43040</v>
      </c>
      <c r="C76" s="15">
        <v>17</v>
      </c>
      <c r="D76" t="s">
        <v>519</v>
      </c>
      <c r="E76" s="15" t="s">
        <v>522</v>
      </c>
      <c r="F76" t="s">
        <v>551</v>
      </c>
      <c r="G76" t="s">
        <v>502</v>
      </c>
    </row>
    <row r="77" spans="1:7" x14ac:dyDescent="0.25">
      <c r="A77" s="1" t="s">
        <v>27</v>
      </c>
      <c r="B77" s="5">
        <v>43040</v>
      </c>
      <c r="C77" s="15">
        <v>2</v>
      </c>
      <c r="D77" s="15" t="s">
        <v>519</v>
      </c>
      <c r="E77" s="15" t="s">
        <v>522</v>
      </c>
      <c r="F77" t="s">
        <v>551</v>
      </c>
      <c r="G77" t="s">
        <v>534</v>
      </c>
    </row>
    <row r="78" spans="1:7" x14ac:dyDescent="0.25">
      <c r="A78" s="1" t="s">
        <v>27</v>
      </c>
      <c r="B78" s="5">
        <v>43040</v>
      </c>
      <c r="C78" s="15">
        <v>3</v>
      </c>
      <c r="D78" s="15" t="s">
        <v>519</v>
      </c>
      <c r="E78" s="15" t="s">
        <v>535</v>
      </c>
      <c r="F78" s="15" t="s">
        <v>551</v>
      </c>
      <c r="G78" t="s">
        <v>536</v>
      </c>
    </row>
    <row r="79" spans="1:7" x14ac:dyDescent="0.25">
      <c r="A79" s="1" t="s">
        <v>27</v>
      </c>
      <c r="B79" s="5">
        <v>43040</v>
      </c>
      <c r="C79" s="15">
        <v>1</v>
      </c>
      <c r="D79" s="15" t="s">
        <v>532</v>
      </c>
      <c r="E79" s="15" t="s">
        <v>537</v>
      </c>
      <c r="F79" s="15" t="s">
        <v>551</v>
      </c>
      <c r="G79" t="s">
        <v>538</v>
      </c>
    </row>
    <row r="80" spans="1:7" x14ac:dyDescent="0.25">
      <c r="A80" s="1" t="s">
        <v>27</v>
      </c>
      <c r="B80" s="5">
        <v>43040</v>
      </c>
      <c r="C80" s="15">
        <v>1</v>
      </c>
      <c r="D80" s="15" t="s">
        <v>513</v>
      </c>
      <c r="E80" s="15" t="s">
        <v>540</v>
      </c>
      <c r="F80" s="15" t="s">
        <v>531</v>
      </c>
    </row>
    <row r="81" spans="1:7" x14ac:dyDescent="0.25">
      <c r="A81" s="1" t="s">
        <v>27</v>
      </c>
      <c r="B81" s="5">
        <v>43040</v>
      </c>
      <c r="C81" s="15">
        <v>1</v>
      </c>
      <c r="D81" s="15" t="s">
        <v>513</v>
      </c>
      <c r="E81" s="15" t="s">
        <v>541</v>
      </c>
      <c r="F81" s="15" t="s">
        <v>531</v>
      </c>
    </row>
    <row r="82" spans="1:7" x14ac:dyDescent="0.25">
      <c r="A82" s="1" t="s">
        <v>27</v>
      </c>
      <c r="B82" s="5">
        <v>43040</v>
      </c>
      <c r="C82" s="15">
        <v>3</v>
      </c>
      <c r="D82" s="15" t="s">
        <v>513</v>
      </c>
      <c r="E82" s="15" t="s">
        <v>542</v>
      </c>
      <c r="F82" s="15" t="s">
        <v>531</v>
      </c>
    </row>
    <row r="83" spans="1:7" x14ac:dyDescent="0.25">
      <c r="A83" s="1" t="s">
        <v>27</v>
      </c>
      <c r="B83" s="5">
        <v>43040</v>
      </c>
      <c r="C83" s="15">
        <v>1</v>
      </c>
      <c r="D83" s="15" t="s">
        <v>513</v>
      </c>
      <c r="E83" s="15" t="s">
        <v>543</v>
      </c>
      <c r="F83" s="15" t="s">
        <v>531</v>
      </c>
      <c r="G83" t="s">
        <v>505</v>
      </c>
    </row>
    <row r="84" spans="1:7" x14ac:dyDescent="0.25">
      <c r="A84" s="1" t="s">
        <v>27</v>
      </c>
      <c r="B84" s="5">
        <v>43040</v>
      </c>
      <c r="C84" s="15">
        <v>1</v>
      </c>
      <c r="D84" s="15" t="s">
        <v>513</v>
      </c>
      <c r="E84" s="15" t="s">
        <v>544</v>
      </c>
      <c r="F84" s="15" t="s">
        <v>531</v>
      </c>
      <c r="G84" s="15"/>
    </row>
    <row r="85" spans="1:7" x14ac:dyDescent="0.25">
      <c r="A85" s="1" t="s">
        <v>27</v>
      </c>
      <c r="B85" s="5">
        <v>43040</v>
      </c>
      <c r="C85" s="16">
        <v>1</v>
      </c>
      <c r="D85" s="15" t="s">
        <v>608</v>
      </c>
      <c r="E85" s="16" t="s">
        <v>193</v>
      </c>
      <c r="F85" s="6" t="s">
        <v>683</v>
      </c>
      <c r="G85" s="15"/>
    </row>
  </sheetData>
  <sortState ref="A2:H85">
    <sortCondition ref="B2:B8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J11" sqref="J11:J48"/>
    </sheetView>
  </sheetViews>
  <sheetFormatPr defaultRowHeight="16.5" x14ac:dyDescent="0.25"/>
  <cols>
    <col min="2" max="2" width="10" bestFit="1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8</v>
      </c>
      <c r="G1" s="1" t="s">
        <v>6</v>
      </c>
      <c r="H1" s="1" t="s">
        <v>9</v>
      </c>
    </row>
    <row r="2" spans="1:28" x14ac:dyDescent="0.25">
      <c r="A2" s="1" t="s">
        <v>28</v>
      </c>
      <c r="B2" s="5">
        <v>42983</v>
      </c>
      <c r="C2">
        <v>3</v>
      </c>
      <c r="D2" t="s">
        <v>204</v>
      </c>
      <c r="E2" t="s">
        <v>195</v>
      </c>
      <c r="F2" t="s">
        <v>437</v>
      </c>
      <c r="J2" s="15" t="s">
        <v>713</v>
      </c>
      <c r="K2" s="15" t="s">
        <v>701</v>
      </c>
      <c r="L2" s="15" t="s">
        <v>702</v>
      </c>
      <c r="O2" s="20" t="s">
        <v>727</v>
      </c>
      <c r="P2" s="20"/>
      <c r="Q2" s="20"/>
      <c r="R2" s="20"/>
      <c r="S2" s="20"/>
      <c r="U2" s="20" t="s">
        <v>733</v>
      </c>
      <c r="V2" s="20"/>
      <c r="W2" s="20"/>
      <c r="X2" s="20"/>
    </row>
    <row r="3" spans="1:28" x14ac:dyDescent="0.25">
      <c r="A3" s="1" t="s">
        <v>28</v>
      </c>
      <c r="B3" s="5">
        <v>42983</v>
      </c>
      <c r="C3" s="17">
        <v>7</v>
      </c>
      <c r="D3" t="s">
        <v>204</v>
      </c>
      <c r="E3" s="17" t="s">
        <v>196</v>
      </c>
      <c r="F3" t="s">
        <v>437</v>
      </c>
      <c r="J3" s="15" t="s">
        <v>700</v>
      </c>
      <c r="K3" s="15">
        <v>12</v>
      </c>
      <c r="L3" s="15">
        <v>465</v>
      </c>
      <c r="O3" s="20" t="s">
        <v>722</v>
      </c>
      <c r="P3" s="20" t="s">
        <v>723</v>
      </c>
      <c r="Q3" s="20" t="s">
        <v>724</v>
      </c>
      <c r="R3" s="20" t="s">
        <v>725</v>
      </c>
      <c r="S3" s="20" t="s">
        <v>726</v>
      </c>
      <c r="U3" s="20" t="s">
        <v>722</v>
      </c>
      <c r="V3" s="20" t="s">
        <v>723</v>
      </c>
      <c r="W3" s="20" t="s">
        <v>724</v>
      </c>
      <c r="X3" s="20" t="s">
        <v>734</v>
      </c>
      <c r="Y3" s="21">
        <f>SUM(X4:X41)</f>
        <v>0.34856852550670936</v>
      </c>
      <c r="Z3" s="20" t="s">
        <v>735</v>
      </c>
      <c r="AA3" s="20"/>
      <c r="AB3" s="20"/>
    </row>
    <row r="4" spans="1:28" x14ac:dyDescent="0.25">
      <c r="A4" s="1" t="s">
        <v>28</v>
      </c>
      <c r="B4" s="5">
        <v>42983</v>
      </c>
      <c r="C4">
        <v>3</v>
      </c>
      <c r="D4" t="s">
        <v>204</v>
      </c>
      <c r="E4" t="s">
        <v>192</v>
      </c>
      <c r="F4" t="s">
        <v>437</v>
      </c>
      <c r="J4" s="15" t="s">
        <v>703</v>
      </c>
      <c r="K4" s="15">
        <v>13</v>
      </c>
      <c r="L4" s="15">
        <v>46</v>
      </c>
      <c r="O4" s="15" t="s">
        <v>183</v>
      </c>
      <c r="P4" s="15">
        <v>62</v>
      </c>
      <c r="Q4" s="20">
        <f>P4/629</f>
        <v>9.8569157392686804E-2</v>
      </c>
      <c r="R4" s="20">
        <f>LN(Q4)</f>
        <v>-2.3169968716553488</v>
      </c>
      <c r="S4" s="20">
        <f>Q4*R4</f>
        <v>-0.22838442932055902</v>
      </c>
      <c r="U4" s="15" t="s">
        <v>183</v>
      </c>
      <c r="V4" s="15">
        <v>62</v>
      </c>
      <c r="W4" s="21">
        <f>V4/629</f>
        <v>9.8569157392686804E-2</v>
      </c>
      <c r="X4" s="22">
        <f>W4*W4</f>
        <v>9.7158787891042635E-3</v>
      </c>
      <c r="Y4" s="21">
        <f>1-Y3</f>
        <v>0.65143147449329064</v>
      </c>
      <c r="Z4" s="20" t="s">
        <v>736</v>
      </c>
      <c r="AA4" s="20"/>
      <c r="AB4" s="20"/>
    </row>
    <row r="5" spans="1:28" x14ac:dyDescent="0.25">
      <c r="A5" s="1" t="s">
        <v>28</v>
      </c>
      <c r="B5" s="5">
        <v>42983</v>
      </c>
      <c r="C5" s="15">
        <v>1</v>
      </c>
      <c r="D5" t="s">
        <v>204</v>
      </c>
      <c r="E5" s="15" t="s">
        <v>194</v>
      </c>
      <c r="F5" t="s">
        <v>437</v>
      </c>
      <c r="J5" s="15" t="s">
        <v>704</v>
      </c>
      <c r="K5" s="15">
        <v>6</v>
      </c>
      <c r="L5" s="15">
        <v>108</v>
      </c>
      <c r="O5" s="17" t="s">
        <v>179</v>
      </c>
      <c r="P5" s="17">
        <v>366</v>
      </c>
      <c r="Q5" s="20">
        <f t="shared" ref="P5:Q41" si="0">P5/629</f>
        <v>0.58187599364069953</v>
      </c>
      <c r="R5" s="20">
        <f t="shared" ref="Q5:R41" si="1">LN(Q5)</f>
        <v>-0.54149792329907431</v>
      </c>
      <c r="S5" s="20">
        <f t="shared" ref="R5:S41" si="2">Q5*R5</f>
        <v>-0.31508464217402415</v>
      </c>
      <c r="U5" s="17" t="s">
        <v>179</v>
      </c>
      <c r="V5" s="17">
        <v>366</v>
      </c>
      <c r="W5" s="21">
        <f t="shared" ref="V5:W41" si="3">V5/629</f>
        <v>0.58187599364069953</v>
      </c>
      <c r="X5" s="22">
        <f t="shared" ref="W5:X41" si="4">W5*W5</f>
        <v>0.33857967197535138</v>
      </c>
    </row>
    <row r="6" spans="1:28" x14ac:dyDescent="0.25">
      <c r="A6" s="1" t="s">
        <v>28</v>
      </c>
      <c r="B6" s="5">
        <v>42983</v>
      </c>
      <c r="C6" s="15">
        <v>58</v>
      </c>
      <c r="D6" t="s">
        <v>204</v>
      </c>
      <c r="E6" s="15" t="s">
        <v>183</v>
      </c>
      <c r="F6" t="s">
        <v>446</v>
      </c>
      <c r="G6" t="s">
        <v>688</v>
      </c>
      <c r="J6" s="15" t="s">
        <v>705</v>
      </c>
      <c r="K6" s="15">
        <v>6</v>
      </c>
      <c r="L6" s="15">
        <v>9</v>
      </c>
      <c r="O6" s="17" t="s">
        <v>183</v>
      </c>
      <c r="P6" s="17">
        <v>7</v>
      </c>
      <c r="Q6" s="20">
        <f t="shared" si="0"/>
        <v>1.1128775834658187E-2</v>
      </c>
      <c r="R6" s="20">
        <f t="shared" si="1"/>
        <v>-4.4982211076451275</v>
      </c>
      <c r="S6" s="20">
        <f t="shared" si="2"/>
        <v>-5.0059694361710476E-2</v>
      </c>
      <c r="U6" s="17" t="s">
        <v>183</v>
      </c>
      <c r="V6" s="17">
        <v>7</v>
      </c>
      <c r="W6" s="21">
        <f t="shared" si="3"/>
        <v>1.1128775834658187E-2</v>
      </c>
      <c r="X6" s="22">
        <f t="shared" si="4"/>
        <v>1.2384965157807203E-4</v>
      </c>
    </row>
    <row r="7" spans="1:28" x14ac:dyDescent="0.25">
      <c r="A7" s="1" t="s">
        <v>28</v>
      </c>
      <c r="B7" s="5">
        <v>42983</v>
      </c>
      <c r="C7" s="17">
        <v>88</v>
      </c>
      <c r="D7" t="s">
        <v>204</v>
      </c>
      <c r="E7" s="17" t="s">
        <v>179</v>
      </c>
      <c r="F7" s="6" t="s">
        <v>680</v>
      </c>
      <c r="G7" s="6" t="s">
        <v>691</v>
      </c>
      <c r="J7" s="15" t="s">
        <v>706</v>
      </c>
      <c r="K7" s="15">
        <v>1</v>
      </c>
      <c r="L7" s="15">
        <v>1</v>
      </c>
      <c r="O7" s="17" t="s">
        <v>195</v>
      </c>
      <c r="P7" s="17">
        <v>3</v>
      </c>
      <c r="Q7" s="20">
        <f t="shared" si="0"/>
        <v>4.7694753577106515E-3</v>
      </c>
      <c r="R7" s="20">
        <f t="shared" si="1"/>
        <v>-5.345518968032331</v>
      </c>
      <c r="S7" s="20">
        <f t="shared" si="2"/>
        <v>-2.5495320992205073E-2</v>
      </c>
      <c r="U7" s="17" t="s">
        <v>195</v>
      </c>
      <c r="V7" s="17">
        <v>3</v>
      </c>
      <c r="W7" s="21">
        <f t="shared" si="3"/>
        <v>4.7694753577106515E-3</v>
      </c>
      <c r="X7" s="22">
        <f t="shared" si="4"/>
        <v>2.2747895187809148E-5</v>
      </c>
    </row>
    <row r="8" spans="1:28" x14ac:dyDescent="0.25">
      <c r="A8" s="1" t="s">
        <v>28</v>
      </c>
      <c r="B8" s="5">
        <v>42983</v>
      </c>
      <c r="C8">
        <v>2</v>
      </c>
      <c r="D8" t="s">
        <v>157</v>
      </c>
      <c r="E8" t="s">
        <v>143</v>
      </c>
      <c r="F8" t="s">
        <v>156</v>
      </c>
      <c r="G8" t="s">
        <v>163</v>
      </c>
      <c r="J8" s="15" t="s">
        <v>707</v>
      </c>
      <c r="K8">
        <f>SUM(K3:K7)</f>
        <v>38</v>
      </c>
      <c r="L8" s="15">
        <f>SUM(L3:L7)</f>
        <v>629</v>
      </c>
      <c r="O8" s="17" t="s">
        <v>196</v>
      </c>
      <c r="P8" s="17">
        <v>7</v>
      </c>
      <c r="Q8" s="20">
        <f t="shared" si="0"/>
        <v>1.1128775834658187E-2</v>
      </c>
      <c r="R8" s="20">
        <f t="shared" si="1"/>
        <v>-4.4982211076451275</v>
      </c>
      <c r="S8" s="20">
        <f t="shared" si="2"/>
        <v>-5.0059694361710476E-2</v>
      </c>
      <c r="U8" s="17" t="s">
        <v>196</v>
      </c>
      <c r="V8" s="17">
        <v>7</v>
      </c>
      <c r="W8" s="21">
        <f t="shared" si="3"/>
        <v>1.1128775834658187E-2</v>
      </c>
      <c r="X8" s="22">
        <f t="shared" si="4"/>
        <v>1.2384965157807203E-4</v>
      </c>
    </row>
    <row r="9" spans="1:28" x14ac:dyDescent="0.25">
      <c r="A9" s="1" t="s">
        <v>28</v>
      </c>
      <c r="B9" s="5">
        <v>42983</v>
      </c>
      <c r="C9">
        <v>2</v>
      </c>
      <c r="D9" t="s">
        <v>157</v>
      </c>
      <c r="E9" s="15" t="s">
        <v>145</v>
      </c>
      <c r="F9" s="15" t="s">
        <v>156</v>
      </c>
      <c r="G9" t="s">
        <v>153</v>
      </c>
      <c r="O9" s="15" t="s">
        <v>461</v>
      </c>
      <c r="P9" s="15">
        <v>1</v>
      </c>
      <c r="Q9" s="20">
        <f t="shared" si="0"/>
        <v>1.589825119236884E-3</v>
      </c>
      <c r="R9" s="20">
        <f t="shared" si="1"/>
        <v>-6.4441312567004401</v>
      </c>
      <c r="S9" s="20">
        <f t="shared" si="2"/>
        <v>-1.0245041743561908E-2</v>
      </c>
      <c r="U9" s="15" t="s">
        <v>461</v>
      </c>
      <c r="V9" s="15">
        <v>1</v>
      </c>
      <c r="W9" s="21">
        <f t="shared" si="3"/>
        <v>1.589825119236884E-3</v>
      </c>
      <c r="X9" s="22">
        <f t="shared" si="4"/>
        <v>2.5275439097565727E-6</v>
      </c>
    </row>
    <row r="10" spans="1:28" x14ac:dyDescent="0.25">
      <c r="A10" s="1" t="s">
        <v>28</v>
      </c>
      <c r="B10" s="5">
        <v>42983</v>
      </c>
      <c r="C10">
        <v>3</v>
      </c>
      <c r="D10" t="s">
        <v>157</v>
      </c>
      <c r="E10" t="s">
        <v>145</v>
      </c>
      <c r="F10" t="s">
        <v>156</v>
      </c>
      <c r="G10" t="s">
        <v>154</v>
      </c>
      <c r="J10" s="2" t="s">
        <v>2</v>
      </c>
      <c r="K10" s="2" t="s">
        <v>4</v>
      </c>
      <c r="L10" s="1" t="s">
        <v>6</v>
      </c>
      <c r="N10" s="17" t="s">
        <v>609</v>
      </c>
      <c r="O10" s="17">
        <v>12</v>
      </c>
      <c r="P10" s="20">
        <f t="shared" si="0"/>
        <v>1.9077901430842606E-2</v>
      </c>
      <c r="Q10" s="20">
        <f t="shared" si="1"/>
        <v>-3.9592246069124402</v>
      </c>
      <c r="R10" s="20">
        <f t="shared" si="2"/>
        <v>-7.5533696793242094E-2</v>
      </c>
      <c r="T10" s="17" t="s">
        <v>609</v>
      </c>
      <c r="U10" s="17">
        <v>12</v>
      </c>
      <c r="V10" s="21">
        <f t="shared" si="3"/>
        <v>1.9077901430842606E-2</v>
      </c>
      <c r="W10" s="22">
        <f t="shared" si="4"/>
        <v>3.6396632300494638E-4</v>
      </c>
    </row>
    <row r="11" spans="1:28" x14ac:dyDescent="0.25">
      <c r="A11" s="1" t="s">
        <v>28</v>
      </c>
      <c r="B11" s="5">
        <v>42983</v>
      </c>
      <c r="C11" s="15">
        <v>2</v>
      </c>
      <c r="D11" t="s">
        <v>132</v>
      </c>
      <c r="E11" s="15" t="s">
        <v>138</v>
      </c>
      <c r="F11" s="15" t="s">
        <v>156</v>
      </c>
      <c r="G11" s="15" t="s">
        <v>148</v>
      </c>
      <c r="J11" s="15">
        <v>62</v>
      </c>
      <c r="K11" s="15" t="s">
        <v>688</v>
      </c>
      <c r="N11" s="15" t="s">
        <v>192</v>
      </c>
      <c r="O11" s="15">
        <v>3</v>
      </c>
      <c r="P11" s="20">
        <f t="shared" si="0"/>
        <v>4.7694753577106515E-3</v>
      </c>
      <c r="Q11" s="20">
        <f t="shared" si="1"/>
        <v>-5.345518968032331</v>
      </c>
      <c r="R11" s="20">
        <f t="shared" si="2"/>
        <v>-2.5495320992205073E-2</v>
      </c>
      <c r="T11" s="15" t="s">
        <v>192</v>
      </c>
      <c r="U11" s="15">
        <v>3</v>
      </c>
      <c r="V11" s="21">
        <f t="shared" si="3"/>
        <v>4.7694753577106515E-3</v>
      </c>
      <c r="W11" s="22">
        <f t="shared" si="4"/>
        <v>2.2747895187809148E-5</v>
      </c>
    </row>
    <row r="12" spans="1:28" x14ac:dyDescent="0.25">
      <c r="A12" s="1" t="s">
        <v>28</v>
      </c>
      <c r="B12" s="5">
        <v>42983</v>
      </c>
      <c r="C12">
        <v>4</v>
      </c>
      <c r="D12" t="s">
        <v>134</v>
      </c>
      <c r="E12" t="s">
        <v>158</v>
      </c>
      <c r="F12" t="s">
        <v>155</v>
      </c>
      <c r="G12" t="s">
        <v>162</v>
      </c>
      <c r="J12" s="17">
        <v>366</v>
      </c>
      <c r="K12" s="6" t="s">
        <v>691</v>
      </c>
      <c r="N12" s="15" t="s">
        <v>556</v>
      </c>
      <c r="O12" s="15">
        <v>1</v>
      </c>
      <c r="P12" s="20">
        <f t="shared" si="0"/>
        <v>1.589825119236884E-3</v>
      </c>
      <c r="Q12" s="20">
        <f t="shared" si="1"/>
        <v>-6.4441312567004401</v>
      </c>
      <c r="R12" s="20">
        <f t="shared" si="2"/>
        <v>-1.0245041743561908E-2</v>
      </c>
      <c r="T12" s="15" t="s">
        <v>556</v>
      </c>
      <c r="U12" s="15">
        <v>1</v>
      </c>
      <c r="V12" s="21">
        <f t="shared" si="3"/>
        <v>1.589825119236884E-3</v>
      </c>
      <c r="W12" s="22">
        <f t="shared" si="4"/>
        <v>2.5275439097565727E-6</v>
      </c>
    </row>
    <row r="13" spans="1:28" x14ac:dyDescent="0.25">
      <c r="A13" s="1" t="s">
        <v>28</v>
      </c>
      <c r="B13" s="5">
        <v>42983</v>
      </c>
      <c r="C13" s="15">
        <v>7</v>
      </c>
      <c r="D13" t="s">
        <v>134</v>
      </c>
      <c r="E13" s="15" t="s">
        <v>141</v>
      </c>
      <c r="F13" s="15" t="s">
        <v>155</v>
      </c>
      <c r="G13" t="s">
        <v>161</v>
      </c>
      <c r="J13" s="17">
        <v>7</v>
      </c>
      <c r="K13" s="6" t="s">
        <v>689</v>
      </c>
      <c r="N13" s="15" t="s">
        <v>455</v>
      </c>
      <c r="O13" s="15">
        <v>1</v>
      </c>
      <c r="P13" s="20">
        <f t="shared" si="0"/>
        <v>1.589825119236884E-3</v>
      </c>
      <c r="Q13" s="20">
        <f t="shared" si="1"/>
        <v>-6.4441312567004401</v>
      </c>
      <c r="R13" s="20">
        <f t="shared" si="2"/>
        <v>-1.0245041743561908E-2</v>
      </c>
      <c r="T13" s="15" t="s">
        <v>455</v>
      </c>
      <c r="U13" s="15">
        <v>1</v>
      </c>
      <c r="V13" s="21">
        <f t="shared" si="3"/>
        <v>1.589825119236884E-3</v>
      </c>
      <c r="W13" s="22">
        <f t="shared" si="4"/>
        <v>2.5275439097565727E-6</v>
      </c>
    </row>
    <row r="14" spans="1:28" x14ac:dyDescent="0.25">
      <c r="A14" s="1" t="s">
        <v>28</v>
      </c>
      <c r="B14" s="5">
        <v>42983</v>
      </c>
      <c r="C14" s="15">
        <v>1</v>
      </c>
      <c r="D14" t="s">
        <v>133</v>
      </c>
      <c r="E14" s="15" t="s">
        <v>159</v>
      </c>
      <c r="F14" s="15" t="s">
        <v>165</v>
      </c>
      <c r="J14" s="17">
        <v>3</v>
      </c>
      <c r="K14" s="17" t="s">
        <v>195</v>
      </c>
      <c r="L14" s="15"/>
      <c r="N14" s="16" t="s">
        <v>672</v>
      </c>
      <c r="O14" s="16">
        <v>1</v>
      </c>
      <c r="P14" s="20">
        <f t="shared" si="0"/>
        <v>1.589825119236884E-3</v>
      </c>
      <c r="Q14" s="20">
        <f t="shared" si="1"/>
        <v>-6.4441312567004401</v>
      </c>
      <c r="R14" s="20">
        <f t="shared" si="2"/>
        <v>-1.0245041743561908E-2</v>
      </c>
      <c r="T14" s="16" t="s">
        <v>672</v>
      </c>
      <c r="U14" s="16">
        <v>1</v>
      </c>
      <c r="V14" s="21">
        <f t="shared" si="3"/>
        <v>1.589825119236884E-3</v>
      </c>
      <c r="W14" s="22">
        <f t="shared" si="4"/>
        <v>2.5275439097565727E-6</v>
      </c>
    </row>
    <row r="15" spans="1:28" x14ac:dyDescent="0.25">
      <c r="A15" s="1" t="s">
        <v>28</v>
      </c>
      <c r="B15" s="5">
        <v>42983</v>
      </c>
      <c r="C15">
        <v>1</v>
      </c>
      <c r="D15" t="s">
        <v>133</v>
      </c>
      <c r="E15" t="s">
        <v>159</v>
      </c>
      <c r="F15" t="s">
        <v>165</v>
      </c>
      <c r="J15" s="17">
        <v>7</v>
      </c>
      <c r="K15" s="17" t="s">
        <v>196</v>
      </c>
      <c r="L15" s="15"/>
      <c r="N15" s="17" t="s">
        <v>611</v>
      </c>
      <c r="O15" s="17">
        <v>1</v>
      </c>
      <c r="P15" s="20">
        <f t="shared" si="0"/>
        <v>1.589825119236884E-3</v>
      </c>
      <c r="Q15" s="20">
        <f t="shared" si="1"/>
        <v>-6.4441312567004401</v>
      </c>
      <c r="R15" s="20">
        <f t="shared" si="2"/>
        <v>-1.0245041743561908E-2</v>
      </c>
      <c r="T15" s="17" t="s">
        <v>611</v>
      </c>
      <c r="U15" s="17">
        <v>1</v>
      </c>
      <c r="V15" s="21">
        <f t="shared" si="3"/>
        <v>1.589825119236884E-3</v>
      </c>
      <c r="W15" s="22">
        <f t="shared" si="4"/>
        <v>2.5275439097565727E-6</v>
      </c>
    </row>
    <row r="16" spans="1:28" x14ac:dyDescent="0.25">
      <c r="A16" s="1" t="s">
        <v>28</v>
      </c>
      <c r="B16" s="5">
        <v>42983</v>
      </c>
      <c r="C16">
        <v>3</v>
      </c>
      <c r="D16" t="s">
        <v>204</v>
      </c>
      <c r="E16" t="s">
        <v>193</v>
      </c>
      <c r="F16" t="s">
        <v>435</v>
      </c>
      <c r="J16" s="15">
        <v>1</v>
      </c>
      <c r="K16" s="15" t="s">
        <v>461</v>
      </c>
      <c r="L16" s="15"/>
      <c r="N16" s="15" t="s">
        <v>145</v>
      </c>
      <c r="O16" s="15">
        <v>3</v>
      </c>
      <c r="P16" s="20">
        <f t="shared" si="0"/>
        <v>4.7694753577106515E-3</v>
      </c>
      <c r="Q16" s="20">
        <f t="shared" si="1"/>
        <v>-5.345518968032331</v>
      </c>
      <c r="R16" s="20">
        <f t="shared" si="2"/>
        <v>-2.5495320992205073E-2</v>
      </c>
      <c r="T16" s="15" t="s">
        <v>145</v>
      </c>
      <c r="U16" s="15">
        <v>3</v>
      </c>
      <c r="V16" s="21">
        <f t="shared" si="3"/>
        <v>4.7694753577106515E-3</v>
      </c>
      <c r="W16" s="22">
        <f t="shared" si="4"/>
        <v>2.2747895187809148E-5</v>
      </c>
    </row>
    <row r="17" spans="1:23" x14ac:dyDescent="0.25">
      <c r="A17" s="1" t="s">
        <v>28</v>
      </c>
      <c r="B17" s="5">
        <v>42983</v>
      </c>
      <c r="C17" s="16">
        <v>1</v>
      </c>
      <c r="D17" t="s">
        <v>131</v>
      </c>
      <c r="E17" s="16" t="s">
        <v>160</v>
      </c>
      <c r="F17" s="15" t="s">
        <v>164</v>
      </c>
      <c r="G17" s="15"/>
      <c r="J17" s="17">
        <v>12</v>
      </c>
      <c r="K17" s="17" t="s">
        <v>609</v>
      </c>
      <c r="L17" s="15"/>
      <c r="N17" s="6" t="s">
        <v>101</v>
      </c>
      <c r="O17" s="6">
        <v>2</v>
      </c>
      <c r="P17" s="20">
        <f t="shared" si="0"/>
        <v>3.1796502384737681E-3</v>
      </c>
      <c r="Q17" s="20">
        <f t="shared" si="1"/>
        <v>-5.7509840761404956</v>
      </c>
      <c r="R17" s="20">
        <f t="shared" si="2"/>
        <v>-1.828611788915897E-2</v>
      </c>
      <c r="T17" s="6" t="s">
        <v>101</v>
      </c>
      <c r="U17" s="6">
        <v>2</v>
      </c>
      <c r="V17" s="21">
        <f t="shared" si="3"/>
        <v>3.1796502384737681E-3</v>
      </c>
      <c r="W17" s="22">
        <f t="shared" si="4"/>
        <v>1.0110175639026291E-5</v>
      </c>
    </row>
    <row r="18" spans="1:23" x14ac:dyDescent="0.25">
      <c r="A18" s="1" t="s">
        <v>28</v>
      </c>
      <c r="B18" s="5">
        <v>42995</v>
      </c>
      <c r="C18" s="17">
        <v>4</v>
      </c>
      <c r="D18" t="s">
        <v>204</v>
      </c>
      <c r="E18" s="17" t="s">
        <v>183</v>
      </c>
      <c r="F18" s="6" t="s">
        <v>437</v>
      </c>
      <c r="G18" s="6" t="s">
        <v>689</v>
      </c>
      <c r="J18" s="15">
        <v>3</v>
      </c>
      <c r="K18" s="15" t="s">
        <v>192</v>
      </c>
      <c r="L18" s="15"/>
      <c r="N18" s="17" t="s">
        <v>200</v>
      </c>
      <c r="O18" s="17">
        <v>3</v>
      </c>
      <c r="P18" s="20">
        <f t="shared" si="0"/>
        <v>4.7694753577106515E-3</v>
      </c>
      <c r="Q18" s="20">
        <f t="shared" si="1"/>
        <v>-5.345518968032331</v>
      </c>
      <c r="R18" s="20">
        <f t="shared" si="2"/>
        <v>-2.5495320992205073E-2</v>
      </c>
      <c r="T18" s="17" t="s">
        <v>200</v>
      </c>
      <c r="U18" s="17">
        <v>3</v>
      </c>
      <c r="V18" s="21">
        <f t="shared" si="3"/>
        <v>4.7694753577106515E-3</v>
      </c>
      <c r="W18" s="22">
        <f t="shared" si="4"/>
        <v>2.2747895187809148E-5</v>
      </c>
    </row>
    <row r="19" spans="1:23" x14ac:dyDescent="0.25">
      <c r="A19" s="1" t="s">
        <v>28</v>
      </c>
      <c r="B19" s="5">
        <v>42995</v>
      </c>
      <c r="C19" s="16">
        <v>258</v>
      </c>
      <c r="D19" t="s">
        <v>204</v>
      </c>
      <c r="E19" s="16" t="s">
        <v>200</v>
      </c>
      <c r="F19" s="6" t="s">
        <v>680</v>
      </c>
      <c r="G19" s="6" t="s">
        <v>691</v>
      </c>
      <c r="J19" s="15">
        <v>1</v>
      </c>
      <c r="K19" s="15" t="s">
        <v>556</v>
      </c>
      <c r="L19" s="15"/>
      <c r="N19" s="15" t="s">
        <v>554</v>
      </c>
      <c r="O19" s="15">
        <v>6</v>
      </c>
      <c r="P19" s="20">
        <f t="shared" si="0"/>
        <v>9.538950715421303E-3</v>
      </c>
      <c r="Q19" s="20">
        <f t="shared" si="1"/>
        <v>-4.6523717874723856</v>
      </c>
      <c r="R19" s="20">
        <f t="shared" si="2"/>
        <v>-4.4378745190515601E-2</v>
      </c>
      <c r="T19" s="15" t="s">
        <v>554</v>
      </c>
      <c r="U19" s="15">
        <v>6</v>
      </c>
      <c r="V19" s="21">
        <f t="shared" si="3"/>
        <v>9.538950715421303E-3</v>
      </c>
      <c r="W19" s="22">
        <f t="shared" si="4"/>
        <v>9.0991580751236594E-5</v>
      </c>
    </row>
    <row r="20" spans="1:23" x14ac:dyDescent="0.25">
      <c r="A20" s="1" t="s">
        <v>28</v>
      </c>
      <c r="B20" s="5">
        <v>42995</v>
      </c>
      <c r="C20" s="6">
        <v>2</v>
      </c>
      <c r="D20" t="s">
        <v>231</v>
      </c>
      <c r="E20" s="6" t="s">
        <v>335</v>
      </c>
      <c r="F20" s="6" t="s">
        <v>438</v>
      </c>
      <c r="G20" s="15"/>
      <c r="J20" s="15">
        <v>1</v>
      </c>
      <c r="K20" s="15" t="s">
        <v>455</v>
      </c>
      <c r="L20" s="15"/>
      <c r="N20" s="15" t="s">
        <v>143</v>
      </c>
      <c r="O20" s="15">
        <v>2</v>
      </c>
      <c r="P20" s="20">
        <f t="shared" si="0"/>
        <v>3.1796502384737681E-3</v>
      </c>
      <c r="Q20" s="20">
        <f t="shared" si="1"/>
        <v>-5.7509840761404956</v>
      </c>
      <c r="R20" s="20">
        <f t="shared" si="2"/>
        <v>-1.828611788915897E-2</v>
      </c>
      <c r="T20" s="15" t="s">
        <v>143</v>
      </c>
      <c r="U20" s="15">
        <v>2</v>
      </c>
      <c r="V20" s="21">
        <f t="shared" si="3"/>
        <v>3.1796502384737681E-3</v>
      </c>
      <c r="W20" s="22">
        <f t="shared" si="4"/>
        <v>1.0110175639026291E-5</v>
      </c>
    </row>
    <row r="21" spans="1:23" x14ac:dyDescent="0.25">
      <c r="A21" s="1" t="s">
        <v>28</v>
      </c>
      <c r="B21" s="5">
        <v>42995</v>
      </c>
      <c r="C21" s="6">
        <v>1</v>
      </c>
      <c r="D21" t="s">
        <v>231</v>
      </c>
      <c r="E21" s="6" t="s">
        <v>232</v>
      </c>
      <c r="F21" s="6" t="s">
        <v>438</v>
      </c>
      <c r="G21" t="s">
        <v>260</v>
      </c>
      <c r="J21" s="16">
        <v>1</v>
      </c>
      <c r="K21" s="16" t="s">
        <v>672</v>
      </c>
      <c r="L21" s="15"/>
      <c r="N21" s="15" t="s">
        <v>145</v>
      </c>
      <c r="O21" s="15">
        <v>3</v>
      </c>
      <c r="P21" s="20">
        <f t="shared" si="0"/>
        <v>4.7694753577106515E-3</v>
      </c>
      <c r="Q21" s="20">
        <f t="shared" si="1"/>
        <v>-5.345518968032331</v>
      </c>
      <c r="R21" s="20">
        <f t="shared" si="2"/>
        <v>-2.5495320992205073E-2</v>
      </c>
      <c r="T21" s="15" t="s">
        <v>145</v>
      </c>
      <c r="U21" s="15">
        <v>3</v>
      </c>
      <c r="V21" s="21">
        <f t="shared" si="3"/>
        <v>4.7694753577106515E-3</v>
      </c>
      <c r="W21" s="22">
        <f t="shared" si="4"/>
        <v>2.2747895187809148E-5</v>
      </c>
    </row>
    <row r="22" spans="1:23" x14ac:dyDescent="0.25">
      <c r="A22" s="1" t="s">
        <v>28</v>
      </c>
      <c r="B22" s="5">
        <v>42995</v>
      </c>
      <c r="C22" s="6">
        <v>2</v>
      </c>
      <c r="D22" t="s">
        <v>231</v>
      </c>
      <c r="E22" s="6" t="s">
        <v>245</v>
      </c>
      <c r="F22" s="6" t="s">
        <v>438</v>
      </c>
      <c r="G22" t="s">
        <v>259</v>
      </c>
      <c r="J22" s="17">
        <v>1</v>
      </c>
      <c r="K22" s="17" t="s">
        <v>611</v>
      </c>
      <c r="L22" s="15"/>
      <c r="N22" s="15" t="s">
        <v>138</v>
      </c>
      <c r="O22" s="15">
        <v>3</v>
      </c>
      <c r="P22" s="20">
        <f t="shared" si="0"/>
        <v>4.7694753577106515E-3</v>
      </c>
      <c r="Q22" s="20">
        <f t="shared" si="1"/>
        <v>-5.345518968032331</v>
      </c>
      <c r="R22" s="20">
        <f t="shared" si="2"/>
        <v>-2.5495320992205073E-2</v>
      </c>
      <c r="T22" s="15" t="s">
        <v>138</v>
      </c>
      <c r="U22" s="15">
        <v>3</v>
      </c>
      <c r="V22" s="21">
        <f t="shared" si="3"/>
        <v>4.7694753577106515E-3</v>
      </c>
      <c r="W22" s="22">
        <f t="shared" si="4"/>
        <v>2.2747895187809148E-5</v>
      </c>
    </row>
    <row r="23" spans="1:23" x14ac:dyDescent="0.25">
      <c r="A23" s="1" t="s">
        <v>28</v>
      </c>
      <c r="B23" s="5">
        <v>42995</v>
      </c>
      <c r="C23" s="6">
        <v>2</v>
      </c>
      <c r="D23" t="s">
        <v>221</v>
      </c>
      <c r="E23" s="6" t="s">
        <v>258</v>
      </c>
      <c r="F23" s="6" t="s">
        <v>440</v>
      </c>
      <c r="G23" t="s">
        <v>261</v>
      </c>
      <c r="J23" s="15">
        <v>3</v>
      </c>
      <c r="K23" s="15" t="s">
        <v>153</v>
      </c>
      <c r="N23" s="15" t="s">
        <v>103</v>
      </c>
      <c r="O23" s="15">
        <v>2</v>
      </c>
      <c r="P23" s="20">
        <f t="shared" si="0"/>
        <v>3.1796502384737681E-3</v>
      </c>
      <c r="Q23" s="20">
        <f t="shared" si="1"/>
        <v>-5.7509840761404956</v>
      </c>
      <c r="R23" s="20">
        <f t="shared" si="2"/>
        <v>-1.828611788915897E-2</v>
      </c>
      <c r="T23" s="15" t="s">
        <v>103</v>
      </c>
      <c r="U23" s="15">
        <v>2</v>
      </c>
      <c r="V23" s="21">
        <f t="shared" si="3"/>
        <v>3.1796502384737681E-3</v>
      </c>
      <c r="W23" s="22">
        <f t="shared" si="4"/>
        <v>1.0110175639026291E-5</v>
      </c>
    </row>
    <row r="24" spans="1:23" x14ac:dyDescent="0.25">
      <c r="A24" s="1" t="s">
        <v>28</v>
      </c>
      <c r="B24" s="5">
        <v>42995</v>
      </c>
      <c r="C24" s="6">
        <v>2</v>
      </c>
      <c r="D24" t="s">
        <v>221</v>
      </c>
      <c r="E24" s="6" t="s">
        <v>222</v>
      </c>
      <c r="F24" s="6" t="s">
        <v>440</v>
      </c>
      <c r="G24" s="15" t="s">
        <v>262</v>
      </c>
      <c r="J24" s="6">
        <v>2</v>
      </c>
      <c r="K24" s="15" t="s">
        <v>106</v>
      </c>
      <c r="N24" s="15" t="s">
        <v>465</v>
      </c>
      <c r="O24" s="15">
        <v>7</v>
      </c>
      <c r="P24" s="20">
        <f t="shared" si="0"/>
        <v>1.1128775834658187E-2</v>
      </c>
      <c r="Q24" s="20">
        <f t="shared" si="1"/>
        <v>-4.4982211076451275</v>
      </c>
      <c r="R24" s="20">
        <f t="shared" si="2"/>
        <v>-5.0059694361710476E-2</v>
      </c>
      <c r="T24" s="15" t="s">
        <v>465</v>
      </c>
      <c r="U24" s="15">
        <v>7</v>
      </c>
      <c r="V24" s="21">
        <f t="shared" si="3"/>
        <v>1.1128775834658187E-2</v>
      </c>
      <c r="W24" s="22">
        <f t="shared" si="4"/>
        <v>1.2384965157807203E-4</v>
      </c>
    </row>
    <row r="25" spans="1:23" x14ac:dyDescent="0.25">
      <c r="A25" s="1" t="s">
        <v>28</v>
      </c>
      <c r="B25" s="5">
        <v>43008</v>
      </c>
      <c r="C25" s="15">
        <v>1</v>
      </c>
      <c r="D25" t="s">
        <v>204</v>
      </c>
      <c r="E25" s="15" t="s">
        <v>461</v>
      </c>
      <c r="F25" s="15" t="s">
        <v>471</v>
      </c>
      <c r="G25" s="15"/>
      <c r="J25" s="17">
        <v>3</v>
      </c>
      <c r="K25" s="15" t="s">
        <v>698</v>
      </c>
      <c r="N25" s="6" t="s">
        <v>102</v>
      </c>
      <c r="O25" s="6">
        <v>7</v>
      </c>
      <c r="P25" s="20">
        <f t="shared" si="0"/>
        <v>1.1128775834658187E-2</v>
      </c>
      <c r="Q25" s="20">
        <f t="shared" si="1"/>
        <v>-4.4982211076451275</v>
      </c>
      <c r="R25" s="20">
        <f t="shared" si="2"/>
        <v>-5.0059694361710476E-2</v>
      </c>
      <c r="T25" s="6" t="s">
        <v>102</v>
      </c>
      <c r="U25" s="6">
        <v>7</v>
      </c>
      <c r="V25" s="21">
        <f t="shared" si="3"/>
        <v>1.1128775834658187E-2</v>
      </c>
      <c r="W25" s="22">
        <f t="shared" si="4"/>
        <v>1.2384965157807203E-4</v>
      </c>
    </row>
    <row r="26" spans="1:23" x14ac:dyDescent="0.25">
      <c r="A26" s="1" t="s">
        <v>28</v>
      </c>
      <c r="B26" s="5">
        <v>43008</v>
      </c>
      <c r="C26">
        <v>1</v>
      </c>
      <c r="D26" t="s">
        <v>204</v>
      </c>
      <c r="E26" s="17" t="s">
        <v>460</v>
      </c>
      <c r="F26" s="6" t="s">
        <v>471</v>
      </c>
      <c r="J26" s="15">
        <v>6</v>
      </c>
      <c r="K26" s="15" t="s">
        <v>555</v>
      </c>
      <c r="N26" s="15" t="s">
        <v>348</v>
      </c>
      <c r="O26" s="15">
        <v>4</v>
      </c>
      <c r="P26" s="20">
        <f t="shared" si="0"/>
        <v>6.3593004769475362E-3</v>
      </c>
      <c r="Q26" s="20">
        <f t="shared" si="1"/>
        <v>-5.0578368955805502</v>
      </c>
      <c r="R26" s="20">
        <f t="shared" si="2"/>
        <v>-3.216430458238824E-2</v>
      </c>
      <c r="T26" s="15" t="s">
        <v>348</v>
      </c>
      <c r="U26" s="15">
        <v>4</v>
      </c>
      <c r="V26" s="21">
        <f t="shared" si="3"/>
        <v>6.3593004769475362E-3</v>
      </c>
      <c r="W26" s="22">
        <f t="shared" si="4"/>
        <v>4.0440702556105163E-5</v>
      </c>
    </row>
    <row r="27" spans="1:23" x14ac:dyDescent="0.25">
      <c r="A27" s="1" t="s">
        <v>28</v>
      </c>
      <c r="B27" s="5">
        <v>43008</v>
      </c>
      <c r="C27">
        <v>3</v>
      </c>
      <c r="D27" t="s">
        <v>204</v>
      </c>
      <c r="E27" t="s">
        <v>459</v>
      </c>
      <c r="F27" t="s">
        <v>471</v>
      </c>
      <c r="G27" t="s">
        <v>690</v>
      </c>
      <c r="J27" s="15">
        <v>2</v>
      </c>
      <c r="K27" s="15" t="s">
        <v>163</v>
      </c>
      <c r="N27" s="17" t="s">
        <v>613</v>
      </c>
      <c r="O27" s="17">
        <v>3</v>
      </c>
      <c r="P27" s="20">
        <f t="shared" si="0"/>
        <v>4.7694753577106515E-3</v>
      </c>
      <c r="Q27" s="20">
        <f t="shared" si="1"/>
        <v>-5.345518968032331</v>
      </c>
      <c r="R27" s="20">
        <f t="shared" si="2"/>
        <v>-2.5495320992205073E-2</v>
      </c>
      <c r="T27" s="17" t="s">
        <v>613</v>
      </c>
      <c r="U27" s="17">
        <v>3</v>
      </c>
      <c r="V27" s="21">
        <f t="shared" si="3"/>
        <v>4.7694753577106515E-3</v>
      </c>
      <c r="W27" s="22">
        <f t="shared" si="4"/>
        <v>2.2747895187809148E-5</v>
      </c>
    </row>
    <row r="28" spans="1:23" x14ac:dyDescent="0.25">
      <c r="A28" s="1" t="s">
        <v>28</v>
      </c>
      <c r="B28" s="5">
        <v>43008</v>
      </c>
      <c r="C28">
        <v>1</v>
      </c>
      <c r="D28" t="s">
        <v>204</v>
      </c>
      <c r="E28" s="15" t="s">
        <v>462</v>
      </c>
      <c r="F28" s="15" t="s">
        <v>471</v>
      </c>
      <c r="J28" s="15">
        <v>3</v>
      </c>
      <c r="K28" s="15" t="s">
        <v>154</v>
      </c>
      <c r="N28" s="15" t="s">
        <v>219</v>
      </c>
      <c r="O28" s="15">
        <v>1</v>
      </c>
      <c r="P28" s="20">
        <f t="shared" si="0"/>
        <v>1.589825119236884E-3</v>
      </c>
      <c r="Q28" s="20">
        <f t="shared" si="1"/>
        <v>-6.4441312567004401</v>
      </c>
      <c r="R28" s="20">
        <f t="shared" si="2"/>
        <v>-1.0245041743561908E-2</v>
      </c>
      <c r="T28" s="15" t="s">
        <v>219</v>
      </c>
      <c r="U28" s="15">
        <v>1</v>
      </c>
      <c r="V28" s="21">
        <f t="shared" si="3"/>
        <v>1.589825119236884E-3</v>
      </c>
      <c r="W28" s="22">
        <f t="shared" si="4"/>
        <v>2.5275439097565727E-6</v>
      </c>
    </row>
    <row r="29" spans="1:23" x14ac:dyDescent="0.25">
      <c r="A29" s="1" t="s">
        <v>28</v>
      </c>
      <c r="B29" s="5">
        <v>43008</v>
      </c>
      <c r="C29" s="17">
        <v>20</v>
      </c>
      <c r="D29" t="s">
        <v>204</v>
      </c>
      <c r="E29" s="17" t="s">
        <v>458</v>
      </c>
      <c r="F29" s="6" t="s">
        <v>680</v>
      </c>
      <c r="G29" s="6" t="s">
        <v>691</v>
      </c>
      <c r="J29" s="15">
        <v>3</v>
      </c>
      <c r="K29" s="15" t="s">
        <v>148</v>
      </c>
      <c r="N29" s="6" t="s">
        <v>72</v>
      </c>
      <c r="O29" s="6">
        <v>7</v>
      </c>
      <c r="P29" s="20">
        <f t="shared" si="0"/>
        <v>1.1128775834658187E-2</v>
      </c>
      <c r="Q29" s="20">
        <f t="shared" si="1"/>
        <v>-4.4982211076451275</v>
      </c>
      <c r="R29" s="20">
        <f t="shared" si="2"/>
        <v>-5.0059694361710476E-2</v>
      </c>
      <c r="T29" s="6" t="s">
        <v>72</v>
      </c>
      <c r="U29" s="6">
        <v>7</v>
      </c>
      <c r="V29" s="21">
        <f t="shared" si="3"/>
        <v>1.1128775834658187E-2</v>
      </c>
      <c r="W29" s="22">
        <f t="shared" si="4"/>
        <v>1.2384965157807203E-4</v>
      </c>
    </row>
    <row r="30" spans="1:23" x14ac:dyDescent="0.25">
      <c r="A30" s="1" t="s">
        <v>28</v>
      </c>
      <c r="B30" s="5">
        <v>43008</v>
      </c>
      <c r="C30" s="6">
        <v>12</v>
      </c>
      <c r="D30" t="s">
        <v>339</v>
      </c>
      <c r="E30" s="6" t="s">
        <v>346</v>
      </c>
      <c r="F30" s="6" t="s">
        <v>440</v>
      </c>
      <c r="G30" t="s">
        <v>357</v>
      </c>
      <c r="J30" s="15">
        <v>2</v>
      </c>
      <c r="K30" s="15" t="s">
        <v>103</v>
      </c>
      <c r="L30" s="15"/>
      <c r="N30" s="15" t="s">
        <v>72</v>
      </c>
      <c r="O30" s="15">
        <v>23</v>
      </c>
      <c r="P30" s="20">
        <f t="shared" si="0"/>
        <v>3.6565977742448331E-2</v>
      </c>
      <c r="Q30" s="20">
        <f t="shared" si="1"/>
        <v>-3.3086370407712908</v>
      </c>
      <c r="R30" s="20">
        <f t="shared" si="2"/>
        <v>-0.12098354839068313</v>
      </c>
      <c r="T30" s="15" t="s">
        <v>72</v>
      </c>
      <c r="U30" s="15">
        <v>23</v>
      </c>
      <c r="V30" s="21">
        <f t="shared" si="3"/>
        <v>3.6565977742448331E-2</v>
      </c>
      <c r="W30" s="22">
        <f t="shared" si="4"/>
        <v>1.3370707282612268E-3</v>
      </c>
    </row>
    <row r="31" spans="1:23" x14ac:dyDescent="0.25">
      <c r="A31" s="1" t="s">
        <v>28</v>
      </c>
      <c r="B31" s="5">
        <v>43008</v>
      </c>
      <c r="C31" s="6">
        <v>2</v>
      </c>
      <c r="D31" t="s">
        <v>339</v>
      </c>
      <c r="E31" s="6" t="s">
        <v>345</v>
      </c>
      <c r="F31" s="6" t="s">
        <v>440</v>
      </c>
      <c r="G31" t="s">
        <v>358</v>
      </c>
      <c r="J31" s="15">
        <v>7</v>
      </c>
      <c r="K31" s="15" t="s">
        <v>465</v>
      </c>
      <c r="L31" s="15"/>
      <c r="N31" s="6" t="s">
        <v>71</v>
      </c>
      <c r="O31" s="6">
        <v>35</v>
      </c>
      <c r="P31" s="20">
        <f t="shared" si="0"/>
        <v>5.5643879173290937E-2</v>
      </c>
      <c r="Q31" s="20">
        <f t="shared" si="1"/>
        <v>-2.888783195211027</v>
      </c>
      <c r="R31" s="20">
        <f t="shared" si="2"/>
        <v>-0.16074310307215572</v>
      </c>
      <c r="T31" s="6" t="s">
        <v>71</v>
      </c>
      <c r="U31" s="6">
        <v>35</v>
      </c>
      <c r="V31" s="21">
        <f t="shared" si="3"/>
        <v>5.5643879173290937E-2</v>
      </c>
      <c r="W31" s="22">
        <f t="shared" si="4"/>
        <v>3.0962412894518011E-3</v>
      </c>
    </row>
    <row r="32" spans="1:23" x14ac:dyDescent="0.25">
      <c r="A32" s="1" t="s">
        <v>28</v>
      </c>
      <c r="B32" s="5">
        <v>43008</v>
      </c>
      <c r="C32" s="6">
        <v>1</v>
      </c>
      <c r="D32" t="s">
        <v>340</v>
      </c>
      <c r="E32" s="6" t="s">
        <v>356</v>
      </c>
      <c r="F32" s="6" t="s">
        <v>440</v>
      </c>
      <c r="G32" t="s">
        <v>359</v>
      </c>
      <c r="J32" s="6">
        <v>7</v>
      </c>
      <c r="K32" s="6" t="s">
        <v>102</v>
      </c>
      <c r="L32" s="15"/>
      <c r="N32" s="17" t="s">
        <v>71</v>
      </c>
      <c r="O32" s="17">
        <v>29</v>
      </c>
      <c r="P32" s="20">
        <f t="shared" si="0"/>
        <v>4.6104928457869634E-2</v>
      </c>
      <c r="Q32" s="20">
        <f t="shared" si="1"/>
        <v>-3.0768354267139664</v>
      </c>
      <c r="R32" s="20">
        <f t="shared" si="2"/>
        <v>-0.14185727722528621</v>
      </c>
      <c r="T32" s="17" t="s">
        <v>71</v>
      </c>
      <c r="U32" s="17">
        <v>29</v>
      </c>
      <c r="V32" s="21">
        <f t="shared" si="3"/>
        <v>4.6104928457869634E-2</v>
      </c>
      <c r="W32" s="22">
        <f t="shared" si="4"/>
        <v>2.1256644281052771E-3</v>
      </c>
    </row>
    <row r="33" spans="1:23" x14ac:dyDescent="0.25">
      <c r="A33" s="1" t="s">
        <v>28</v>
      </c>
      <c r="B33" s="5">
        <v>43008</v>
      </c>
      <c r="C33" s="16">
        <v>1</v>
      </c>
      <c r="D33" t="s">
        <v>204</v>
      </c>
      <c r="E33" s="8" t="s">
        <v>463</v>
      </c>
      <c r="F33" s="6" t="s">
        <v>474</v>
      </c>
      <c r="G33" s="15"/>
      <c r="J33" s="15">
        <v>4</v>
      </c>
      <c r="K33" s="15" t="s">
        <v>348</v>
      </c>
      <c r="L33" s="15"/>
      <c r="N33" s="6" t="s">
        <v>356</v>
      </c>
      <c r="O33" s="6">
        <v>1</v>
      </c>
      <c r="P33" s="20">
        <f t="shared" si="0"/>
        <v>1.589825119236884E-3</v>
      </c>
      <c r="Q33" s="20">
        <f t="shared" si="1"/>
        <v>-6.4441312567004401</v>
      </c>
      <c r="R33" s="20">
        <f t="shared" si="2"/>
        <v>-1.0245041743561908E-2</v>
      </c>
      <c r="T33" s="6" t="s">
        <v>356</v>
      </c>
      <c r="U33" s="6">
        <v>1</v>
      </c>
      <c r="V33" s="21">
        <f t="shared" si="3"/>
        <v>1.589825119236884E-3</v>
      </c>
      <c r="W33" s="22">
        <f t="shared" si="4"/>
        <v>2.5275439097565727E-6</v>
      </c>
    </row>
    <row r="34" spans="1:23" x14ac:dyDescent="0.25">
      <c r="A34" s="1" t="s">
        <v>28</v>
      </c>
      <c r="B34" s="5">
        <v>43024</v>
      </c>
      <c r="C34" s="15">
        <v>2</v>
      </c>
      <c r="D34" t="s">
        <v>666</v>
      </c>
      <c r="E34" s="15" t="s">
        <v>673</v>
      </c>
      <c r="F34" s="15" t="s">
        <v>680</v>
      </c>
      <c r="G34" t="s">
        <v>692</v>
      </c>
      <c r="J34" s="17">
        <v>3</v>
      </c>
      <c r="K34" s="17" t="s">
        <v>613</v>
      </c>
      <c r="L34" s="15"/>
      <c r="N34" s="15" t="s">
        <v>141</v>
      </c>
      <c r="O34" s="15">
        <v>13</v>
      </c>
      <c r="P34" s="20">
        <f t="shared" si="0"/>
        <v>2.066772655007949E-2</v>
      </c>
      <c r="Q34" s="20">
        <f t="shared" si="1"/>
        <v>-3.8791818992389038</v>
      </c>
      <c r="R34" s="20">
        <f t="shared" si="2"/>
        <v>-8.017387073148767E-2</v>
      </c>
      <c r="T34" s="15" t="s">
        <v>141</v>
      </c>
      <c r="U34" s="15">
        <v>13</v>
      </c>
      <c r="V34" s="21">
        <f t="shared" si="3"/>
        <v>2.066772655007949E-2</v>
      </c>
      <c r="W34" s="22">
        <f t="shared" si="4"/>
        <v>4.2715492074886063E-4</v>
      </c>
    </row>
    <row r="35" spans="1:23" x14ac:dyDescent="0.25">
      <c r="A35" s="1" t="s">
        <v>28</v>
      </c>
      <c r="B35" s="5">
        <v>43024</v>
      </c>
      <c r="C35">
        <v>1</v>
      </c>
      <c r="D35" t="s">
        <v>666</v>
      </c>
      <c r="E35" t="s">
        <v>672</v>
      </c>
      <c r="F35" t="s">
        <v>680</v>
      </c>
      <c r="J35" s="15">
        <v>1</v>
      </c>
      <c r="K35" s="15" t="s">
        <v>219</v>
      </c>
      <c r="L35" s="15"/>
      <c r="N35" s="15" t="s">
        <v>94</v>
      </c>
      <c r="O35" s="15">
        <v>1</v>
      </c>
      <c r="P35" s="20">
        <f t="shared" si="0"/>
        <v>1.589825119236884E-3</v>
      </c>
      <c r="Q35" s="20">
        <f t="shared" si="1"/>
        <v>-6.4441312567004401</v>
      </c>
      <c r="R35" s="20">
        <f t="shared" si="2"/>
        <v>-1.0245041743561908E-2</v>
      </c>
      <c r="T35" s="15" t="s">
        <v>94</v>
      </c>
      <c r="U35" s="15">
        <v>1</v>
      </c>
      <c r="V35" s="21">
        <f t="shared" si="3"/>
        <v>1.589825119236884E-3</v>
      </c>
      <c r="W35" s="22">
        <f t="shared" si="4"/>
        <v>2.5275439097565727E-6</v>
      </c>
    </row>
    <row r="36" spans="1:23" x14ac:dyDescent="0.25">
      <c r="A36" s="1" t="s">
        <v>28</v>
      </c>
      <c r="B36" s="5">
        <v>43024</v>
      </c>
      <c r="C36">
        <v>1</v>
      </c>
      <c r="D36" t="s">
        <v>338</v>
      </c>
      <c r="E36" t="s">
        <v>349</v>
      </c>
      <c r="F36" t="s">
        <v>438</v>
      </c>
      <c r="J36" s="6">
        <v>7</v>
      </c>
      <c r="K36" s="15" t="s">
        <v>262</v>
      </c>
      <c r="N36" s="15" t="s">
        <v>420</v>
      </c>
      <c r="O36" s="15">
        <v>1</v>
      </c>
      <c r="P36" s="20">
        <f t="shared" si="0"/>
        <v>1.589825119236884E-3</v>
      </c>
      <c r="Q36" s="20">
        <f t="shared" si="1"/>
        <v>-6.4441312567004401</v>
      </c>
      <c r="R36" s="20">
        <f t="shared" si="2"/>
        <v>-1.0245041743561908E-2</v>
      </c>
      <c r="T36" s="15" t="s">
        <v>420</v>
      </c>
      <c r="U36" s="15">
        <v>1</v>
      </c>
      <c r="V36" s="21">
        <f t="shared" si="3"/>
        <v>1.589825119236884E-3</v>
      </c>
      <c r="W36" s="22">
        <f t="shared" si="4"/>
        <v>2.5275439097565727E-6</v>
      </c>
    </row>
    <row r="37" spans="1:23" x14ac:dyDescent="0.25">
      <c r="A37" s="1" t="s">
        <v>28</v>
      </c>
      <c r="B37" s="5">
        <v>43024</v>
      </c>
      <c r="C37">
        <v>1</v>
      </c>
      <c r="D37" t="s">
        <v>338</v>
      </c>
      <c r="E37" t="s">
        <v>365</v>
      </c>
      <c r="F37" t="s">
        <v>438</v>
      </c>
      <c r="J37" s="15">
        <v>23</v>
      </c>
      <c r="K37" s="15" t="s">
        <v>273</v>
      </c>
      <c r="N37" s="15" t="s">
        <v>419</v>
      </c>
      <c r="O37" s="15">
        <v>1</v>
      </c>
      <c r="P37" s="20">
        <f t="shared" si="0"/>
        <v>1.589825119236884E-3</v>
      </c>
      <c r="Q37" s="20">
        <f t="shared" si="1"/>
        <v>-6.4441312567004401</v>
      </c>
      <c r="R37" s="20">
        <f t="shared" si="2"/>
        <v>-1.0245041743561908E-2</v>
      </c>
      <c r="T37" s="15" t="s">
        <v>419</v>
      </c>
      <c r="U37" s="15">
        <v>1</v>
      </c>
      <c r="V37" s="21">
        <f t="shared" si="3"/>
        <v>1.589825119236884E-3</v>
      </c>
      <c r="W37" s="22">
        <f t="shared" si="4"/>
        <v>2.5275439097565727E-6</v>
      </c>
    </row>
    <row r="38" spans="1:23" x14ac:dyDescent="0.25">
      <c r="A38" s="1" t="s">
        <v>28</v>
      </c>
      <c r="B38" s="5">
        <v>43024</v>
      </c>
      <c r="C38" s="17">
        <v>3</v>
      </c>
      <c r="D38" t="s">
        <v>666</v>
      </c>
      <c r="E38" s="17" t="s">
        <v>661</v>
      </c>
      <c r="F38" t="s">
        <v>679</v>
      </c>
      <c r="G38" t="s">
        <v>698</v>
      </c>
      <c r="J38" s="6">
        <v>35</v>
      </c>
      <c r="K38" s="15" t="s">
        <v>261</v>
      </c>
      <c r="N38" s="15" t="s">
        <v>159</v>
      </c>
      <c r="O38" s="15">
        <v>1</v>
      </c>
      <c r="P38" s="20">
        <f t="shared" si="0"/>
        <v>1.589825119236884E-3</v>
      </c>
      <c r="Q38" s="20">
        <f t="shared" si="1"/>
        <v>-6.4441312567004401</v>
      </c>
      <c r="R38" s="20">
        <f t="shared" si="2"/>
        <v>-1.0245041743561908E-2</v>
      </c>
      <c r="T38" s="15" t="s">
        <v>159</v>
      </c>
      <c r="U38" s="15">
        <v>1</v>
      </c>
      <c r="V38" s="21">
        <f t="shared" si="3"/>
        <v>1.589825119236884E-3</v>
      </c>
      <c r="W38" s="22">
        <f t="shared" si="4"/>
        <v>2.5275439097565727E-6</v>
      </c>
    </row>
    <row r="39" spans="1:23" x14ac:dyDescent="0.25">
      <c r="A39" s="1" t="s">
        <v>28</v>
      </c>
      <c r="B39" s="5">
        <v>43024</v>
      </c>
      <c r="C39" s="15">
        <v>17</v>
      </c>
      <c r="D39" t="s">
        <v>337</v>
      </c>
      <c r="E39" s="15" t="s">
        <v>346</v>
      </c>
      <c r="F39" s="15" t="s">
        <v>440</v>
      </c>
      <c r="G39" t="s">
        <v>353</v>
      </c>
      <c r="J39" s="17">
        <v>29</v>
      </c>
      <c r="K39" s="15" t="s">
        <v>74</v>
      </c>
      <c r="N39" s="15" t="s">
        <v>159</v>
      </c>
      <c r="O39" s="15">
        <v>1</v>
      </c>
      <c r="P39" s="20">
        <f t="shared" si="0"/>
        <v>1.589825119236884E-3</v>
      </c>
      <c r="Q39" s="20">
        <f t="shared" si="1"/>
        <v>-6.4441312567004401</v>
      </c>
      <c r="R39" s="20">
        <f t="shared" si="2"/>
        <v>-1.0245041743561908E-2</v>
      </c>
      <c r="T39" s="15" t="s">
        <v>159</v>
      </c>
      <c r="U39" s="15">
        <v>1</v>
      </c>
      <c r="V39" s="21">
        <f t="shared" si="3"/>
        <v>1.589825119236884E-3</v>
      </c>
      <c r="W39" s="22">
        <f t="shared" si="4"/>
        <v>2.5275439097565727E-6</v>
      </c>
    </row>
    <row r="40" spans="1:23" x14ac:dyDescent="0.25">
      <c r="A40" s="1" t="s">
        <v>28</v>
      </c>
      <c r="B40" s="5">
        <v>43024</v>
      </c>
      <c r="C40" s="15">
        <v>7</v>
      </c>
      <c r="D40" t="s">
        <v>337</v>
      </c>
      <c r="E40" s="15" t="s">
        <v>345</v>
      </c>
      <c r="F40" s="15" t="s">
        <v>440</v>
      </c>
      <c r="G40" t="s">
        <v>416</v>
      </c>
      <c r="J40" s="6">
        <v>1</v>
      </c>
      <c r="K40" s="15" t="s">
        <v>270</v>
      </c>
      <c r="N40" s="15" t="s">
        <v>193</v>
      </c>
      <c r="O40" s="15">
        <v>4</v>
      </c>
      <c r="P40" s="20">
        <f t="shared" si="0"/>
        <v>6.3593004769475362E-3</v>
      </c>
      <c r="Q40" s="20">
        <f t="shared" si="1"/>
        <v>-5.0578368955805502</v>
      </c>
      <c r="R40" s="20">
        <f t="shared" si="2"/>
        <v>-3.216430458238824E-2</v>
      </c>
      <c r="T40" s="15" t="s">
        <v>193</v>
      </c>
      <c r="U40" s="15">
        <v>4</v>
      </c>
      <c r="V40" s="21">
        <f t="shared" si="3"/>
        <v>6.3593004769475362E-3</v>
      </c>
      <c r="W40" s="22">
        <f t="shared" si="4"/>
        <v>4.0440702556105163E-5</v>
      </c>
    </row>
    <row r="41" spans="1:23" x14ac:dyDescent="0.25">
      <c r="A41" s="1" t="s">
        <v>28</v>
      </c>
      <c r="B41" s="5">
        <v>43024</v>
      </c>
      <c r="C41" s="15">
        <v>3</v>
      </c>
      <c r="D41" t="s">
        <v>337</v>
      </c>
      <c r="E41" s="15" t="s">
        <v>345</v>
      </c>
      <c r="F41" s="15" t="s">
        <v>440</v>
      </c>
      <c r="G41" t="s">
        <v>352</v>
      </c>
      <c r="J41" s="15">
        <v>13</v>
      </c>
      <c r="K41" s="15" t="s">
        <v>161</v>
      </c>
      <c r="N41" s="16" t="s">
        <v>160</v>
      </c>
      <c r="O41" s="16">
        <v>1</v>
      </c>
      <c r="P41" s="20">
        <f t="shared" si="0"/>
        <v>1.589825119236884E-3</v>
      </c>
      <c r="Q41" s="20">
        <f t="shared" si="1"/>
        <v>-6.4441312567004401</v>
      </c>
      <c r="R41" s="20">
        <f t="shared" si="2"/>
        <v>-1.0245041743561908E-2</v>
      </c>
      <c r="T41" s="16" t="s">
        <v>160</v>
      </c>
      <c r="U41" s="16">
        <v>1</v>
      </c>
      <c r="V41" s="21">
        <f t="shared" si="3"/>
        <v>1.589825119236884E-3</v>
      </c>
      <c r="W41" s="22">
        <f t="shared" si="4"/>
        <v>2.5275439097565727E-6</v>
      </c>
    </row>
    <row r="42" spans="1:23" x14ac:dyDescent="0.25">
      <c r="A42" s="1" t="s">
        <v>28</v>
      </c>
      <c r="B42" s="5">
        <v>43024</v>
      </c>
      <c r="C42">
        <v>1</v>
      </c>
      <c r="D42" t="s">
        <v>341</v>
      </c>
      <c r="E42" t="s">
        <v>420</v>
      </c>
      <c r="F42" t="s">
        <v>435</v>
      </c>
      <c r="J42" s="15">
        <v>1</v>
      </c>
      <c r="K42" s="15" t="s">
        <v>649</v>
      </c>
      <c r="O42">
        <f>SUM(P4:P41)</f>
        <v>446.29093799682045</v>
      </c>
    </row>
    <row r="43" spans="1:23" x14ac:dyDescent="0.25">
      <c r="A43" s="1" t="s">
        <v>28</v>
      </c>
      <c r="B43" s="5">
        <v>43024</v>
      </c>
      <c r="C43" s="15">
        <v>1</v>
      </c>
      <c r="D43" s="15" t="s">
        <v>341</v>
      </c>
      <c r="E43" s="15" t="s">
        <v>419</v>
      </c>
      <c r="F43" t="s">
        <v>435</v>
      </c>
      <c r="J43" s="15">
        <v>1</v>
      </c>
      <c r="K43" s="15" t="s">
        <v>420</v>
      </c>
      <c r="L43" s="15"/>
    </row>
    <row r="44" spans="1:23" x14ac:dyDescent="0.25">
      <c r="A44" s="1" t="s">
        <v>28</v>
      </c>
      <c r="B44" s="5">
        <v>43024</v>
      </c>
      <c r="C44" s="15">
        <v>1</v>
      </c>
      <c r="D44" s="15" t="s">
        <v>341</v>
      </c>
      <c r="E44" s="15" t="s">
        <v>415</v>
      </c>
      <c r="F44" s="15" t="s">
        <v>435</v>
      </c>
      <c r="G44" t="s">
        <v>649</v>
      </c>
      <c r="J44" s="15">
        <v>1</v>
      </c>
      <c r="K44" s="15" t="s">
        <v>419</v>
      </c>
      <c r="L44" s="15"/>
      <c r="O44" s="20" t="s">
        <v>728</v>
      </c>
      <c r="P44" s="20"/>
      <c r="Q44" s="20">
        <f>SUM(S4:S41)</f>
        <v>-0.67932882295377095</v>
      </c>
    </row>
    <row r="45" spans="1:23" x14ac:dyDescent="0.25">
      <c r="A45" s="1" t="s">
        <v>28</v>
      </c>
      <c r="B45" s="5">
        <v>43040</v>
      </c>
      <c r="C45" s="17">
        <v>10</v>
      </c>
      <c r="D45" t="s">
        <v>608</v>
      </c>
      <c r="E45" s="17" t="s">
        <v>614</v>
      </c>
      <c r="F45" s="15" t="s">
        <v>680</v>
      </c>
      <c r="J45" s="15">
        <v>1</v>
      </c>
      <c r="K45" s="15" t="s">
        <v>159</v>
      </c>
      <c r="L45" s="15"/>
      <c r="O45" s="20" t="s">
        <v>729</v>
      </c>
      <c r="P45" s="20"/>
      <c r="Q45" s="20">
        <f>Q44*(-1)</f>
        <v>0.67932882295377095</v>
      </c>
    </row>
    <row r="46" spans="1:23" x14ac:dyDescent="0.25">
      <c r="A46" s="1" t="s">
        <v>28</v>
      </c>
      <c r="B46" s="5">
        <v>43040</v>
      </c>
      <c r="C46" s="15">
        <v>1</v>
      </c>
      <c r="D46" t="s">
        <v>511</v>
      </c>
      <c r="E46" s="15" t="s">
        <v>556</v>
      </c>
      <c r="F46" s="15" t="s">
        <v>508</v>
      </c>
      <c r="J46" s="15">
        <v>1</v>
      </c>
      <c r="K46" s="15" t="s">
        <v>159</v>
      </c>
      <c r="L46" s="15"/>
      <c r="O46" s="15" t="s">
        <v>731</v>
      </c>
      <c r="P46" s="15">
        <f>Q45/LOG(38)</f>
        <v>0.43001384772483359</v>
      </c>
      <c r="Q46" s="15"/>
    </row>
    <row r="47" spans="1:23" x14ac:dyDescent="0.25">
      <c r="A47" s="1" t="s">
        <v>28</v>
      </c>
      <c r="B47" s="5">
        <v>43040</v>
      </c>
      <c r="C47">
        <v>2</v>
      </c>
      <c r="D47" t="s">
        <v>608</v>
      </c>
      <c r="E47" t="s">
        <v>612</v>
      </c>
      <c r="F47" t="s">
        <v>680</v>
      </c>
      <c r="G47" t="s">
        <v>692</v>
      </c>
      <c r="J47" s="15">
        <v>4</v>
      </c>
      <c r="K47" s="15" t="s">
        <v>193</v>
      </c>
      <c r="L47" s="15"/>
    </row>
    <row r="48" spans="1:23" x14ac:dyDescent="0.25">
      <c r="A48" s="1" t="s">
        <v>28</v>
      </c>
      <c r="B48" s="5">
        <v>43040</v>
      </c>
      <c r="C48" s="17">
        <v>1</v>
      </c>
      <c r="D48" t="s">
        <v>608</v>
      </c>
      <c r="E48" s="17" t="s">
        <v>611</v>
      </c>
      <c r="F48" t="s">
        <v>680</v>
      </c>
      <c r="J48" s="16">
        <v>1</v>
      </c>
      <c r="K48" s="16" t="s">
        <v>160</v>
      </c>
      <c r="L48" s="15"/>
    </row>
    <row r="49" spans="1:7" x14ac:dyDescent="0.25">
      <c r="A49" s="1" t="s">
        <v>28</v>
      </c>
      <c r="B49" s="5">
        <v>43040</v>
      </c>
      <c r="C49">
        <v>2</v>
      </c>
      <c r="D49" t="s">
        <v>526</v>
      </c>
      <c r="E49" t="s">
        <v>530</v>
      </c>
      <c r="F49" t="s">
        <v>507</v>
      </c>
    </row>
    <row r="50" spans="1:7" x14ac:dyDescent="0.25">
      <c r="A50" s="1" t="s">
        <v>28</v>
      </c>
      <c r="B50" s="5">
        <v>43040</v>
      </c>
      <c r="C50">
        <v>7</v>
      </c>
      <c r="D50" t="s">
        <v>608</v>
      </c>
      <c r="E50" t="s">
        <v>610</v>
      </c>
      <c r="F50" t="s">
        <v>684</v>
      </c>
    </row>
    <row r="51" spans="1:7" x14ac:dyDescent="0.25">
      <c r="A51" s="1" t="s">
        <v>28</v>
      </c>
      <c r="B51" s="5">
        <v>43040</v>
      </c>
      <c r="C51" s="15">
        <v>3</v>
      </c>
      <c r="D51" t="s">
        <v>526</v>
      </c>
      <c r="E51" s="15" t="s">
        <v>528</v>
      </c>
      <c r="F51" s="15" t="s">
        <v>507</v>
      </c>
    </row>
    <row r="52" spans="1:7" x14ac:dyDescent="0.25">
      <c r="A52" s="1" t="s">
        <v>28</v>
      </c>
      <c r="B52" s="5">
        <v>43040</v>
      </c>
      <c r="C52" s="15">
        <v>1</v>
      </c>
      <c r="D52" t="s">
        <v>526</v>
      </c>
      <c r="E52" s="15" t="s">
        <v>528</v>
      </c>
      <c r="F52" s="15" t="s">
        <v>507</v>
      </c>
    </row>
    <row r="53" spans="1:7" x14ac:dyDescent="0.25">
      <c r="A53" s="1" t="s">
        <v>28</v>
      </c>
      <c r="B53" s="5">
        <v>43040</v>
      </c>
      <c r="C53">
        <v>4</v>
      </c>
      <c r="D53" t="s">
        <v>526</v>
      </c>
      <c r="E53" t="s">
        <v>557</v>
      </c>
      <c r="F53" t="s">
        <v>507</v>
      </c>
    </row>
    <row r="54" spans="1:7" x14ac:dyDescent="0.25">
      <c r="A54" s="1" t="s">
        <v>28</v>
      </c>
      <c r="B54" s="5">
        <v>43040</v>
      </c>
      <c r="C54" s="17">
        <v>3</v>
      </c>
      <c r="D54" t="s">
        <v>608</v>
      </c>
      <c r="E54" s="17" t="s">
        <v>613</v>
      </c>
      <c r="F54" t="s">
        <v>679</v>
      </c>
    </row>
    <row r="55" spans="1:7" x14ac:dyDescent="0.25">
      <c r="A55" s="1" t="s">
        <v>28</v>
      </c>
      <c r="B55" s="5">
        <v>43040</v>
      </c>
      <c r="C55" s="15">
        <v>1</v>
      </c>
      <c r="D55" t="s">
        <v>511</v>
      </c>
      <c r="E55" s="15" t="s">
        <v>512</v>
      </c>
      <c r="F55" t="s">
        <v>507</v>
      </c>
      <c r="G55" t="s">
        <v>539</v>
      </c>
    </row>
    <row r="56" spans="1:7" x14ac:dyDescent="0.25">
      <c r="A56" s="1" t="s">
        <v>28</v>
      </c>
      <c r="B56" s="5">
        <v>43040</v>
      </c>
      <c r="C56" s="15">
        <v>6</v>
      </c>
      <c r="D56" s="15" t="s">
        <v>511</v>
      </c>
      <c r="E56" s="15" t="s">
        <v>554</v>
      </c>
      <c r="F56" s="15" t="s">
        <v>507</v>
      </c>
      <c r="G56" s="15" t="s">
        <v>555</v>
      </c>
    </row>
    <row r="57" spans="1:7" x14ac:dyDescent="0.25">
      <c r="A57" s="1" t="s">
        <v>28</v>
      </c>
      <c r="B57" s="5">
        <v>43040</v>
      </c>
      <c r="C57" s="17">
        <v>29</v>
      </c>
      <c r="D57" s="15" t="s">
        <v>519</v>
      </c>
      <c r="E57" s="17" t="s">
        <v>523</v>
      </c>
      <c r="F57" s="15" t="s">
        <v>506</v>
      </c>
      <c r="G57" s="15" t="s">
        <v>552</v>
      </c>
    </row>
    <row r="58" spans="1:7" x14ac:dyDescent="0.25">
      <c r="A58" s="1" t="s">
        <v>28</v>
      </c>
      <c r="B58" s="5">
        <v>43040</v>
      </c>
      <c r="C58" s="15">
        <v>16</v>
      </c>
      <c r="D58" s="15" t="s">
        <v>519</v>
      </c>
      <c r="E58" s="15" t="s">
        <v>522</v>
      </c>
      <c r="F58" s="15" t="s">
        <v>506</v>
      </c>
      <c r="G58" s="15" t="s">
        <v>553</v>
      </c>
    </row>
    <row r="59" spans="1:7" x14ac:dyDescent="0.25">
      <c r="A59" s="1" t="s">
        <v>28</v>
      </c>
      <c r="B59" s="5">
        <v>43040</v>
      </c>
      <c r="C59" s="16">
        <v>6</v>
      </c>
      <c r="D59" s="15" t="s">
        <v>519</v>
      </c>
      <c r="E59" s="16" t="s">
        <v>522</v>
      </c>
      <c r="F59" s="15" t="s">
        <v>506</v>
      </c>
      <c r="G59" t="s">
        <v>534</v>
      </c>
    </row>
  </sheetData>
  <sortState ref="A2:H59">
    <sortCondition ref="B2:B5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workbookViewId="0">
      <selection activeCell="J13" sqref="J13:J61"/>
    </sheetView>
  </sheetViews>
  <sheetFormatPr defaultRowHeight="16.5" x14ac:dyDescent="0.25"/>
  <cols>
    <col min="2" max="2" width="10" bestFit="1" customWidth="1"/>
  </cols>
  <sheetData>
    <row r="1" spans="1:28" x14ac:dyDescent="0.25">
      <c r="A1" s="1" t="s">
        <v>10</v>
      </c>
      <c r="B1" s="2" t="s">
        <v>11</v>
      </c>
      <c r="C1" s="2" t="s">
        <v>12</v>
      </c>
      <c r="D1" s="3" t="s">
        <v>3</v>
      </c>
      <c r="E1" s="2" t="s">
        <v>4</v>
      </c>
      <c r="F1" s="1" t="s">
        <v>13</v>
      </c>
      <c r="G1" s="1" t="s">
        <v>14</v>
      </c>
      <c r="H1" s="1" t="s">
        <v>15</v>
      </c>
    </row>
    <row r="2" spans="1:28" x14ac:dyDescent="0.25">
      <c r="A2" s="1" t="s">
        <v>25</v>
      </c>
      <c r="B2" s="5">
        <v>42983</v>
      </c>
      <c r="C2">
        <v>14</v>
      </c>
      <c r="D2" t="s">
        <v>204</v>
      </c>
      <c r="E2" t="s">
        <v>180</v>
      </c>
      <c r="F2" t="s">
        <v>447</v>
      </c>
      <c r="G2" t="s">
        <v>693</v>
      </c>
    </row>
    <row r="3" spans="1:28" x14ac:dyDescent="0.25">
      <c r="A3" s="1" t="s">
        <v>25</v>
      </c>
      <c r="B3" s="5">
        <v>42983</v>
      </c>
      <c r="C3">
        <v>1</v>
      </c>
      <c r="D3" t="s">
        <v>204</v>
      </c>
      <c r="E3" t="s">
        <v>188</v>
      </c>
      <c r="F3" t="s">
        <v>447</v>
      </c>
      <c r="O3" s="20" t="s">
        <v>727</v>
      </c>
      <c r="P3" s="20"/>
      <c r="Q3" s="20"/>
      <c r="R3" s="20"/>
      <c r="S3" s="20"/>
      <c r="U3" s="20" t="s">
        <v>733</v>
      </c>
      <c r="V3" s="20"/>
      <c r="W3" s="20"/>
      <c r="X3" s="20"/>
    </row>
    <row r="4" spans="1:28" x14ac:dyDescent="0.25">
      <c r="A4" s="1" t="s">
        <v>25</v>
      </c>
      <c r="B4" s="5">
        <v>42983</v>
      </c>
      <c r="C4">
        <v>2</v>
      </c>
      <c r="D4" t="s">
        <v>204</v>
      </c>
      <c r="E4" t="s">
        <v>172</v>
      </c>
      <c r="F4" t="s">
        <v>437</v>
      </c>
      <c r="J4" s="15" t="s">
        <v>714</v>
      </c>
      <c r="K4" s="15" t="s">
        <v>701</v>
      </c>
      <c r="L4" s="15" t="s">
        <v>702</v>
      </c>
      <c r="O4" s="20" t="s">
        <v>722</v>
      </c>
      <c r="P4" s="20" t="s">
        <v>723</v>
      </c>
      <c r="Q4" s="20" t="s">
        <v>724</v>
      </c>
      <c r="R4" s="20" t="s">
        <v>725</v>
      </c>
      <c r="S4" s="20" t="s">
        <v>726</v>
      </c>
      <c r="U4" s="20" t="s">
        <v>722</v>
      </c>
      <c r="V4" s="20" t="s">
        <v>723</v>
      </c>
      <c r="W4" s="20" t="s">
        <v>724</v>
      </c>
      <c r="X4" s="20" t="s">
        <v>734</v>
      </c>
    </row>
    <row r="5" spans="1:28" x14ac:dyDescent="0.25">
      <c r="A5" s="1" t="s">
        <v>25</v>
      </c>
      <c r="B5" s="5">
        <v>42983</v>
      </c>
      <c r="C5" s="7">
        <v>1</v>
      </c>
      <c r="D5" t="s">
        <v>204</v>
      </c>
      <c r="E5" s="7" t="s">
        <v>176</v>
      </c>
      <c r="F5" t="s">
        <v>437</v>
      </c>
      <c r="J5" s="15" t="s">
        <v>700</v>
      </c>
      <c r="K5" s="15">
        <v>10</v>
      </c>
      <c r="L5" s="15">
        <v>438</v>
      </c>
      <c r="O5" s="15" t="s">
        <v>180</v>
      </c>
      <c r="P5" s="15">
        <v>53</v>
      </c>
      <c r="Q5" s="20">
        <f>P5/593</f>
        <v>8.9376053962900506E-2</v>
      </c>
      <c r="R5" s="20">
        <f>LN(Q5)</f>
        <v>-2.4149024854456038</v>
      </c>
      <c r="S5" s="20">
        <f>Q5*R5</f>
        <v>-0.21583445485432884</v>
      </c>
      <c r="U5" s="15" t="s">
        <v>180</v>
      </c>
      <c r="V5" s="15">
        <v>53</v>
      </c>
      <c r="W5" s="21">
        <f>V5/593</f>
        <v>8.9376053962900506E-2</v>
      </c>
      <c r="X5" s="22">
        <f>W5*W5</f>
        <v>7.9880790219793042E-3</v>
      </c>
      <c r="Y5" s="21">
        <f>SUM(X5:X53)</f>
        <v>0.37885505148599879</v>
      </c>
      <c r="Z5" s="20" t="s">
        <v>735</v>
      </c>
      <c r="AA5" s="20"/>
      <c r="AB5" s="20"/>
    </row>
    <row r="6" spans="1:28" x14ac:dyDescent="0.25">
      <c r="A6" s="1" t="s">
        <v>25</v>
      </c>
      <c r="B6" s="5">
        <v>42983</v>
      </c>
      <c r="C6" s="17">
        <v>232</v>
      </c>
      <c r="D6" t="s">
        <v>204</v>
      </c>
      <c r="E6" s="17" t="s">
        <v>179</v>
      </c>
      <c r="F6" s="6" t="s">
        <v>680</v>
      </c>
      <c r="G6" s="6" t="s">
        <v>691</v>
      </c>
      <c r="J6" s="15" t="s">
        <v>703</v>
      </c>
      <c r="K6" s="15">
        <v>18</v>
      </c>
      <c r="L6" s="15">
        <v>97</v>
      </c>
      <c r="O6" s="17" t="s">
        <v>179</v>
      </c>
      <c r="P6" s="17">
        <v>361</v>
      </c>
      <c r="Q6" s="20">
        <f t="shared" ref="P6:Q53" si="0">P6/593</f>
        <v>0.60876897133220909</v>
      </c>
      <c r="R6" s="20">
        <f t="shared" ref="Q6:R53" si="1">LN(Q6)</f>
        <v>-0.49631644066484459</v>
      </c>
      <c r="S6" s="20">
        <f t="shared" ref="R6:S53" si="2">Q6*R6</f>
        <v>-0.30214204903880082</v>
      </c>
      <c r="U6" s="17" t="s">
        <v>179</v>
      </c>
      <c r="V6" s="17">
        <v>361</v>
      </c>
      <c r="W6" s="21">
        <f t="shared" ref="V6:W53" si="3">V6/593</f>
        <v>0.60876897133220909</v>
      </c>
      <c r="X6" s="22">
        <f t="shared" ref="W6:X53" si="4">W6*W6</f>
        <v>0.37059966045687603</v>
      </c>
      <c r="Y6" s="21">
        <f>1-Y5</f>
        <v>0.62114494851400126</v>
      </c>
      <c r="Z6" s="20" t="s">
        <v>736</v>
      </c>
      <c r="AA6" s="20"/>
      <c r="AB6" s="20"/>
    </row>
    <row r="7" spans="1:28" x14ac:dyDescent="0.25">
      <c r="A7" s="1" t="s">
        <v>25</v>
      </c>
      <c r="B7" s="5">
        <v>42983</v>
      </c>
      <c r="C7" s="17">
        <v>1</v>
      </c>
      <c r="D7" t="s">
        <v>116</v>
      </c>
      <c r="E7" s="17" t="s">
        <v>118</v>
      </c>
      <c r="F7" t="s">
        <v>109</v>
      </c>
      <c r="G7" t="s">
        <v>124</v>
      </c>
      <c r="J7" s="15" t="s">
        <v>704</v>
      </c>
      <c r="K7" s="15">
        <v>8</v>
      </c>
      <c r="L7" s="15">
        <v>31</v>
      </c>
      <c r="O7" s="15" t="s">
        <v>201</v>
      </c>
      <c r="P7" s="15">
        <v>4</v>
      </c>
      <c r="Q7" s="20">
        <f t="shared" si="0"/>
        <v>6.7453625632377737E-3</v>
      </c>
      <c r="R7" s="20">
        <f t="shared" si="1"/>
        <v>-4.998900037877835</v>
      </c>
      <c r="S7" s="20">
        <f t="shared" si="2"/>
        <v>-3.3719393172869039E-2</v>
      </c>
      <c r="U7" s="15" t="s">
        <v>201</v>
      </c>
      <c r="V7" s="15">
        <v>4</v>
      </c>
      <c r="W7" s="21">
        <f t="shared" si="3"/>
        <v>6.7453625632377737E-3</v>
      </c>
      <c r="X7" s="22">
        <f t="shared" si="4"/>
        <v>4.5499916109529666E-5</v>
      </c>
    </row>
    <row r="8" spans="1:28" x14ac:dyDescent="0.25">
      <c r="A8" s="1" t="s">
        <v>25</v>
      </c>
      <c r="B8" s="5">
        <v>42983</v>
      </c>
      <c r="C8" s="17">
        <v>3</v>
      </c>
      <c r="D8" t="s">
        <v>91</v>
      </c>
      <c r="E8" s="17" t="s">
        <v>96</v>
      </c>
      <c r="F8" t="s">
        <v>109</v>
      </c>
      <c r="G8" t="s">
        <v>125</v>
      </c>
      <c r="J8" s="15" t="s">
        <v>705</v>
      </c>
      <c r="K8" s="15">
        <v>11</v>
      </c>
      <c r="L8" s="15">
        <v>24</v>
      </c>
      <c r="O8" s="15" t="s">
        <v>188</v>
      </c>
      <c r="P8" s="15">
        <v>1</v>
      </c>
      <c r="Q8" s="20">
        <f t="shared" si="0"/>
        <v>1.6863406408094434E-3</v>
      </c>
      <c r="R8" s="20">
        <f t="shared" si="1"/>
        <v>-6.3851943989977258</v>
      </c>
      <c r="S8" s="20">
        <f t="shared" si="2"/>
        <v>-1.0767612814498694E-2</v>
      </c>
      <c r="U8" s="15" t="s">
        <v>188</v>
      </c>
      <c r="V8" s="15">
        <v>1</v>
      </c>
      <c r="W8" s="21">
        <f t="shared" si="3"/>
        <v>1.6863406408094434E-3</v>
      </c>
      <c r="X8" s="22">
        <f t="shared" si="4"/>
        <v>2.8437447568456041E-6</v>
      </c>
    </row>
    <row r="9" spans="1:28" x14ac:dyDescent="0.25">
      <c r="A9" s="1" t="s">
        <v>25</v>
      </c>
      <c r="B9" s="5">
        <v>42983</v>
      </c>
      <c r="C9" s="15">
        <v>5</v>
      </c>
      <c r="D9" t="s">
        <v>100</v>
      </c>
      <c r="E9" s="15" t="s">
        <v>102</v>
      </c>
      <c r="F9" t="s">
        <v>109</v>
      </c>
      <c r="G9" t="s">
        <v>630</v>
      </c>
      <c r="J9" s="15" t="s">
        <v>706</v>
      </c>
      <c r="K9" s="15">
        <v>2</v>
      </c>
      <c r="L9" s="15">
        <v>3</v>
      </c>
      <c r="O9" s="15" t="s">
        <v>172</v>
      </c>
      <c r="P9" s="15">
        <v>4</v>
      </c>
      <c r="Q9" s="20">
        <f t="shared" si="0"/>
        <v>6.7453625632377737E-3</v>
      </c>
      <c r="R9" s="20">
        <f t="shared" si="1"/>
        <v>-4.998900037877835</v>
      </c>
      <c r="S9" s="20">
        <f t="shared" si="2"/>
        <v>-3.3719393172869039E-2</v>
      </c>
      <c r="U9" s="15" t="s">
        <v>172</v>
      </c>
      <c r="V9" s="15">
        <v>4</v>
      </c>
      <c r="W9" s="21">
        <f t="shared" si="3"/>
        <v>6.7453625632377737E-3</v>
      </c>
      <c r="X9" s="22">
        <f t="shared" si="4"/>
        <v>4.5499916109529666E-5</v>
      </c>
    </row>
    <row r="10" spans="1:28" x14ac:dyDescent="0.25">
      <c r="A10" s="1" t="s">
        <v>25</v>
      </c>
      <c r="B10" s="5">
        <v>42983</v>
      </c>
      <c r="C10" s="15">
        <v>2</v>
      </c>
      <c r="D10" t="s">
        <v>100</v>
      </c>
      <c r="E10" s="15" t="s">
        <v>102</v>
      </c>
      <c r="F10" s="15" t="s">
        <v>109</v>
      </c>
      <c r="G10" s="15" t="s">
        <v>631</v>
      </c>
      <c r="J10" s="15" t="s">
        <v>707</v>
      </c>
      <c r="K10">
        <f>SUM(K5:K9)</f>
        <v>49</v>
      </c>
      <c r="L10" s="15">
        <f>SUM(L5:L9)</f>
        <v>593</v>
      </c>
      <c r="O10" s="17" t="s">
        <v>176</v>
      </c>
      <c r="P10" s="17">
        <v>5</v>
      </c>
      <c r="Q10" s="20">
        <f t="shared" si="0"/>
        <v>8.4317032040472171E-3</v>
      </c>
      <c r="R10" s="20">
        <f t="shared" si="1"/>
        <v>-4.7757564865636253</v>
      </c>
      <c r="S10" s="20">
        <f t="shared" si="2"/>
        <v>-4.0267761269507797E-2</v>
      </c>
      <c r="U10" s="17" t="s">
        <v>176</v>
      </c>
      <c r="V10" s="17">
        <v>5</v>
      </c>
      <c r="W10" s="21">
        <f t="shared" si="3"/>
        <v>8.4317032040472171E-3</v>
      </c>
      <c r="X10" s="22">
        <f t="shared" si="4"/>
        <v>7.1093618921140106E-5</v>
      </c>
    </row>
    <row r="11" spans="1:28" x14ac:dyDescent="0.25">
      <c r="A11" s="1" t="s">
        <v>25</v>
      </c>
      <c r="B11" s="5">
        <v>42983</v>
      </c>
      <c r="C11" s="17">
        <v>1</v>
      </c>
      <c r="D11" t="s">
        <v>100</v>
      </c>
      <c r="E11" s="17" t="s">
        <v>120</v>
      </c>
      <c r="F11" s="15" t="s">
        <v>109</v>
      </c>
      <c r="O11" s="15" t="s">
        <v>199</v>
      </c>
      <c r="P11" s="15">
        <v>6</v>
      </c>
      <c r="Q11" s="20">
        <f t="shared" si="0"/>
        <v>1.0118043844856661E-2</v>
      </c>
      <c r="R11" s="20">
        <f t="shared" si="1"/>
        <v>-4.5934349297696704</v>
      </c>
      <c r="S11" s="20">
        <f t="shared" si="2"/>
        <v>-4.6476576017905599E-2</v>
      </c>
      <c r="U11" s="15" t="s">
        <v>199</v>
      </c>
      <c r="V11" s="15">
        <v>6</v>
      </c>
      <c r="W11" s="21">
        <f t="shared" si="3"/>
        <v>1.0118043844856661E-2</v>
      </c>
      <c r="X11" s="22">
        <f t="shared" si="4"/>
        <v>1.0237481124644175E-4</v>
      </c>
    </row>
    <row r="12" spans="1:28" x14ac:dyDescent="0.25">
      <c r="A12" s="1" t="s">
        <v>25</v>
      </c>
      <c r="B12" s="5">
        <v>42983</v>
      </c>
      <c r="C12" s="17">
        <v>1</v>
      </c>
      <c r="D12" t="s">
        <v>100</v>
      </c>
      <c r="E12" s="17" t="s">
        <v>121</v>
      </c>
      <c r="F12" s="15" t="s">
        <v>109</v>
      </c>
      <c r="J12" s="2" t="s">
        <v>2</v>
      </c>
      <c r="K12" s="2" t="s">
        <v>4</v>
      </c>
      <c r="L12" s="1" t="s">
        <v>6</v>
      </c>
      <c r="N12" s="15" t="s">
        <v>464</v>
      </c>
      <c r="O12" s="15">
        <v>1</v>
      </c>
      <c r="P12" s="20">
        <f t="shared" si="0"/>
        <v>1.6863406408094434E-3</v>
      </c>
      <c r="Q12" s="20">
        <f t="shared" si="1"/>
        <v>-6.3851943989977258</v>
      </c>
      <c r="R12" s="20">
        <f t="shared" si="2"/>
        <v>-1.0767612814498694E-2</v>
      </c>
      <c r="T12" s="15" t="s">
        <v>464</v>
      </c>
      <c r="U12" s="15">
        <v>1</v>
      </c>
      <c r="V12" s="21">
        <f t="shared" si="3"/>
        <v>1.6863406408094434E-3</v>
      </c>
      <c r="W12" s="22">
        <f t="shared" si="4"/>
        <v>2.8437447568456041E-6</v>
      </c>
    </row>
    <row r="13" spans="1:28" x14ac:dyDescent="0.25">
      <c r="A13" s="1" t="s">
        <v>25</v>
      </c>
      <c r="B13" s="5">
        <v>42983</v>
      </c>
      <c r="C13" s="15">
        <v>3</v>
      </c>
      <c r="D13" t="s">
        <v>100</v>
      </c>
      <c r="E13" s="15" t="s">
        <v>101</v>
      </c>
      <c r="F13" s="15" t="s">
        <v>109</v>
      </c>
      <c r="G13" t="s">
        <v>105</v>
      </c>
      <c r="J13" s="15">
        <v>53</v>
      </c>
      <c r="K13" s="15" t="s">
        <v>688</v>
      </c>
      <c r="N13" s="15" t="s">
        <v>454</v>
      </c>
      <c r="O13" s="15">
        <v>2</v>
      </c>
      <c r="P13" s="20">
        <f t="shared" si="0"/>
        <v>3.3726812816188868E-3</v>
      </c>
      <c r="Q13" s="20">
        <f t="shared" si="1"/>
        <v>-5.6920472184377804</v>
      </c>
      <c r="R13" s="20">
        <f t="shared" si="2"/>
        <v>-1.9197461107715953E-2</v>
      </c>
      <c r="T13" s="15" t="s">
        <v>454</v>
      </c>
      <c r="U13" s="15">
        <v>2</v>
      </c>
      <c r="V13" s="21">
        <f t="shared" si="3"/>
        <v>3.3726812816188868E-3</v>
      </c>
      <c r="W13" s="22">
        <f t="shared" si="4"/>
        <v>1.1374979027382417E-5</v>
      </c>
    </row>
    <row r="14" spans="1:28" x14ac:dyDescent="0.25">
      <c r="A14" s="1" t="s">
        <v>25</v>
      </c>
      <c r="B14" s="5">
        <v>42983</v>
      </c>
      <c r="C14">
        <v>5</v>
      </c>
      <c r="D14" t="s">
        <v>116</v>
      </c>
      <c r="E14" t="s">
        <v>117</v>
      </c>
      <c r="F14" s="15" t="s">
        <v>108</v>
      </c>
      <c r="G14" t="s">
        <v>122</v>
      </c>
      <c r="J14" s="17">
        <v>361</v>
      </c>
      <c r="K14" s="6" t="s">
        <v>691</v>
      </c>
      <c r="N14" s="17" t="s">
        <v>422</v>
      </c>
      <c r="O14" s="17">
        <v>1</v>
      </c>
      <c r="P14" s="20">
        <f t="shared" si="0"/>
        <v>1.6863406408094434E-3</v>
      </c>
      <c r="Q14" s="20">
        <f t="shared" si="1"/>
        <v>-6.3851943989977258</v>
      </c>
      <c r="R14" s="20">
        <f t="shared" si="2"/>
        <v>-1.0767612814498694E-2</v>
      </c>
      <c r="T14" s="17" t="s">
        <v>422</v>
      </c>
      <c r="U14" s="17">
        <v>1</v>
      </c>
      <c r="V14" s="21">
        <f t="shared" si="3"/>
        <v>1.6863406408094434E-3</v>
      </c>
      <c r="W14" s="22">
        <f t="shared" si="4"/>
        <v>2.8437447568456041E-6</v>
      </c>
    </row>
    <row r="15" spans="1:28" x14ac:dyDescent="0.25">
      <c r="A15" s="1" t="s">
        <v>25</v>
      </c>
      <c r="B15" s="5">
        <v>42983</v>
      </c>
      <c r="C15" s="15">
        <v>3</v>
      </c>
      <c r="D15" t="s">
        <v>116</v>
      </c>
      <c r="E15" s="15" t="s">
        <v>71</v>
      </c>
      <c r="F15" s="15" t="s">
        <v>108</v>
      </c>
      <c r="G15" t="s">
        <v>123</v>
      </c>
      <c r="J15" s="15">
        <v>4</v>
      </c>
      <c r="K15" s="15" t="s">
        <v>689</v>
      </c>
      <c r="N15" s="8" t="s">
        <v>465</v>
      </c>
      <c r="O15" s="16">
        <v>3</v>
      </c>
      <c r="P15" s="20">
        <f t="shared" si="0"/>
        <v>5.0590219224283303E-3</v>
      </c>
      <c r="Q15" s="20">
        <f t="shared" si="1"/>
        <v>-5.2865821103296158</v>
      </c>
      <c r="R15" s="20">
        <f t="shared" si="2"/>
        <v>-2.674493479087495E-2</v>
      </c>
      <c r="T15" s="8" t="s">
        <v>465</v>
      </c>
      <c r="U15" s="16">
        <v>3</v>
      </c>
      <c r="V15" s="21">
        <f t="shared" si="3"/>
        <v>5.0590219224283303E-3</v>
      </c>
      <c r="W15" s="22">
        <f t="shared" si="4"/>
        <v>2.5593702811610437E-5</v>
      </c>
    </row>
    <row r="16" spans="1:28" x14ac:dyDescent="0.25">
      <c r="A16" s="1" t="s">
        <v>25</v>
      </c>
      <c r="B16" s="5">
        <v>42983</v>
      </c>
      <c r="C16">
        <v>3</v>
      </c>
      <c r="D16" t="s">
        <v>113</v>
      </c>
      <c r="E16" t="s">
        <v>114</v>
      </c>
      <c r="F16" t="s">
        <v>108</v>
      </c>
      <c r="G16" t="s">
        <v>115</v>
      </c>
      <c r="J16" s="15">
        <v>1</v>
      </c>
      <c r="K16" s="15" t="s">
        <v>188</v>
      </c>
      <c r="L16" s="15"/>
      <c r="N16" s="17" t="s">
        <v>118</v>
      </c>
      <c r="O16" s="17">
        <v>4</v>
      </c>
      <c r="P16" s="20">
        <f t="shared" si="0"/>
        <v>6.7453625632377737E-3</v>
      </c>
      <c r="Q16" s="20">
        <f t="shared" si="1"/>
        <v>-4.998900037877835</v>
      </c>
      <c r="R16" s="20">
        <f t="shared" si="2"/>
        <v>-3.3719393172869039E-2</v>
      </c>
      <c r="T16" s="17" t="s">
        <v>118</v>
      </c>
      <c r="U16" s="17">
        <v>4</v>
      </c>
      <c r="V16" s="21">
        <f t="shared" si="3"/>
        <v>6.7453625632377737E-3</v>
      </c>
      <c r="W16" s="22">
        <f t="shared" si="4"/>
        <v>4.5499916109529666E-5</v>
      </c>
    </row>
    <row r="17" spans="1:23" x14ac:dyDescent="0.25">
      <c r="A17" s="1" t="s">
        <v>25</v>
      </c>
      <c r="B17" s="5">
        <v>42983</v>
      </c>
      <c r="C17">
        <v>4</v>
      </c>
      <c r="D17" t="s">
        <v>91</v>
      </c>
      <c r="E17" t="s">
        <v>94</v>
      </c>
      <c r="F17" t="s">
        <v>127</v>
      </c>
      <c r="J17" s="15">
        <v>4</v>
      </c>
      <c r="K17" s="15" t="s">
        <v>172</v>
      </c>
      <c r="L17" s="15"/>
      <c r="N17" s="15" t="s">
        <v>101</v>
      </c>
      <c r="O17" s="15">
        <v>7</v>
      </c>
      <c r="P17" s="20">
        <f t="shared" si="0"/>
        <v>1.1804384485666104E-2</v>
      </c>
      <c r="Q17" s="20">
        <f t="shared" si="1"/>
        <v>-4.4392842499424123</v>
      </c>
      <c r="R17" s="20">
        <f t="shared" si="2"/>
        <v>-5.2403018127482097E-2</v>
      </c>
      <c r="T17" s="15" t="s">
        <v>101</v>
      </c>
      <c r="U17" s="15">
        <v>7</v>
      </c>
      <c r="V17" s="21">
        <f t="shared" si="3"/>
        <v>1.1804384485666104E-2</v>
      </c>
      <c r="W17" s="22">
        <f t="shared" si="4"/>
        <v>1.3934349308543462E-4</v>
      </c>
    </row>
    <row r="18" spans="1:23" x14ac:dyDescent="0.25">
      <c r="A18" s="1" t="s">
        <v>25</v>
      </c>
      <c r="B18" s="5">
        <v>42983</v>
      </c>
      <c r="C18" s="15">
        <v>2</v>
      </c>
      <c r="D18" t="s">
        <v>91</v>
      </c>
      <c r="E18" s="15" t="s">
        <v>92</v>
      </c>
      <c r="F18" t="s">
        <v>127</v>
      </c>
      <c r="G18" t="s">
        <v>126</v>
      </c>
      <c r="J18" s="17">
        <v>5</v>
      </c>
      <c r="K18" s="17" t="s">
        <v>176</v>
      </c>
      <c r="L18" s="15"/>
      <c r="N18" s="17" t="s">
        <v>200</v>
      </c>
      <c r="O18" s="17">
        <v>28</v>
      </c>
      <c r="P18" s="20">
        <f t="shared" si="0"/>
        <v>4.7217537942664416E-2</v>
      </c>
      <c r="Q18" s="20">
        <f t="shared" si="1"/>
        <v>-3.0529898888225215</v>
      </c>
      <c r="R18" s="20">
        <f t="shared" si="2"/>
        <v>-0.14415466591404821</v>
      </c>
      <c r="T18" s="17" t="s">
        <v>200</v>
      </c>
      <c r="U18" s="17">
        <v>28</v>
      </c>
      <c r="V18" s="21">
        <f t="shared" si="3"/>
        <v>4.7217537942664416E-2</v>
      </c>
      <c r="W18" s="22">
        <f t="shared" si="4"/>
        <v>2.229495889366954E-3</v>
      </c>
    </row>
    <row r="19" spans="1:23" x14ac:dyDescent="0.25">
      <c r="A19" s="1" t="s">
        <v>25</v>
      </c>
      <c r="B19" s="5">
        <v>42983</v>
      </c>
      <c r="C19" s="17">
        <v>1</v>
      </c>
      <c r="D19" t="s">
        <v>91</v>
      </c>
      <c r="E19" s="17" t="s">
        <v>119</v>
      </c>
      <c r="F19" t="s">
        <v>127</v>
      </c>
      <c r="J19" s="15">
        <v>6</v>
      </c>
      <c r="K19" s="15" t="s">
        <v>199</v>
      </c>
      <c r="L19" s="15"/>
      <c r="N19" s="15" t="s">
        <v>96</v>
      </c>
      <c r="O19" s="15">
        <v>1</v>
      </c>
      <c r="P19" s="20">
        <f t="shared" si="0"/>
        <v>1.6863406408094434E-3</v>
      </c>
      <c r="Q19" s="20">
        <f t="shared" si="1"/>
        <v>-6.3851943989977258</v>
      </c>
      <c r="R19" s="20">
        <f t="shared" si="2"/>
        <v>-1.0767612814498694E-2</v>
      </c>
      <c r="T19" s="15" t="s">
        <v>96</v>
      </c>
      <c r="U19" s="15">
        <v>1</v>
      </c>
      <c r="V19" s="21">
        <f t="shared" si="3"/>
        <v>1.6863406408094434E-3</v>
      </c>
      <c r="W19" s="22">
        <f t="shared" si="4"/>
        <v>2.8437447568456041E-6</v>
      </c>
    </row>
    <row r="20" spans="1:23" x14ac:dyDescent="0.25">
      <c r="A20" s="1" t="s">
        <v>25</v>
      </c>
      <c r="B20" s="5">
        <v>42983</v>
      </c>
      <c r="C20" s="16">
        <v>1</v>
      </c>
      <c r="D20" t="s">
        <v>204</v>
      </c>
      <c r="E20" s="16" t="s">
        <v>189</v>
      </c>
      <c r="F20" s="15" t="s">
        <v>435</v>
      </c>
      <c r="G20" s="15"/>
      <c r="J20" s="15">
        <v>1</v>
      </c>
      <c r="K20" s="15" t="s">
        <v>464</v>
      </c>
      <c r="L20" s="15"/>
      <c r="N20" s="15" t="s">
        <v>102</v>
      </c>
      <c r="O20" s="15">
        <v>12</v>
      </c>
      <c r="P20" s="20">
        <f t="shared" si="0"/>
        <v>2.0236087689713321E-2</v>
      </c>
      <c r="Q20" s="20">
        <f t="shared" si="1"/>
        <v>-3.900287749209725</v>
      </c>
      <c r="R20" s="20">
        <f t="shared" si="2"/>
        <v>-7.8926564908122596E-2</v>
      </c>
      <c r="T20" s="15" t="s">
        <v>102</v>
      </c>
      <c r="U20" s="15">
        <v>12</v>
      </c>
      <c r="V20" s="21">
        <f t="shared" si="3"/>
        <v>2.0236087689713321E-2</v>
      </c>
      <c r="W20" s="22">
        <f t="shared" si="4"/>
        <v>4.0949924498576699E-4</v>
      </c>
    </row>
    <row r="21" spans="1:23" x14ac:dyDescent="0.25">
      <c r="A21" s="1" t="s">
        <v>25</v>
      </c>
      <c r="B21" s="5">
        <v>42995</v>
      </c>
      <c r="C21">
        <v>33</v>
      </c>
      <c r="D21" t="s">
        <v>204</v>
      </c>
      <c r="E21" t="s">
        <v>201</v>
      </c>
      <c r="F21" t="s">
        <v>437</v>
      </c>
      <c r="G21" t="s">
        <v>692</v>
      </c>
      <c r="J21" s="15">
        <v>2</v>
      </c>
      <c r="K21" s="15" t="s">
        <v>454</v>
      </c>
      <c r="L21" s="15"/>
      <c r="N21" s="15" t="s">
        <v>101</v>
      </c>
      <c r="O21" s="6">
        <v>1</v>
      </c>
      <c r="P21" s="20">
        <f t="shared" si="0"/>
        <v>1.6863406408094434E-3</v>
      </c>
      <c r="Q21" s="20">
        <f t="shared" si="1"/>
        <v>-6.3851943989977258</v>
      </c>
      <c r="R21" s="20">
        <f t="shared" si="2"/>
        <v>-1.0767612814498694E-2</v>
      </c>
      <c r="T21" s="15" t="s">
        <v>101</v>
      </c>
      <c r="U21" s="6">
        <v>1</v>
      </c>
      <c r="V21" s="21">
        <f t="shared" si="3"/>
        <v>1.6863406408094434E-3</v>
      </c>
      <c r="W21" s="22">
        <f t="shared" si="4"/>
        <v>2.8437447568456041E-6</v>
      </c>
    </row>
    <row r="22" spans="1:23" x14ac:dyDescent="0.25">
      <c r="A22" s="1" t="s">
        <v>25</v>
      </c>
      <c r="B22" s="5">
        <v>42995</v>
      </c>
      <c r="C22">
        <v>6</v>
      </c>
      <c r="D22" t="s">
        <v>204</v>
      </c>
      <c r="E22" t="s">
        <v>199</v>
      </c>
      <c r="F22" t="s">
        <v>437</v>
      </c>
      <c r="J22" s="17">
        <v>1</v>
      </c>
      <c r="K22" s="17" t="s">
        <v>422</v>
      </c>
      <c r="L22" s="15"/>
      <c r="N22" s="15" t="s">
        <v>102</v>
      </c>
      <c r="O22" s="15">
        <v>2</v>
      </c>
      <c r="P22" s="20">
        <f t="shared" si="0"/>
        <v>3.3726812816188868E-3</v>
      </c>
      <c r="Q22" s="20">
        <f t="shared" si="1"/>
        <v>-5.6920472184377804</v>
      </c>
      <c r="R22" s="20">
        <f t="shared" si="2"/>
        <v>-1.9197461107715953E-2</v>
      </c>
      <c r="T22" s="15" t="s">
        <v>102</v>
      </c>
      <c r="U22" s="15">
        <v>2</v>
      </c>
      <c r="V22" s="21">
        <f t="shared" si="3"/>
        <v>3.3726812816188868E-3</v>
      </c>
      <c r="W22" s="22">
        <f t="shared" si="4"/>
        <v>1.1374979027382417E-5</v>
      </c>
    </row>
    <row r="23" spans="1:23" x14ac:dyDescent="0.25">
      <c r="A23" s="1" t="s">
        <v>25</v>
      </c>
      <c r="B23" s="5">
        <v>42995</v>
      </c>
      <c r="C23" s="17">
        <v>1</v>
      </c>
      <c r="D23" t="s">
        <v>204</v>
      </c>
      <c r="E23" s="17" t="s">
        <v>194</v>
      </c>
      <c r="F23" t="s">
        <v>437</v>
      </c>
      <c r="J23" s="16">
        <v>3</v>
      </c>
      <c r="K23" s="8" t="s">
        <v>465</v>
      </c>
      <c r="L23" s="15"/>
      <c r="N23" s="15" t="s">
        <v>101</v>
      </c>
      <c r="O23" s="6">
        <v>1</v>
      </c>
      <c r="P23" s="20">
        <f t="shared" si="0"/>
        <v>1.6863406408094434E-3</v>
      </c>
      <c r="Q23" s="20">
        <f t="shared" si="1"/>
        <v>-6.3851943989977258</v>
      </c>
      <c r="R23" s="20">
        <f t="shared" si="2"/>
        <v>-1.0767612814498694E-2</v>
      </c>
      <c r="T23" s="15" t="s">
        <v>101</v>
      </c>
      <c r="U23" s="6">
        <v>1</v>
      </c>
      <c r="V23" s="21">
        <f t="shared" si="3"/>
        <v>1.6863406408094434E-3</v>
      </c>
      <c r="W23" s="22">
        <f t="shared" si="4"/>
        <v>2.8437447568456041E-6</v>
      </c>
    </row>
    <row r="24" spans="1:23" x14ac:dyDescent="0.25">
      <c r="A24" s="1" t="s">
        <v>25</v>
      </c>
      <c r="B24" s="5">
        <v>42995</v>
      </c>
      <c r="C24" s="16">
        <v>128</v>
      </c>
      <c r="D24" t="s">
        <v>204</v>
      </c>
      <c r="E24" s="16" t="s">
        <v>182</v>
      </c>
      <c r="F24" s="6" t="s">
        <v>680</v>
      </c>
      <c r="G24" s="6" t="s">
        <v>691</v>
      </c>
      <c r="J24" s="17">
        <v>4</v>
      </c>
      <c r="K24" s="15" t="s">
        <v>124</v>
      </c>
      <c r="N24" s="15" t="s">
        <v>101</v>
      </c>
      <c r="O24" s="6">
        <v>2</v>
      </c>
      <c r="P24" s="20">
        <f t="shared" si="0"/>
        <v>3.3726812816188868E-3</v>
      </c>
      <c r="Q24" s="20">
        <f t="shared" si="1"/>
        <v>-5.6920472184377804</v>
      </c>
      <c r="R24" s="20">
        <f t="shared" si="2"/>
        <v>-1.9197461107715953E-2</v>
      </c>
      <c r="T24" s="15" t="s">
        <v>101</v>
      </c>
      <c r="U24" s="6">
        <v>2</v>
      </c>
      <c r="V24" s="21">
        <f t="shared" si="3"/>
        <v>3.3726812816188868E-3</v>
      </c>
      <c r="W24" s="22">
        <f t="shared" si="4"/>
        <v>1.1374979027382417E-5</v>
      </c>
    </row>
    <row r="25" spans="1:23" x14ac:dyDescent="0.25">
      <c r="A25" s="1" t="s">
        <v>25</v>
      </c>
      <c r="B25" s="5">
        <v>42995</v>
      </c>
      <c r="C25" s="6">
        <v>4</v>
      </c>
      <c r="D25" t="s">
        <v>235</v>
      </c>
      <c r="E25" s="6" t="s">
        <v>235</v>
      </c>
      <c r="F25" s="6" t="s">
        <v>438</v>
      </c>
      <c r="J25" s="15">
        <v>7</v>
      </c>
      <c r="K25" s="15" t="s">
        <v>105</v>
      </c>
      <c r="N25" s="15" t="s">
        <v>86</v>
      </c>
      <c r="O25" s="6">
        <v>19</v>
      </c>
      <c r="P25" s="20">
        <f t="shared" si="0"/>
        <v>3.2040472175379427E-2</v>
      </c>
      <c r="Q25" s="20">
        <f t="shared" si="1"/>
        <v>-3.4407554198312851</v>
      </c>
      <c r="R25" s="20">
        <f t="shared" si="2"/>
        <v>-0.11024342829139025</v>
      </c>
      <c r="T25" s="15" t="s">
        <v>86</v>
      </c>
      <c r="U25" s="6">
        <v>19</v>
      </c>
      <c r="V25" s="21">
        <f t="shared" si="3"/>
        <v>3.2040472175379427E-2</v>
      </c>
      <c r="W25" s="22">
        <f t="shared" si="4"/>
        <v>1.0265918572212632E-3</v>
      </c>
    </row>
    <row r="26" spans="1:23" x14ac:dyDescent="0.25">
      <c r="A26" s="1" t="s">
        <v>25</v>
      </c>
      <c r="B26" s="5">
        <v>42995</v>
      </c>
      <c r="C26" s="6">
        <v>1</v>
      </c>
      <c r="D26" t="s">
        <v>225</v>
      </c>
      <c r="E26" s="15" t="s">
        <v>226</v>
      </c>
      <c r="F26" s="6" t="s">
        <v>438</v>
      </c>
      <c r="G26" t="s">
        <v>266</v>
      </c>
      <c r="J26" s="17">
        <v>28</v>
      </c>
      <c r="K26" s="6" t="s">
        <v>698</v>
      </c>
      <c r="N26" s="17" t="s">
        <v>96</v>
      </c>
      <c r="O26" s="17">
        <v>3</v>
      </c>
      <c r="P26" s="20">
        <f t="shared" si="0"/>
        <v>5.0590219224283303E-3</v>
      </c>
      <c r="Q26" s="20">
        <f t="shared" si="1"/>
        <v>-5.2865821103296158</v>
      </c>
      <c r="R26" s="20">
        <f t="shared" si="2"/>
        <v>-2.674493479087495E-2</v>
      </c>
      <c r="T26" s="17" t="s">
        <v>96</v>
      </c>
      <c r="U26" s="17">
        <v>3</v>
      </c>
      <c r="V26" s="21">
        <f t="shared" si="3"/>
        <v>5.0590219224283303E-3</v>
      </c>
      <c r="W26" s="22">
        <f t="shared" si="4"/>
        <v>2.5593702811610437E-5</v>
      </c>
    </row>
    <row r="27" spans="1:23" x14ac:dyDescent="0.25">
      <c r="A27" s="1" t="s">
        <v>25</v>
      </c>
      <c r="B27" s="5">
        <v>42995</v>
      </c>
      <c r="C27" s="6">
        <v>2</v>
      </c>
      <c r="D27" t="s">
        <v>231</v>
      </c>
      <c r="E27" t="s">
        <v>244</v>
      </c>
      <c r="F27" s="6" t="s">
        <v>438</v>
      </c>
      <c r="J27" s="15">
        <v>1</v>
      </c>
      <c r="K27" s="15" t="s">
        <v>332</v>
      </c>
      <c r="N27" s="17" t="s">
        <v>120</v>
      </c>
      <c r="O27" s="17">
        <v>5</v>
      </c>
      <c r="P27" s="20">
        <f t="shared" si="0"/>
        <v>8.4317032040472171E-3</v>
      </c>
      <c r="Q27" s="20">
        <f t="shared" si="1"/>
        <v>-4.7757564865636253</v>
      </c>
      <c r="R27" s="20">
        <f t="shared" si="2"/>
        <v>-4.0267761269507797E-2</v>
      </c>
      <c r="T27" s="17" t="s">
        <v>120</v>
      </c>
      <c r="U27" s="17">
        <v>5</v>
      </c>
      <c r="V27" s="21">
        <f t="shared" si="3"/>
        <v>8.4317032040472171E-3</v>
      </c>
      <c r="W27" s="22">
        <f t="shared" si="4"/>
        <v>7.1093618921140106E-5</v>
      </c>
    </row>
    <row r="28" spans="1:23" x14ac:dyDescent="0.25">
      <c r="A28" s="1" t="s">
        <v>25</v>
      </c>
      <c r="B28" s="5">
        <v>42995</v>
      </c>
      <c r="C28" s="6">
        <v>1</v>
      </c>
      <c r="D28" t="s">
        <v>231</v>
      </c>
      <c r="E28" t="s">
        <v>245</v>
      </c>
      <c r="F28" s="6" t="s">
        <v>438</v>
      </c>
      <c r="G28" t="s">
        <v>268</v>
      </c>
      <c r="J28" s="15">
        <v>12</v>
      </c>
      <c r="K28" s="15" t="s">
        <v>65</v>
      </c>
      <c r="N28" s="17" t="s">
        <v>121</v>
      </c>
      <c r="O28" s="17">
        <v>1</v>
      </c>
      <c r="P28" s="20">
        <f t="shared" si="0"/>
        <v>1.6863406408094434E-3</v>
      </c>
      <c r="Q28" s="20">
        <f t="shared" si="1"/>
        <v>-6.3851943989977258</v>
      </c>
      <c r="R28" s="20">
        <f t="shared" si="2"/>
        <v>-1.0767612814498694E-2</v>
      </c>
      <c r="T28" s="17" t="s">
        <v>121</v>
      </c>
      <c r="U28" s="17">
        <v>1</v>
      </c>
      <c r="V28" s="21">
        <f t="shared" si="3"/>
        <v>1.6863406408094434E-3</v>
      </c>
      <c r="W28" s="22">
        <f t="shared" si="4"/>
        <v>2.8437447568456041E-6</v>
      </c>
    </row>
    <row r="29" spans="1:23" x14ac:dyDescent="0.25">
      <c r="A29" s="1" t="s">
        <v>25</v>
      </c>
      <c r="B29" s="5">
        <v>42995</v>
      </c>
      <c r="C29" s="6">
        <v>2</v>
      </c>
      <c r="D29" t="s">
        <v>231</v>
      </c>
      <c r="E29" s="15" t="s">
        <v>245</v>
      </c>
      <c r="F29" s="6" t="s">
        <v>438</v>
      </c>
      <c r="G29" t="s">
        <v>260</v>
      </c>
      <c r="J29" s="6">
        <v>1</v>
      </c>
      <c r="K29" s="15" t="s">
        <v>104</v>
      </c>
      <c r="N29" s="6" t="s">
        <v>235</v>
      </c>
      <c r="O29" s="6">
        <v>4</v>
      </c>
      <c r="P29" s="20">
        <f t="shared" si="0"/>
        <v>6.7453625632377737E-3</v>
      </c>
      <c r="Q29" s="20">
        <f t="shared" si="1"/>
        <v>-4.998900037877835</v>
      </c>
      <c r="R29" s="20">
        <f t="shared" si="2"/>
        <v>-3.3719393172869039E-2</v>
      </c>
      <c r="T29" s="6" t="s">
        <v>235</v>
      </c>
      <c r="U29" s="6">
        <v>4</v>
      </c>
      <c r="V29" s="21">
        <f t="shared" si="3"/>
        <v>6.7453625632377737E-3</v>
      </c>
      <c r="W29" s="22">
        <f t="shared" si="4"/>
        <v>4.5499916109529666E-5</v>
      </c>
    </row>
    <row r="30" spans="1:23" x14ac:dyDescent="0.25">
      <c r="A30" s="1" t="s">
        <v>25</v>
      </c>
      <c r="B30" s="5">
        <v>42995</v>
      </c>
      <c r="C30" s="6">
        <v>2</v>
      </c>
      <c r="D30" t="s">
        <v>231</v>
      </c>
      <c r="E30" s="15" t="s">
        <v>245</v>
      </c>
      <c r="F30" s="6" t="s">
        <v>438</v>
      </c>
      <c r="G30" t="s">
        <v>272</v>
      </c>
      <c r="J30" s="15">
        <v>2</v>
      </c>
      <c r="K30" s="15" t="s">
        <v>631</v>
      </c>
      <c r="N30" s="15" t="s">
        <v>244</v>
      </c>
      <c r="O30" s="6">
        <v>2</v>
      </c>
      <c r="P30" s="20">
        <f t="shared" si="0"/>
        <v>3.3726812816188868E-3</v>
      </c>
      <c r="Q30" s="20">
        <f t="shared" si="1"/>
        <v>-5.6920472184377804</v>
      </c>
      <c r="R30" s="20">
        <f t="shared" si="2"/>
        <v>-1.9197461107715953E-2</v>
      </c>
      <c r="T30" s="15" t="s">
        <v>244</v>
      </c>
      <c r="U30" s="6">
        <v>2</v>
      </c>
      <c r="V30" s="21">
        <f t="shared" si="3"/>
        <v>3.3726812816188868E-3</v>
      </c>
      <c r="W30" s="22">
        <f t="shared" si="4"/>
        <v>1.1374979027382417E-5</v>
      </c>
    </row>
    <row r="31" spans="1:23" x14ac:dyDescent="0.25">
      <c r="A31" s="1" t="s">
        <v>25</v>
      </c>
      <c r="B31" s="5">
        <v>42995</v>
      </c>
      <c r="C31" s="6">
        <v>1</v>
      </c>
      <c r="D31" t="s">
        <v>231</v>
      </c>
      <c r="E31" t="s">
        <v>245</v>
      </c>
      <c r="F31" s="6" t="s">
        <v>438</v>
      </c>
      <c r="G31" t="s">
        <v>271</v>
      </c>
      <c r="J31" s="6">
        <v>1</v>
      </c>
      <c r="K31" s="15" t="s">
        <v>271</v>
      </c>
      <c r="N31" s="15" t="s">
        <v>423</v>
      </c>
      <c r="O31" s="15">
        <v>1</v>
      </c>
      <c r="P31" s="20">
        <f t="shared" si="0"/>
        <v>1.6863406408094434E-3</v>
      </c>
      <c r="Q31" s="20">
        <f t="shared" si="1"/>
        <v>-6.3851943989977258</v>
      </c>
      <c r="R31" s="20">
        <f t="shared" si="2"/>
        <v>-1.0767612814498694E-2</v>
      </c>
      <c r="T31" s="15" t="s">
        <v>423</v>
      </c>
      <c r="U31" s="15">
        <v>1</v>
      </c>
      <c r="V31" s="21">
        <f t="shared" si="3"/>
        <v>1.6863406408094434E-3</v>
      </c>
      <c r="W31" s="22">
        <f t="shared" si="4"/>
        <v>2.8437447568456041E-6</v>
      </c>
    </row>
    <row r="32" spans="1:23" x14ac:dyDescent="0.25">
      <c r="A32" s="1" t="s">
        <v>25</v>
      </c>
      <c r="B32" s="5">
        <v>42995</v>
      </c>
      <c r="C32" s="6">
        <v>2</v>
      </c>
      <c r="D32" t="s">
        <v>231</v>
      </c>
      <c r="E32" s="15" t="s">
        <v>246</v>
      </c>
      <c r="F32" s="6" t="s">
        <v>438</v>
      </c>
      <c r="J32" s="6">
        <v>2</v>
      </c>
      <c r="K32" s="15" t="s">
        <v>272</v>
      </c>
      <c r="N32" s="15" t="s">
        <v>675</v>
      </c>
      <c r="O32" s="15">
        <v>1</v>
      </c>
      <c r="P32" s="20">
        <f t="shared" si="0"/>
        <v>1.6863406408094434E-3</v>
      </c>
      <c r="Q32" s="20">
        <f t="shared" si="1"/>
        <v>-6.3851943989977258</v>
      </c>
      <c r="R32" s="20">
        <f t="shared" si="2"/>
        <v>-1.0767612814498694E-2</v>
      </c>
      <c r="T32" s="15" t="s">
        <v>675</v>
      </c>
      <c r="U32" s="15">
        <v>1</v>
      </c>
      <c r="V32" s="21">
        <f t="shared" si="3"/>
        <v>1.6863406408094434E-3</v>
      </c>
      <c r="W32" s="22">
        <f t="shared" si="4"/>
        <v>2.8437447568456041E-6</v>
      </c>
    </row>
    <row r="33" spans="1:23" x14ac:dyDescent="0.25">
      <c r="A33" s="1" t="s">
        <v>25</v>
      </c>
      <c r="B33" s="5">
        <v>42995</v>
      </c>
      <c r="C33" s="6">
        <v>6</v>
      </c>
      <c r="D33" t="s">
        <v>221</v>
      </c>
      <c r="E33" s="6" t="s">
        <v>237</v>
      </c>
      <c r="F33" s="6" t="s">
        <v>440</v>
      </c>
      <c r="G33" t="s">
        <v>273</v>
      </c>
      <c r="J33" s="6">
        <v>19</v>
      </c>
      <c r="K33" s="15" t="s">
        <v>40</v>
      </c>
      <c r="N33" s="15" t="s">
        <v>72</v>
      </c>
      <c r="O33" s="15">
        <v>12</v>
      </c>
      <c r="P33" s="20">
        <f t="shared" si="0"/>
        <v>2.0236087689713321E-2</v>
      </c>
      <c r="Q33" s="20">
        <f t="shared" si="1"/>
        <v>-3.900287749209725</v>
      </c>
      <c r="R33" s="20">
        <f t="shared" si="2"/>
        <v>-7.8926564908122596E-2</v>
      </c>
      <c r="T33" s="15" t="s">
        <v>72</v>
      </c>
      <c r="U33" s="15">
        <v>12</v>
      </c>
      <c r="V33" s="21">
        <f t="shared" si="3"/>
        <v>2.0236087689713321E-2</v>
      </c>
      <c r="W33" s="22">
        <f t="shared" si="4"/>
        <v>4.0949924498576699E-4</v>
      </c>
    </row>
    <row r="34" spans="1:23" x14ac:dyDescent="0.25">
      <c r="A34" s="1" t="s">
        <v>25</v>
      </c>
      <c r="B34" s="5">
        <v>42995</v>
      </c>
      <c r="C34" s="6">
        <v>1</v>
      </c>
      <c r="D34" t="s">
        <v>221</v>
      </c>
      <c r="E34" s="6" t="s">
        <v>238</v>
      </c>
      <c r="F34" s="6" t="s">
        <v>440</v>
      </c>
      <c r="J34" s="17">
        <v>3</v>
      </c>
      <c r="K34" s="15" t="s">
        <v>125</v>
      </c>
      <c r="N34" s="6" t="s">
        <v>72</v>
      </c>
      <c r="O34" s="6">
        <v>6</v>
      </c>
      <c r="P34" s="20">
        <f t="shared" si="0"/>
        <v>1.0118043844856661E-2</v>
      </c>
      <c r="Q34" s="20">
        <f t="shared" si="1"/>
        <v>-4.5934349297696704</v>
      </c>
      <c r="R34" s="20">
        <f t="shared" si="2"/>
        <v>-4.6476576017905599E-2</v>
      </c>
      <c r="T34" s="6" t="s">
        <v>72</v>
      </c>
      <c r="U34" s="6">
        <v>6</v>
      </c>
      <c r="V34" s="21">
        <f t="shared" si="3"/>
        <v>1.0118043844856661E-2</v>
      </c>
      <c r="W34" s="22">
        <f t="shared" si="4"/>
        <v>1.0237481124644175E-4</v>
      </c>
    </row>
    <row r="35" spans="1:23" x14ac:dyDescent="0.25">
      <c r="A35" s="1" t="s">
        <v>25</v>
      </c>
      <c r="B35" s="5">
        <v>42995</v>
      </c>
      <c r="C35" s="6">
        <v>1</v>
      </c>
      <c r="D35" t="s">
        <v>227</v>
      </c>
      <c r="E35" s="6" t="s">
        <v>240</v>
      </c>
      <c r="F35" s="6" t="s">
        <v>435</v>
      </c>
      <c r="J35" s="17">
        <v>5</v>
      </c>
      <c r="K35" s="17" t="s">
        <v>120</v>
      </c>
      <c r="L35" s="15"/>
      <c r="N35" s="17" t="s">
        <v>71</v>
      </c>
      <c r="O35" s="17">
        <v>4</v>
      </c>
      <c r="P35" s="20">
        <f t="shared" si="0"/>
        <v>6.7453625632377737E-3</v>
      </c>
      <c r="Q35" s="20">
        <f t="shared" si="1"/>
        <v>-4.998900037877835</v>
      </c>
      <c r="R35" s="20">
        <f t="shared" si="2"/>
        <v>-3.3719393172869039E-2</v>
      </c>
      <c r="T35" s="17" t="s">
        <v>71</v>
      </c>
      <c r="U35" s="17">
        <v>4</v>
      </c>
      <c r="V35" s="21">
        <f t="shared" si="3"/>
        <v>6.7453625632377737E-3</v>
      </c>
      <c r="W35" s="22">
        <f t="shared" si="4"/>
        <v>4.5499916109529666E-5</v>
      </c>
    </row>
    <row r="36" spans="1:23" x14ac:dyDescent="0.25">
      <c r="A36" s="1" t="s">
        <v>25</v>
      </c>
      <c r="B36" s="5">
        <v>42995</v>
      </c>
      <c r="C36" s="6">
        <v>1</v>
      </c>
      <c r="D36" t="s">
        <v>227</v>
      </c>
      <c r="E36" s="6" t="s">
        <v>241</v>
      </c>
      <c r="F36" s="6" t="s">
        <v>435</v>
      </c>
      <c r="J36" s="17">
        <v>1</v>
      </c>
      <c r="K36" s="17" t="s">
        <v>121</v>
      </c>
      <c r="L36" s="15"/>
      <c r="N36" s="15" t="s">
        <v>211</v>
      </c>
      <c r="O36" s="15">
        <v>1</v>
      </c>
      <c r="P36" s="20">
        <f t="shared" si="0"/>
        <v>1.6863406408094434E-3</v>
      </c>
      <c r="Q36" s="20">
        <f t="shared" si="1"/>
        <v>-6.3851943989977258</v>
      </c>
      <c r="R36" s="20">
        <f t="shared" si="2"/>
        <v>-1.0767612814498694E-2</v>
      </c>
      <c r="T36" s="15" t="s">
        <v>211</v>
      </c>
      <c r="U36" s="15">
        <v>1</v>
      </c>
      <c r="V36" s="21">
        <f t="shared" si="3"/>
        <v>1.6863406408094434E-3</v>
      </c>
      <c r="W36" s="22">
        <f t="shared" si="4"/>
        <v>2.8437447568456041E-6</v>
      </c>
    </row>
    <row r="37" spans="1:23" x14ac:dyDescent="0.25">
      <c r="A37" s="1" t="s">
        <v>25</v>
      </c>
      <c r="B37" s="5">
        <v>42995</v>
      </c>
      <c r="C37" s="6">
        <v>1</v>
      </c>
      <c r="D37" t="s">
        <v>227</v>
      </c>
      <c r="E37" s="6" t="s">
        <v>242</v>
      </c>
      <c r="F37" s="6" t="s">
        <v>435</v>
      </c>
      <c r="J37" s="6">
        <v>4</v>
      </c>
      <c r="K37" s="6" t="s">
        <v>235</v>
      </c>
      <c r="L37" s="15"/>
      <c r="N37" s="15" t="s">
        <v>114</v>
      </c>
      <c r="O37" s="15">
        <v>3</v>
      </c>
      <c r="P37" s="20">
        <f t="shared" si="0"/>
        <v>5.0590219224283303E-3</v>
      </c>
      <c r="Q37" s="20">
        <f t="shared" si="1"/>
        <v>-5.2865821103296158</v>
      </c>
      <c r="R37" s="20">
        <f t="shared" si="2"/>
        <v>-2.674493479087495E-2</v>
      </c>
      <c r="T37" s="15" t="s">
        <v>114</v>
      </c>
      <c r="U37" s="15">
        <v>3</v>
      </c>
      <c r="V37" s="21">
        <f t="shared" si="3"/>
        <v>5.0590219224283303E-3</v>
      </c>
      <c r="W37" s="22">
        <f t="shared" si="4"/>
        <v>2.5593702811610437E-5</v>
      </c>
    </row>
    <row r="38" spans="1:23" x14ac:dyDescent="0.25">
      <c r="A38" s="1" t="s">
        <v>25</v>
      </c>
      <c r="B38" s="5">
        <v>42995</v>
      </c>
      <c r="C38" s="6">
        <v>1</v>
      </c>
      <c r="D38" t="s">
        <v>227</v>
      </c>
      <c r="E38" s="6" t="s">
        <v>243</v>
      </c>
      <c r="F38" s="6" t="s">
        <v>435</v>
      </c>
      <c r="J38" s="6">
        <v>2</v>
      </c>
      <c r="K38" s="15" t="s">
        <v>244</v>
      </c>
      <c r="L38" s="15"/>
      <c r="N38" s="15" t="s">
        <v>72</v>
      </c>
      <c r="O38" s="15">
        <v>3</v>
      </c>
      <c r="P38" s="20">
        <f t="shared" si="0"/>
        <v>5.0590219224283303E-3</v>
      </c>
      <c r="Q38" s="20">
        <f t="shared" si="1"/>
        <v>-5.2865821103296158</v>
      </c>
      <c r="R38" s="20">
        <f t="shared" si="2"/>
        <v>-2.674493479087495E-2</v>
      </c>
      <c r="T38" s="15" t="s">
        <v>72</v>
      </c>
      <c r="U38" s="15">
        <v>3</v>
      </c>
      <c r="V38" s="21">
        <f t="shared" si="3"/>
        <v>5.0590219224283303E-3</v>
      </c>
      <c r="W38" s="22">
        <f t="shared" si="4"/>
        <v>2.5593702811610437E-5</v>
      </c>
    </row>
    <row r="39" spans="1:23" x14ac:dyDescent="0.25">
      <c r="A39" s="1" t="s">
        <v>25</v>
      </c>
      <c r="B39" s="5">
        <v>42995</v>
      </c>
      <c r="C39" s="6">
        <v>2</v>
      </c>
      <c r="D39" t="s">
        <v>221</v>
      </c>
      <c r="E39" s="6" t="s">
        <v>239</v>
      </c>
      <c r="F39" s="6" t="s">
        <v>443</v>
      </c>
      <c r="G39" s="15"/>
      <c r="J39" s="15">
        <v>1</v>
      </c>
      <c r="K39" s="15" t="s">
        <v>423</v>
      </c>
      <c r="L39" s="15"/>
      <c r="N39" s="6" t="s">
        <v>238</v>
      </c>
      <c r="O39" s="6">
        <v>1</v>
      </c>
      <c r="P39" s="20">
        <f t="shared" si="0"/>
        <v>1.6863406408094434E-3</v>
      </c>
      <c r="Q39" s="20">
        <f t="shared" si="1"/>
        <v>-6.3851943989977258</v>
      </c>
      <c r="R39" s="20">
        <f t="shared" si="2"/>
        <v>-1.0767612814498694E-2</v>
      </c>
      <c r="T39" s="6" t="s">
        <v>238</v>
      </c>
      <c r="U39" s="6">
        <v>1</v>
      </c>
      <c r="V39" s="21">
        <f t="shared" si="3"/>
        <v>1.6863406408094434E-3</v>
      </c>
      <c r="W39" s="22">
        <f t="shared" si="4"/>
        <v>2.8437447568456041E-6</v>
      </c>
    </row>
    <row r="40" spans="1:23" x14ac:dyDescent="0.25">
      <c r="A40" s="1" t="s">
        <v>25</v>
      </c>
      <c r="B40" s="5">
        <v>43008</v>
      </c>
      <c r="C40" s="15">
        <v>6</v>
      </c>
      <c r="D40" t="s">
        <v>204</v>
      </c>
      <c r="E40" t="s">
        <v>450</v>
      </c>
      <c r="F40" s="15" t="s">
        <v>471</v>
      </c>
      <c r="G40" t="s">
        <v>692</v>
      </c>
      <c r="J40" s="15">
        <v>1</v>
      </c>
      <c r="K40" s="15" t="s">
        <v>675</v>
      </c>
      <c r="L40" s="15"/>
      <c r="N40" s="15" t="s">
        <v>82</v>
      </c>
      <c r="O40" s="15">
        <v>1</v>
      </c>
      <c r="P40" s="20">
        <f t="shared" si="0"/>
        <v>1.6863406408094434E-3</v>
      </c>
      <c r="Q40" s="20">
        <f t="shared" si="1"/>
        <v>-6.3851943989977258</v>
      </c>
      <c r="R40" s="20">
        <f t="shared" si="2"/>
        <v>-1.0767612814498694E-2</v>
      </c>
      <c r="T40" s="15" t="s">
        <v>82</v>
      </c>
      <c r="U40" s="15">
        <v>1</v>
      </c>
      <c r="V40" s="21">
        <f t="shared" si="3"/>
        <v>1.6863406408094434E-3</v>
      </c>
      <c r="W40" s="22">
        <f t="shared" si="4"/>
        <v>2.8437447568456041E-6</v>
      </c>
    </row>
    <row r="41" spans="1:23" x14ac:dyDescent="0.25">
      <c r="A41" s="1" t="s">
        <v>25</v>
      </c>
      <c r="B41" s="5">
        <v>43008</v>
      </c>
      <c r="C41" s="15">
        <v>1</v>
      </c>
      <c r="D41" t="s">
        <v>204</v>
      </c>
      <c r="E41" t="s">
        <v>464</v>
      </c>
      <c r="F41" s="15" t="s">
        <v>471</v>
      </c>
      <c r="J41" s="15">
        <v>12</v>
      </c>
      <c r="K41" s="15" t="s">
        <v>262</v>
      </c>
      <c r="N41" s="15" t="s">
        <v>95</v>
      </c>
      <c r="O41" s="6">
        <v>1</v>
      </c>
      <c r="P41" s="20">
        <f t="shared" si="0"/>
        <v>1.6863406408094434E-3</v>
      </c>
      <c r="Q41" s="20">
        <f t="shared" si="1"/>
        <v>-6.3851943989977258</v>
      </c>
      <c r="R41" s="20">
        <f t="shared" si="2"/>
        <v>-1.0767612814498694E-2</v>
      </c>
      <c r="T41" s="15" t="s">
        <v>95</v>
      </c>
      <c r="U41" s="6">
        <v>1</v>
      </c>
      <c r="V41" s="21">
        <f t="shared" si="3"/>
        <v>1.6863406408094434E-3</v>
      </c>
      <c r="W41" s="22">
        <f t="shared" si="4"/>
        <v>2.8437447568456041E-6</v>
      </c>
    </row>
    <row r="42" spans="1:23" x14ac:dyDescent="0.25">
      <c r="A42" s="1" t="s">
        <v>25</v>
      </c>
      <c r="B42" s="5">
        <v>43008</v>
      </c>
      <c r="C42" s="15">
        <v>1</v>
      </c>
      <c r="D42" t="s">
        <v>204</v>
      </c>
      <c r="E42" s="17" t="s">
        <v>451</v>
      </c>
      <c r="F42" s="6" t="s">
        <v>471</v>
      </c>
      <c r="G42" s="15"/>
      <c r="J42" s="6">
        <v>6</v>
      </c>
      <c r="K42" s="15" t="s">
        <v>273</v>
      </c>
      <c r="N42" s="15" t="s">
        <v>94</v>
      </c>
      <c r="O42" s="15">
        <v>1</v>
      </c>
      <c r="P42" s="20">
        <f t="shared" si="0"/>
        <v>1.6863406408094434E-3</v>
      </c>
      <c r="Q42" s="20">
        <f t="shared" si="1"/>
        <v>-6.3851943989977258</v>
      </c>
      <c r="R42" s="20">
        <f t="shared" si="2"/>
        <v>-1.0767612814498694E-2</v>
      </c>
      <c r="T42" s="15" t="s">
        <v>94</v>
      </c>
      <c r="U42" s="15">
        <v>1</v>
      </c>
      <c r="V42" s="21">
        <f t="shared" si="3"/>
        <v>1.6863406408094434E-3</v>
      </c>
      <c r="W42" s="22">
        <f t="shared" si="4"/>
        <v>2.8437447568456041E-6</v>
      </c>
    </row>
    <row r="43" spans="1:23" x14ac:dyDescent="0.25">
      <c r="A43" s="1" t="s">
        <v>25</v>
      </c>
      <c r="B43" s="5">
        <v>43008</v>
      </c>
      <c r="C43">
        <v>1</v>
      </c>
      <c r="D43" t="s">
        <v>204</v>
      </c>
      <c r="E43" t="s">
        <v>466</v>
      </c>
      <c r="F43" s="6" t="s">
        <v>471</v>
      </c>
      <c r="J43" s="17">
        <v>4</v>
      </c>
      <c r="K43" s="15" t="s">
        <v>123</v>
      </c>
      <c r="N43" s="15" t="s">
        <v>92</v>
      </c>
      <c r="O43" s="15">
        <v>5</v>
      </c>
      <c r="P43" s="20">
        <f t="shared" si="0"/>
        <v>8.4317032040472171E-3</v>
      </c>
      <c r="Q43" s="20">
        <f t="shared" si="1"/>
        <v>-4.7757564865636253</v>
      </c>
      <c r="R43" s="20">
        <f t="shared" si="2"/>
        <v>-4.0267761269507797E-2</v>
      </c>
      <c r="T43" s="15" t="s">
        <v>92</v>
      </c>
      <c r="U43" s="15">
        <v>5</v>
      </c>
      <c r="V43" s="21">
        <f t="shared" si="3"/>
        <v>8.4317032040472171E-3</v>
      </c>
      <c r="W43" s="22">
        <f t="shared" si="4"/>
        <v>7.1093618921140106E-5</v>
      </c>
    </row>
    <row r="44" spans="1:23" x14ac:dyDescent="0.25">
      <c r="A44" s="1" t="s">
        <v>25</v>
      </c>
      <c r="B44" s="5">
        <v>43008</v>
      </c>
      <c r="C44" s="11">
        <v>1</v>
      </c>
      <c r="D44" t="s">
        <v>204</v>
      </c>
      <c r="E44" s="9" t="s">
        <v>467</v>
      </c>
      <c r="F44" s="10" t="s">
        <v>471</v>
      </c>
      <c r="J44" s="15">
        <v>1</v>
      </c>
      <c r="K44" s="15" t="s">
        <v>316</v>
      </c>
      <c r="N44" s="15" t="s">
        <v>94</v>
      </c>
      <c r="O44" s="15">
        <v>4</v>
      </c>
      <c r="P44" s="20">
        <f t="shared" si="0"/>
        <v>6.7453625632377737E-3</v>
      </c>
      <c r="Q44" s="20">
        <f t="shared" si="1"/>
        <v>-4.998900037877835</v>
      </c>
      <c r="R44" s="20">
        <f t="shared" si="2"/>
        <v>-3.3719393172869039E-2</v>
      </c>
      <c r="T44" s="15" t="s">
        <v>94</v>
      </c>
      <c r="U44" s="15">
        <v>4</v>
      </c>
      <c r="V44" s="21">
        <f t="shared" si="3"/>
        <v>6.7453625632377737E-3</v>
      </c>
      <c r="W44" s="22">
        <f t="shared" si="4"/>
        <v>4.5499916109529666E-5</v>
      </c>
    </row>
    <row r="45" spans="1:23" x14ac:dyDescent="0.25">
      <c r="A45" s="1" t="s">
        <v>25</v>
      </c>
      <c r="B45" s="5">
        <v>43008</v>
      </c>
      <c r="C45" s="17">
        <v>1</v>
      </c>
      <c r="D45" t="s">
        <v>204</v>
      </c>
      <c r="E45" s="6" t="s">
        <v>465</v>
      </c>
      <c r="F45" s="6" t="s">
        <v>476</v>
      </c>
      <c r="J45" s="15">
        <v>3</v>
      </c>
      <c r="K45" s="15" t="s">
        <v>115</v>
      </c>
      <c r="N45" s="17" t="s">
        <v>119</v>
      </c>
      <c r="O45" s="17">
        <v>1</v>
      </c>
      <c r="P45" s="20">
        <f t="shared" si="0"/>
        <v>1.6863406408094434E-3</v>
      </c>
      <c r="Q45" s="20">
        <f t="shared" si="1"/>
        <v>-6.3851943989977258</v>
      </c>
      <c r="R45" s="20">
        <f t="shared" si="2"/>
        <v>-1.0767612814498694E-2</v>
      </c>
      <c r="T45" s="17" t="s">
        <v>119</v>
      </c>
      <c r="U45" s="17">
        <v>1</v>
      </c>
      <c r="V45" s="21">
        <f t="shared" si="3"/>
        <v>1.6863406408094434E-3</v>
      </c>
      <c r="W45" s="22">
        <f t="shared" si="4"/>
        <v>2.8437447568456041E-6</v>
      </c>
    </row>
    <row r="46" spans="1:23" x14ac:dyDescent="0.25">
      <c r="A46" s="1" t="s">
        <v>25</v>
      </c>
      <c r="B46" s="5">
        <v>43008</v>
      </c>
      <c r="C46" s="6">
        <v>2</v>
      </c>
      <c r="D46" t="s">
        <v>336</v>
      </c>
      <c r="E46" t="s">
        <v>343</v>
      </c>
      <c r="F46" s="6" t="s">
        <v>438</v>
      </c>
      <c r="G46" t="s">
        <v>344</v>
      </c>
      <c r="J46" s="15">
        <v>3</v>
      </c>
      <c r="K46" s="15" t="s">
        <v>32</v>
      </c>
      <c r="N46" s="15" t="s">
        <v>189</v>
      </c>
      <c r="O46" s="15">
        <v>1</v>
      </c>
      <c r="P46" s="20">
        <f t="shared" si="0"/>
        <v>1.6863406408094434E-3</v>
      </c>
      <c r="Q46" s="20">
        <f t="shared" si="1"/>
        <v>-6.3851943989977258</v>
      </c>
      <c r="R46" s="20">
        <f t="shared" si="2"/>
        <v>-1.0767612814498694E-2</v>
      </c>
      <c r="T46" s="15" t="s">
        <v>189</v>
      </c>
      <c r="U46" s="15">
        <v>1</v>
      </c>
      <c r="V46" s="21">
        <f t="shared" si="3"/>
        <v>1.6863406408094434E-3</v>
      </c>
      <c r="W46" s="22">
        <f t="shared" si="4"/>
        <v>2.8437447568456041E-6</v>
      </c>
    </row>
    <row r="47" spans="1:23" x14ac:dyDescent="0.25">
      <c r="A47" s="1" t="s">
        <v>25</v>
      </c>
      <c r="B47" s="5">
        <v>43008</v>
      </c>
      <c r="C47" s="6">
        <v>1</v>
      </c>
      <c r="D47" t="s">
        <v>342</v>
      </c>
      <c r="E47" t="s">
        <v>361</v>
      </c>
      <c r="F47" s="6" t="s">
        <v>438</v>
      </c>
      <c r="J47" s="6">
        <v>1</v>
      </c>
      <c r="K47" s="6" t="s">
        <v>238</v>
      </c>
      <c r="L47" s="15"/>
      <c r="N47" s="6" t="s">
        <v>217</v>
      </c>
      <c r="O47" s="6">
        <v>2</v>
      </c>
      <c r="P47" s="20">
        <f t="shared" si="0"/>
        <v>3.3726812816188868E-3</v>
      </c>
      <c r="Q47" s="20">
        <f t="shared" si="1"/>
        <v>-5.6920472184377804</v>
      </c>
      <c r="R47" s="20">
        <f t="shared" si="2"/>
        <v>-1.9197461107715953E-2</v>
      </c>
      <c r="T47" s="6" t="s">
        <v>217</v>
      </c>
      <c r="U47" s="6">
        <v>2</v>
      </c>
      <c r="V47" s="21">
        <f t="shared" si="3"/>
        <v>3.3726812816188868E-3</v>
      </c>
      <c r="W47" s="22">
        <f t="shared" si="4"/>
        <v>1.1374979027382417E-5</v>
      </c>
    </row>
    <row r="48" spans="1:23" x14ac:dyDescent="0.25">
      <c r="A48" s="1" t="s">
        <v>25</v>
      </c>
      <c r="B48" s="5">
        <v>43008</v>
      </c>
      <c r="C48" s="17">
        <v>28</v>
      </c>
      <c r="D48" t="s">
        <v>204</v>
      </c>
      <c r="E48" s="17" t="s">
        <v>449</v>
      </c>
      <c r="F48" s="6" t="s">
        <v>679</v>
      </c>
      <c r="G48" s="6" t="s">
        <v>698</v>
      </c>
      <c r="J48" s="15">
        <v>1</v>
      </c>
      <c r="K48" s="15" t="s">
        <v>82</v>
      </c>
      <c r="L48" s="15"/>
      <c r="N48" s="6" t="s">
        <v>242</v>
      </c>
      <c r="O48" s="6">
        <v>5</v>
      </c>
      <c r="P48" s="20">
        <f t="shared" si="0"/>
        <v>8.4317032040472171E-3</v>
      </c>
      <c r="Q48" s="20">
        <f t="shared" si="1"/>
        <v>-4.7757564865636253</v>
      </c>
      <c r="R48" s="20">
        <f t="shared" si="2"/>
        <v>-4.0267761269507797E-2</v>
      </c>
      <c r="T48" s="6" t="s">
        <v>242</v>
      </c>
      <c r="U48" s="6">
        <v>5</v>
      </c>
      <c r="V48" s="21">
        <f t="shared" si="3"/>
        <v>8.4317032040472171E-3</v>
      </c>
      <c r="W48" s="22">
        <f t="shared" si="4"/>
        <v>7.1093618921140106E-5</v>
      </c>
    </row>
    <row r="49" spans="1:23" x14ac:dyDescent="0.25">
      <c r="A49" s="1" t="s">
        <v>25</v>
      </c>
      <c r="B49" s="5">
        <v>43008</v>
      </c>
      <c r="C49" s="8">
        <v>1</v>
      </c>
      <c r="D49" t="s">
        <v>341</v>
      </c>
      <c r="E49" s="16" t="s">
        <v>360</v>
      </c>
      <c r="F49" s="6" t="s">
        <v>435</v>
      </c>
      <c r="G49" s="6" t="s">
        <v>657</v>
      </c>
      <c r="J49" s="6">
        <v>1</v>
      </c>
      <c r="K49" s="15" t="s">
        <v>883</v>
      </c>
      <c r="L49" s="6" t="s">
        <v>882</v>
      </c>
      <c r="N49" s="6" t="s">
        <v>93</v>
      </c>
      <c r="O49" s="6">
        <v>1</v>
      </c>
      <c r="P49" s="20">
        <f t="shared" si="0"/>
        <v>1.6863406408094434E-3</v>
      </c>
      <c r="Q49" s="20">
        <f t="shared" si="1"/>
        <v>-6.3851943989977258</v>
      </c>
      <c r="R49" s="20">
        <f t="shared" si="2"/>
        <v>-1.0767612814498694E-2</v>
      </c>
      <c r="T49" s="6" t="s">
        <v>93</v>
      </c>
      <c r="U49" s="6">
        <v>1</v>
      </c>
      <c r="V49" s="21">
        <f t="shared" si="3"/>
        <v>1.6863406408094434E-3</v>
      </c>
      <c r="W49" s="22">
        <f t="shared" si="4"/>
        <v>2.8437447568456041E-6</v>
      </c>
    </row>
    <row r="50" spans="1:23" x14ac:dyDescent="0.25">
      <c r="A50" s="1" t="s">
        <v>25</v>
      </c>
      <c r="B50" s="5">
        <v>43024</v>
      </c>
      <c r="C50">
        <v>1</v>
      </c>
      <c r="D50" t="s">
        <v>602</v>
      </c>
      <c r="E50" t="s">
        <v>422</v>
      </c>
      <c r="F50" t="s">
        <v>444</v>
      </c>
      <c r="J50" s="15">
        <v>1</v>
      </c>
      <c r="K50" s="15" t="s">
        <v>884</v>
      </c>
      <c r="L50" s="15" t="s">
        <v>425</v>
      </c>
      <c r="N50" s="15" t="s">
        <v>420</v>
      </c>
      <c r="O50" s="15">
        <v>2</v>
      </c>
      <c r="P50" s="20">
        <f t="shared" si="0"/>
        <v>3.3726812816188868E-3</v>
      </c>
      <c r="Q50" s="20">
        <f t="shared" si="1"/>
        <v>-5.6920472184377804</v>
      </c>
      <c r="R50" s="20">
        <f t="shared" si="2"/>
        <v>-1.9197461107715953E-2</v>
      </c>
      <c r="T50" s="15" t="s">
        <v>420</v>
      </c>
      <c r="U50" s="15">
        <v>2</v>
      </c>
      <c r="V50" s="21">
        <f t="shared" si="3"/>
        <v>3.3726812816188868E-3</v>
      </c>
      <c r="W50" s="22">
        <f t="shared" si="4"/>
        <v>1.1374979027382417E-5</v>
      </c>
    </row>
    <row r="51" spans="1:23" x14ac:dyDescent="0.25">
      <c r="A51" s="1" t="s">
        <v>25</v>
      </c>
      <c r="B51" s="5">
        <v>43024</v>
      </c>
      <c r="C51" s="15">
        <v>2</v>
      </c>
      <c r="D51" t="s">
        <v>666</v>
      </c>
      <c r="E51" s="15" t="s">
        <v>665</v>
      </c>
      <c r="F51" s="15" t="s">
        <v>680</v>
      </c>
      <c r="G51" t="s">
        <v>690</v>
      </c>
      <c r="J51" s="15">
        <v>5</v>
      </c>
      <c r="K51" s="15" t="s">
        <v>97</v>
      </c>
      <c r="L51" s="15" t="s">
        <v>126</v>
      </c>
      <c r="N51" s="15" t="s">
        <v>544</v>
      </c>
      <c r="O51" s="15">
        <v>1</v>
      </c>
      <c r="P51" s="20">
        <f t="shared" si="0"/>
        <v>1.6863406408094434E-3</v>
      </c>
      <c r="Q51" s="20">
        <f t="shared" si="1"/>
        <v>-6.3851943989977258</v>
      </c>
      <c r="R51" s="20">
        <f t="shared" si="2"/>
        <v>-1.0767612814498694E-2</v>
      </c>
      <c r="T51" s="15" t="s">
        <v>544</v>
      </c>
      <c r="U51" s="15">
        <v>1</v>
      </c>
      <c r="V51" s="21">
        <f t="shared" si="3"/>
        <v>1.6863406408094434E-3</v>
      </c>
      <c r="W51" s="22">
        <f t="shared" si="4"/>
        <v>2.8437447568456041E-6</v>
      </c>
    </row>
    <row r="52" spans="1:23" x14ac:dyDescent="0.25">
      <c r="A52" s="1" t="s">
        <v>25</v>
      </c>
      <c r="B52" s="5">
        <v>43024</v>
      </c>
      <c r="C52" s="15">
        <v>1</v>
      </c>
      <c r="D52" t="s">
        <v>666</v>
      </c>
      <c r="E52" s="15" t="s">
        <v>663</v>
      </c>
      <c r="F52" s="15" t="s">
        <v>680</v>
      </c>
      <c r="J52" s="15">
        <v>4</v>
      </c>
      <c r="K52" s="15" t="s">
        <v>772</v>
      </c>
      <c r="L52" s="15" t="s">
        <v>717</v>
      </c>
      <c r="N52" s="6" t="s">
        <v>239</v>
      </c>
      <c r="O52" s="6">
        <v>2</v>
      </c>
      <c r="P52" s="20">
        <f t="shared" si="0"/>
        <v>3.3726812816188868E-3</v>
      </c>
      <c r="Q52" s="20">
        <f t="shared" si="1"/>
        <v>-5.6920472184377804</v>
      </c>
      <c r="R52" s="20">
        <f t="shared" si="2"/>
        <v>-1.9197461107715953E-2</v>
      </c>
      <c r="T52" s="6" t="s">
        <v>239</v>
      </c>
      <c r="U52" s="6">
        <v>2</v>
      </c>
      <c r="V52" s="21">
        <f t="shared" si="3"/>
        <v>3.3726812816188868E-3</v>
      </c>
      <c r="W52" s="22">
        <f t="shared" si="4"/>
        <v>1.1374979027382417E-5</v>
      </c>
    </row>
    <row r="53" spans="1:23" x14ac:dyDescent="0.25">
      <c r="A53" s="1" t="s">
        <v>25</v>
      </c>
      <c r="B53" s="5">
        <v>43024</v>
      </c>
      <c r="C53" s="15">
        <v>2</v>
      </c>
      <c r="D53" t="s">
        <v>116</v>
      </c>
      <c r="E53" s="15" t="s">
        <v>366</v>
      </c>
      <c r="F53" s="15" t="s">
        <v>438</v>
      </c>
      <c r="G53" t="s">
        <v>388</v>
      </c>
      <c r="J53" s="17">
        <v>1</v>
      </c>
      <c r="K53" s="17" t="s">
        <v>119</v>
      </c>
      <c r="L53" s="15"/>
      <c r="N53" s="16" t="s">
        <v>560</v>
      </c>
      <c r="O53" s="16">
        <v>1</v>
      </c>
      <c r="P53" s="20">
        <f t="shared" si="0"/>
        <v>1.6863406408094434E-3</v>
      </c>
      <c r="Q53" s="20">
        <f t="shared" si="1"/>
        <v>-6.3851943989977258</v>
      </c>
      <c r="R53" s="20">
        <f t="shared" si="2"/>
        <v>-1.0767612814498694E-2</v>
      </c>
      <c r="T53" s="16" t="s">
        <v>560</v>
      </c>
      <c r="U53" s="16">
        <v>1</v>
      </c>
      <c r="V53" s="21">
        <f t="shared" si="3"/>
        <v>1.6863406408094434E-3</v>
      </c>
      <c r="W53" s="22">
        <f t="shared" si="4"/>
        <v>2.8437447568456041E-6</v>
      </c>
    </row>
    <row r="54" spans="1:23" x14ac:dyDescent="0.25">
      <c r="A54" s="1" t="s">
        <v>25</v>
      </c>
      <c r="B54" s="5">
        <v>43024</v>
      </c>
      <c r="C54" s="15">
        <v>2</v>
      </c>
      <c r="D54" t="s">
        <v>603</v>
      </c>
      <c r="E54" s="15" t="s">
        <v>413</v>
      </c>
      <c r="F54" s="15" t="s">
        <v>438</v>
      </c>
      <c r="G54" t="s">
        <v>427</v>
      </c>
      <c r="J54" s="15">
        <v>1</v>
      </c>
      <c r="K54" s="15" t="s">
        <v>189</v>
      </c>
      <c r="L54" s="15"/>
      <c r="O54">
        <f>SUM(P5:P53)</f>
        <v>434.26812816188857</v>
      </c>
    </row>
    <row r="55" spans="1:23" x14ac:dyDescent="0.25">
      <c r="A55" s="1" t="s">
        <v>25</v>
      </c>
      <c r="B55" s="5">
        <v>43024</v>
      </c>
      <c r="C55" s="15">
        <v>1</v>
      </c>
      <c r="D55" t="s">
        <v>602</v>
      </c>
      <c r="E55" t="s">
        <v>410</v>
      </c>
      <c r="F55" s="15" t="s">
        <v>438</v>
      </c>
      <c r="G55" t="s">
        <v>426</v>
      </c>
      <c r="J55" s="6">
        <v>2</v>
      </c>
      <c r="K55" s="6" t="s">
        <v>217</v>
      </c>
      <c r="L55" s="15"/>
    </row>
    <row r="56" spans="1:23" x14ac:dyDescent="0.25">
      <c r="A56" s="1" t="s">
        <v>25</v>
      </c>
      <c r="B56" s="5">
        <v>43024</v>
      </c>
      <c r="C56">
        <v>5</v>
      </c>
      <c r="D56" t="s">
        <v>603</v>
      </c>
      <c r="E56" t="s">
        <v>349</v>
      </c>
      <c r="F56" t="s">
        <v>438</v>
      </c>
      <c r="J56" s="6">
        <v>5</v>
      </c>
      <c r="K56" s="6" t="s">
        <v>242</v>
      </c>
      <c r="L56" s="15"/>
    </row>
    <row r="57" spans="1:23" x14ac:dyDescent="0.25">
      <c r="A57" s="1" t="s">
        <v>25</v>
      </c>
      <c r="B57" s="5">
        <v>43024</v>
      </c>
      <c r="C57">
        <v>1</v>
      </c>
      <c r="D57" t="s">
        <v>603</v>
      </c>
      <c r="E57" t="s">
        <v>423</v>
      </c>
      <c r="F57" t="s">
        <v>438</v>
      </c>
      <c r="J57" s="6">
        <v>1</v>
      </c>
      <c r="K57" s="6" t="s">
        <v>93</v>
      </c>
      <c r="L57" s="15"/>
      <c r="O57" s="20" t="s">
        <v>728</v>
      </c>
      <c r="P57" s="20"/>
      <c r="Q57" s="20">
        <f>SUM(S5:S53)</f>
        <v>-0.68292724034077967</v>
      </c>
    </row>
    <row r="58" spans="1:23" x14ac:dyDescent="0.25">
      <c r="A58" s="1" t="s">
        <v>25</v>
      </c>
      <c r="B58" s="5">
        <v>43024</v>
      </c>
      <c r="C58" s="15">
        <v>14</v>
      </c>
      <c r="D58" t="s">
        <v>605</v>
      </c>
      <c r="E58" s="15" t="s">
        <v>343</v>
      </c>
      <c r="F58" s="15" t="s">
        <v>438</v>
      </c>
      <c r="G58" t="s">
        <v>405</v>
      </c>
      <c r="J58" s="15">
        <v>2</v>
      </c>
      <c r="K58" s="15" t="s">
        <v>420</v>
      </c>
      <c r="L58" s="15"/>
      <c r="O58" s="20" t="s">
        <v>729</v>
      </c>
      <c r="P58" s="20"/>
      <c r="Q58" s="20">
        <f>Q57*(-1)</f>
        <v>0.68292724034077967</v>
      </c>
    </row>
    <row r="59" spans="1:23" x14ac:dyDescent="0.25">
      <c r="A59" s="1" t="s">
        <v>25</v>
      </c>
      <c r="B59" s="5">
        <v>43024</v>
      </c>
      <c r="C59" s="17">
        <v>1</v>
      </c>
      <c r="D59" t="s">
        <v>666</v>
      </c>
      <c r="E59" s="17" t="s">
        <v>674</v>
      </c>
      <c r="F59" s="15" t="s">
        <v>679</v>
      </c>
      <c r="J59" s="15">
        <v>1</v>
      </c>
      <c r="K59" s="15" t="s">
        <v>544</v>
      </c>
      <c r="L59" s="15"/>
      <c r="O59" s="15" t="s">
        <v>731</v>
      </c>
      <c r="P59" s="15">
        <f>Q58/LOG(49)</f>
        <v>0.40405207917016273</v>
      </c>
      <c r="Q59" s="15"/>
    </row>
    <row r="60" spans="1:23" x14ac:dyDescent="0.25">
      <c r="A60" s="1" t="s">
        <v>25</v>
      </c>
      <c r="B60" s="5">
        <v>43024</v>
      </c>
      <c r="C60" s="15">
        <v>1</v>
      </c>
      <c r="D60" t="s">
        <v>666</v>
      </c>
      <c r="E60" s="15" t="s">
        <v>675</v>
      </c>
      <c r="F60" s="15" t="s">
        <v>679</v>
      </c>
      <c r="J60" s="6">
        <v>2</v>
      </c>
      <c r="K60" s="6" t="s">
        <v>239</v>
      </c>
      <c r="L60" s="15"/>
    </row>
    <row r="61" spans="1:23" x14ac:dyDescent="0.25">
      <c r="A61" s="1" t="s">
        <v>25</v>
      </c>
      <c r="B61" s="5">
        <v>43024</v>
      </c>
      <c r="C61">
        <v>4</v>
      </c>
      <c r="D61" t="s">
        <v>604</v>
      </c>
      <c r="E61" t="s">
        <v>345</v>
      </c>
      <c r="F61" t="s">
        <v>441</v>
      </c>
      <c r="G61" t="s">
        <v>352</v>
      </c>
      <c r="J61" s="16">
        <v>1</v>
      </c>
      <c r="K61" s="16" t="s">
        <v>560</v>
      </c>
      <c r="L61" s="15"/>
    </row>
    <row r="62" spans="1:23" x14ac:dyDescent="0.25">
      <c r="A62" s="1" t="s">
        <v>25</v>
      </c>
      <c r="B62" s="5">
        <v>43024</v>
      </c>
      <c r="C62">
        <v>1</v>
      </c>
      <c r="D62" t="s">
        <v>604</v>
      </c>
      <c r="E62" t="s">
        <v>368</v>
      </c>
      <c r="F62" t="s">
        <v>440</v>
      </c>
      <c r="G62" t="s">
        <v>424</v>
      </c>
    </row>
    <row r="63" spans="1:23" x14ac:dyDescent="0.25">
      <c r="A63" s="1" t="s">
        <v>25</v>
      </c>
      <c r="B63" s="5">
        <v>43024</v>
      </c>
      <c r="C63">
        <v>1</v>
      </c>
      <c r="D63" s="15" t="s">
        <v>602</v>
      </c>
      <c r="E63" t="s">
        <v>415</v>
      </c>
      <c r="F63" t="s">
        <v>445</v>
      </c>
      <c r="G63" t="s">
        <v>425</v>
      </c>
    </row>
    <row r="64" spans="1:23" x14ac:dyDescent="0.25">
      <c r="A64" s="1" t="s">
        <v>25</v>
      </c>
      <c r="B64" s="5">
        <v>43024</v>
      </c>
      <c r="C64">
        <v>2</v>
      </c>
      <c r="D64" s="15" t="s">
        <v>602</v>
      </c>
      <c r="E64" t="s">
        <v>421</v>
      </c>
      <c r="F64" t="s">
        <v>445</v>
      </c>
    </row>
    <row r="65" spans="1:7" x14ac:dyDescent="0.25">
      <c r="A65" s="1" t="s">
        <v>25</v>
      </c>
      <c r="B65" s="5">
        <v>43024</v>
      </c>
      <c r="C65">
        <v>1</v>
      </c>
      <c r="D65" s="15" t="s">
        <v>602</v>
      </c>
      <c r="E65" t="s">
        <v>420</v>
      </c>
      <c r="F65" s="15" t="s">
        <v>435</v>
      </c>
    </row>
    <row r="66" spans="1:7" x14ac:dyDescent="0.25">
      <c r="A66" s="1" t="s">
        <v>25</v>
      </c>
      <c r="B66" s="5">
        <v>43040</v>
      </c>
      <c r="C66">
        <v>2</v>
      </c>
      <c r="D66" t="s">
        <v>608</v>
      </c>
      <c r="E66" t="s">
        <v>180</v>
      </c>
      <c r="F66" t="s">
        <v>680</v>
      </c>
      <c r="G66" t="s">
        <v>690</v>
      </c>
    </row>
    <row r="67" spans="1:7" x14ac:dyDescent="0.25">
      <c r="A67" s="1" t="s">
        <v>25</v>
      </c>
      <c r="B67" s="5">
        <v>43040</v>
      </c>
      <c r="C67" s="17">
        <v>1</v>
      </c>
      <c r="D67" t="s">
        <v>608</v>
      </c>
      <c r="E67" s="17" t="s">
        <v>179</v>
      </c>
      <c r="F67" t="s">
        <v>680</v>
      </c>
      <c r="G67" s="6" t="s">
        <v>691</v>
      </c>
    </row>
    <row r="68" spans="1:7" x14ac:dyDescent="0.25">
      <c r="A68" s="1" t="s">
        <v>25</v>
      </c>
      <c r="B68" s="5">
        <v>43040</v>
      </c>
      <c r="C68">
        <v>1</v>
      </c>
      <c r="D68" t="s">
        <v>608</v>
      </c>
      <c r="E68" t="s">
        <v>609</v>
      </c>
      <c r="F68" t="s">
        <v>680</v>
      </c>
    </row>
    <row r="69" spans="1:7" x14ac:dyDescent="0.25">
      <c r="A69" s="1" t="s">
        <v>25</v>
      </c>
      <c r="B69" s="5">
        <v>43040</v>
      </c>
      <c r="C69" s="15">
        <v>1</v>
      </c>
      <c r="D69" t="s">
        <v>608</v>
      </c>
      <c r="E69" s="15" t="s">
        <v>172</v>
      </c>
      <c r="F69" s="15" t="s">
        <v>680</v>
      </c>
    </row>
    <row r="70" spans="1:7" x14ac:dyDescent="0.25">
      <c r="A70" s="1" t="s">
        <v>25</v>
      </c>
      <c r="B70" s="5">
        <v>43040</v>
      </c>
      <c r="C70" s="17">
        <v>1</v>
      </c>
      <c r="D70" t="s">
        <v>608</v>
      </c>
      <c r="E70" s="17" t="s">
        <v>173</v>
      </c>
      <c r="F70" s="15" t="s">
        <v>680</v>
      </c>
    </row>
    <row r="71" spans="1:7" x14ac:dyDescent="0.25">
      <c r="A71" s="1" t="s">
        <v>25</v>
      </c>
      <c r="B71" s="5">
        <v>43040</v>
      </c>
      <c r="C71" s="15">
        <v>1</v>
      </c>
      <c r="D71" t="s">
        <v>519</v>
      </c>
      <c r="E71" s="15" t="s">
        <v>558</v>
      </c>
      <c r="F71" s="15" t="s">
        <v>679</v>
      </c>
      <c r="G71" t="s">
        <v>559</v>
      </c>
    </row>
    <row r="72" spans="1:7" x14ac:dyDescent="0.25">
      <c r="A72" s="1" t="s">
        <v>25</v>
      </c>
      <c r="B72" s="5">
        <v>43040</v>
      </c>
      <c r="C72" s="15">
        <v>2</v>
      </c>
      <c r="D72" t="s">
        <v>511</v>
      </c>
      <c r="E72" s="15" t="s">
        <v>512</v>
      </c>
      <c r="F72" s="15" t="s">
        <v>679</v>
      </c>
      <c r="G72" t="s">
        <v>504</v>
      </c>
    </row>
    <row r="73" spans="1:7" x14ac:dyDescent="0.25">
      <c r="A73" s="1" t="s">
        <v>25</v>
      </c>
      <c r="B73" s="5">
        <v>43040</v>
      </c>
      <c r="C73" s="15">
        <v>2</v>
      </c>
      <c r="D73" t="s">
        <v>526</v>
      </c>
      <c r="E73" s="15" t="s">
        <v>530</v>
      </c>
      <c r="F73" s="15" t="s">
        <v>679</v>
      </c>
    </row>
    <row r="74" spans="1:7" x14ac:dyDescent="0.25">
      <c r="A74" s="1" t="s">
        <v>25</v>
      </c>
      <c r="B74" s="5">
        <v>43040</v>
      </c>
      <c r="C74" s="15">
        <v>1</v>
      </c>
      <c r="D74" t="s">
        <v>526</v>
      </c>
      <c r="E74" s="15" t="s">
        <v>528</v>
      </c>
      <c r="F74" s="15" t="s">
        <v>679</v>
      </c>
    </row>
    <row r="75" spans="1:7" x14ac:dyDescent="0.25">
      <c r="A75" s="1" t="s">
        <v>25</v>
      </c>
      <c r="B75" s="5">
        <v>43040</v>
      </c>
      <c r="C75" s="15">
        <v>1</v>
      </c>
      <c r="D75" t="s">
        <v>608</v>
      </c>
      <c r="E75" t="s">
        <v>465</v>
      </c>
      <c r="F75" s="15" t="s">
        <v>679</v>
      </c>
      <c r="G75" s="15"/>
    </row>
    <row r="76" spans="1:7" x14ac:dyDescent="0.25">
      <c r="A76" s="1" t="s">
        <v>25</v>
      </c>
      <c r="B76" s="5">
        <v>43040</v>
      </c>
      <c r="C76">
        <v>3</v>
      </c>
      <c r="D76" t="s">
        <v>519</v>
      </c>
      <c r="E76" t="s">
        <v>522</v>
      </c>
      <c r="F76" t="s">
        <v>686</v>
      </c>
      <c r="G76" t="s">
        <v>561</v>
      </c>
    </row>
    <row r="77" spans="1:7" x14ac:dyDescent="0.25">
      <c r="A77" s="1" t="s">
        <v>25</v>
      </c>
      <c r="B77" s="5">
        <v>43040</v>
      </c>
      <c r="C77">
        <v>3</v>
      </c>
      <c r="D77" t="s">
        <v>519</v>
      </c>
      <c r="E77" t="s">
        <v>522</v>
      </c>
      <c r="F77" t="s">
        <v>686</v>
      </c>
      <c r="G77" t="s">
        <v>524</v>
      </c>
    </row>
    <row r="78" spans="1:7" x14ac:dyDescent="0.25">
      <c r="A78" s="1" t="s">
        <v>25</v>
      </c>
      <c r="B78" s="5">
        <v>43040</v>
      </c>
      <c r="C78">
        <v>1</v>
      </c>
      <c r="D78" t="s">
        <v>519</v>
      </c>
      <c r="E78" t="s">
        <v>523</v>
      </c>
      <c r="F78" s="15" t="s">
        <v>686</v>
      </c>
      <c r="G78" t="s">
        <v>525</v>
      </c>
    </row>
    <row r="79" spans="1:7" x14ac:dyDescent="0.25">
      <c r="A79" s="1" t="s">
        <v>25</v>
      </c>
      <c r="B79" s="5">
        <v>43040</v>
      </c>
      <c r="C79" s="15">
        <v>1</v>
      </c>
      <c r="D79" t="s">
        <v>481</v>
      </c>
      <c r="E79" s="15" t="s">
        <v>563</v>
      </c>
      <c r="F79" t="s">
        <v>687</v>
      </c>
    </row>
    <row r="80" spans="1:7" x14ac:dyDescent="0.25">
      <c r="A80" s="1" t="s">
        <v>25</v>
      </c>
      <c r="B80" s="5">
        <v>43040</v>
      </c>
      <c r="C80" s="15">
        <v>4</v>
      </c>
      <c r="D80" s="15" t="s">
        <v>513</v>
      </c>
      <c r="E80" s="15" t="s">
        <v>540</v>
      </c>
      <c r="F80" s="15" t="s">
        <v>683</v>
      </c>
      <c r="G80" s="15"/>
    </row>
    <row r="81" spans="1:6" x14ac:dyDescent="0.25">
      <c r="A81" s="1" t="s">
        <v>25</v>
      </c>
      <c r="B81" s="5">
        <v>43040</v>
      </c>
      <c r="C81" s="15">
        <v>1</v>
      </c>
      <c r="D81" s="15" t="s">
        <v>513</v>
      </c>
      <c r="E81" s="15" t="s">
        <v>541</v>
      </c>
      <c r="F81" s="15" t="s">
        <v>683</v>
      </c>
    </row>
    <row r="82" spans="1:6" x14ac:dyDescent="0.25">
      <c r="A82" s="1" t="s">
        <v>25</v>
      </c>
      <c r="B82" s="5">
        <v>43040</v>
      </c>
      <c r="C82" s="15">
        <v>1</v>
      </c>
      <c r="D82" s="15" t="s">
        <v>513</v>
      </c>
      <c r="E82" s="15" t="s">
        <v>516</v>
      </c>
      <c r="F82" s="15" t="s">
        <v>683</v>
      </c>
    </row>
    <row r="83" spans="1:6" x14ac:dyDescent="0.25">
      <c r="A83" s="1" t="s">
        <v>25</v>
      </c>
      <c r="B83" s="5">
        <v>43040</v>
      </c>
      <c r="C83" s="15">
        <v>1</v>
      </c>
      <c r="D83" s="15" t="s">
        <v>513</v>
      </c>
      <c r="E83" s="15" t="s">
        <v>562</v>
      </c>
      <c r="F83" s="15" t="s">
        <v>683</v>
      </c>
    </row>
    <row r="84" spans="1:6" x14ac:dyDescent="0.25">
      <c r="A84" s="1" t="s">
        <v>25</v>
      </c>
      <c r="B84" s="5">
        <v>43040</v>
      </c>
      <c r="C84" s="16">
        <v>1</v>
      </c>
      <c r="D84" s="15" t="s">
        <v>519</v>
      </c>
      <c r="E84" s="16" t="s">
        <v>560</v>
      </c>
      <c r="F84" s="15" t="s">
        <v>685</v>
      </c>
    </row>
  </sheetData>
  <sortState ref="A2:H84">
    <sortCondition ref="B2:B8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workbookViewId="0">
      <selection activeCell="J12" sqref="J12:J52"/>
    </sheetView>
  </sheetViews>
  <sheetFormatPr defaultRowHeight="16.5" x14ac:dyDescent="0.25"/>
  <cols>
    <col min="2" max="2" width="10" bestFit="1" customWidth="1"/>
  </cols>
  <sheetData>
    <row r="1" spans="1:27" x14ac:dyDescent="0.25">
      <c r="A1" s="1" t="s">
        <v>10</v>
      </c>
      <c r="B1" s="2" t="s">
        <v>11</v>
      </c>
      <c r="C1" s="2" t="s">
        <v>12</v>
      </c>
      <c r="D1" s="3" t="s">
        <v>3</v>
      </c>
      <c r="E1" s="2" t="s">
        <v>4</v>
      </c>
      <c r="F1" s="1" t="s">
        <v>13</v>
      </c>
      <c r="G1" s="1" t="s">
        <v>14</v>
      </c>
      <c r="H1" s="1" t="s">
        <v>15</v>
      </c>
    </row>
    <row r="2" spans="1:27" x14ac:dyDescent="0.25">
      <c r="A2" s="4" t="s">
        <v>24</v>
      </c>
      <c r="B2" s="5">
        <v>42983</v>
      </c>
      <c r="C2">
        <v>2</v>
      </c>
      <c r="D2" t="s">
        <v>204</v>
      </c>
      <c r="E2" t="s">
        <v>191</v>
      </c>
      <c r="F2" t="s">
        <v>434</v>
      </c>
      <c r="G2" t="s">
        <v>694</v>
      </c>
    </row>
    <row r="3" spans="1:27" x14ac:dyDescent="0.25">
      <c r="A3" s="4" t="s">
        <v>24</v>
      </c>
      <c r="B3" s="5">
        <v>42983</v>
      </c>
      <c r="C3" s="17">
        <v>78</v>
      </c>
      <c r="D3" t="s">
        <v>204</v>
      </c>
      <c r="E3" s="17" t="s">
        <v>190</v>
      </c>
      <c r="F3" s="6" t="s">
        <v>682</v>
      </c>
      <c r="G3" s="6" t="s">
        <v>691</v>
      </c>
      <c r="J3" s="15" t="s">
        <v>715</v>
      </c>
      <c r="K3" s="15" t="s">
        <v>701</v>
      </c>
      <c r="L3" s="15" t="s">
        <v>702</v>
      </c>
    </row>
    <row r="4" spans="1:27" x14ac:dyDescent="0.25">
      <c r="A4" s="4" t="s">
        <v>24</v>
      </c>
      <c r="B4" s="5">
        <v>42983</v>
      </c>
      <c r="C4" s="17">
        <v>1</v>
      </c>
      <c r="D4" t="s">
        <v>204</v>
      </c>
      <c r="E4" s="17" t="s">
        <v>184</v>
      </c>
      <c r="F4" t="s">
        <v>434</v>
      </c>
      <c r="J4" s="15" t="s">
        <v>700</v>
      </c>
      <c r="K4" s="15">
        <v>9</v>
      </c>
      <c r="L4" s="15">
        <v>510</v>
      </c>
    </row>
    <row r="5" spans="1:27" x14ac:dyDescent="0.25">
      <c r="A5" s="4" t="s">
        <v>24</v>
      </c>
      <c r="B5" s="5">
        <v>42983</v>
      </c>
      <c r="C5" s="15">
        <v>1</v>
      </c>
      <c r="D5" t="s">
        <v>70</v>
      </c>
      <c r="E5" s="15" t="s">
        <v>118</v>
      </c>
      <c r="F5" s="15" t="s">
        <v>156</v>
      </c>
      <c r="G5" s="15" t="s">
        <v>166</v>
      </c>
      <c r="J5" s="15" t="s">
        <v>703</v>
      </c>
      <c r="K5" s="15">
        <v>15</v>
      </c>
      <c r="L5" s="15">
        <v>56</v>
      </c>
    </row>
    <row r="6" spans="1:27" x14ac:dyDescent="0.25">
      <c r="A6" s="4" t="s">
        <v>24</v>
      </c>
      <c r="B6" s="5">
        <v>42983</v>
      </c>
      <c r="C6">
        <v>1</v>
      </c>
      <c r="D6" t="s">
        <v>128</v>
      </c>
      <c r="E6" t="s">
        <v>129</v>
      </c>
      <c r="F6" s="15" t="s">
        <v>156</v>
      </c>
      <c r="G6" s="15" t="s">
        <v>169</v>
      </c>
      <c r="J6" s="15" t="s">
        <v>704</v>
      </c>
      <c r="K6" s="15">
        <v>8</v>
      </c>
      <c r="L6" s="15">
        <v>31</v>
      </c>
    </row>
    <row r="7" spans="1:27" x14ac:dyDescent="0.25">
      <c r="A7" s="4" t="s">
        <v>24</v>
      </c>
      <c r="B7" s="5">
        <v>42983</v>
      </c>
      <c r="C7" s="17">
        <v>4</v>
      </c>
      <c r="D7" t="s">
        <v>128</v>
      </c>
      <c r="E7" s="17" t="s">
        <v>102</v>
      </c>
      <c r="F7" t="s">
        <v>156</v>
      </c>
      <c r="G7" t="s">
        <v>152</v>
      </c>
      <c r="J7" s="15" t="s">
        <v>705</v>
      </c>
      <c r="K7" s="15">
        <v>8</v>
      </c>
      <c r="L7" s="15">
        <v>13</v>
      </c>
    </row>
    <row r="8" spans="1:27" x14ac:dyDescent="0.25">
      <c r="A8" s="4" t="s">
        <v>24</v>
      </c>
      <c r="B8" s="5">
        <v>42983</v>
      </c>
      <c r="C8" s="15">
        <v>2</v>
      </c>
      <c r="D8" t="s">
        <v>70</v>
      </c>
      <c r="E8" s="15" t="s">
        <v>71</v>
      </c>
      <c r="F8" s="15" t="s">
        <v>155</v>
      </c>
      <c r="G8" t="s">
        <v>167</v>
      </c>
      <c r="J8" s="15" t="s">
        <v>706</v>
      </c>
      <c r="K8" s="15">
        <v>1</v>
      </c>
      <c r="L8" s="15">
        <v>1</v>
      </c>
    </row>
    <row r="9" spans="1:27" x14ac:dyDescent="0.25">
      <c r="A9" s="4" t="s">
        <v>24</v>
      </c>
      <c r="B9" s="5">
        <v>42983</v>
      </c>
      <c r="C9" s="16">
        <v>3</v>
      </c>
      <c r="D9" t="s">
        <v>113</v>
      </c>
      <c r="E9" s="16" t="s">
        <v>114</v>
      </c>
      <c r="F9" s="15" t="s">
        <v>155</v>
      </c>
      <c r="G9" s="15" t="s">
        <v>168</v>
      </c>
      <c r="J9" s="15" t="s">
        <v>707</v>
      </c>
      <c r="K9">
        <f>SUM(K4:K8)</f>
        <v>41</v>
      </c>
      <c r="L9" s="15">
        <f>SUM(L4:L8)</f>
        <v>611</v>
      </c>
      <c r="O9" s="20" t="s">
        <v>727</v>
      </c>
      <c r="P9" s="20"/>
      <c r="Q9" s="20"/>
      <c r="R9" s="20"/>
      <c r="S9" s="20"/>
      <c r="U9" s="20" t="s">
        <v>733</v>
      </c>
      <c r="V9" s="20"/>
      <c r="W9" s="20"/>
      <c r="X9" s="20"/>
    </row>
    <row r="10" spans="1:27" x14ac:dyDescent="0.25">
      <c r="A10" s="4" t="s">
        <v>24</v>
      </c>
      <c r="B10" s="5">
        <v>42995</v>
      </c>
      <c r="C10" s="15">
        <v>16</v>
      </c>
      <c r="D10" t="s">
        <v>204</v>
      </c>
      <c r="E10" s="15" t="s">
        <v>201</v>
      </c>
      <c r="F10" s="15" t="s">
        <v>434</v>
      </c>
      <c r="G10" t="s">
        <v>692</v>
      </c>
      <c r="O10" s="20" t="s">
        <v>722</v>
      </c>
      <c r="P10" s="20" t="s">
        <v>723</v>
      </c>
      <c r="Q10" s="20" t="s">
        <v>724</v>
      </c>
      <c r="R10" s="20" t="s">
        <v>725</v>
      </c>
      <c r="S10" s="20" t="s">
        <v>726</v>
      </c>
      <c r="U10" s="20" t="s">
        <v>722</v>
      </c>
      <c r="V10" s="20" t="s">
        <v>723</v>
      </c>
      <c r="W10" s="20" t="s">
        <v>724</v>
      </c>
      <c r="X10" s="20" t="s">
        <v>734</v>
      </c>
    </row>
    <row r="11" spans="1:27" x14ac:dyDescent="0.25">
      <c r="A11" s="4" t="s">
        <v>24</v>
      </c>
      <c r="B11" s="5">
        <v>42995</v>
      </c>
      <c r="C11" s="15">
        <v>369</v>
      </c>
      <c r="D11" t="s">
        <v>204</v>
      </c>
      <c r="E11" s="15" t="s">
        <v>200</v>
      </c>
      <c r="F11" s="6" t="s">
        <v>680</v>
      </c>
      <c r="G11" s="6" t="s">
        <v>691</v>
      </c>
      <c r="J11" s="2" t="s">
        <v>2</v>
      </c>
      <c r="K11" s="2" t="s">
        <v>4</v>
      </c>
      <c r="L11" s="1" t="s">
        <v>6</v>
      </c>
      <c r="N11" s="15" t="s">
        <v>191</v>
      </c>
      <c r="O11" s="15">
        <v>20</v>
      </c>
      <c r="P11" s="20">
        <f>O11/611</f>
        <v>3.2733224222585927E-2</v>
      </c>
      <c r="Q11" s="20">
        <f>LN(P11)</f>
        <v>-3.4193646856176043</v>
      </c>
      <c r="R11" s="20">
        <f>P11*Q11</f>
        <v>-0.11192683095311308</v>
      </c>
      <c r="T11" s="15" t="s">
        <v>191</v>
      </c>
      <c r="U11" s="15">
        <v>20</v>
      </c>
      <c r="V11" s="21">
        <f>U11/611</f>
        <v>3.2733224222585927E-2</v>
      </c>
      <c r="W11" s="22">
        <f>V11*V11</f>
        <v>1.071463968006086E-3</v>
      </c>
      <c r="X11" s="21">
        <f>SUM(W11:W51)</f>
        <v>0.53928120839706262</v>
      </c>
      <c r="Y11" s="20" t="s">
        <v>735</v>
      </c>
      <c r="Z11" s="20"/>
      <c r="AA11" s="20"/>
    </row>
    <row r="12" spans="1:27" x14ac:dyDescent="0.25">
      <c r="A12" s="4" t="s">
        <v>24</v>
      </c>
      <c r="B12" s="5">
        <v>42995</v>
      </c>
      <c r="C12" s="17">
        <v>9</v>
      </c>
      <c r="D12" t="s">
        <v>204</v>
      </c>
      <c r="E12" s="17" t="s">
        <v>202</v>
      </c>
      <c r="F12" s="15" t="s">
        <v>434</v>
      </c>
      <c r="J12" s="15">
        <v>20</v>
      </c>
      <c r="K12" s="15" t="s">
        <v>688</v>
      </c>
      <c r="N12" s="17" t="s">
        <v>190</v>
      </c>
      <c r="O12" s="17">
        <v>447</v>
      </c>
      <c r="P12" s="20">
        <f t="shared" ref="P12:P51" si="0">O12/611</f>
        <v>0.73158756137479541</v>
      </c>
      <c r="Q12" s="20">
        <f t="shared" ref="Q12:Q51" si="1">LN(P12)</f>
        <v>-0.31253836455802647</v>
      </c>
      <c r="R12" s="20">
        <f t="shared" ref="R12:R51" si="2">P12*Q12</f>
        <v>-0.22864917996307338</v>
      </c>
      <c r="T12" s="17" t="s">
        <v>190</v>
      </c>
      <c r="U12" s="17">
        <v>447</v>
      </c>
      <c r="V12" s="21">
        <f t="shared" ref="V12:V51" si="3">U12/611</f>
        <v>0.73158756137479541</v>
      </c>
      <c r="W12" s="22">
        <f t="shared" ref="W12:W51" si="4">V12*V12</f>
        <v>0.53522035995832007</v>
      </c>
      <c r="X12" s="21">
        <f>1-X11</f>
        <v>0.46071879160293738</v>
      </c>
      <c r="Y12" s="20" t="s">
        <v>736</v>
      </c>
      <c r="Z12" s="20"/>
      <c r="AA12" s="20"/>
    </row>
    <row r="13" spans="1:27" x14ac:dyDescent="0.25">
      <c r="A13" s="4" t="s">
        <v>24</v>
      </c>
      <c r="B13" s="5">
        <v>42995</v>
      </c>
      <c r="C13" s="15">
        <v>2</v>
      </c>
      <c r="D13" t="s">
        <v>204</v>
      </c>
      <c r="E13" s="15" t="s">
        <v>195</v>
      </c>
      <c r="F13" t="s">
        <v>434</v>
      </c>
      <c r="J13" s="17">
        <v>447</v>
      </c>
      <c r="K13" s="6" t="s">
        <v>691</v>
      </c>
      <c r="N13" s="17" t="s">
        <v>201</v>
      </c>
      <c r="O13" s="17">
        <v>4</v>
      </c>
      <c r="P13" s="20">
        <f t="shared" si="0"/>
        <v>6.5466448445171853E-3</v>
      </c>
      <c r="Q13" s="20">
        <f t="shared" si="1"/>
        <v>-5.0288025980517048</v>
      </c>
      <c r="R13" s="20">
        <f t="shared" si="2"/>
        <v>-3.2921784602629824E-2</v>
      </c>
      <c r="T13" s="17" t="s">
        <v>201</v>
      </c>
      <c r="U13" s="17">
        <v>4</v>
      </c>
      <c r="V13" s="21">
        <f t="shared" si="3"/>
        <v>6.5466448445171853E-3</v>
      </c>
      <c r="W13" s="22">
        <f t="shared" si="4"/>
        <v>4.285855872024344E-5</v>
      </c>
    </row>
    <row r="14" spans="1:27" x14ac:dyDescent="0.25">
      <c r="A14" s="4" t="s">
        <v>24</v>
      </c>
      <c r="B14" s="5">
        <v>42995</v>
      </c>
      <c r="C14" s="15">
        <v>4</v>
      </c>
      <c r="D14" t="s">
        <v>204</v>
      </c>
      <c r="E14" s="15" t="s">
        <v>199</v>
      </c>
      <c r="F14" t="s">
        <v>434</v>
      </c>
      <c r="J14" s="17">
        <v>4</v>
      </c>
      <c r="K14" s="15" t="s">
        <v>689</v>
      </c>
      <c r="N14" s="16" t="s">
        <v>184</v>
      </c>
      <c r="O14" s="16">
        <v>2</v>
      </c>
      <c r="P14" s="20">
        <f t="shared" si="0"/>
        <v>3.2733224222585926E-3</v>
      </c>
      <c r="Q14" s="20">
        <f t="shared" si="1"/>
        <v>-5.7219497786116502</v>
      </c>
      <c r="R14" s="20">
        <f t="shared" si="2"/>
        <v>-1.8729786509367106E-2</v>
      </c>
      <c r="T14" s="16" t="s">
        <v>184</v>
      </c>
      <c r="U14" s="16">
        <v>2</v>
      </c>
      <c r="V14" s="21">
        <f t="shared" si="3"/>
        <v>3.2733224222585926E-3</v>
      </c>
      <c r="W14" s="22">
        <f t="shared" si="4"/>
        <v>1.071463968006086E-5</v>
      </c>
    </row>
    <row r="15" spans="1:27" x14ac:dyDescent="0.25">
      <c r="A15" s="4" t="s">
        <v>24</v>
      </c>
      <c r="B15" s="5">
        <v>42995</v>
      </c>
      <c r="C15" s="16">
        <v>1</v>
      </c>
      <c r="D15" t="s">
        <v>204</v>
      </c>
      <c r="E15" s="16" t="s">
        <v>203</v>
      </c>
      <c r="F15" s="15" t="s">
        <v>434</v>
      </c>
      <c r="J15" s="16">
        <v>2</v>
      </c>
      <c r="K15" s="16" t="s">
        <v>184</v>
      </c>
      <c r="L15" s="15"/>
      <c r="N15" s="17" t="s">
        <v>202</v>
      </c>
      <c r="O15" s="17">
        <v>9</v>
      </c>
      <c r="P15" s="20">
        <f t="shared" si="0"/>
        <v>1.4729950900163666E-2</v>
      </c>
      <c r="Q15" s="20">
        <f t="shared" si="1"/>
        <v>-4.2178723818353756</v>
      </c>
      <c r="R15" s="20">
        <f t="shared" si="2"/>
        <v>-6.2129053087591458E-2</v>
      </c>
      <c r="T15" s="17" t="s">
        <v>202</v>
      </c>
      <c r="U15" s="17">
        <v>9</v>
      </c>
      <c r="V15" s="21">
        <f t="shared" si="3"/>
        <v>1.4729950900163666E-2</v>
      </c>
      <c r="W15" s="22">
        <f t="shared" si="4"/>
        <v>2.1697145352123239E-4</v>
      </c>
    </row>
    <row r="16" spans="1:27" x14ac:dyDescent="0.25">
      <c r="A16" s="4" t="s">
        <v>24</v>
      </c>
      <c r="B16" s="5">
        <v>42995</v>
      </c>
      <c r="C16" s="6">
        <v>1</v>
      </c>
      <c r="D16" t="s">
        <v>235</v>
      </c>
      <c r="E16" s="6" t="s">
        <v>248</v>
      </c>
      <c r="F16" s="6" t="s">
        <v>438</v>
      </c>
      <c r="J16" s="17">
        <v>9</v>
      </c>
      <c r="K16" s="17" t="s">
        <v>202</v>
      </c>
      <c r="L16" s="15"/>
      <c r="N16" s="15" t="s">
        <v>195</v>
      </c>
      <c r="O16" s="15">
        <v>2</v>
      </c>
      <c r="P16" s="20">
        <f t="shared" si="0"/>
        <v>3.2733224222585926E-3</v>
      </c>
      <c r="Q16" s="20">
        <f t="shared" si="1"/>
        <v>-5.7219497786116502</v>
      </c>
      <c r="R16" s="20">
        <f t="shared" si="2"/>
        <v>-1.8729786509367106E-2</v>
      </c>
      <c r="T16" s="15" t="s">
        <v>195</v>
      </c>
      <c r="U16" s="15">
        <v>2</v>
      </c>
      <c r="V16" s="21">
        <f t="shared" si="3"/>
        <v>3.2733224222585926E-3</v>
      </c>
      <c r="W16" s="22">
        <f t="shared" si="4"/>
        <v>1.071463968006086E-5</v>
      </c>
    </row>
    <row r="17" spans="1:23" x14ac:dyDescent="0.25">
      <c r="A17" s="4" t="s">
        <v>24</v>
      </c>
      <c r="B17" s="5">
        <v>42995</v>
      </c>
      <c r="C17" s="6">
        <v>1</v>
      </c>
      <c r="D17" t="s">
        <v>231</v>
      </c>
      <c r="E17" s="6" t="s">
        <v>233</v>
      </c>
      <c r="F17" s="6" t="s">
        <v>438</v>
      </c>
      <c r="G17" t="s">
        <v>267</v>
      </c>
      <c r="J17" s="15">
        <v>2</v>
      </c>
      <c r="K17" s="15" t="s">
        <v>195</v>
      </c>
      <c r="L17" s="15"/>
      <c r="N17" s="15" t="s">
        <v>199</v>
      </c>
      <c r="O17" s="15">
        <v>10</v>
      </c>
      <c r="P17" s="20">
        <f t="shared" si="0"/>
        <v>1.6366612111292964E-2</v>
      </c>
      <c r="Q17" s="20">
        <f t="shared" si="1"/>
        <v>-4.1125118661775497</v>
      </c>
      <c r="R17" s="20">
        <f t="shared" si="2"/>
        <v>-6.7307886516817517E-2</v>
      </c>
      <c r="T17" s="15" t="s">
        <v>199</v>
      </c>
      <c r="U17" s="15">
        <v>10</v>
      </c>
      <c r="V17" s="21">
        <f t="shared" si="3"/>
        <v>1.6366612111292964E-2</v>
      </c>
      <c r="W17" s="22">
        <f t="shared" si="4"/>
        <v>2.6786599200152151E-4</v>
      </c>
    </row>
    <row r="18" spans="1:23" x14ac:dyDescent="0.25">
      <c r="A18" s="4" t="s">
        <v>24</v>
      </c>
      <c r="B18" s="5">
        <v>42995</v>
      </c>
      <c r="C18" s="6">
        <v>5</v>
      </c>
      <c r="D18" t="s">
        <v>231</v>
      </c>
      <c r="E18" s="6" t="s">
        <v>232</v>
      </c>
      <c r="F18" s="6" t="s">
        <v>438</v>
      </c>
      <c r="G18" s="15" t="s">
        <v>268</v>
      </c>
      <c r="J18" s="15">
        <v>10</v>
      </c>
      <c r="K18" s="15" t="s">
        <v>199</v>
      </c>
      <c r="L18" s="15"/>
      <c r="N18" s="17" t="s">
        <v>203</v>
      </c>
      <c r="O18" s="17">
        <v>15</v>
      </c>
      <c r="P18" s="20">
        <f t="shared" si="0"/>
        <v>2.4549918166939442E-2</v>
      </c>
      <c r="Q18" s="20">
        <f t="shared" si="1"/>
        <v>-3.7070467580693851</v>
      </c>
      <c r="R18" s="20">
        <f t="shared" si="2"/>
        <v>-9.1007694551621554E-2</v>
      </c>
      <c r="T18" s="17" t="s">
        <v>203</v>
      </c>
      <c r="U18" s="17">
        <v>15</v>
      </c>
      <c r="V18" s="21">
        <f t="shared" si="3"/>
        <v>2.4549918166939442E-2</v>
      </c>
      <c r="W18" s="22">
        <f t="shared" si="4"/>
        <v>6.0269848200342321E-4</v>
      </c>
    </row>
    <row r="19" spans="1:23" x14ac:dyDescent="0.25">
      <c r="A19" s="4" t="s">
        <v>24</v>
      </c>
      <c r="B19" s="5">
        <v>42995</v>
      </c>
      <c r="C19" s="6">
        <v>1</v>
      </c>
      <c r="D19" t="s">
        <v>221</v>
      </c>
      <c r="E19" s="6" t="s">
        <v>236</v>
      </c>
      <c r="F19" s="6" t="s">
        <v>440</v>
      </c>
      <c r="G19" s="15" t="s">
        <v>262</v>
      </c>
      <c r="J19" s="17">
        <v>15</v>
      </c>
      <c r="K19" s="17" t="s">
        <v>203</v>
      </c>
      <c r="L19" s="15"/>
      <c r="N19" s="15" t="s">
        <v>464</v>
      </c>
      <c r="O19" s="15">
        <v>1</v>
      </c>
      <c r="P19" s="20">
        <f t="shared" si="0"/>
        <v>1.6366612111292963E-3</v>
      </c>
      <c r="Q19" s="20">
        <f t="shared" si="1"/>
        <v>-6.4150969591715956</v>
      </c>
      <c r="R19" s="20">
        <f t="shared" si="2"/>
        <v>-1.049934035870965E-2</v>
      </c>
      <c r="T19" s="15" t="s">
        <v>464</v>
      </c>
      <c r="U19" s="15">
        <v>1</v>
      </c>
      <c r="V19" s="21">
        <f t="shared" si="3"/>
        <v>1.6366612111292963E-3</v>
      </c>
      <c r="W19" s="22">
        <f t="shared" si="4"/>
        <v>2.678659920015215E-6</v>
      </c>
    </row>
    <row r="20" spans="1:23" x14ac:dyDescent="0.25">
      <c r="A20" s="4" t="s">
        <v>24</v>
      </c>
      <c r="B20" s="5">
        <v>42995</v>
      </c>
      <c r="C20" s="6">
        <v>1</v>
      </c>
      <c r="D20" t="s">
        <v>221</v>
      </c>
      <c r="E20" s="6" t="s">
        <v>249</v>
      </c>
      <c r="F20" s="6" t="s">
        <v>440</v>
      </c>
      <c r="J20" s="15">
        <v>1</v>
      </c>
      <c r="K20" s="15" t="s">
        <v>464</v>
      </c>
      <c r="L20" s="15"/>
      <c r="N20" s="15" t="s">
        <v>118</v>
      </c>
      <c r="O20" s="15">
        <v>1</v>
      </c>
      <c r="P20" s="20">
        <f t="shared" si="0"/>
        <v>1.6366612111292963E-3</v>
      </c>
      <c r="Q20" s="20">
        <f t="shared" si="1"/>
        <v>-6.4150969591715956</v>
      </c>
      <c r="R20" s="20">
        <f t="shared" si="2"/>
        <v>-1.049934035870965E-2</v>
      </c>
      <c r="T20" s="15" t="s">
        <v>118</v>
      </c>
      <c r="U20" s="15">
        <v>1</v>
      </c>
      <c r="V20" s="21">
        <f t="shared" si="3"/>
        <v>1.6366612111292963E-3</v>
      </c>
      <c r="W20" s="22">
        <f t="shared" si="4"/>
        <v>2.678659920015215E-6</v>
      </c>
    </row>
    <row r="21" spans="1:23" x14ac:dyDescent="0.25">
      <c r="A21" s="4" t="s">
        <v>24</v>
      </c>
      <c r="B21" s="5">
        <v>42995</v>
      </c>
      <c r="C21" s="6">
        <v>3</v>
      </c>
      <c r="D21" t="s">
        <v>251</v>
      </c>
      <c r="E21" s="6" t="s">
        <v>252</v>
      </c>
      <c r="F21" s="6" t="s">
        <v>440</v>
      </c>
      <c r="G21" t="s">
        <v>270</v>
      </c>
      <c r="J21" s="15">
        <v>1</v>
      </c>
      <c r="K21" s="15" t="s">
        <v>166</v>
      </c>
      <c r="N21" s="6" t="s">
        <v>248</v>
      </c>
      <c r="O21" s="6">
        <v>2</v>
      </c>
      <c r="P21" s="20">
        <f t="shared" si="0"/>
        <v>3.2733224222585926E-3</v>
      </c>
      <c r="Q21" s="20">
        <f t="shared" si="1"/>
        <v>-5.7219497786116502</v>
      </c>
      <c r="R21" s="20">
        <f t="shared" si="2"/>
        <v>-1.8729786509367106E-2</v>
      </c>
      <c r="T21" s="6" t="s">
        <v>248</v>
      </c>
      <c r="U21" s="6">
        <v>2</v>
      </c>
      <c r="V21" s="21">
        <f t="shared" si="3"/>
        <v>3.2733224222585926E-3</v>
      </c>
      <c r="W21" s="22">
        <f t="shared" si="4"/>
        <v>1.071463968006086E-5</v>
      </c>
    </row>
    <row r="22" spans="1:23" x14ac:dyDescent="0.25">
      <c r="A22" s="4" t="s">
        <v>24</v>
      </c>
      <c r="B22" s="5">
        <v>42995</v>
      </c>
      <c r="C22" s="6">
        <v>2</v>
      </c>
      <c r="D22" t="s">
        <v>205</v>
      </c>
      <c r="E22" s="6" t="s">
        <v>247</v>
      </c>
      <c r="F22" s="6" t="s">
        <v>440</v>
      </c>
      <c r="J22" s="6">
        <v>2</v>
      </c>
      <c r="K22" s="6" t="s">
        <v>248</v>
      </c>
      <c r="L22" s="15"/>
      <c r="N22" s="15" t="s">
        <v>129</v>
      </c>
      <c r="O22" s="15">
        <v>1</v>
      </c>
      <c r="P22" s="20">
        <f t="shared" si="0"/>
        <v>1.6366612111292963E-3</v>
      </c>
      <c r="Q22" s="20">
        <f t="shared" si="1"/>
        <v>-6.4150969591715956</v>
      </c>
      <c r="R22" s="20">
        <f t="shared" si="2"/>
        <v>-1.049934035870965E-2</v>
      </c>
      <c r="T22" s="15" t="s">
        <v>129</v>
      </c>
      <c r="U22" s="15">
        <v>1</v>
      </c>
      <c r="V22" s="21">
        <f t="shared" si="3"/>
        <v>1.6366612111292963E-3</v>
      </c>
      <c r="W22" s="22">
        <f t="shared" si="4"/>
        <v>2.678659920015215E-6</v>
      </c>
    </row>
    <row r="23" spans="1:23" x14ac:dyDescent="0.25">
      <c r="A23" s="4" t="s">
        <v>24</v>
      </c>
      <c r="B23" s="5">
        <v>42995</v>
      </c>
      <c r="C23" s="6">
        <v>2</v>
      </c>
      <c r="D23" t="s">
        <v>227</v>
      </c>
      <c r="E23" s="6" t="s">
        <v>255</v>
      </c>
      <c r="F23" s="6" t="s">
        <v>445</v>
      </c>
      <c r="G23" t="s">
        <v>269</v>
      </c>
      <c r="J23" s="15">
        <v>1</v>
      </c>
      <c r="K23" s="15" t="s">
        <v>169</v>
      </c>
      <c r="N23" s="17" t="s">
        <v>102</v>
      </c>
      <c r="O23" s="17">
        <v>8</v>
      </c>
      <c r="P23" s="20">
        <f t="shared" si="0"/>
        <v>1.3093289689034371E-2</v>
      </c>
      <c r="Q23" s="20">
        <f t="shared" si="1"/>
        <v>-4.3356554174917594</v>
      </c>
      <c r="R23" s="20">
        <f t="shared" si="2"/>
        <v>-5.6767992373050864E-2</v>
      </c>
      <c r="T23" s="17" t="s">
        <v>102</v>
      </c>
      <c r="U23" s="17">
        <v>8</v>
      </c>
      <c r="V23" s="21">
        <f t="shared" si="3"/>
        <v>1.3093289689034371E-2</v>
      </c>
      <c r="W23" s="22">
        <f t="shared" si="4"/>
        <v>1.7143423488097376E-4</v>
      </c>
    </row>
    <row r="24" spans="1:23" x14ac:dyDescent="0.25">
      <c r="A24" s="4" t="s">
        <v>24</v>
      </c>
      <c r="B24" s="5">
        <v>42995</v>
      </c>
      <c r="C24" s="6">
        <v>2</v>
      </c>
      <c r="D24" t="s">
        <v>227</v>
      </c>
      <c r="E24" s="6" t="s">
        <v>253</v>
      </c>
      <c r="F24" s="6" t="s">
        <v>445</v>
      </c>
      <c r="J24" s="17">
        <v>8</v>
      </c>
      <c r="K24" s="15" t="s">
        <v>152</v>
      </c>
      <c r="N24" s="6" t="s">
        <v>101</v>
      </c>
      <c r="O24" s="6">
        <v>5</v>
      </c>
      <c r="P24" s="20">
        <f t="shared" si="0"/>
        <v>8.1833060556464818E-3</v>
      </c>
      <c r="Q24" s="20">
        <f t="shared" si="1"/>
        <v>-4.8056590467374951</v>
      </c>
      <c r="R24" s="20">
        <f t="shared" si="2"/>
        <v>-3.9326178778539243E-2</v>
      </c>
      <c r="T24" s="6" t="s">
        <v>101</v>
      </c>
      <c r="U24" s="6">
        <v>5</v>
      </c>
      <c r="V24" s="21">
        <f t="shared" si="3"/>
        <v>8.1833060556464818E-3</v>
      </c>
      <c r="W24" s="22">
        <f t="shared" si="4"/>
        <v>6.6966498000380377E-5</v>
      </c>
    </row>
    <row r="25" spans="1:23" x14ac:dyDescent="0.25">
      <c r="A25" s="4" t="s">
        <v>24</v>
      </c>
      <c r="B25" s="5">
        <v>42995</v>
      </c>
      <c r="C25" s="6">
        <v>1</v>
      </c>
      <c r="D25" t="s">
        <v>227</v>
      </c>
      <c r="E25" s="6" t="s">
        <v>254</v>
      </c>
      <c r="F25" s="6" t="s">
        <v>445</v>
      </c>
      <c r="J25" s="6">
        <v>5</v>
      </c>
      <c r="K25" s="15" t="s">
        <v>104</v>
      </c>
      <c r="N25" s="6" t="s">
        <v>103</v>
      </c>
      <c r="O25" s="6">
        <v>2</v>
      </c>
      <c r="P25" s="20">
        <f t="shared" si="0"/>
        <v>3.2733224222585926E-3</v>
      </c>
      <c r="Q25" s="20">
        <f t="shared" si="1"/>
        <v>-5.7219497786116502</v>
      </c>
      <c r="R25" s="20">
        <f t="shared" si="2"/>
        <v>-1.8729786509367106E-2</v>
      </c>
      <c r="T25" s="6" t="s">
        <v>103</v>
      </c>
      <c r="U25" s="6">
        <v>2</v>
      </c>
      <c r="V25" s="21">
        <f t="shared" si="3"/>
        <v>3.2733224222585926E-3</v>
      </c>
      <c r="W25" s="22">
        <f t="shared" si="4"/>
        <v>1.071463968006086E-5</v>
      </c>
    </row>
    <row r="26" spans="1:23" x14ac:dyDescent="0.25">
      <c r="A26" s="4" t="s">
        <v>24</v>
      </c>
      <c r="B26" s="5">
        <v>42995</v>
      </c>
      <c r="C26" s="6">
        <v>1</v>
      </c>
      <c r="D26" t="s">
        <v>221</v>
      </c>
      <c r="E26" s="6" t="s">
        <v>250</v>
      </c>
      <c r="F26" s="6" t="s">
        <v>448</v>
      </c>
      <c r="G26" s="15"/>
      <c r="J26" s="6">
        <v>2</v>
      </c>
      <c r="K26" s="6" t="s">
        <v>103</v>
      </c>
      <c r="L26" s="15"/>
      <c r="N26" s="6" t="s">
        <v>219</v>
      </c>
      <c r="O26" s="6">
        <v>1</v>
      </c>
      <c r="P26" s="20">
        <f t="shared" si="0"/>
        <v>1.6366612111292963E-3</v>
      </c>
      <c r="Q26" s="20">
        <f t="shared" si="1"/>
        <v>-6.4150969591715956</v>
      </c>
      <c r="R26" s="20">
        <f t="shared" si="2"/>
        <v>-1.049934035870965E-2</v>
      </c>
      <c r="T26" s="6" t="s">
        <v>219</v>
      </c>
      <c r="U26" s="6">
        <v>1</v>
      </c>
      <c r="V26" s="21">
        <f t="shared" si="3"/>
        <v>1.6366612111292963E-3</v>
      </c>
      <c r="W26" s="22">
        <f t="shared" si="4"/>
        <v>2.678659920015215E-6</v>
      </c>
    </row>
    <row r="27" spans="1:23" x14ac:dyDescent="0.25">
      <c r="A27" s="4" t="s">
        <v>24</v>
      </c>
      <c r="B27" s="5">
        <v>43008</v>
      </c>
      <c r="C27" s="17">
        <v>1</v>
      </c>
      <c r="D27" t="s">
        <v>204</v>
      </c>
      <c r="E27" s="17" t="s">
        <v>468</v>
      </c>
      <c r="F27" s="15" t="s">
        <v>471</v>
      </c>
      <c r="G27" t="s">
        <v>690</v>
      </c>
      <c r="J27" s="6">
        <v>1</v>
      </c>
      <c r="K27" s="6" t="s">
        <v>219</v>
      </c>
      <c r="L27" s="15"/>
      <c r="N27" s="15" t="s">
        <v>244</v>
      </c>
      <c r="O27" s="15">
        <v>1</v>
      </c>
      <c r="P27" s="20">
        <f t="shared" si="0"/>
        <v>1.6366612111292963E-3</v>
      </c>
      <c r="Q27" s="20">
        <f t="shared" si="1"/>
        <v>-6.4150969591715956</v>
      </c>
      <c r="R27" s="20">
        <f t="shared" si="2"/>
        <v>-1.049934035870965E-2</v>
      </c>
      <c r="T27" s="15" t="s">
        <v>244</v>
      </c>
      <c r="U27" s="15">
        <v>1</v>
      </c>
      <c r="V27" s="21">
        <f t="shared" si="3"/>
        <v>1.6366612111292963E-3</v>
      </c>
      <c r="W27" s="22">
        <f t="shared" si="4"/>
        <v>2.678659920015215E-6</v>
      </c>
    </row>
    <row r="28" spans="1:23" x14ac:dyDescent="0.25">
      <c r="A28" s="4" t="s">
        <v>24</v>
      </c>
      <c r="B28" s="5">
        <v>43008</v>
      </c>
      <c r="C28" s="15">
        <v>1</v>
      </c>
      <c r="D28" t="s">
        <v>204</v>
      </c>
      <c r="E28" s="15" t="s">
        <v>469</v>
      </c>
      <c r="F28" s="15" t="s">
        <v>471</v>
      </c>
      <c r="J28" s="15">
        <v>1</v>
      </c>
      <c r="K28" s="15" t="s">
        <v>244</v>
      </c>
      <c r="L28" s="15"/>
      <c r="N28" s="15" t="s">
        <v>423</v>
      </c>
      <c r="O28" s="15">
        <v>2</v>
      </c>
      <c r="P28" s="20">
        <f t="shared" si="0"/>
        <v>3.2733224222585926E-3</v>
      </c>
      <c r="Q28" s="20">
        <f t="shared" si="1"/>
        <v>-5.7219497786116502</v>
      </c>
      <c r="R28" s="20">
        <f t="shared" si="2"/>
        <v>-1.8729786509367106E-2</v>
      </c>
      <c r="T28" s="15" t="s">
        <v>423</v>
      </c>
      <c r="U28" s="15">
        <v>2</v>
      </c>
      <c r="V28" s="21">
        <f t="shared" si="3"/>
        <v>3.2733224222585926E-3</v>
      </c>
      <c r="W28" s="22">
        <f t="shared" si="4"/>
        <v>1.071463968006086E-5</v>
      </c>
    </row>
    <row r="29" spans="1:23" x14ac:dyDescent="0.25">
      <c r="A29" s="4" t="s">
        <v>24</v>
      </c>
      <c r="B29" s="5">
        <v>43008</v>
      </c>
      <c r="C29" s="11">
        <v>1</v>
      </c>
      <c r="D29" t="s">
        <v>204</v>
      </c>
      <c r="E29" s="9" t="s">
        <v>470</v>
      </c>
      <c r="F29" s="10" t="s">
        <v>471</v>
      </c>
      <c r="J29" s="15">
        <v>2</v>
      </c>
      <c r="K29" s="15" t="s">
        <v>423</v>
      </c>
      <c r="L29" s="15"/>
      <c r="N29" s="15" t="s">
        <v>569</v>
      </c>
      <c r="O29" s="15">
        <v>1</v>
      </c>
      <c r="P29" s="20">
        <f t="shared" si="0"/>
        <v>1.6366612111292963E-3</v>
      </c>
      <c r="Q29" s="20">
        <f t="shared" si="1"/>
        <v>-6.4150969591715956</v>
      </c>
      <c r="R29" s="20">
        <f t="shared" si="2"/>
        <v>-1.049934035870965E-2</v>
      </c>
      <c r="T29" s="15" t="s">
        <v>569</v>
      </c>
      <c r="U29" s="15">
        <v>1</v>
      </c>
      <c r="V29" s="21">
        <f t="shared" si="3"/>
        <v>1.6366612111292963E-3</v>
      </c>
      <c r="W29" s="22">
        <f t="shared" si="4"/>
        <v>2.678659920015215E-6</v>
      </c>
    </row>
    <row r="30" spans="1:23" x14ac:dyDescent="0.25">
      <c r="A30" s="4" t="s">
        <v>24</v>
      </c>
      <c r="B30" s="5">
        <v>43008</v>
      </c>
      <c r="C30" s="6">
        <v>1</v>
      </c>
      <c r="D30" t="s">
        <v>338</v>
      </c>
      <c r="E30" s="6" t="s">
        <v>349</v>
      </c>
      <c r="F30" s="6" t="s">
        <v>438</v>
      </c>
      <c r="J30" s="15">
        <v>1</v>
      </c>
      <c r="K30" s="15" t="s">
        <v>569</v>
      </c>
      <c r="L30" s="15"/>
      <c r="N30" s="16" t="s">
        <v>86</v>
      </c>
      <c r="O30" s="16">
        <v>5</v>
      </c>
      <c r="P30" s="20">
        <f t="shared" si="0"/>
        <v>8.1833060556464818E-3</v>
      </c>
      <c r="Q30" s="20">
        <f t="shared" si="1"/>
        <v>-4.8056590467374951</v>
      </c>
      <c r="R30" s="20">
        <f t="shared" si="2"/>
        <v>-3.9326178778539243E-2</v>
      </c>
      <c r="T30" s="16" t="s">
        <v>86</v>
      </c>
      <c r="U30" s="16">
        <v>5</v>
      </c>
      <c r="V30" s="21">
        <f t="shared" si="3"/>
        <v>8.1833060556464818E-3</v>
      </c>
      <c r="W30" s="22">
        <f t="shared" si="4"/>
        <v>6.6966498000380377E-5</v>
      </c>
    </row>
    <row r="31" spans="1:23" x14ac:dyDescent="0.25">
      <c r="A31" s="4" t="s">
        <v>24</v>
      </c>
      <c r="B31" s="5">
        <v>43008</v>
      </c>
      <c r="C31" s="6">
        <v>2</v>
      </c>
      <c r="D31" t="s">
        <v>338</v>
      </c>
      <c r="E31" s="6" t="s">
        <v>364</v>
      </c>
      <c r="F31" s="6" t="s">
        <v>438</v>
      </c>
      <c r="J31" s="16">
        <v>5</v>
      </c>
      <c r="K31" s="15" t="s">
        <v>40</v>
      </c>
      <c r="N31" s="17" t="s">
        <v>200</v>
      </c>
      <c r="O31" s="17">
        <v>16</v>
      </c>
      <c r="P31" s="20">
        <f t="shared" si="0"/>
        <v>2.6186579378068741E-2</v>
      </c>
      <c r="Q31" s="20">
        <f t="shared" si="1"/>
        <v>-3.642508236931814</v>
      </c>
      <c r="R31" s="20">
        <f t="shared" si="2"/>
        <v>-9.5384831081684163E-2</v>
      </c>
      <c r="T31" s="17" t="s">
        <v>200</v>
      </c>
      <c r="U31" s="17">
        <v>16</v>
      </c>
      <c r="V31" s="21">
        <f t="shared" si="3"/>
        <v>2.6186579378068741E-2</v>
      </c>
      <c r="W31" s="22">
        <f t="shared" si="4"/>
        <v>6.8573693952389504E-4</v>
      </c>
    </row>
    <row r="32" spans="1:23" x14ac:dyDescent="0.25">
      <c r="A32" s="4" t="s">
        <v>24</v>
      </c>
      <c r="B32" s="5">
        <v>43008</v>
      </c>
      <c r="C32" s="6">
        <v>1</v>
      </c>
      <c r="D32" t="s">
        <v>338</v>
      </c>
      <c r="E32" s="6" t="s">
        <v>365</v>
      </c>
      <c r="F32" s="6" t="s">
        <v>438</v>
      </c>
      <c r="J32" s="17">
        <v>16</v>
      </c>
      <c r="K32" s="15" t="s">
        <v>698</v>
      </c>
      <c r="N32" s="17" t="s">
        <v>676</v>
      </c>
      <c r="O32" s="17">
        <v>7</v>
      </c>
      <c r="P32" s="20">
        <f t="shared" si="0"/>
        <v>1.1456628477905073E-2</v>
      </c>
      <c r="Q32" s="20">
        <f t="shared" si="1"/>
        <v>-4.4691868101162822</v>
      </c>
      <c r="R32" s="20">
        <f t="shared" si="2"/>
        <v>-5.1201812881855928E-2</v>
      </c>
      <c r="T32" s="17" t="s">
        <v>676</v>
      </c>
      <c r="U32" s="17">
        <v>7</v>
      </c>
      <c r="V32" s="21">
        <f t="shared" si="3"/>
        <v>1.1456628477905073E-2</v>
      </c>
      <c r="W32" s="22">
        <f t="shared" si="4"/>
        <v>1.3125433608074551E-4</v>
      </c>
    </row>
    <row r="33" spans="1:23" x14ac:dyDescent="0.25">
      <c r="A33" s="4" t="s">
        <v>24</v>
      </c>
      <c r="B33" s="5">
        <v>43008</v>
      </c>
      <c r="C33" s="17">
        <v>15</v>
      </c>
      <c r="D33" t="s">
        <v>204</v>
      </c>
      <c r="E33" s="17" t="s">
        <v>452</v>
      </c>
      <c r="F33" s="6" t="s">
        <v>679</v>
      </c>
      <c r="G33" t="s">
        <v>698</v>
      </c>
      <c r="J33" s="17">
        <v>7</v>
      </c>
      <c r="K33" s="17" t="s">
        <v>676</v>
      </c>
      <c r="L33" s="15"/>
      <c r="N33" s="15" t="s">
        <v>549</v>
      </c>
      <c r="O33" s="15">
        <v>1</v>
      </c>
      <c r="P33" s="20">
        <f t="shared" si="0"/>
        <v>1.6366612111292963E-3</v>
      </c>
      <c r="Q33" s="20">
        <f t="shared" si="1"/>
        <v>-6.4150969591715956</v>
      </c>
      <c r="R33" s="20">
        <f t="shared" si="2"/>
        <v>-1.049934035870965E-2</v>
      </c>
      <c r="T33" s="15" t="s">
        <v>549</v>
      </c>
      <c r="U33" s="15">
        <v>1</v>
      </c>
      <c r="V33" s="21">
        <f t="shared" si="3"/>
        <v>1.6366612111292963E-3</v>
      </c>
      <c r="W33" s="22">
        <f t="shared" si="4"/>
        <v>2.678659920015215E-6</v>
      </c>
    </row>
    <row r="34" spans="1:23" x14ac:dyDescent="0.25">
      <c r="A34" s="4" t="s">
        <v>24</v>
      </c>
      <c r="B34" s="5">
        <v>43008</v>
      </c>
      <c r="C34" s="8">
        <v>1</v>
      </c>
      <c r="D34" t="s">
        <v>341</v>
      </c>
      <c r="E34" s="8" t="s">
        <v>362</v>
      </c>
      <c r="F34" s="6" t="s">
        <v>435</v>
      </c>
      <c r="G34" s="15" t="s">
        <v>363</v>
      </c>
      <c r="J34" s="15">
        <v>1</v>
      </c>
      <c r="K34" s="15" t="s">
        <v>549</v>
      </c>
      <c r="L34" s="15"/>
      <c r="N34" s="15" t="s">
        <v>606</v>
      </c>
      <c r="O34" s="15">
        <v>3</v>
      </c>
      <c r="P34" s="20">
        <f t="shared" si="0"/>
        <v>4.9099836333878887E-3</v>
      </c>
      <c r="Q34" s="20">
        <f t="shared" si="1"/>
        <v>-5.3164846705034856</v>
      </c>
      <c r="R34" s="20">
        <f t="shared" si="2"/>
        <v>-2.6103852719329718E-2</v>
      </c>
      <c r="T34" s="15" t="s">
        <v>606</v>
      </c>
      <c r="U34" s="15">
        <v>3</v>
      </c>
      <c r="V34" s="21">
        <f t="shared" si="3"/>
        <v>4.9099836333878887E-3</v>
      </c>
      <c r="W34" s="22">
        <f t="shared" si="4"/>
        <v>2.4107939280136933E-5</v>
      </c>
    </row>
    <row r="35" spans="1:23" x14ac:dyDescent="0.25">
      <c r="A35" s="4" t="s">
        <v>24</v>
      </c>
      <c r="B35" s="5">
        <v>43024</v>
      </c>
      <c r="C35" s="17">
        <v>2</v>
      </c>
      <c r="D35" t="s">
        <v>666</v>
      </c>
      <c r="E35" s="17" t="s">
        <v>665</v>
      </c>
      <c r="F35" t="s">
        <v>680</v>
      </c>
      <c r="G35" t="s">
        <v>692</v>
      </c>
      <c r="J35" s="15">
        <v>3</v>
      </c>
      <c r="K35" s="15" t="s">
        <v>606</v>
      </c>
      <c r="L35" s="15"/>
      <c r="N35" s="6" t="s">
        <v>30</v>
      </c>
      <c r="O35" s="6">
        <v>12</v>
      </c>
      <c r="P35" s="20">
        <f t="shared" si="0"/>
        <v>1.9639934533551555E-2</v>
      </c>
      <c r="Q35" s="20">
        <f t="shared" si="1"/>
        <v>-3.9301903093835948</v>
      </c>
      <c r="R35" s="20">
        <f t="shared" si="2"/>
        <v>-7.7188680380692529E-2</v>
      </c>
      <c r="T35" s="6" t="s">
        <v>30</v>
      </c>
      <c r="U35" s="6">
        <v>12</v>
      </c>
      <c r="V35" s="21">
        <f t="shared" si="3"/>
        <v>1.9639934533551555E-2</v>
      </c>
      <c r="W35" s="22">
        <f t="shared" si="4"/>
        <v>3.8572702848219093E-4</v>
      </c>
    </row>
    <row r="36" spans="1:23" x14ac:dyDescent="0.25">
      <c r="A36" s="4" t="s">
        <v>24</v>
      </c>
      <c r="B36" s="5">
        <v>43024</v>
      </c>
      <c r="C36" s="15">
        <v>4</v>
      </c>
      <c r="D36" t="s">
        <v>666</v>
      </c>
      <c r="E36" s="15" t="s">
        <v>678</v>
      </c>
      <c r="F36" s="15" t="s">
        <v>680</v>
      </c>
      <c r="J36" s="6">
        <v>12</v>
      </c>
      <c r="K36" s="15" t="s">
        <v>262</v>
      </c>
      <c r="N36" s="15" t="s">
        <v>71</v>
      </c>
      <c r="O36" s="15">
        <v>2</v>
      </c>
      <c r="P36" s="20">
        <f t="shared" si="0"/>
        <v>3.2733224222585926E-3</v>
      </c>
      <c r="Q36" s="20">
        <f t="shared" si="1"/>
        <v>-5.7219497786116502</v>
      </c>
      <c r="R36" s="20">
        <f t="shared" si="2"/>
        <v>-1.8729786509367106E-2</v>
      </c>
      <c r="T36" s="15" t="s">
        <v>71</v>
      </c>
      <c r="U36" s="15">
        <v>2</v>
      </c>
      <c r="V36" s="21">
        <f t="shared" si="3"/>
        <v>3.2733224222585926E-3</v>
      </c>
      <c r="W36" s="22">
        <f t="shared" si="4"/>
        <v>1.071463968006086E-5</v>
      </c>
    </row>
    <row r="37" spans="1:23" x14ac:dyDescent="0.25">
      <c r="A37" s="4" t="s">
        <v>24</v>
      </c>
      <c r="B37" s="5">
        <v>43024</v>
      </c>
      <c r="C37" s="15">
        <v>1</v>
      </c>
      <c r="D37" t="s">
        <v>338</v>
      </c>
      <c r="E37" s="15" t="s">
        <v>349</v>
      </c>
      <c r="F37" t="s">
        <v>438</v>
      </c>
      <c r="J37" s="15">
        <v>2</v>
      </c>
      <c r="K37" s="15" t="s">
        <v>167</v>
      </c>
      <c r="N37" s="15" t="s">
        <v>71</v>
      </c>
      <c r="O37" s="15">
        <v>3</v>
      </c>
      <c r="P37" s="20">
        <f t="shared" si="0"/>
        <v>4.9099836333878887E-3</v>
      </c>
      <c r="Q37" s="20">
        <f t="shared" si="1"/>
        <v>-5.3164846705034856</v>
      </c>
      <c r="R37" s="20">
        <f t="shared" si="2"/>
        <v>-2.6103852719329718E-2</v>
      </c>
      <c r="T37" s="15" t="s">
        <v>71</v>
      </c>
      <c r="U37" s="15">
        <v>3</v>
      </c>
      <c r="V37" s="21">
        <f t="shared" si="3"/>
        <v>4.9099836333878887E-3</v>
      </c>
      <c r="W37" s="22">
        <f t="shared" si="4"/>
        <v>2.4107939280136933E-5</v>
      </c>
    </row>
    <row r="38" spans="1:23" x14ac:dyDescent="0.25">
      <c r="A38" s="4" t="s">
        <v>24</v>
      </c>
      <c r="B38" s="5">
        <v>43024</v>
      </c>
      <c r="C38" s="15">
        <v>1</v>
      </c>
      <c r="D38" t="s">
        <v>338</v>
      </c>
      <c r="E38" s="15" t="s">
        <v>432</v>
      </c>
      <c r="F38" s="15" t="s">
        <v>438</v>
      </c>
      <c r="J38" s="15">
        <v>3</v>
      </c>
      <c r="K38" s="15" t="s">
        <v>74</v>
      </c>
      <c r="N38" s="15" t="s">
        <v>30</v>
      </c>
      <c r="O38" s="15">
        <v>2</v>
      </c>
      <c r="P38" s="20">
        <f t="shared" si="0"/>
        <v>3.2733224222585926E-3</v>
      </c>
      <c r="Q38" s="20">
        <f t="shared" si="1"/>
        <v>-5.7219497786116502</v>
      </c>
      <c r="R38" s="20">
        <f t="shared" si="2"/>
        <v>-1.8729786509367106E-2</v>
      </c>
      <c r="T38" s="15" t="s">
        <v>30</v>
      </c>
      <c r="U38" s="15">
        <v>2</v>
      </c>
      <c r="V38" s="21">
        <f t="shared" si="3"/>
        <v>3.2733224222585926E-3</v>
      </c>
      <c r="W38" s="22">
        <f t="shared" si="4"/>
        <v>1.071463968006086E-5</v>
      </c>
    </row>
    <row r="39" spans="1:23" x14ac:dyDescent="0.25">
      <c r="A39" s="4" t="s">
        <v>24</v>
      </c>
      <c r="B39" s="5">
        <v>43024</v>
      </c>
      <c r="C39" s="17">
        <v>3</v>
      </c>
      <c r="D39" t="s">
        <v>336</v>
      </c>
      <c r="E39" s="17" t="s">
        <v>343</v>
      </c>
      <c r="F39" s="15" t="s">
        <v>439</v>
      </c>
      <c r="G39" t="s">
        <v>405</v>
      </c>
      <c r="J39" s="15">
        <v>2</v>
      </c>
      <c r="K39" s="15" t="s">
        <v>32</v>
      </c>
      <c r="N39" s="15" t="s">
        <v>402</v>
      </c>
      <c r="O39" s="15">
        <v>1</v>
      </c>
      <c r="P39" s="20">
        <f t="shared" si="0"/>
        <v>1.6366612111292963E-3</v>
      </c>
      <c r="Q39" s="20">
        <f t="shared" si="1"/>
        <v>-6.4150969591715956</v>
      </c>
      <c r="R39" s="20">
        <f t="shared" si="2"/>
        <v>-1.049934035870965E-2</v>
      </c>
      <c r="T39" s="15" t="s">
        <v>402</v>
      </c>
      <c r="U39" s="15">
        <v>1</v>
      </c>
      <c r="V39" s="21">
        <f t="shared" si="3"/>
        <v>1.6366612111292963E-3</v>
      </c>
      <c r="W39" s="22">
        <f t="shared" si="4"/>
        <v>2.678659920015215E-6</v>
      </c>
    </row>
    <row r="40" spans="1:23" x14ac:dyDescent="0.25">
      <c r="A40" s="4" t="s">
        <v>24</v>
      </c>
      <c r="B40" s="5">
        <v>43024</v>
      </c>
      <c r="C40" s="17">
        <v>7</v>
      </c>
      <c r="D40" t="s">
        <v>666</v>
      </c>
      <c r="E40" s="17" t="s">
        <v>676</v>
      </c>
      <c r="F40" s="15" t="s">
        <v>679</v>
      </c>
      <c r="J40" s="15">
        <v>1</v>
      </c>
      <c r="K40" s="15" t="s">
        <v>44</v>
      </c>
      <c r="N40" s="15" t="s">
        <v>114</v>
      </c>
      <c r="O40" s="15">
        <v>6</v>
      </c>
      <c r="P40" s="20">
        <f t="shared" si="0"/>
        <v>9.8199672667757774E-3</v>
      </c>
      <c r="Q40" s="20">
        <f t="shared" si="1"/>
        <v>-4.6233374899435402</v>
      </c>
      <c r="R40" s="20">
        <f t="shared" si="2"/>
        <v>-4.5401022814502853E-2</v>
      </c>
      <c r="T40" s="15" t="s">
        <v>114</v>
      </c>
      <c r="U40" s="15">
        <v>6</v>
      </c>
      <c r="V40" s="21">
        <f t="shared" si="3"/>
        <v>9.8199672667757774E-3</v>
      </c>
      <c r="W40" s="22">
        <f t="shared" si="4"/>
        <v>9.6431757120547733E-5</v>
      </c>
    </row>
    <row r="41" spans="1:23" x14ac:dyDescent="0.25">
      <c r="A41" s="4" t="s">
        <v>24</v>
      </c>
      <c r="B41" s="5">
        <v>43024</v>
      </c>
      <c r="C41" s="15">
        <v>1</v>
      </c>
      <c r="D41" t="s">
        <v>666</v>
      </c>
      <c r="E41" s="15" t="s">
        <v>677</v>
      </c>
      <c r="F41" s="15" t="s">
        <v>679</v>
      </c>
      <c r="G41" s="15"/>
      <c r="J41" s="15">
        <v>6</v>
      </c>
      <c r="K41" s="15" t="s">
        <v>168</v>
      </c>
      <c r="N41" s="15" t="s">
        <v>247</v>
      </c>
      <c r="O41" s="15">
        <v>3</v>
      </c>
      <c r="P41" s="20">
        <f t="shared" si="0"/>
        <v>4.9099836333878887E-3</v>
      </c>
      <c r="Q41" s="20">
        <f t="shared" si="1"/>
        <v>-5.3164846705034856</v>
      </c>
      <c r="R41" s="20">
        <f t="shared" si="2"/>
        <v>-2.6103852719329718E-2</v>
      </c>
      <c r="T41" s="15" t="s">
        <v>247</v>
      </c>
      <c r="U41" s="15">
        <v>3</v>
      </c>
      <c r="V41" s="21">
        <f t="shared" si="3"/>
        <v>4.9099836333878887E-3</v>
      </c>
      <c r="W41" s="22">
        <f t="shared" si="4"/>
        <v>2.4107939280136933E-5</v>
      </c>
    </row>
    <row r="42" spans="1:23" x14ac:dyDescent="0.25">
      <c r="A42" s="4" t="s">
        <v>24</v>
      </c>
      <c r="B42" s="5">
        <v>43024</v>
      </c>
      <c r="C42" s="15">
        <v>1</v>
      </c>
      <c r="D42" t="s">
        <v>337</v>
      </c>
      <c r="E42" s="15" t="s">
        <v>429</v>
      </c>
      <c r="F42" s="15" t="s">
        <v>440</v>
      </c>
      <c r="G42" s="15" t="s">
        <v>352</v>
      </c>
      <c r="J42" s="15">
        <v>3</v>
      </c>
      <c r="K42" s="15" t="s">
        <v>433</v>
      </c>
      <c r="N42" s="6" t="s">
        <v>247</v>
      </c>
      <c r="O42" s="6">
        <v>2</v>
      </c>
      <c r="P42" s="20">
        <f t="shared" si="0"/>
        <v>3.2733224222585926E-3</v>
      </c>
      <c r="Q42" s="20">
        <f t="shared" si="1"/>
        <v>-5.7219497786116502</v>
      </c>
      <c r="R42" s="20">
        <f t="shared" si="2"/>
        <v>-1.8729786509367106E-2</v>
      </c>
      <c r="T42" s="6" t="s">
        <v>247</v>
      </c>
      <c r="U42" s="6">
        <v>2</v>
      </c>
      <c r="V42" s="21">
        <f t="shared" si="3"/>
        <v>3.2733224222585926E-3</v>
      </c>
      <c r="W42" s="22">
        <f t="shared" si="4"/>
        <v>1.071463968006086E-5</v>
      </c>
    </row>
    <row r="43" spans="1:23" x14ac:dyDescent="0.25">
      <c r="A43" s="4" t="s">
        <v>24</v>
      </c>
      <c r="B43" s="5">
        <v>43024</v>
      </c>
      <c r="C43" s="15">
        <v>3</v>
      </c>
      <c r="D43" t="s">
        <v>373</v>
      </c>
      <c r="E43" s="15" t="s">
        <v>430</v>
      </c>
      <c r="F43" s="15" t="s">
        <v>441</v>
      </c>
      <c r="G43" t="s">
        <v>433</v>
      </c>
      <c r="J43" s="6">
        <v>2</v>
      </c>
      <c r="K43" s="15" t="s">
        <v>718</v>
      </c>
      <c r="N43" s="15" t="s">
        <v>420</v>
      </c>
      <c r="O43" s="15">
        <v>3</v>
      </c>
      <c r="P43" s="20">
        <f t="shared" si="0"/>
        <v>4.9099836333878887E-3</v>
      </c>
      <c r="Q43" s="20">
        <f t="shared" si="1"/>
        <v>-5.3164846705034856</v>
      </c>
      <c r="R43" s="20">
        <f t="shared" si="2"/>
        <v>-2.6103852719329718E-2</v>
      </c>
      <c r="T43" s="15" t="s">
        <v>420</v>
      </c>
      <c r="U43" s="15">
        <v>3</v>
      </c>
      <c r="V43" s="21">
        <f t="shared" si="3"/>
        <v>4.9099836333878887E-3</v>
      </c>
      <c r="W43" s="22">
        <f t="shared" si="4"/>
        <v>2.4107939280136933E-5</v>
      </c>
    </row>
    <row r="44" spans="1:23" x14ac:dyDescent="0.25">
      <c r="A44" s="4" t="s">
        <v>24</v>
      </c>
      <c r="B44" s="5">
        <v>43024</v>
      </c>
      <c r="C44" s="15">
        <v>2</v>
      </c>
      <c r="D44" s="15" t="s">
        <v>428</v>
      </c>
      <c r="E44" s="15" t="s">
        <v>420</v>
      </c>
      <c r="F44" s="15" t="s">
        <v>435</v>
      </c>
      <c r="G44" t="s">
        <v>697</v>
      </c>
      <c r="J44" s="15">
        <v>3</v>
      </c>
      <c r="K44" s="15" t="s">
        <v>695</v>
      </c>
      <c r="N44" s="15" t="s">
        <v>420</v>
      </c>
      <c r="O44" s="15">
        <v>1</v>
      </c>
      <c r="P44" s="20">
        <f t="shared" si="0"/>
        <v>1.6366612111292963E-3</v>
      </c>
      <c r="Q44" s="20">
        <f t="shared" si="1"/>
        <v>-6.4150969591715956</v>
      </c>
      <c r="R44" s="20">
        <f t="shared" si="2"/>
        <v>-1.049934035870965E-2</v>
      </c>
      <c r="T44" s="15" t="s">
        <v>420</v>
      </c>
      <c r="U44" s="15">
        <v>1</v>
      </c>
      <c r="V44" s="21">
        <f t="shared" si="3"/>
        <v>1.6366612111292963E-3</v>
      </c>
      <c r="W44" s="22">
        <f t="shared" si="4"/>
        <v>2.678659920015215E-6</v>
      </c>
    </row>
    <row r="45" spans="1:23" x14ac:dyDescent="0.25">
      <c r="A45" s="4" t="s">
        <v>24</v>
      </c>
      <c r="B45" s="5">
        <v>43024</v>
      </c>
      <c r="C45" s="15">
        <v>1</v>
      </c>
      <c r="D45" s="15" t="s">
        <v>428</v>
      </c>
      <c r="E45" s="15" t="s">
        <v>407</v>
      </c>
      <c r="F45" s="15" t="s">
        <v>435</v>
      </c>
      <c r="J45" s="15">
        <v>1</v>
      </c>
      <c r="K45" s="15" t="s">
        <v>696</v>
      </c>
      <c r="N45" s="6" t="s">
        <v>54</v>
      </c>
      <c r="O45" s="6">
        <v>3</v>
      </c>
      <c r="P45" s="20">
        <f t="shared" si="0"/>
        <v>4.9099836333878887E-3</v>
      </c>
      <c r="Q45" s="20">
        <f t="shared" si="1"/>
        <v>-5.3164846705034856</v>
      </c>
      <c r="R45" s="20">
        <f t="shared" si="2"/>
        <v>-2.6103852719329718E-2</v>
      </c>
      <c r="T45" s="6" t="s">
        <v>54</v>
      </c>
      <c r="U45" s="6">
        <v>3</v>
      </c>
      <c r="V45" s="21">
        <f t="shared" si="3"/>
        <v>4.9099836333878887E-3</v>
      </c>
      <c r="W45" s="22">
        <f t="shared" si="4"/>
        <v>2.4107939280136933E-5</v>
      </c>
    </row>
    <row r="46" spans="1:23" x14ac:dyDescent="0.25">
      <c r="A46" s="4" t="s">
        <v>24</v>
      </c>
      <c r="B46" s="5">
        <v>43024</v>
      </c>
      <c r="C46" s="17">
        <v>1</v>
      </c>
      <c r="D46" s="15" t="s">
        <v>428</v>
      </c>
      <c r="E46" s="17" t="s">
        <v>431</v>
      </c>
      <c r="F46" s="15" t="s">
        <v>435</v>
      </c>
      <c r="J46" s="6">
        <v>3</v>
      </c>
      <c r="K46" s="15" t="s">
        <v>269</v>
      </c>
      <c r="N46" s="6" t="s">
        <v>253</v>
      </c>
      <c r="O46" s="6">
        <v>2</v>
      </c>
      <c r="P46" s="20">
        <f t="shared" si="0"/>
        <v>3.2733224222585926E-3</v>
      </c>
      <c r="Q46" s="20">
        <f t="shared" si="1"/>
        <v>-5.7219497786116502</v>
      </c>
      <c r="R46" s="20">
        <f t="shared" si="2"/>
        <v>-1.8729786509367106E-2</v>
      </c>
      <c r="T46" s="6" t="s">
        <v>253</v>
      </c>
      <c r="U46" s="6">
        <v>2</v>
      </c>
      <c r="V46" s="21">
        <f t="shared" si="3"/>
        <v>3.2733224222585926E-3</v>
      </c>
      <c r="W46" s="22">
        <f t="shared" si="4"/>
        <v>1.071463968006086E-5</v>
      </c>
    </row>
    <row r="47" spans="1:23" x14ac:dyDescent="0.25">
      <c r="A47" s="4" t="s">
        <v>24</v>
      </c>
      <c r="B47" s="5">
        <v>43040</v>
      </c>
      <c r="C47" s="15">
        <v>3</v>
      </c>
      <c r="D47" t="s">
        <v>608</v>
      </c>
      <c r="E47" s="15" t="s">
        <v>183</v>
      </c>
      <c r="F47" s="15" t="s">
        <v>680</v>
      </c>
      <c r="G47" t="s">
        <v>690</v>
      </c>
      <c r="J47" s="6">
        <v>2</v>
      </c>
      <c r="K47" s="6" t="s">
        <v>253</v>
      </c>
      <c r="L47" s="15"/>
      <c r="N47" s="6" t="s">
        <v>52</v>
      </c>
      <c r="O47" s="6">
        <v>1</v>
      </c>
      <c r="P47" s="20">
        <f t="shared" si="0"/>
        <v>1.6366612111292963E-3</v>
      </c>
      <c r="Q47" s="20">
        <f t="shared" si="1"/>
        <v>-6.4150969591715956</v>
      </c>
      <c r="R47" s="20">
        <f t="shared" si="2"/>
        <v>-1.049934035870965E-2</v>
      </c>
      <c r="T47" s="6" t="s">
        <v>52</v>
      </c>
      <c r="U47" s="6">
        <v>1</v>
      </c>
      <c r="V47" s="21">
        <f t="shared" si="3"/>
        <v>1.6366612111292963E-3</v>
      </c>
      <c r="W47" s="22">
        <f t="shared" si="4"/>
        <v>2.678659920015215E-6</v>
      </c>
    </row>
    <row r="48" spans="1:23" x14ac:dyDescent="0.25">
      <c r="A48" s="4" t="s">
        <v>24</v>
      </c>
      <c r="B48" s="5">
        <v>43040</v>
      </c>
      <c r="C48" s="15">
        <v>10</v>
      </c>
      <c r="D48" t="s">
        <v>608</v>
      </c>
      <c r="E48" s="15" t="s">
        <v>607</v>
      </c>
      <c r="F48" s="15" t="s">
        <v>680</v>
      </c>
      <c r="J48" s="6">
        <v>1</v>
      </c>
      <c r="K48" s="6" t="s">
        <v>52</v>
      </c>
      <c r="L48" s="15"/>
      <c r="N48" s="15" t="s">
        <v>242</v>
      </c>
      <c r="O48" s="15">
        <v>1</v>
      </c>
      <c r="P48" s="20">
        <f t="shared" si="0"/>
        <v>1.6366612111292963E-3</v>
      </c>
      <c r="Q48" s="20">
        <f t="shared" si="1"/>
        <v>-6.4150969591715956</v>
      </c>
      <c r="R48" s="20">
        <f t="shared" si="2"/>
        <v>-1.049934035870965E-2</v>
      </c>
      <c r="T48" s="15" t="s">
        <v>242</v>
      </c>
      <c r="U48" s="15">
        <v>1</v>
      </c>
      <c r="V48" s="21">
        <f t="shared" si="3"/>
        <v>1.6366612111292963E-3</v>
      </c>
      <c r="W48" s="22">
        <f t="shared" si="4"/>
        <v>2.678659920015215E-6</v>
      </c>
    </row>
    <row r="49" spans="1:23" x14ac:dyDescent="0.25">
      <c r="A49" s="4" t="s">
        <v>24</v>
      </c>
      <c r="B49" s="5">
        <v>43040</v>
      </c>
      <c r="C49" s="17">
        <v>6</v>
      </c>
      <c r="D49" t="s">
        <v>608</v>
      </c>
      <c r="E49" s="17" t="s">
        <v>192</v>
      </c>
      <c r="F49" s="6" t="s">
        <v>680</v>
      </c>
      <c r="J49" s="15">
        <v>1</v>
      </c>
      <c r="K49" s="15" t="s">
        <v>242</v>
      </c>
      <c r="L49" s="15"/>
      <c r="N49" s="17" t="s">
        <v>217</v>
      </c>
      <c r="O49" s="17">
        <v>1</v>
      </c>
      <c r="P49" s="20">
        <f t="shared" si="0"/>
        <v>1.6366612111292963E-3</v>
      </c>
      <c r="Q49" s="20">
        <f t="shared" si="1"/>
        <v>-6.4150969591715956</v>
      </c>
      <c r="R49" s="20">
        <f t="shared" si="2"/>
        <v>-1.049934035870965E-2</v>
      </c>
      <c r="T49" s="17" t="s">
        <v>217</v>
      </c>
      <c r="U49" s="17">
        <v>1</v>
      </c>
      <c r="V49" s="21">
        <f t="shared" si="3"/>
        <v>1.6366612111292963E-3</v>
      </c>
      <c r="W49" s="22">
        <f t="shared" si="4"/>
        <v>2.678659920015215E-6</v>
      </c>
    </row>
    <row r="50" spans="1:23" x14ac:dyDescent="0.25">
      <c r="A50" s="4" t="s">
        <v>24</v>
      </c>
      <c r="B50" s="5">
        <v>43040</v>
      </c>
      <c r="C50" s="15">
        <v>1</v>
      </c>
      <c r="D50" t="s">
        <v>564</v>
      </c>
      <c r="E50" s="6" t="s">
        <v>248</v>
      </c>
      <c r="F50" s="15" t="s">
        <v>507</v>
      </c>
      <c r="J50" s="17">
        <v>1</v>
      </c>
      <c r="K50" s="17" t="s">
        <v>217</v>
      </c>
      <c r="L50" s="15"/>
      <c r="N50" s="15" t="s">
        <v>95</v>
      </c>
      <c r="O50" s="15">
        <v>1</v>
      </c>
      <c r="P50" s="20">
        <f t="shared" si="0"/>
        <v>1.6366612111292963E-3</v>
      </c>
      <c r="Q50" s="20">
        <f t="shared" si="1"/>
        <v>-6.4150969591715956</v>
      </c>
      <c r="R50" s="20">
        <f t="shared" si="2"/>
        <v>-1.049934035870965E-2</v>
      </c>
      <c r="T50" s="15" t="s">
        <v>95</v>
      </c>
      <c r="U50" s="15">
        <v>1</v>
      </c>
      <c r="V50" s="21">
        <f t="shared" si="3"/>
        <v>1.6366612111292963E-3</v>
      </c>
      <c r="W50" s="22">
        <f t="shared" si="4"/>
        <v>2.678659920015215E-6</v>
      </c>
    </row>
    <row r="51" spans="1:23" x14ac:dyDescent="0.25">
      <c r="A51" s="4" t="s">
        <v>24</v>
      </c>
      <c r="B51" s="5">
        <v>43040</v>
      </c>
      <c r="C51" s="15">
        <v>2</v>
      </c>
      <c r="D51" t="s">
        <v>526</v>
      </c>
      <c r="E51" s="15" t="s">
        <v>568</v>
      </c>
      <c r="F51" s="15" t="s">
        <v>507</v>
      </c>
      <c r="J51" s="15">
        <v>1</v>
      </c>
      <c r="K51" s="15" t="s">
        <v>95</v>
      </c>
      <c r="L51" s="15"/>
      <c r="N51" s="8" t="s">
        <v>250</v>
      </c>
      <c r="O51" s="8">
        <v>1</v>
      </c>
      <c r="P51" s="20">
        <f t="shared" si="0"/>
        <v>1.6366612111292963E-3</v>
      </c>
      <c r="Q51" s="20">
        <f t="shared" si="1"/>
        <v>-6.4150969591715956</v>
      </c>
      <c r="R51" s="20">
        <f t="shared" si="2"/>
        <v>-1.049934035870965E-2</v>
      </c>
      <c r="T51" s="8" t="s">
        <v>250</v>
      </c>
      <c r="U51" s="8">
        <v>1</v>
      </c>
      <c r="V51" s="21">
        <f t="shared" si="3"/>
        <v>1.6366612111292963E-3</v>
      </c>
      <c r="W51" s="22">
        <f t="shared" si="4"/>
        <v>2.678659920015215E-6</v>
      </c>
    </row>
    <row r="52" spans="1:23" x14ac:dyDescent="0.25">
      <c r="A52" s="4" t="s">
        <v>24</v>
      </c>
      <c r="B52" s="5">
        <v>43040</v>
      </c>
      <c r="C52" s="15">
        <v>1</v>
      </c>
      <c r="D52" t="s">
        <v>526</v>
      </c>
      <c r="E52" s="15" t="s">
        <v>569</v>
      </c>
      <c r="F52" s="15" t="s">
        <v>507</v>
      </c>
      <c r="J52" s="8">
        <v>1</v>
      </c>
      <c r="K52" s="8" t="s">
        <v>250</v>
      </c>
      <c r="L52" s="15"/>
      <c r="N52" s="15"/>
      <c r="O52" s="15">
        <f>SUM(O11:O51)</f>
        <v>611</v>
      </c>
      <c r="P52" s="15"/>
      <c r="Q52" s="15"/>
      <c r="R52" s="15"/>
    </row>
    <row r="53" spans="1:23" x14ac:dyDescent="0.25">
      <c r="A53" s="4" t="s">
        <v>24</v>
      </c>
      <c r="B53" s="5">
        <v>43040</v>
      </c>
      <c r="C53">
        <v>1</v>
      </c>
      <c r="D53" t="s">
        <v>526</v>
      </c>
      <c r="E53" t="s">
        <v>528</v>
      </c>
      <c r="F53" t="s">
        <v>507</v>
      </c>
      <c r="P53" s="20" t="s">
        <v>728</v>
      </c>
      <c r="Q53" s="20"/>
      <c r="R53" s="20">
        <f>SUM(R11:R51)</f>
        <v>-1.4446172339666006</v>
      </c>
    </row>
    <row r="54" spans="1:23" x14ac:dyDescent="0.25">
      <c r="A54" s="4" t="s">
        <v>24</v>
      </c>
      <c r="B54" s="5">
        <v>43040</v>
      </c>
      <c r="C54" s="15">
        <v>2</v>
      </c>
      <c r="D54" t="s">
        <v>511</v>
      </c>
      <c r="E54" s="15" t="s">
        <v>512</v>
      </c>
      <c r="F54" s="15" t="s">
        <v>571</v>
      </c>
      <c r="G54" t="s">
        <v>539</v>
      </c>
      <c r="P54" s="20" t="s">
        <v>729</v>
      </c>
      <c r="Q54" s="20"/>
      <c r="R54" s="20">
        <f>R53*(-1)</f>
        <v>1.4446172339666006</v>
      </c>
    </row>
    <row r="55" spans="1:23" x14ac:dyDescent="0.25">
      <c r="A55" s="4" t="s">
        <v>24</v>
      </c>
      <c r="B55" s="5">
        <v>43040</v>
      </c>
      <c r="C55" s="17">
        <v>1</v>
      </c>
      <c r="D55" t="s">
        <v>608</v>
      </c>
      <c r="E55" s="17" t="s">
        <v>182</v>
      </c>
      <c r="F55" s="15" t="s">
        <v>679</v>
      </c>
      <c r="G55" t="s">
        <v>698</v>
      </c>
      <c r="P55" s="15" t="s">
        <v>731</v>
      </c>
      <c r="Q55" s="15">
        <f>R54/LOG(41)</f>
        <v>0.89572897691624254</v>
      </c>
      <c r="R55" s="15"/>
    </row>
    <row r="56" spans="1:23" x14ac:dyDescent="0.25">
      <c r="A56" s="4" t="s">
        <v>24</v>
      </c>
      <c r="B56" s="5">
        <v>43040</v>
      </c>
      <c r="C56" s="15">
        <v>3</v>
      </c>
      <c r="D56" t="s">
        <v>608</v>
      </c>
      <c r="E56" s="15" t="s">
        <v>606</v>
      </c>
      <c r="F56" s="15" t="s">
        <v>679</v>
      </c>
    </row>
    <row r="57" spans="1:23" x14ac:dyDescent="0.25">
      <c r="A57" s="4" t="s">
        <v>24</v>
      </c>
      <c r="B57" s="5">
        <v>43040</v>
      </c>
      <c r="C57" s="15">
        <v>10</v>
      </c>
      <c r="D57" t="s">
        <v>519</v>
      </c>
      <c r="E57" s="15" t="s">
        <v>565</v>
      </c>
      <c r="F57" s="15" t="s">
        <v>506</v>
      </c>
      <c r="G57" t="s">
        <v>524</v>
      </c>
    </row>
    <row r="58" spans="1:23" x14ac:dyDescent="0.25">
      <c r="A58" s="4" t="s">
        <v>24</v>
      </c>
      <c r="B58" s="5">
        <v>43040</v>
      </c>
      <c r="C58" s="15">
        <v>2</v>
      </c>
      <c r="D58" t="s">
        <v>519</v>
      </c>
      <c r="E58" s="15" t="s">
        <v>523</v>
      </c>
      <c r="F58" s="15" t="s">
        <v>506</v>
      </c>
      <c r="G58" t="s">
        <v>552</v>
      </c>
    </row>
    <row r="59" spans="1:23" x14ac:dyDescent="0.25">
      <c r="A59" s="4" t="s">
        <v>24</v>
      </c>
      <c r="B59" s="5">
        <v>43040</v>
      </c>
      <c r="C59" s="15">
        <v>2</v>
      </c>
      <c r="D59" t="s">
        <v>519</v>
      </c>
      <c r="E59" s="15" t="s">
        <v>565</v>
      </c>
      <c r="F59" s="15" t="s">
        <v>506</v>
      </c>
      <c r="G59" t="s">
        <v>561</v>
      </c>
    </row>
    <row r="60" spans="1:23" x14ac:dyDescent="0.25">
      <c r="A60" s="4" t="s">
        <v>24</v>
      </c>
      <c r="B60" s="5">
        <v>43040</v>
      </c>
      <c r="C60" s="13">
        <v>1</v>
      </c>
      <c r="D60" s="14" t="s">
        <v>532</v>
      </c>
      <c r="E60" s="14" t="s">
        <v>537</v>
      </c>
      <c r="F60" t="s">
        <v>506</v>
      </c>
      <c r="G60" t="s">
        <v>570</v>
      </c>
    </row>
    <row r="61" spans="1:23" x14ac:dyDescent="0.25">
      <c r="A61" s="4" t="s">
        <v>24</v>
      </c>
      <c r="B61" s="5">
        <v>43040</v>
      </c>
      <c r="C61" s="15">
        <v>1</v>
      </c>
      <c r="D61" s="14" t="s">
        <v>513</v>
      </c>
      <c r="E61" s="15" t="s">
        <v>566</v>
      </c>
      <c r="F61" s="15" t="s">
        <v>531</v>
      </c>
      <c r="G61" t="s">
        <v>695</v>
      </c>
    </row>
    <row r="62" spans="1:23" x14ac:dyDescent="0.25">
      <c r="A62" s="4" t="s">
        <v>24</v>
      </c>
      <c r="B62" s="5">
        <v>43040</v>
      </c>
      <c r="C62" s="13">
        <v>1</v>
      </c>
      <c r="D62" s="14" t="s">
        <v>513</v>
      </c>
      <c r="E62" s="14" t="s">
        <v>566</v>
      </c>
      <c r="F62" t="s">
        <v>531</v>
      </c>
      <c r="G62" t="s">
        <v>696</v>
      </c>
    </row>
    <row r="63" spans="1:23" x14ac:dyDescent="0.25">
      <c r="A63" s="4" t="s">
        <v>24</v>
      </c>
      <c r="B63" s="5">
        <v>43040</v>
      </c>
      <c r="C63" s="16">
        <v>1</v>
      </c>
      <c r="D63" s="14" t="s">
        <v>513</v>
      </c>
      <c r="E63" s="16" t="s">
        <v>567</v>
      </c>
      <c r="F63" s="15" t="s">
        <v>531</v>
      </c>
    </row>
  </sheetData>
  <sortState ref="A2:H63">
    <sortCondition ref="B2:B6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S37"/>
  <sheetViews>
    <sheetView topLeftCell="C1" workbookViewId="0">
      <selection activeCell="J23" sqref="J23"/>
    </sheetView>
  </sheetViews>
  <sheetFormatPr defaultRowHeight="16.5" x14ac:dyDescent="0.25"/>
  <sheetData>
    <row r="6" spans="5:19" x14ac:dyDescent="0.25">
      <c r="F6" t="s">
        <v>574</v>
      </c>
      <c r="G6" t="s">
        <v>575</v>
      </c>
      <c r="H6" t="s">
        <v>576</v>
      </c>
      <c r="I6" t="s">
        <v>577</v>
      </c>
      <c r="J6" t="s">
        <v>578</v>
      </c>
      <c r="K6" t="s">
        <v>579</v>
      </c>
      <c r="N6" s="15" t="s">
        <v>574</v>
      </c>
      <c r="O6" s="15" t="s">
        <v>575</v>
      </c>
      <c r="P6" s="15" t="s">
        <v>576</v>
      </c>
      <c r="Q6" s="15" t="s">
        <v>577</v>
      </c>
      <c r="R6" s="15" t="s">
        <v>578</v>
      </c>
      <c r="S6" s="15" t="s">
        <v>579</v>
      </c>
    </row>
    <row r="7" spans="5:19" x14ac:dyDescent="0.25">
      <c r="E7" t="s">
        <v>580</v>
      </c>
      <c r="F7">
        <v>75</v>
      </c>
      <c r="G7">
        <v>58</v>
      </c>
      <c r="H7">
        <v>48</v>
      </c>
      <c r="I7">
        <v>38</v>
      </c>
      <c r="J7">
        <v>49</v>
      </c>
      <c r="K7">
        <v>41</v>
      </c>
      <c r="M7" t="s">
        <v>719</v>
      </c>
      <c r="N7" s="23">
        <v>3.6861327742995922</v>
      </c>
      <c r="O7" s="23">
        <v>2.6008660694528412</v>
      </c>
      <c r="P7" s="23">
        <v>3.1276705252057759</v>
      </c>
      <c r="Q7" s="23">
        <v>1.8482775371505</v>
      </c>
      <c r="R7" s="23">
        <v>1.8849179125863376</v>
      </c>
      <c r="S7" s="23">
        <v>1.4446172339666006</v>
      </c>
    </row>
    <row r="8" spans="5:19" x14ac:dyDescent="0.25">
      <c r="E8" t="s">
        <v>581</v>
      </c>
      <c r="F8">
        <v>19</v>
      </c>
      <c r="G8">
        <v>17</v>
      </c>
      <c r="H8">
        <v>24</v>
      </c>
      <c r="I8">
        <v>13</v>
      </c>
      <c r="J8">
        <v>18</v>
      </c>
      <c r="K8">
        <v>15</v>
      </c>
      <c r="M8" t="s">
        <v>720</v>
      </c>
      <c r="N8" s="23">
        <v>0.95753750000000004</v>
      </c>
      <c r="O8" s="23">
        <v>0.85546758848619719</v>
      </c>
      <c r="P8" s="23">
        <v>0.93310657596371882</v>
      </c>
      <c r="Q8" s="23">
        <v>0.64334080643815961</v>
      </c>
      <c r="R8" s="23">
        <v>0.61619967638184669</v>
      </c>
      <c r="S8" s="23">
        <v>0.46071879160293738</v>
      </c>
    </row>
    <row r="9" spans="5:19" x14ac:dyDescent="0.25">
      <c r="E9" t="s">
        <v>582</v>
      </c>
      <c r="F9">
        <v>17</v>
      </c>
      <c r="G9">
        <v>15</v>
      </c>
      <c r="H9">
        <v>7</v>
      </c>
      <c r="I9">
        <v>6</v>
      </c>
      <c r="J9">
        <v>11</v>
      </c>
      <c r="K9">
        <v>8</v>
      </c>
      <c r="M9" t="s">
        <v>732</v>
      </c>
      <c r="N9" s="23">
        <v>1.9658732470596398</v>
      </c>
      <c r="O9" s="23">
        <v>1.4748921299575679</v>
      </c>
      <c r="P9" s="23">
        <v>1.8603341719645545</v>
      </c>
      <c r="Q9" s="23">
        <v>1.1699561516581662</v>
      </c>
      <c r="R9" s="23">
        <v>1.1152066525645588</v>
      </c>
      <c r="S9" s="23">
        <v>0.89572897691624254</v>
      </c>
    </row>
    <row r="10" spans="5:19" x14ac:dyDescent="0.25">
      <c r="E10" t="s">
        <v>583</v>
      </c>
      <c r="F10">
        <v>6</v>
      </c>
      <c r="G10">
        <v>3</v>
      </c>
      <c r="H10">
        <v>0</v>
      </c>
      <c r="I10">
        <v>1</v>
      </c>
      <c r="J10">
        <v>2</v>
      </c>
      <c r="K10">
        <v>1</v>
      </c>
    </row>
    <row r="11" spans="5:19" x14ac:dyDescent="0.25">
      <c r="E11" t="s">
        <v>584</v>
      </c>
      <c r="F11">
        <v>20</v>
      </c>
      <c r="G11">
        <v>14</v>
      </c>
      <c r="H11">
        <v>10</v>
      </c>
      <c r="I11">
        <v>6</v>
      </c>
      <c r="J11">
        <v>8</v>
      </c>
      <c r="K11">
        <v>8</v>
      </c>
    </row>
    <row r="12" spans="5:19" x14ac:dyDescent="0.25">
      <c r="E12" t="s">
        <v>585</v>
      </c>
      <c r="F12">
        <v>13</v>
      </c>
      <c r="G12">
        <v>9</v>
      </c>
      <c r="H12">
        <v>7</v>
      </c>
      <c r="I12">
        <v>12</v>
      </c>
      <c r="J12">
        <v>10</v>
      </c>
      <c r="K12">
        <v>9</v>
      </c>
    </row>
    <row r="13" spans="5:19" x14ac:dyDescent="0.25">
      <c r="N13" t="s">
        <v>737</v>
      </c>
      <c r="O13" t="s">
        <v>738</v>
      </c>
      <c r="Q13" t="s">
        <v>739</v>
      </c>
      <c r="R13" t="s">
        <v>740</v>
      </c>
      <c r="S13" t="s">
        <v>741</v>
      </c>
    </row>
    <row r="14" spans="5:19" x14ac:dyDescent="0.25">
      <c r="M14" s="15" t="s">
        <v>581</v>
      </c>
      <c r="N14" t="str">
        <f>ROUND(AVERAGE(F8,H8,J8),1)&amp;"±"&amp;ROUND(STDEVP(F8,H8,J8),1)</f>
        <v>20.3±2.6</v>
      </c>
      <c r="O14" s="15" t="str">
        <f>ROUND(AVERAGE(G8,I8,K8),1)&amp;"±"&amp;ROUND(STDEVP(G8,I8,K8),1)</f>
        <v>15±1.6</v>
      </c>
      <c r="P14" s="15" t="s">
        <v>581</v>
      </c>
      <c r="Q14" t="str">
        <f>ROUND(AVERAGE(F8,G8),1)&amp;"±"&amp;ROUND(STDEVP(F8,G8),1)</f>
        <v>18±1</v>
      </c>
      <c r="R14" t="str">
        <f>ROUND(AVERAGE(H8,I8),1)&amp;"±"&amp;ROUND(STDEVP(H8,I8),1)</f>
        <v>18.5±5.5</v>
      </c>
      <c r="S14" t="str">
        <f>ROUND(AVERAGE(J8,K8),1)&amp;"±"&amp;ROUND(STDEVP(J8,K8),1)</f>
        <v>16.5±1.5</v>
      </c>
    </row>
    <row r="15" spans="5:19" x14ac:dyDescent="0.25">
      <c r="F15" s="15" t="s">
        <v>574</v>
      </c>
      <c r="G15" s="15" t="s">
        <v>575</v>
      </c>
      <c r="H15" s="15" t="s">
        <v>576</v>
      </c>
      <c r="I15" s="15" t="s">
        <v>577</v>
      </c>
      <c r="J15" s="15" t="s">
        <v>578</v>
      </c>
      <c r="K15" s="15" t="s">
        <v>579</v>
      </c>
      <c r="M15" s="15" t="s">
        <v>582</v>
      </c>
      <c r="N15" s="15" t="str">
        <f t="shared" ref="N15:N17" si="0">ROUND(AVERAGE(F9,H9,J9),1)&amp;"±"&amp;ROUND(STDEVP(F9,H9,J9),1)</f>
        <v>11.7±4.1</v>
      </c>
      <c r="O15" s="15" t="str">
        <f t="shared" ref="O15:O18" si="1">ROUND(AVERAGE(G9,I9,K9),1)&amp;"±"&amp;ROUND(STDEVP(G9,I9,K9),1)</f>
        <v>9.7±3.9</v>
      </c>
      <c r="P15" s="15" t="s">
        <v>582</v>
      </c>
      <c r="Q15" s="15" t="str">
        <f t="shared" ref="Q15:Q18" si="2">ROUND(AVERAGE(F9,G9),1)&amp;"±"&amp;ROUND(STDEVP(F9,G9),1)</f>
        <v>16±1</v>
      </c>
      <c r="R15" s="15" t="str">
        <f t="shared" ref="R15:R18" si="3">ROUND(AVERAGE(H9,I9),1)&amp;"±"&amp;ROUND(STDEVP(H9,I9),1)</f>
        <v>6.5±0.5</v>
      </c>
      <c r="S15" s="15" t="str">
        <f t="shared" ref="S15:S18" si="4">ROUND(AVERAGE(J9,K9),1)&amp;"±"&amp;ROUND(STDEVP(J9,K9),1)</f>
        <v>9.5±1.5</v>
      </c>
    </row>
    <row r="16" spans="5:19" x14ac:dyDescent="0.25">
      <c r="E16" t="s">
        <v>592</v>
      </c>
      <c r="F16" s="12">
        <f t="shared" ref="F16:K16" si="5">F8/F7</f>
        <v>0.25333333333333335</v>
      </c>
      <c r="G16" s="12">
        <f t="shared" si="5"/>
        <v>0.29310344827586204</v>
      </c>
      <c r="H16" s="12">
        <f t="shared" si="5"/>
        <v>0.5</v>
      </c>
      <c r="I16" s="12">
        <f t="shared" si="5"/>
        <v>0.34210526315789475</v>
      </c>
      <c r="J16" s="12">
        <f t="shared" si="5"/>
        <v>0.36734693877551022</v>
      </c>
      <c r="K16" s="12">
        <f t="shared" si="5"/>
        <v>0.36585365853658536</v>
      </c>
      <c r="M16" s="15" t="s">
        <v>583</v>
      </c>
      <c r="N16" s="15" t="str">
        <f t="shared" si="0"/>
        <v>2.7±2.5</v>
      </c>
      <c r="O16" s="15" t="str">
        <f t="shared" si="1"/>
        <v>1.7±0.9</v>
      </c>
      <c r="P16" s="15" t="s">
        <v>583</v>
      </c>
      <c r="Q16" s="15" t="str">
        <f t="shared" si="2"/>
        <v>4.5±1.5</v>
      </c>
      <c r="R16" s="15" t="str">
        <f t="shared" si="3"/>
        <v>0.5±0.5</v>
      </c>
      <c r="S16" s="15" t="str">
        <f t="shared" si="4"/>
        <v>1.5±0.5</v>
      </c>
    </row>
    <row r="17" spans="5:19" x14ac:dyDescent="0.25">
      <c r="E17" t="s">
        <v>593</v>
      </c>
      <c r="F17" s="12">
        <f t="shared" ref="F17:K17" si="6">F9/F7</f>
        <v>0.22666666666666666</v>
      </c>
      <c r="G17" s="12">
        <f t="shared" si="6"/>
        <v>0.25862068965517243</v>
      </c>
      <c r="H17" s="12">
        <f t="shared" si="6"/>
        <v>0.14583333333333334</v>
      </c>
      <c r="I17" s="12">
        <f t="shared" si="6"/>
        <v>0.15789473684210525</v>
      </c>
      <c r="J17" s="12">
        <f t="shared" si="6"/>
        <v>0.22448979591836735</v>
      </c>
      <c r="K17" s="12">
        <f t="shared" si="6"/>
        <v>0.1951219512195122</v>
      </c>
      <c r="M17" s="15" t="s">
        <v>584</v>
      </c>
      <c r="N17" s="15" t="str">
        <f t="shared" si="0"/>
        <v>12.7±5.2</v>
      </c>
      <c r="O17" s="15" t="str">
        <f t="shared" si="1"/>
        <v>9.3±3.4</v>
      </c>
      <c r="P17" s="15" t="s">
        <v>584</v>
      </c>
      <c r="Q17" s="15" t="str">
        <f t="shared" si="2"/>
        <v>17±3</v>
      </c>
      <c r="R17" s="15" t="str">
        <f t="shared" si="3"/>
        <v>8±2</v>
      </c>
      <c r="S17" s="15" t="str">
        <f t="shared" si="4"/>
        <v>8±0</v>
      </c>
    </row>
    <row r="18" spans="5:19" x14ac:dyDescent="0.25">
      <c r="E18" t="s">
        <v>594</v>
      </c>
      <c r="F18" s="12">
        <f t="shared" ref="F18:K18" si="7">F10/F7</f>
        <v>0.08</v>
      </c>
      <c r="G18" s="12">
        <f t="shared" si="7"/>
        <v>5.1724137931034482E-2</v>
      </c>
      <c r="H18" s="12">
        <f t="shared" si="7"/>
        <v>0</v>
      </c>
      <c r="I18" s="12">
        <f t="shared" si="7"/>
        <v>2.6315789473684209E-2</v>
      </c>
      <c r="J18" s="12">
        <f t="shared" si="7"/>
        <v>4.0816326530612242E-2</v>
      </c>
      <c r="K18" s="12">
        <f t="shared" si="7"/>
        <v>2.4390243902439025E-2</v>
      </c>
      <c r="M18" s="15" t="s">
        <v>585</v>
      </c>
      <c r="N18" s="15" t="str">
        <f>ROUND(AVERAGE(F12,H12,J12),1)&amp;"±"&amp;ROUND(STDEVP(F12,H12,J12),1)</f>
        <v>10±2.4</v>
      </c>
      <c r="O18" s="15" t="str">
        <f t="shared" si="1"/>
        <v>10±1.4</v>
      </c>
      <c r="P18" s="15" t="s">
        <v>585</v>
      </c>
      <c r="Q18" s="15" t="str">
        <f t="shared" si="2"/>
        <v>11±2</v>
      </c>
      <c r="R18" s="15" t="str">
        <f t="shared" si="3"/>
        <v>9.5±2.5</v>
      </c>
      <c r="S18" s="15" t="str">
        <f t="shared" si="4"/>
        <v>9.5±0.5</v>
      </c>
    </row>
    <row r="19" spans="5:19" x14ac:dyDescent="0.25">
      <c r="E19" t="s">
        <v>595</v>
      </c>
      <c r="F19" s="12">
        <f t="shared" ref="F19:K19" si="8">F11/F7</f>
        <v>0.26666666666666666</v>
      </c>
      <c r="G19" s="12">
        <f t="shared" si="8"/>
        <v>0.2413793103448276</v>
      </c>
      <c r="H19" s="12">
        <f t="shared" si="8"/>
        <v>0.20833333333333334</v>
      </c>
      <c r="I19" s="12">
        <f t="shared" si="8"/>
        <v>0.15789473684210525</v>
      </c>
      <c r="J19" s="12">
        <f t="shared" si="8"/>
        <v>0.16326530612244897</v>
      </c>
      <c r="K19" s="12">
        <f t="shared" si="8"/>
        <v>0.1951219512195122</v>
      </c>
    </row>
    <row r="20" spans="5:19" x14ac:dyDescent="0.25">
      <c r="E20" t="s">
        <v>596</v>
      </c>
      <c r="F20" s="12">
        <f t="shared" ref="F20:K20" si="9">F12/F7</f>
        <v>0.17333333333333334</v>
      </c>
      <c r="G20" s="12">
        <f t="shared" si="9"/>
        <v>0.15517241379310345</v>
      </c>
      <c r="H20" s="12">
        <f t="shared" si="9"/>
        <v>0.14583333333333334</v>
      </c>
      <c r="I20" s="12">
        <f t="shared" si="9"/>
        <v>0.31578947368421051</v>
      </c>
      <c r="J20" s="12">
        <f t="shared" si="9"/>
        <v>0.20408163265306123</v>
      </c>
      <c r="K20" s="12">
        <f t="shared" si="9"/>
        <v>0.21951219512195122</v>
      </c>
    </row>
    <row r="21" spans="5:19" x14ac:dyDescent="0.25">
      <c r="M21" s="15"/>
      <c r="N21" s="15" t="s">
        <v>737</v>
      </c>
      <c r="O21" s="15" t="s">
        <v>738</v>
      </c>
      <c r="P21" s="15"/>
      <c r="Q21" s="15" t="s">
        <v>739</v>
      </c>
      <c r="R21" s="15" t="s">
        <v>740</v>
      </c>
      <c r="S21" s="15" t="s">
        <v>741</v>
      </c>
    </row>
    <row r="22" spans="5:19" x14ac:dyDescent="0.25">
      <c r="F22" s="15" t="s">
        <v>574</v>
      </c>
      <c r="G22" s="15" t="s">
        <v>575</v>
      </c>
      <c r="H22" s="15" t="s">
        <v>576</v>
      </c>
      <c r="I22" s="15" t="s">
        <v>577</v>
      </c>
      <c r="J22" s="15" t="s">
        <v>578</v>
      </c>
      <c r="K22" s="15" t="s">
        <v>579</v>
      </c>
      <c r="M22" s="15" t="s">
        <v>587</v>
      </c>
      <c r="N22" s="15" t="str">
        <f>ROUND(AVERAGE(F24,H24,J24),1)&amp;"±"&amp;ROUND(STDEVP(F24,H24,J24),1)</f>
        <v>110±9.4</v>
      </c>
      <c r="O22" s="15" t="str">
        <f>ROUND(AVERAGE(G24,I24,K24),1)&amp;"±"&amp;ROUND(STDEVP(G24,I24,K24),1)</f>
        <v>98.3±31.4</v>
      </c>
      <c r="P22" s="15" t="s">
        <v>587</v>
      </c>
      <c r="Q22" s="15" t="str">
        <f>ROUND(AVERAGE(F24,G24),1)&amp;"±"&amp;ROUND(STDEVP(F24,G24),1)</f>
        <v>125±6</v>
      </c>
      <c r="R22" s="15" t="str">
        <f>ROUND(AVERAGE(H24,I24),1)&amp;"±"&amp;ROUND(STDEVP(H24,I24),1)</f>
        <v>111±3</v>
      </c>
      <c r="S22" s="15" t="str">
        <f>ROUND(AVERAGE(J24,K24),1)&amp;"±"&amp;ROUND(STDEVP(J24,K24),1)</f>
        <v>76.5±20.5</v>
      </c>
    </row>
    <row r="23" spans="5:19" x14ac:dyDescent="0.25">
      <c r="E23" t="s">
        <v>586</v>
      </c>
      <c r="F23">
        <v>400</v>
      </c>
      <c r="G23">
        <v>889</v>
      </c>
      <c r="H23">
        <v>294</v>
      </c>
      <c r="I23">
        <v>629</v>
      </c>
      <c r="J23">
        <v>593</v>
      </c>
      <c r="K23">
        <v>611</v>
      </c>
      <c r="M23" s="15" t="s">
        <v>588</v>
      </c>
      <c r="N23" s="15" t="str">
        <f t="shared" ref="N23:N26" si="10">ROUND(AVERAGE(F25,H25,J25),1)&amp;"±"&amp;ROUND(STDEVP(F25,H25,J25),1)</f>
        <v>26.3±12</v>
      </c>
      <c r="O23" s="15" t="str">
        <f t="shared" ref="O23:O26" si="11">ROUND(AVERAGE(G25,I25,K25),1)&amp;"±"&amp;ROUND(STDEVP(G25,I25,K25),1)</f>
        <v>24±18.5</v>
      </c>
      <c r="P23" s="15" t="s">
        <v>588</v>
      </c>
      <c r="Q23" s="15" t="str">
        <f t="shared" ref="Q23:Q26" si="12">ROUND(AVERAGE(F25,G25),1)&amp;"±"&amp;ROUND(STDEVP(F25,G25),1)</f>
        <v>46±4</v>
      </c>
      <c r="R23" s="15" t="str">
        <f t="shared" ref="R23:R26" si="13">ROUND(AVERAGE(H25,I25),1)&amp;"±"&amp;ROUND(STDEVP(H25,I25),1)</f>
        <v>11±2</v>
      </c>
      <c r="S23" s="15" t="str">
        <f t="shared" ref="S23:S26" si="14">ROUND(AVERAGE(J25,K25),1)&amp;"±"&amp;ROUND(STDEVP(J25,K25),1)</f>
        <v>18.5±5.5</v>
      </c>
    </row>
    <row r="24" spans="5:19" x14ac:dyDescent="0.25">
      <c r="E24" t="s">
        <v>587</v>
      </c>
      <c r="F24">
        <v>119</v>
      </c>
      <c r="G24">
        <v>131</v>
      </c>
      <c r="H24">
        <v>114</v>
      </c>
      <c r="I24">
        <v>108</v>
      </c>
      <c r="J24">
        <v>97</v>
      </c>
      <c r="K24">
        <v>56</v>
      </c>
      <c r="M24" s="15" t="s">
        <v>589</v>
      </c>
      <c r="N24" s="15" t="str">
        <f t="shared" si="10"/>
        <v>3.3±2.9</v>
      </c>
      <c r="O24" s="15" t="str">
        <f t="shared" si="11"/>
        <v>2.7±2.4</v>
      </c>
      <c r="P24" s="15" t="s">
        <v>589</v>
      </c>
      <c r="Q24" s="15" t="str">
        <f t="shared" si="12"/>
        <v>6.5±0.5</v>
      </c>
      <c r="R24" s="15" t="str">
        <f t="shared" si="13"/>
        <v>0.5±0.5</v>
      </c>
      <c r="S24" s="15" t="str">
        <f t="shared" si="14"/>
        <v>2±1</v>
      </c>
    </row>
    <row r="25" spans="5:19" x14ac:dyDescent="0.25">
      <c r="E25" t="s">
        <v>588</v>
      </c>
      <c r="F25">
        <v>42</v>
      </c>
      <c r="G25">
        <v>50</v>
      </c>
      <c r="H25">
        <v>13</v>
      </c>
      <c r="I25">
        <v>9</v>
      </c>
      <c r="J25">
        <v>24</v>
      </c>
      <c r="K25">
        <v>13</v>
      </c>
      <c r="M25" s="15" t="s">
        <v>590</v>
      </c>
      <c r="N25" s="15" t="str">
        <f t="shared" si="10"/>
        <v>98.7±50.2</v>
      </c>
      <c r="O25" s="15" t="str">
        <f t="shared" si="11"/>
        <v>116.3±73.3</v>
      </c>
      <c r="P25" s="15" t="s">
        <v>590</v>
      </c>
      <c r="Q25" s="15" t="str">
        <f t="shared" si="12"/>
        <v>180.5±29.5</v>
      </c>
      <c r="R25" s="15" t="str">
        <f t="shared" si="13"/>
        <v>111±3</v>
      </c>
      <c r="S25" s="15" t="str">
        <f t="shared" si="14"/>
        <v>31±0</v>
      </c>
    </row>
    <row r="26" spans="5:19" x14ac:dyDescent="0.25">
      <c r="E26" t="s">
        <v>589</v>
      </c>
      <c r="F26">
        <v>7</v>
      </c>
      <c r="G26">
        <v>6</v>
      </c>
      <c r="H26">
        <v>0</v>
      </c>
      <c r="I26">
        <v>1</v>
      </c>
      <c r="J26">
        <v>3</v>
      </c>
      <c r="K26">
        <v>1</v>
      </c>
      <c r="M26" s="15" t="s">
        <v>591</v>
      </c>
      <c r="N26" s="15" t="str">
        <f t="shared" si="10"/>
        <v>198.3±169.5</v>
      </c>
      <c r="O26" s="15" t="str">
        <f t="shared" si="11"/>
        <v>489±18.5</v>
      </c>
      <c r="P26" s="15" t="s">
        <v>591</v>
      </c>
      <c r="Q26" s="15" t="str">
        <f t="shared" si="12"/>
        <v>286.5±205.5</v>
      </c>
      <c r="R26" s="15" t="str">
        <f t="shared" si="13"/>
        <v>270.5±194.5</v>
      </c>
      <c r="S26" s="15" t="str">
        <f t="shared" si="14"/>
        <v>474±36</v>
      </c>
    </row>
    <row r="27" spans="5:19" x14ac:dyDescent="0.25">
      <c r="E27" t="s">
        <v>590</v>
      </c>
      <c r="F27">
        <v>151</v>
      </c>
      <c r="G27">
        <v>210</v>
      </c>
      <c r="H27">
        <v>114</v>
      </c>
      <c r="I27">
        <v>108</v>
      </c>
      <c r="J27">
        <v>31</v>
      </c>
      <c r="K27">
        <v>31</v>
      </c>
    </row>
    <row r="28" spans="5:19" x14ac:dyDescent="0.25">
      <c r="E28" t="s">
        <v>591</v>
      </c>
      <c r="F28">
        <v>81</v>
      </c>
      <c r="G28">
        <v>492</v>
      </c>
      <c r="H28">
        <v>76</v>
      </c>
      <c r="I28">
        <v>465</v>
      </c>
      <c r="J28">
        <v>438</v>
      </c>
      <c r="K28">
        <v>510</v>
      </c>
    </row>
    <row r="32" spans="5:19" x14ac:dyDescent="0.25">
      <c r="F32" s="15" t="s">
        <v>574</v>
      </c>
      <c r="G32" s="15" t="s">
        <v>575</v>
      </c>
      <c r="H32" s="15" t="s">
        <v>576</v>
      </c>
      <c r="I32" s="15" t="s">
        <v>577</v>
      </c>
      <c r="J32" s="15" t="s">
        <v>578</v>
      </c>
      <c r="K32" s="15" t="s">
        <v>579</v>
      </c>
    </row>
    <row r="33" spans="5:11" x14ac:dyDescent="0.25">
      <c r="E33" t="s">
        <v>597</v>
      </c>
      <c r="F33" s="12">
        <f t="shared" ref="F33:K33" si="15">F24/F23</f>
        <v>0.29749999999999999</v>
      </c>
      <c r="G33" s="12">
        <f t="shared" si="15"/>
        <v>0.14735658042744657</v>
      </c>
      <c r="H33" s="12">
        <f t="shared" si="15"/>
        <v>0.38775510204081631</v>
      </c>
      <c r="I33" s="12">
        <f t="shared" si="15"/>
        <v>0.17170111287758347</v>
      </c>
      <c r="J33" s="12">
        <f t="shared" si="15"/>
        <v>0.16357504215851601</v>
      </c>
      <c r="K33" s="12">
        <f t="shared" si="15"/>
        <v>9.1653027823240585E-2</v>
      </c>
    </row>
    <row r="34" spans="5:11" x14ac:dyDescent="0.25">
      <c r="E34" t="s">
        <v>598</v>
      </c>
      <c r="F34" s="12">
        <f t="shared" ref="F34:K34" si="16">F25/F23</f>
        <v>0.105</v>
      </c>
      <c r="G34" s="12">
        <f t="shared" si="16"/>
        <v>5.6242969628796401E-2</v>
      </c>
      <c r="H34" s="12">
        <f t="shared" si="16"/>
        <v>4.4217687074829932E-2</v>
      </c>
      <c r="I34" s="12">
        <f t="shared" si="16"/>
        <v>1.4308426073131956E-2</v>
      </c>
      <c r="J34" s="12">
        <f t="shared" si="16"/>
        <v>4.0472175379426642E-2</v>
      </c>
      <c r="K34" s="12">
        <f t="shared" si="16"/>
        <v>2.1276595744680851E-2</v>
      </c>
    </row>
    <row r="35" spans="5:11" x14ac:dyDescent="0.25">
      <c r="E35" t="s">
        <v>599</v>
      </c>
      <c r="F35" s="12">
        <f t="shared" ref="F35:K35" si="17">F26/F23</f>
        <v>1.7500000000000002E-2</v>
      </c>
      <c r="G35" s="12">
        <f t="shared" si="17"/>
        <v>6.7491563554555678E-3</v>
      </c>
      <c r="H35" s="12">
        <f t="shared" si="17"/>
        <v>0</v>
      </c>
      <c r="I35" s="12">
        <f t="shared" si="17"/>
        <v>1.589825119236884E-3</v>
      </c>
      <c r="J35" s="12">
        <f t="shared" si="17"/>
        <v>5.0590219224283303E-3</v>
      </c>
      <c r="K35" s="12">
        <f t="shared" si="17"/>
        <v>1.6366612111292963E-3</v>
      </c>
    </row>
    <row r="36" spans="5:11" x14ac:dyDescent="0.25">
      <c r="E36" t="s">
        <v>600</v>
      </c>
      <c r="F36" s="12">
        <f t="shared" ref="F36:K36" si="18">F27/F23</f>
        <v>0.3775</v>
      </c>
      <c r="G36" s="12">
        <f t="shared" si="18"/>
        <v>0.23622047244094488</v>
      </c>
      <c r="H36" s="12">
        <f t="shared" si="18"/>
        <v>0.38775510204081631</v>
      </c>
      <c r="I36" s="12">
        <f t="shared" si="18"/>
        <v>0.17170111287758347</v>
      </c>
      <c r="J36" s="12">
        <f t="shared" si="18"/>
        <v>5.2276559865092748E-2</v>
      </c>
      <c r="K36" s="12">
        <f t="shared" si="18"/>
        <v>5.0736497545008183E-2</v>
      </c>
    </row>
    <row r="37" spans="5:11" x14ac:dyDescent="0.25">
      <c r="E37" t="s">
        <v>601</v>
      </c>
      <c r="F37" s="12">
        <f t="shared" ref="F37:K37" si="19">F28/F23</f>
        <v>0.20250000000000001</v>
      </c>
      <c r="G37" s="12">
        <f t="shared" si="19"/>
        <v>0.55343082114735653</v>
      </c>
      <c r="H37" s="12">
        <f t="shared" si="19"/>
        <v>0.25850340136054423</v>
      </c>
      <c r="I37" s="12">
        <f t="shared" si="19"/>
        <v>0.73926868044515104</v>
      </c>
      <c r="J37" s="12">
        <f t="shared" si="19"/>
        <v>0.73861720067453629</v>
      </c>
      <c r="K37" s="12">
        <f t="shared" si="19"/>
        <v>0.83469721767594107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12"/>
  <sheetViews>
    <sheetView topLeftCell="A220" workbookViewId="0">
      <selection activeCell="K44" sqref="K44"/>
    </sheetView>
  </sheetViews>
  <sheetFormatPr defaultRowHeight="16.5" x14ac:dyDescent="0.25"/>
  <cols>
    <col min="4" max="4" width="9.5" bestFit="1" customWidth="1"/>
  </cols>
  <sheetData>
    <row r="1" spans="4:16" x14ac:dyDescent="0.25">
      <c r="D1" s="15" t="s">
        <v>742</v>
      </c>
      <c r="E1" s="15" t="s">
        <v>743</v>
      </c>
      <c r="F1" t="s">
        <v>744</v>
      </c>
    </row>
    <row r="2" spans="4:16" x14ac:dyDescent="0.25">
      <c r="D2" s="15">
        <v>1</v>
      </c>
      <c r="E2" s="15" t="s">
        <v>175</v>
      </c>
      <c r="F2" s="15"/>
      <c r="G2" s="31" t="s">
        <v>780</v>
      </c>
      <c r="I2" t="s">
        <v>757</v>
      </c>
      <c r="K2" t="s">
        <v>758</v>
      </c>
      <c r="M2" t="s">
        <v>759</v>
      </c>
      <c r="O2" t="s">
        <v>760</v>
      </c>
    </row>
    <row r="3" spans="4:16" x14ac:dyDescent="0.25">
      <c r="D3" s="15">
        <v>1</v>
      </c>
      <c r="E3" s="15" t="s">
        <v>545</v>
      </c>
      <c r="F3" s="15"/>
      <c r="G3" s="31" t="s">
        <v>781</v>
      </c>
      <c r="I3" t="s">
        <v>761</v>
      </c>
      <c r="J3">
        <v>1438</v>
      </c>
      <c r="K3" t="s">
        <v>766</v>
      </c>
      <c r="L3">
        <v>98</v>
      </c>
      <c r="M3" t="s">
        <v>771</v>
      </c>
      <c r="N3">
        <v>45</v>
      </c>
      <c r="O3" t="s">
        <v>774</v>
      </c>
      <c r="P3">
        <v>165</v>
      </c>
    </row>
    <row r="4" spans="4:16" x14ac:dyDescent="0.25">
      <c r="D4" s="15">
        <v>3</v>
      </c>
      <c r="E4" s="15" t="s">
        <v>606</v>
      </c>
      <c r="F4" s="15"/>
      <c r="G4" s="31" t="s">
        <v>782</v>
      </c>
      <c r="I4" t="s">
        <v>763</v>
      </c>
      <c r="J4">
        <v>372</v>
      </c>
      <c r="K4" t="s">
        <v>767</v>
      </c>
      <c r="L4">
        <v>73</v>
      </c>
      <c r="M4" t="s">
        <v>773</v>
      </c>
      <c r="N4">
        <v>22</v>
      </c>
      <c r="O4" t="s">
        <v>776</v>
      </c>
      <c r="P4">
        <v>142</v>
      </c>
    </row>
    <row r="5" spans="4:16" x14ac:dyDescent="0.25">
      <c r="D5" s="15">
        <v>3</v>
      </c>
      <c r="E5" s="15" t="s">
        <v>420</v>
      </c>
      <c r="F5" s="15" t="s">
        <v>695</v>
      </c>
      <c r="G5" s="31" t="s">
        <v>783</v>
      </c>
      <c r="I5" t="s">
        <v>762</v>
      </c>
      <c r="J5">
        <v>88</v>
      </c>
      <c r="K5" t="s">
        <v>768</v>
      </c>
      <c r="L5">
        <v>38</v>
      </c>
      <c r="M5" t="s">
        <v>772</v>
      </c>
      <c r="N5">
        <v>13</v>
      </c>
      <c r="O5" t="s">
        <v>775</v>
      </c>
      <c r="P5">
        <v>104</v>
      </c>
    </row>
    <row r="6" spans="4:16" x14ac:dyDescent="0.25">
      <c r="D6" s="15">
        <v>1</v>
      </c>
      <c r="E6" s="15" t="s">
        <v>747</v>
      </c>
      <c r="F6" s="15" t="s">
        <v>632</v>
      </c>
      <c r="G6" s="31" t="s">
        <v>784</v>
      </c>
      <c r="I6" t="s">
        <v>764</v>
      </c>
      <c r="J6">
        <v>70</v>
      </c>
      <c r="K6" t="s">
        <v>769</v>
      </c>
      <c r="L6">
        <v>36</v>
      </c>
      <c r="O6" t="s">
        <v>778</v>
      </c>
      <c r="P6">
        <v>57</v>
      </c>
    </row>
    <row r="7" spans="4:16" x14ac:dyDescent="0.25">
      <c r="D7" s="15">
        <v>1</v>
      </c>
      <c r="E7" s="15" t="s">
        <v>420</v>
      </c>
      <c r="F7" s="15" t="s">
        <v>696</v>
      </c>
      <c r="G7" s="31" t="s">
        <v>785</v>
      </c>
      <c r="I7" t="s">
        <v>765</v>
      </c>
      <c r="J7">
        <v>30</v>
      </c>
      <c r="K7" t="s">
        <v>770</v>
      </c>
      <c r="L7">
        <v>32</v>
      </c>
      <c r="O7" t="s">
        <v>777</v>
      </c>
      <c r="P7">
        <v>33</v>
      </c>
    </row>
    <row r="8" spans="4:16" x14ac:dyDescent="0.25">
      <c r="D8" s="15">
        <v>1</v>
      </c>
      <c r="E8" s="15" t="s">
        <v>420</v>
      </c>
      <c r="F8" s="15"/>
      <c r="G8" s="31" t="s">
        <v>786</v>
      </c>
      <c r="O8" t="s">
        <v>779</v>
      </c>
      <c r="P8">
        <v>33</v>
      </c>
    </row>
    <row r="9" spans="4:16" x14ac:dyDescent="0.25">
      <c r="D9" s="15">
        <v>1</v>
      </c>
      <c r="E9" s="15" t="s">
        <v>420</v>
      </c>
      <c r="F9" s="15"/>
      <c r="G9" s="31" t="s">
        <v>787</v>
      </c>
    </row>
    <row r="10" spans="4:16" x14ac:dyDescent="0.25">
      <c r="D10" s="15">
        <v>2</v>
      </c>
      <c r="E10" s="15" t="s">
        <v>420</v>
      </c>
      <c r="F10" s="15"/>
      <c r="G10" s="31" t="s">
        <v>788</v>
      </c>
    </row>
    <row r="11" spans="4:16" x14ac:dyDescent="0.25">
      <c r="D11" s="15">
        <v>1</v>
      </c>
      <c r="E11" s="15" t="s">
        <v>90</v>
      </c>
      <c r="F11" s="15"/>
      <c r="G11" s="31" t="s">
        <v>789</v>
      </c>
    </row>
    <row r="12" spans="4:16" x14ac:dyDescent="0.25">
      <c r="D12" s="15">
        <v>1</v>
      </c>
      <c r="E12" s="15" t="s">
        <v>667</v>
      </c>
      <c r="F12" s="15"/>
      <c r="G12" s="31" t="s">
        <v>790</v>
      </c>
    </row>
    <row r="13" spans="4:16" x14ac:dyDescent="0.25">
      <c r="D13" s="27">
        <v>5</v>
      </c>
      <c r="E13" s="27" t="s">
        <v>120</v>
      </c>
      <c r="F13" s="15"/>
      <c r="G13" s="32" t="s">
        <v>791</v>
      </c>
    </row>
    <row r="14" spans="4:16" x14ac:dyDescent="0.25">
      <c r="D14" s="28">
        <v>3</v>
      </c>
      <c r="E14" s="28" t="s">
        <v>103</v>
      </c>
      <c r="F14" s="15"/>
      <c r="G14" s="33" t="s">
        <v>792</v>
      </c>
    </row>
    <row r="15" spans="4:16" x14ac:dyDescent="0.25">
      <c r="D15" s="28">
        <v>4</v>
      </c>
      <c r="E15" s="28" t="s">
        <v>103</v>
      </c>
      <c r="F15" s="15"/>
      <c r="G15" s="31" t="s">
        <v>793</v>
      </c>
    </row>
    <row r="16" spans="4:16" x14ac:dyDescent="0.25">
      <c r="D16" s="25">
        <v>5</v>
      </c>
      <c r="E16" s="25" t="s">
        <v>103</v>
      </c>
      <c r="F16" s="15"/>
      <c r="G16" s="31" t="s">
        <v>794</v>
      </c>
    </row>
    <row r="17" spans="4:7" x14ac:dyDescent="0.25">
      <c r="D17" s="28">
        <v>2</v>
      </c>
      <c r="E17" s="28" t="s">
        <v>103</v>
      </c>
      <c r="F17" s="15"/>
      <c r="G17" s="31" t="s">
        <v>795</v>
      </c>
    </row>
    <row r="18" spans="4:7" x14ac:dyDescent="0.25">
      <c r="D18" s="26">
        <v>2</v>
      </c>
      <c r="E18" s="26" t="s">
        <v>103</v>
      </c>
      <c r="F18" s="15"/>
      <c r="G18" s="31" t="s">
        <v>796</v>
      </c>
    </row>
    <row r="19" spans="4:7" x14ac:dyDescent="0.25">
      <c r="D19" s="15">
        <v>1</v>
      </c>
      <c r="E19" s="15" t="s">
        <v>370</v>
      </c>
      <c r="F19" s="15"/>
      <c r="G19" s="31" t="s">
        <v>797</v>
      </c>
    </row>
    <row r="20" spans="4:7" x14ac:dyDescent="0.25">
      <c r="D20" s="16">
        <v>1</v>
      </c>
      <c r="E20" s="16" t="s">
        <v>370</v>
      </c>
      <c r="F20" s="15"/>
      <c r="G20" s="31" t="s">
        <v>798</v>
      </c>
    </row>
    <row r="21" spans="4:7" x14ac:dyDescent="0.25">
      <c r="D21" s="17">
        <v>1</v>
      </c>
      <c r="E21" s="17" t="s">
        <v>560</v>
      </c>
      <c r="F21" s="15"/>
      <c r="G21" s="31" t="s">
        <v>799</v>
      </c>
    </row>
    <row r="22" spans="4:7" x14ac:dyDescent="0.25">
      <c r="D22" s="16">
        <v>3</v>
      </c>
      <c r="E22" s="16" t="s">
        <v>173</v>
      </c>
      <c r="F22" s="15"/>
      <c r="G22" s="31" t="s">
        <v>800</v>
      </c>
    </row>
    <row r="23" spans="4:7" x14ac:dyDescent="0.25">
      <c r="D23" s="17">
        <v>3</v>
      </c>
      <c r="E23" s="17" t="s">
        <v>195</v>
      </c>
      <c r="F23" s="15"/>
      <c r="G23" s="31" t="s">
        <v>801</v>
      </c>
    </row>
    <row r="24" spans="4:7" x14ac:dyDescent="0.25">
      <c r="D24" s="17">
        <v>2</v>
      </c>
      <c r="E24" s="17" t="s">
        <v>173</v>
      </c>
      <c r="F24" s="15"/>
      <c r="G24" s="31" t="s">
        <v>802</v>
      </c>
    </row>
    <row r="25" spans="4:7" x14ac:dyDescent="0.25">
      <c r="D25" s="15">
        <v>2</v>
      </c>
      <c r="E25" s="15" t="s">
        <v>195</v>
      </c>
      <c r="F25" s="15"/>
      <c r="G25" s="31" t="s">
        <v>803</v>
      </c>
    </row>
    <row r="26" spans="4:7" x14ac:dyDescent="0.25">
      <c r="D26" s="15">
        <v>3</v>
      </c>
      <c r="E26" s="15" t="s">
        <v>41</v>
      </c>
      <c r="F26" s="15" t="s">
        <v>170</v>
      </c>
      <c r="G26" s="31" t="s">
        <v>804</v>
      </c>
    </row>
    <row r="27" spans="4:7" x14ac:dyDescent="0.25">
      <c r="D27" s="15">
        <v>1</v>
      </c>
      <c r="E27" s="15" t="s">
        <v>93</v>
      </c>
      <c r="F27" s="15" t="s">
        <v>98</v>
      </c>
      <c r="G27" s="31" t="s">
        <v>805</v>
      </c>
    </row>
    <row r="28" spans="4:7" x14ac:dyDescent="0.25">
      <c r="D28" s="6">
        <v>1</v>
      </c>
      <c r="E28" s="15" t="s">
        <v>93</v>
      </c>
      <c r="F28" s="6" t="s">
        <v>655</v>
      </c>
      <c r="G28" s="31" t="s">
        <v>806</v>
      </c>
    </row>
    <row r="29" spans="4:7" x14ac:dyDescent="0.25">
      <c r="D29" s="6">
        <v>1</v>
      </c>
      <c r="E29" s="6" t="s">
        <v>93</v>
      </c>
      <c r="F29" s="15"/>
      <c r="G29" s="31" t="s">
        <v>807</v>
      </c>
    </row>
    <row r="30" spans="4:7" x14ac:dyDescent="0.25">
      <c r="D30" s="15">
        <v>3</v>
      </c>
      <c r="E30" s="15" t="s">
        <v>56</v>
      </c>
      <c r="F30" s="15" t="s">
        <v>98</v>
      </c>
      <c r="G30" s="31" t="s">
        <v>808</v>
      </c>
    </row>
    <row r="31" spans="4:7" x14ac:dyDescent="0.25">
      <c r="D31" s="6">
        <v>1</v>
      </c>
      <c r="E31" s="6" t="s">
        <v>256</v>
      </c>
      <c r="F31" s="15" t="s">
        <v>265</v>
      </c>
      <c r="G31" s="32" t="s">
        <v>809</v>
      </c>
    </row>
    <row r="32" spans="4:7" x14ac:dyDescent="0.25">
      <c r="D32" s="15">
        <v>3</v>
      </c>
      <c r="E32" s="15" t="s">
        <v>549</v>
      </c>
      <c r="F32" s="15" t="s">
        <v>550</v>
      </c>
      <c r="G32" s="31" t="s">
        <v>810</v>
      </c>
    </row>
    <row r="33" spans="4:7" x14ac:dyDescent="0.25">
      <c r="D33" s="15">
        <v>1</v>
      </c>
      <c r="E33" s="15" t="s">
        <v>549</v>
      </c>
      <c r="F33" s="15"/>
      <c r="G33" s="31" t="s">
        <v>811</v>
      </c>
    </row>
    <row r="34" spans="4:7" x14ac:dyDescent="0.25">
      <c r="D34" s="15">
        <v>7</v>
      </c>
      <c r="E34" s="15" t="s">
        <v>465</v>
      </c>
      <c r="F34" s="15"/>
      <c r="G34" s="31" t="s">
        <v>812</v>
      </c>
    </row>
    <row r="35" spans="4:7" x14ac:dyDescent="0.25">
      <c r="D35" s="17">
        <v>3</v>
      </c>
      <c r="E35" s="6" t="s">
        <v>465</v>
      </c>
      <c r="F35" s="15"/>
      <c r="G35" s="31" t="s">
        <v>813</v>
      </c>
    </row>
    <row r="36" spans="4:7" x14ac:dyDescent="0.25">
      <c r="D36" s="17">
        <v>5</v>
      </c>
      <c r="E36" s="17" t="s">
        <v>140</v>
      </c>
      <c r="F36" s="15"/>
      <c r="G36" s="31" t="s">
        <v>814</v>
      </c>
    </row>
    <row r="37" spans="4:7" x14ac:dyDescent="0.25">
      <c r="D37" s="15">
        <v>1</v>
      </c>
      <c r="E37" s="15" t="s">
        <v>140</v>
      </c>
      <c r="F37" s="15"/>
      <c r="G37" s="31" t="s">
        <v>815</v>
      </c>
    </row>
    <row r="38" spans="4:7" x14ac:dyDescent="0.25">
      <c r="D38" s="15">
        <v>19</v>
      </c>
      <c r="E38" s="15" t="s">
        <v>118</v>
      </c>
      <c r="F38" s="15" t="s">
        <v>37</v>
      </c>
      <c r="G38" s="32" t="s">
        <v>816</v>
      </c>
    </row>
    <row r="39" spans="4:7" x14ac:dyDescent="0.25">
      <c r="D39" s="6">
        <v>1</v>
      </c>
      <c r="E39" s="6" t="s">
        <v>118</v>
      </c>
      <c r="F39" s="15" t="s">
        <v>37</v>
      </c>
      <c r="G39" s="32" t="s">
        <v>817</v>
      </c>
    </row>
    <row r="40" spans="4:7" x14ac:dyDescent="0.25">
      <c r="D40" s="17">
        <v>4</v>
      </c>
      <c r="E40" s="17" t="s">
        <v>118</v>
      </c>
      <c r="F40" s="15" t="s">
        <v>37</v>
      </c>
      <c r="G40" s="31" t="s">
        <v>818</v>
      </c>
    </row>
    <row r="41" spans="4:7" x14ac:dyDescent="0.25">
      <c r="D41" s="15">
        <v>1</v>
      </c>
      <c r="E41" s="15" t="s">
        <v>118</v>
      </c>
      <c r="F41" s="15" t="s">
        <v>37</v>
      </c>
      <c r="G41" s="31" t="s">
        <v>819</v>
      </c>
    </row>
    <row r="42" spans="4:7" x14ac:dyDescent="0.25">
      <c r="D42" s="15">
        <v>5</v>
      </c>
      <c r="E42" s="15" t="s">
        <v>92</v>
      </c>
      <c r="F42" s="15" t="s">
        <v>126</v>
      </c>
      <c r="G42" s="31" t="s">
        <v>820</v>
      </c>
    </row>
    <row r="43" spans="4:7" x14ac:dyDescent="0.25">
      <c r="D43" s="15">
        <v>1</v>
      </c>
      <c r="E43" s="15" t="s">
        <v>92</v>
      </c>
      <c r="F43" s="15" t="s">
        <v>749</v>
      </c>
      <c r="G43" s="31" t="s">
        <v>821</v>
      </c>
    </row>
    <row r="44" spans="4:7" x14ac:dyDescent="0.25">
      <c r="D44" s="6">
        <v>2</v>
      </c>
      <c r="E44" s="6" t="s">
        <v>748</v>
      </c>
      <c r="F44" s="15"/>
      <c r="G44" s="31" t="s">
        <v>822</v>
      </c>
    </row>
    <row r="45" spans="4:7" x14ac:dyDescent="0.25">
      <c r="D45" s="24">
        <v>10</v>
      </c>
      <c r="E45" s="24" t="s">
        <v>102</v>
      </c>
      <c r="F45" s="24" t="s">
        <v>152</v>
      </c>
      <c r="G45" s="31" t="s">
        <v>823</v>
      </c>
    </row>
    <row r="46" spans="4:7" x14ac:dyDescent="0.25">
      <c r="D46" s="24">
        <v>2</v>
      </c>
      <c r="E46" s="24" t="s">
        <v>102</v>
      </c>
      <c r="F46" s="24" t="s">
        <v>152</v>
      </c>
      <c r="G46" s="31" t="s">
        <v>824</v>
      </c>
    </row>
    <row r="47" spans="4:7" x14ac:dyDescent="0.25">
      <c r="D47" s="25">
        <v>8</v>
      </c>
      <c r="E47" s="25" t="s">
        <v>102</v>
      </c>
      <c r="F47" s="24" t="s">
        <v>152</v>
      </c>
      <c r="G47" s="31" t="s">
        <v>825</v>
      </c>
    </row>
    <row r="48" spans="4:7" x14ac:dyDescent="0.25">
      <c r="D48" s="24">
        <v>12</v>
      </c>
      <c r="E48" s="24" t="s">
        <v>102</v>
      </c>
      <c r="F48" s="24" t="s">
        <v>65</v>
      </c>
      <c r="G48" s="31" t="s">
        <v>826</v>
      </c>
    </row>
    <row r="49" spans="4:7" x14ac:dyDescent="0.25">
      <c r="D49" s="24">
        <v>2</v>
      </c>
      <c r="E49" s="24" t="s">
        <v>102</v>
      </c>
      <c r="F49" s="24" t="s">
        <v>631</v>
      </c>
      <c r="G49" s="32" t="s">
        <v>827</v>
      </c>
    </row>
    <row r="50" spans="4:7" x14ac:dyDescent="0.25">
      <c r="D50" s="24">
        <v>9</v>
      </c>
      <c r="E50" s="24" t="s">
        <v>102</v>
      </c>
      <c r="F50" s="24"/>
      <c r="G50" s="32" t="s">
        <v>828</v>
      </c>
    </row>
    <row r="51" spans="4:7" x14ac:dyDescent="0.25">
      <c r="D51" s="25">
        <v>2</v>
      </c>
      <c r="E51" s="25" t="s">
        <v>102</v>
      </c>
      <c r="F51" s="24"/>
      <c r="G51" s="32" t="s">
        <v>829</v>
      </c>
    </row>
    <row r="52" spans="4:7" x14ac:dyDescent="0.25">
      <c r="D52" s="26">
        <v>7</v>
      </c>
      <c r="E52" s="26" t="s">
        <v>102</v>
      </c>
      <c r="F52" s="24"/>
      <c r="G52" s="32" t="s">
        <v>830</v>
      </c>
    </row>
    <row r="53" spans="4:7" x14ac:dyDescent="0.25">
      <c r="D53" s="27">
        <v>6</v>
      </c>
      <c r="E53" s="27" t="s">
        <v>59</v>
      </c>
      <c r="F53" s="28" t="s">
        <v>65</v>
      </c>
      <c r="G53" s="32" t="s">
        <v>831</v>
      </c>
    </row>
    <row r="54" spans="4:7" x14ac:dyDescent="0.25">
      <c r="D54" s="26">
        <v>1</v>
      </c>
      <c r="E54" s="26" t="s">
        <v>59</v>
      </c>
      <c r="F54" s="28"/>
      <c r="G54" s="31" t="s">
        <v>832</v>
      </c>
    </row>
    <row r="55" spans="4:7" x14ac:dyDescent="0.25">
      <c r="D55" s="15">
        <v>1</v>
      </c>
      <c r="E55" s="15" t="s">
        <v>490</v>
      </c>
      <c r="F55" s="15"/>
      <c r="G55" s="31" t="s">
        <v>833</v>
      </c>
    </row>
    <row r="56" spans="4:7" x14ac:dyDescent="0.25">
      <c r="D56" s="15">
        <v>1</v>
      </c>
      <c r="E56" s="15" t="s">
        <v>671</v>
      </c>
      <c r="F56" s="15"/>
      <c r="G56" s="32" t="s">
        <v>834</v>
      </c>
    </row>
    <row r="57" spans="4:7" x14ac:dyDescent="0.25">
      <c r="D57" s="15">
        <v>1</v>
      </c>
      <c r="E57" s="15" t="s">
        <v>675</v>
      </c>
      <c r="F57" s="15"/>
      <c r="G57" s="32" t="s">
        <v>835</v>
      </c>
    </row>
    <row r="58" spans="4:7" x14ac:dyDescent="0.25">
      <c r="D58" s="15">
        <v>3</v>
      </c>
      <c r="E58" s="15" t="s">
        <v>197</v>
      </c>
      <c r="F58" s="15"/>
      <c r="G58" s="31" t="s">
        <v>836</v>
      </c>
    </row>
    <row r="59" spans="4:7" x14ac:dyDescent="0.25">
      <c r="D59" s="17">
        <v>3</v>
      </c>
      <c r="E59" s="17" t="s">
        <v>197</v>
      </c>
      <c r="F59" s="15"/>
      <c r="G59" s="33" t="s">
        <v>837</v>
      </c>
    </row>
    <row r="60" spans="4:7" x14ac:dyDescent="0.25">
      <c r="D60" s="24">
        <v>14</v>
      </c>
      <c r="E60" s="24" t="s">
        <v>101</v>
      </c>
      <c r="F60" s="24" t="s">
        <v>105</v>
      </c>
      <c r="G60" s="32" t="s">
        <v>838</v>
      </c>
    </row>
    <row r="61" spans="4:7" x14ac:dyDescent="0.25">
      <c r="D61" s="24">
        <v>2</v>
      </c>
      <c r="E61" s="24" t="s">
        <v>101</v>
      </c>
      <c r="F61" s="24" t="s">
        <v>105</v>
      </c>
      <c r="G61" s="32" t="s">
        <v>839</v>
      </c>
    </row>
    <row r="62" spans="4:7" x14ac:dyDescent="0.25">
      <c r="D62" s="24">
        <v>3</v>
      </c>
      <c r="E62" s="24" t="s">
        <v>101</v>
      </c>
      <c r="F62" s="24" t="s">
        <v>105</v>
      </c>
      <c r="G62" s="33" t="s">
        <v>840</v>
      </c>
    </row>
    <row r="63" spans="4:7" x14ac:dyDescent="0.25">
      <c r="D63" s="24">
        <v>7</v>
      </c>
      <c r="E63" s="24" t="s">
        <v>101</v>
      </c>
      <c r="F63" s="24" t="s">
        <v>105</v>
      </c>
      <c r="G63" s="31" t="s">
        <v>841</v>
      </c>
    </row>
    <row r="64" spans="4:7" x14ac:dyDescent="0.25">
      <c r="D64" s="26">
        <v>6</v>
      </c>
      <c r="E64" s="26" t="s">
        <v>745</v>
      </c>
      <c r="F64" s="24" t="s">
        <v>105</v>
      </c>
      <c r="G64" s="31" t="s">
        <v>842</v>
      </c>
    </row>
    <row r="65" spans="4:7" x14ac:dyDescent="0.25">
      <c r="D65" s="25">
        <v>12</v>
      </c>
      <c r="E65" s="25" t="s">
        <v>101</v>
      </c>
      <c r="F65" s="24" t="s">
        <v>106</v>
      </c>
      <c r="G65" s="31" t="s">
        <v>843</v>
      </c>
    </row>
    <row r="66" spans="4:7" x14ac:dyDescent="0.25">
      <c r="D66" s="26">
        <v>6</v>
      </c>
      <c r="E66" s="26" t="s">
        <v>101</v>
      </c>
      <c r="F66" s="24" t="s">
        <v>106</v>
      </c>
      <c r="G66" s="31" t="s">
        <v>844</v>
      </c>
    </row>
    <row r="67" spans="4:7" x14ac:dyDescent="0.25">
      <c r="D67" s="26">
        <v>2</v>
      </c>
      <c r="E67" s="26" t="s">
        <v>101</v>
      </c>
      <c r="F67" s="24" t="s">
        <v>106</v>
      </c>
      <c r="G67" s="31" t="s">
        <v>845</v>
      </c>
    </row>
    <row r="68" spans="4:7" x14ac:dyDescent="0.25">
      <c r="D68" s="26">
        <v>7</v>
      </c>
      <c r="E68" s="26" t="s">
        <v>745</v>
      </c>
      <c r="F68" s="24" t="s">
        <v>106</v>
      </c>
      <c r="G68" s="31" t="s">
        <v>846</v>
      </c>
    </row>
    <row r="69" spans="4:7" x14ac:dyDescent="0.25">
      <c r="D69" s="24">
        <v>3</v>
      </c>
      <c r="E69" s="24" t="s">
        <v>101</v>
      </c>
      <c r="F69" s="24" t="s">
        <v>107</v>
      </c>
      <c r="G69" s="33" t="s">
        <v>847</v>
      </c>
    </row>
    <row r="70" spans="4:7" x14ac:dyDescent="0.25">
      <c r="D70" s="30">
        <v>1</v>
      </c>
      <c r="E70" s="30" t="s">
        <v>101</v>
      </c>
      <c r="F70" s="24" t="s">
        <v>107</v>
      </c>
      <c r="G70" s="31" t="s">
        <v>848</v>
      </c>
    </row>
    <row r="71" spans="4:7" x14ac:dyDescent="0.25">
      <c r="D71" s="26">
        <v>5</v>
      </c>
      <c r="E71" s="26" t="s">
        <v>745</v>
      </c>
      <c r="F71" s="24" t="s">
        <v>107</v>
      </c>
      <c r="G71" s="31" t="s">
        <v>849</v>
      </c>
    </row>
    <row r="72" spans="4:7" x14ac:dyDescent="0.25">
      <c r="D72" s="24">
        <v>14</v>
      </c>
      <c r="E72" s="24" t="s">
        <v>101</v>
      </c>
      <c r="F72" s="24" t="s">
        <v>104</v>
      </c>
      <c r="G72" s="31" t="s">
        <v>850</v>
      </c>
    </row>
    <row r="73" spans="4:7" x14ac:dyDescent="0.25">
      <c r="D73" s="25">
        <v>6</v>
      </c>
      <c r="E73" s="25" t="s">
        <v>101</v>
      </c>
      <c r="F73" s="24" t="s">
        <v>104</v>
      </c>
      <c r="G73" s="31" t="s">
        <v>851</v>
      </c>
    </row>
    <row r="74" spans="4:7" x14ac:dyDescent="0.25">
      <c r="D74" s="25">
        <v>3</v>
      </c>
      <c r="E74" s="25" t="s">
        <v>101</v>
      </c>
      <c r="F74" s="24" t="s">
        <v>104</v>
      </c>
      <c r="G74" s="34" t="s">
        <v>852</v>
      </c>
    </row>
    <row r="75" spans="4:7" x14ac:dyDescent="0.25">
      <c r="D75" s="26">
        <v>1</v>
      </c>
      <c r="E75" s="24" t="s">
        <v>101</v>
      </c>
      <c r="F75" s="24" t="s">
        <v>104</v>
      </c>
      <c r="G75" s="31" t="s">
        <v>853</v>
      </c>
    </row>
    <row r="76" spans="4:7" x14ac:dyDescent="0.25">
      <c r="D76" s="26">
        <v>5</v>
      </c>
      <c r="E76" s="26" t="s">
        <v>101</v>
      </c>
      <c r="F76" s="24" t="s">
        <v>104</v>
      </c>
      <c r="G76" s="34" t="s">
        <v>854</v>
      </c>
    </row>
    <row r="77" spans="4:7" x14ac:dyDescent="0.25">
      <c r="D77" s="26">
        <v>7</v>
      </c>
      <c r="E77" s="26" t="s">
        <v>745</v>
      </c>
      <c r="F77" s="24" t="s">
        <v>104</v>
      </c>
      <c r="G77" s="34" t="s">
        <v>855</v>
      </c>
    </row>
    <row r="78" spans="4:7" x14ac:dyDescent="0.25">
      <c r="D78" s="24">
        <v>2</v>
      </c>
      <c r="E78" s="24" t="s">
        <v>101</v>
      </c>
      <c r="F78" s="24" t="s">
        <v>271</v>
      </c>
      <c r="G78" s="34" t="s">
        <v>856</v>
      </c>
    </row>
    <row r="79" spans="4:7" x14ac:dyDescent="0.25">
      <c r="D79" s="26">
        <v>1</v>
      </c>
      <c r="E79" s="24" t="s">
        <v>101</v>
      </c>
      <c r="F79" s="24" t="s">
        <v>271</v>
      </c>
      <c r="G79" s="34" t="s">
        <v>857</v>
      </c>
    </row>
    <row r="80" spans="4:7" x14ac:dyDescent="0.25">
      <c r="D80" s="24">
        <v>5</v>
      </c>
      <c r="E80" s="24" t="s">
        <v>745</v>
      </c>
      <c r="F80" s="24" t="s">
        <v>271</v>
      </c>
      <c r="G80" s="34" t="s">
        <v>858</v>
      </c>
    </row>
    <row r="81" spans="4:7" x14ac:dyDescent="0.25">
      <c r="D81" s="26">
        <v>2</v>
      </c>
      <c r="E81" s="26" t="s">
        <v>101</v>
      </c>
      <c r="F81" s="24" t="s">
        <v>272</v>
      </c>
      <c r="G81" s="34" t="s">
        <v>859</v>
      </c>
    </row>
    <row r="82" spans="4:7" x14ac:dyDescent="0.25">
      <c r="D82" s="26">
        <v>2</v>
      </c>
      <c r="E82" s="24" t="s">
        <v>101</v>
      </c>
      <c r="F82" s="24" t="s">
        <v>272</v>
      </c>
      <c r="G82" s="31" t="s">
        <v>860</v>
      </c>
    </row>
    <row r="83" spans="4:7" x14ac:dyDescent="0.25">
      <c r="D83" s="26">
        <v>2</v>
      </c>
      <c r="E83" s="26" t="s">
        <v>745</v>
      </c>
      <c r="F83" s="24" t="s">
        <v>272</v>
      </c>
      <c r="G83" s="31" t="s">
        <v>861</v>
      </c>
    </row>
    <row r="84" spans="4:7" x14ac:dyDescent="0.25">
      <c r="D84" s="6">
        <v>5</v>
      </c>
      <c r="E84" s="6" t="s">
        <v>217</v>
      </c>
      <c r="F84" s="6" t="s">
        <v>641</v>
      </c>
      <c r="G84" s="33" t="s">
        <v>862</v>
      </c>
    </row>
    <row r="85" spans="4:7" x14ac:dyDescent="0.25">
      <c r="D85" s="17">
        <v>10</v>
      </c>
      <c r="E85" s="17" t="s">
        <v>217</v>
      </c>
      <c r="F85" s="15"/>
      <c r="G85" s="34" t="s">
        <v>863</v>
      </c>
    </row>
    <row r="86" spans="4:7" x14ac:dyDescent="0.25">
      <c r="D86" s="15">
        <v>4</v>
      </c>
      <c r="E86" s="15" t="s">
        <v>217</v>
      </c>
      <c r="F86" s="15"/>
      <c r="G86" s="34" t="s">
        <v>864</v>
      </c>
    </row>
    <row r="87" spans="4:7" x14ac:dyDescent="0.25">
      <c r="D87" s="6">
        <v>2</v>
      </c>
      <c r="E87" s="6" t="s">
        <v>217</v>
      </c>
      <c r="F87" s="15"/>
      <c r="G87" s="33" t="s">
        <v>865</v>
      </c>
    </row>
    <row r="88" spans="4:7" x14ac:dyDescent="0.25">
      <c r="D88" s="17">
        <v>1</v>
      </c>
      <c r="E88" s="17" t="s">
        <v>217</v>
      </c>
      <c r="F88" s="15"/>
      <c r="G88" s="34" t="s">
        <v>866</v>
      </c>
    </row>
    <row r="89" spans="4:7" x14ac:dyDescent="0.25">
      <c r="D89" s="17">
        <v>1</v>
      </c>
      <c r="E89" s="17" t="s">
        <v>160</v>
      </c>
      <c r="F89" s="15"/>
      <c r="G89" s="34" t="s">
        <v>867</v>
      </c>
    </row>
    <row r="90" spans="4:7" x14ac:dyDescent="0.25">
      <c r="D90" s="16">
        <v>1</v>
      </c>
      <c r="E90" s="16" t="s">
        <v>489</v>
      </c>
      <c r="F90" s="15"/>
      <c r="G90" s="31" t="s">
        <v>868</v>
      </c>
    </row>
    <row r="91" spans="4:7" x14ac:dyDescent="0.25">
      <c r="D91" s="6">
        <v>4</v>
      </c>
      <c r="E91" s="6" t="s">
        <v>223</v>
      </c>
      <c r="F91" s="15" t="s">
        <v>442</v>
      </c>
      <c r="G91" s="34" t="s">
        <v>869</v>
      </c>
    </row>
    <row r="92" spans="4:7" x14ac:dyDescent="0.25">
      <c r="D92" s="15">
        <v>1</v>
      </c>
      <c r="E92" s="15" t="s">
        <v>223</v>
      </c>
      <c r="F92" s="15" t="s">
        <v>391</v>
      </c>
      <c r="G92" s="34" t="s">
        <v>870</v>
      </c>
    </row>
    <row r="93" spans="4:7" x14ac:dyDescent="0.25">
      <c r="D93" s="6">
        <v>1</v>
      </c>
      <c r="E93" s="6" t="s">
        <v>250</v>
      </c>
      <c r="F93" s="15"/>
      <c r="G93" s="33" t="s">
        <v>871</v>
      </c>
    </row>
    <row r="94" spans="4:7" x14ac:dyDescent="0.25">
      <c r="D94" s="29">
        <v>1</v>
      </c>
      <c r="E94" s="29" t="s">
        <v>121</v>
      </c>
      <c r="F94" s="15"/>
      <c r="G94" s="31" t="s">
        <v>872</v>
      </c>
    </row>
    <row r="95" spans="4:7" x14ac:dyDescent="0.25">
      <c r="D95" s="28">
        <v>4</v>
      </c>
      <c r="E95" s="28" t="s">
        <v>121</v>
      </c>
      <c r="F95" s="15"/>
      <c r="G95" s="31" t="s">
        <v>873</v>
      </c>
    </row>
    <row r="96" spans="4:7" x14ac:dyDescent="0.25">
      <c r="D96" s="25">
        <v>1</v>
      </c>
      <c r="E96" s="25" t="s">
        <v>121</v>
      </c>
      <c r="F96" s="15"/>
      <c r="G96" s="31" t="s">
        <v>874</v>
      </c>
    </row>
    <row r="97" spans="4:7" x14ac:dyDescent="0.25">
      <c r="D97" s="15">
        <v>1</v>
      </c>
      <c r="E97" s="15" t="s">
        <v>403</v>
      </c>
      <c r="F97" s="15"/>
      <c r="G97" s="31" t="s">
        <v>875</v>
      </c>
    </row>
    <row r="98" spans="4:7" x14ac:dyDescent="0.25">
      <c r="D98" s="15">
        <v>1</v>
      </c>
      <c r="E98" s="15" t="s">
        <v>616</v>
      </c>
      <c r="F98" s="15"/>
    </row>
    <row r="99" spans="4:7" x14ac:dyDescent="0.25">
      <c r="D99" s="15">
        <v>1</v>
      </c>
      <c r="E99" s="15" t="s">
        <v>242</v>
      </c>
      <c r="F99" s="15"/>
    </row>
    <row r="100" spans="4:7" x14ac:dyDescent="0.25">
      <c r="D100" s="15">
        <v>1</v>
      </c>
      <c r="E100" s="15" t="s">
        <v>242</v>
      </c>
      <c r="F100" s="15"/>
    </row>
    <row r="101" spans="4:7" x14ac:dyDescent="0.25">
      <c r="D101" s="6">
        <v>5</v>
      </c>
      <c r="E101" s="6" t="s">
        <v>242</v>
      </c>
      <c r="F101" s="15"/>
    </row>
    <row r="102" spans="4:7" x14ac:dyDescent="0.25">
      <c r="D102" s="15">
        <v>1</v>
      </c>
      <c r="E102" s="15" t="s">
        <v>242</v>
      </c>
      <c r="F102" s="15"/>
    </row>
    <row r="103" spans="4:7" x14ac:dyDescent="0.25">
      <c r="D103" s="6">
        <v>1</v>
      </c>
      <c r="E103" s="6" t="s">
        <v>289</v>
      </c>
      <c r="F103" s="6" t="s">
        <v>645</v>
      </c>
    </row>
    <row r="104" spans="4:7" x14ac:dyDescent="0.25">
      <c r="D104" s="17">
        <v>9</v>
      </c>
      <c r="E104" s="17" t="s">
        <v>172</v>
      </c>
      <c r="F104" s="15"/>
    </row>
    <row r="105" spans="4:7" x14ac:dyDescent="0.25">
      <c r="D105" s="15">
        <v>1</v>
      </c>
      <c r="E105" s="15" t="s">
        <v>196</v>
      </c>
      <c r="F105" s="15"/>
    </row>
    <row r="106" spans="4:7" x14ac:dyDescent="0.25">
      <c r="D106" s="16">
        <v>7</v>
      </c>
      <c r="E106" s="16" t="s">
        <v>196</v>
      </c>
      <c r="F106" s="15"/>
    </row>
    <row r="107" spans="4:7" x14ac:dyDescent="0.25">
      <c r="D107" s="15">
        <v>4</v>
      </c>
      <c r="E107" s="15" t="s">
        <v>172</v>
      </c>
      <c r="F107" s="15"/>
    </row>
    <row r="108" spans="4:7" x14ac:dyDescent="0.25">
      <c r="D108" s="17">
        <v>9</v>
      </c>
      <c r="E108" s="17" t="s">
        <v>172</v>
      </c>
      <c r="F108" s="15"/>
    </row>
    <row r="109" spans="4:7" x14ac:dyDescent="0.25">
      <c r="D109" s="24">
        <v>1</v>
      </c>
      <c r="E109" s="24" t="s">
        <v>423</v>
      </c>
      <c r="F109" s="15"/>
    </row>
    <row r="110" spans="4:7" x14ac:dyDescent="0.25">
      <c r="D110" s="28">
        <v>2</v>
      </c>
      <c r="E110" s="28" t="s">
        <v>423</v>
      </c>
      <c r="F110" s="15"/>
    </row>
    <row r="111" spans="4:7" x14ac:dyDescent="0.25">
      <c r="D111" s="25">
        <v>1</v>
      </c>
      <c r="E111" s="25" t="s">
        <v>60</v>
      </c>
      <c r="F111" s="15"/>
    </row>
    <row r="112" spans="4:7" x14ac:dyDescent="0.25">
      <c r="D112" s="6">
        <v>2</v>
      </c>
      <c r="E112" s="6" t="s">
        <v>239</v>
      </c>
      <c r="F112" s="15"/>
    </row>
    <row r="113" spans="4:6" x14ac:dyDescent="0.25">
      <c r="D113" s="15">
        <v>1</v>
      </c>
      <c r="E113" s="15" t="s">
        <v>404</v>
      </c>
      <c r="F113" s="15"/>
    </row>
    <row r="114" spans="4:6" x14ac:dyDescent="0.25">
      <c r="D114" s="15">
        <v>9</v>
      </c>
      <c r="E114" s="15" t="s">
        <v>46</v>
      </c>
      <c r="F114" s="15" t="s">
        <v>47</v>
      </c>
    </row>
    <row r="115" spans="4:6" x14ac:dyDescent="0.25">
      <c r="D115" s="15">
        <v>1</v>
      </c>
      <c r="E115" s="15" t="s">
        <v>461</v>
      </c>
      <c r="F115" s="15"/>
    </row>
    <row r="116" spans="4:6" x14ac:dyDescent="0.25">
      <c r="D116" s="6">
        <v>3</v>
      </c>
      <c r="E116" s="15" t="s">
        <v>238</v>
      </c>
      <c r="F116" s="15"/>
    </row>
    <row r="117" spans="4:6" x14ac:dyDescent="0.25">
      <c r="D117" s="6">
        <v>1</v>
      </c>
      <c r="E117" s="6" t="s">
        <v>238</v>
      </c>
      <c r="F117" s="15"/>
    </row>
    <row r="118" spans="4:6" x14ac:dyDescent="0.25">
      <c r="D118" s="6">
        <v>1</v>
      </c>
      <c r="E118" s="6" t="s">
        <v>238</v>
      </c>
      <c r="F118" s="15"/>
    </row>
    <row r="119" spans="4:6" x14ac:dyDescent="0.25">
      <c r="D119" s="6">
        <v>1</v>
      </c>
      <c r="E119" s="6" t="s">
        <v>295</v>
      </c>
      <c r="F119" s="15"/>
    </row>
    <row r="120" spans="4:6" x14ac:dyDescent="0.25">
      <c r="D120" s="17">
        <v>3</v>
      </c>
      <c r="E120" s="17" t="s">
        <v>178</v>
      </c>
      <c r="F120" s="15"/>
    </row>
    <row r="121" spans="4:6" x14ac:dyDescent="0.25">
      <c r="D121" s="15">
        <v>1</v>
      </c>
      <c r="E121" s="15" t="s">
        <v>464</v>
      </c>
      <c r="F121" s="15"/>
    </row>
    <row r="122" spans="4:6" x14ac:dyDescent="0.25">
      <c r="D122" s="15">
        <v>1</v>
      </c>
      <c r="E122" s="15" t="s">
        <v>464</v>
      </c>
      <c r="F122" s="15"/>
    </row>
    <row r="123" spans="4:6" x14ac:dyDescent="0.25">
      <c r="D123" s="15">
        <v>1</v>
      </c>
      <c r="E123" s="15" t="s">
        <v>198</v>
      </c>
      <c r="F123" s="15"/>
    </row>
    <row r="124" spans="4:6" x14ac:dyDescent="0.25">
      <c r="D124" s="15">
        <v>1</v>
      </c>
      <c r="E124" s="15" t="s">
        <v>185</v>
      </c>
      <c r="F124" s="15"/>
    </row>
    <row r="125" spans="4:6" x14ac:dyDescent="0.25">
      <c r="D125" s="6">
        <v>17</v>
      </c>
      <c r="E125" s="6" t="s">
        <v>609</v>
      </c>
      <c r="F125" s="15"/>
    </row>
    <row r="126" spans="4:6" x14ac:dyDescent="0.25">
      <c r="D126" s="15">
        <v>14</v>
      </c>
      <c r="E126" s="15" t="s">
        <v>609</v>
      </c>
      <c r="F126" s="15"/>
    </row>
    <row r="127" spans="4:6" x14ac:dyDescent="0.25">
      <c r="D127" s="15">
        <v>7</v>
      </c>
      <c r="E127" s="15" t="s">
        <v>609</v>
      </c>
      <c r="F127" s="15"/>
    </row>
    <row r="128" spans="4:6" x14ac:dyDescent="0.25">
      <c r="D128" s="17">
        <v>12</v>
      </c>
      <c r="E128" s="17" t="s">
        <v>609</v>
      </c>
      <c r="F128" s="15"/>
    </row>
    <row r="129" spans="4:6" x14ac:dyDescent="0.25">
      <c r="D129" s="17">
        <v>2</v>
      </c>
      <c r="E129" s="17" t="s">
        <v>174</v>
      </c>
      <c r="F129" s="6" t="s">
        <v>639</v>
      </c>
    </row>
    <row r="130" spans="4:6" x14ac:dyDescent="0.25">
      <c r="D130" s="16">
        <v>18</v>
      </c>
      <c r="E130" s="16" t="s">
        <v>174</v>
      </c>
      <c r="F130" s="15"/>
    </row>
    <row r="131" spans="4:6" x14ac:dyDescent="0.25">
      <c r="D131" s="15">
        <v>32</v>
      </c>
      <c r="E131" s="15" t="s">
        <v>174</v>
      </c>
      <c r="F131" s="15"/>
    </row>
    <row r="132" spans="4:6" x14ac:dyDescent="0.25">
      <c r="D132" s="17">
        <v>18</v>
      </c>
      <c r="E132" s="17" t="s">
        <v>192</v>
      </c>
      <c r="F132" s="15"/>
    </row>
    <row r="133" spans="4:6" x14ac:dyDescent="0.25">
      <c r="D133" s="17">
        <v>1</v>
      </c>
      <c r="E133" s="17" t="s">
        <v>192</v>
      </c>
      <c r="F133" s="15"/>
    </row>
    <row r="134" spans="4:6" x14ac:dyDescent="0.25">
      <c r="D134" s="15">
        <v>3</v>
      </c>
      <c r="E134" s="15" t="s">
        <v>192</v>
      </c>
      <c r="F134" s="15"/>
    </row>
    <row r="135" spans="4:6" x14ac:dyDescent="0.25">
      <c r="D135" s="15">
        <v>6</v>
      </c>
      <c r="E135" s="15" t="s">
        <v>174</v>
      </c>
      <c r="F135" s="15"/>
    </row>
    <row r="136" spans="4:6" x14ac:dyDescent="0.25">
      <c r="D136" s="15">
        <v>10</v>
      </c>
      <c r="E136" s="15" t="s">
        <v>174</v>
      </c>
      <c r="F136" s="15"/>
    </row>
    <row r="137" spans="4:6" x14ac:dyDescent="0.25">
      <c r="D137" s="15">
        <v>1</v>
      </c>
      <c r="E137" s="15" t="s">
        <v>556</v>
      </c>
      <c r="F137" s="15"/>
    </row>
    <row r="138" spans="4:6" x14ac:dyDescent="0.25">
      <c r="D138" s="29">
        <v>1</v>
      </c>
      <c r="E138" s="29" t="s">
        <v>244</v>
      </c>
      <c r="F138" s="15"/>
    </row>
    <row r="139" spans="4:6" x14ac:dyDescent="0.25">
      <c r="D139" s="26">
        <v>2</v>
      </c>
      <c r="E139" s="28" t="s">
        <v>244</v>
      </c>
      <c r="F139" s="15"/>
    </row>
    <row r="140" spans="4:6" x14ac:dyDescent="0.25">
      <c r="D140" s="28">
        <v>1</v>
      </c>
      <c r="E140" s="28" t="s">
        <v>244</v>
      </c>
      <c r="F140" s="15"/>
    </row>
    <row r="141" spans="4:6" x14ac:dyDescent="0.25">
      <c r="D141" s="17">
        <v>5</v>
      </c>
      <c r="E141" s="17" t="s">
        <v>176</v>
      </c>
      <c r="F141" s="15"/>
    </row>
    <row r="142" spans="4:6" x14ac:dyDescent="0.25">
      <c r="D142" s="17">
        <v>15</v>
      </c>
      <c r="E142" s="17" t="s">
        <v>176</v>
      </c>
      <c r="F142" s="15"/>
    </row>
    <row r="143" spans="4:6" x14ac:dyDescent="0.25">
      <c r="D143" s="17">
        <v>2</v>
      </c>
      <c r="E143" s="17" t="s">
        <v>45</v>
      </c>
      <c r="F143" s="15"/>
    </row>
    <row r="144" spans="4:6" x14ac:dyDescent="0.25">
      <c r="D144" s="17">
        <v>10</v>
      </c>
      <c r="E144" s="17" t="s">
        <v>224</v>
      </c>
      <c r="F144" s="15" t="s">
        <v>275</v>
      </c>
    </row>
    <row r="145" spans="4:6" x14ac:dyDescent="0.25">
      <c r="D145" s="6">
        <v>126</v>
      </c>
      <c r="E145" s="6" t="s">
        <v>224</v>
      </c>
      <c r="F145" s="15" t="s">
        <v>275</v>
      </c>
    </row>
    <row r="146" spans="4:6" x14ac:dyDescent="0.25">
      <c r="D146" s="8">
        <v>6</v>
      </c>
      <c r="E146" s="8" t="s">
        <v>224</v>
      </c>
      <c r="F146" s="15" t="s">
        <v>275</v>
      </c>
    </row>
    <row r="147" spans="4:6" x14ac:dyDescent="0.25">
      <c r="D147" s="16">
        <v>1</v>
      </c>
      <c r="E147" s="16" t="s">
        <v>181</v>
      </c>
      <c r="F147" s="15"/>
    </row>
    <row r="148" spans="4:6" x14ac:dyDescent="0.25">
      <c r="D148" s="15">
        <v>15</v>
      </c>
      <c r="E148" s="15" t="s">
        <v>184</v>
      </c>
      <c r="F148" s="15"/>
    </row>
    <row r="149" spans="4:6" x14ac:dyDescent="0.25">
      <c r="D149" s="17">
        <v>2</v>
      </c>
      <c r="E149" s="17" t="s">
        <v>184</v>
      </c>
      <c r="F149" s="15"/>
    </row>
    <row r="150" spans="4:6" x14ac:dyDescent="0.25">
      <c r="D150" s="17">
        <v>13</v>
      </c>
      <c r="E150" s="17" t="s">
        <v>180</v>
      </c>
      <c r="F150" s="15" t="s">
        <v>688</v>
      </c>
    </row>
    <row r="151" spans="4:6" x14ac:dyDescent="0.25">
      <c r="D151" s="15">
        <v>187</v>
      </c>
      <c r="E151" s="15" t="s">
        <v>183</v>
      </c>
      <c r="F151" s="15" t="s">
        <v>688</v>
      </c>
    </row>
    <row r="152" spans="4:6" x14ac:dyDescent="0.25">
      <c r="D152" s="15">
        <v>37</v>
      </c>
      <c r="E152" s="15" t="s">
        <v>180</v>
      </c>
      <c r="F152" s="15" t="s">
        <v>688</v>
      </c>
    </row>
    <row r="153" spans="4:6" x14ac:dyDescent="0.25">
      <c r="D153" s="15">
        <v>62</v>
      </c>
      <c r="E153" s="15" t="s">
        <v>183</v>
      </c>
      <c r="F153" s="15" t="s">
        <v>688</v>
      </c>
    </row>
    <row r="154" spans="4:6" x14ac:dyDescent="0.25">
      <c r="D154" s="15">
        <v>53</v>
      </c>
      <c r="E154" s="15" t="s">
        <v>180</v>
      </c>
      <c r="F154" s="15" t="s">
        <v>688</v>
      </c>
    </row>
    <row r="155" spans="4:6" x14ac:dyDescent="0.25">
      <c r="D155" s="17">
        <v>20</v>
      </c>
      <c r="E155" s="17" t="s">
        <v>180</v>
      </c>
      <c r="F155" s="15" t="s">
        <v>688</v>
      </c>
    </row>
    <row r="156" spans="4:6" x14ac:dyDescent="0.25">
      <c r="D156" s="15">
        <v>1</v>
      </c>
      <c r="E156" s="15" t="s">
        <v>183</v>
      </c>
      <c r="F156" s="6" t="s">
        <v>689</v>
      </c>
    </row>
    <row r="157" spans="4:6" x14ac:dyDescent="0.25">
      <c r="D157" s="15">
        <v>1</v>
      </c>
      <c r="E157" s="15" t="s">
        <v>180</v>
      </c>
      <c r="F157" s="15" t="s">
        <v>689</v>
      </c>
    </row>
    <row r="158" spans="4:6" x14ac:dyDescent="0.25">
      <c r="D158" s="15">
        <v>2</v>
      </c>
      <c r="E158" s="15" t="s">
        <v>180</v>
      </c>
      <c r="F158" s="15" t="s">
        <v>689</v>
      </c>
    </row>
    <row r="159" spans="4:6" x14ac:dyDescent="0.25">
      <c r="D159" s="17">
        <v>7</v>
      </c>
      <c r="E159" s="17" t="s">
        <v>183</v>
      </c>
      <c r="F159" s="6" t="s">
        <v>689</v>
      </c>
    </row>
    <row r="160" spans="4:6" x14ac:dyDescent="0.25">
      <c r="D160" s="16">
        <v>4</v>
      </c>
      <c r="E160" s="16" t="s">
        <v>180</v>
      </c>
      <c r="F160" s="15" t="s">
        <v>689</v>
      </c>
    </row>
    <row r="161" spans="4:6" x14ac:dyDescent="0.25">
      <c r="D161" s="17">
        <v>4</v>
      </c>
      <c r="E161" s="17" t="s">
        <v>180</v>
      </c>
      <c r="F161" s="15" t="s">
        <v>689</v>
      </c>
    </row>
    <row r="162" spans="4:6" x14ac:dyDescent="0.25">
      <c r="D162" s="15">
        <v>3</v>
      </c>
      <c r="E162" s="15" t="s">
        <v>73</v>
      </c>
      <c r="F162" s="15" t="s">
        <v>387</v>
      </c>
    </row>
    <row r="163" spans="4:6" x14ac:dyDescent="0.25">
      <c r="D163" s="6">
        <v>11</v>
      </c>
      <c r="E163" s="6" t="s">
        <v>73</v>
      </c>
      <c r="F163" s="15" t="s">
        <v>36</v>
      </c>
    </row>
    <row r="164" spans="4:6" x14ac:dyDescent="0.25">
      <c r="D164" s="15">
        <v>6</v>
      </c>
      <c r="E164" s="15" t="s">
        <v>73</v>
      </c>
      <c r="F164" s="15" t="s">
        <v>36</v>
      </c>
    </row>
    <row r="165" spans="4:6" x14ac:dyDescent="0.25">
      <c r="D165" s="17">
        <v>6</v>
      </c>
      <c r="E165" s="17" t="s">
        <v>73</v>
      </c>
      <c r="F165" s="15" t="s">
        <v>36</v>
      </c>
    </row>
    <row r="166" spans="4:6" x14ac:dyDescent="0.25">
      <c r="D166" s="15">
        <v>7</v>
      </c>
      <c r="E166" s="15" t="s">
        <v>71</v>
      </c>
      <c r="F166" s="15" t="s">
        <v>261</v>
      </c>
    </row>
    <row r="167" spans="4:6" x14ac:dyDescent="0.25">
      <c r="D167" s="6">
        <v>10</v>
      </c>
      <c r="E167" s="17" t="s">
        <v>71</v>
      </c>
      <c r="F167" s="15" t="s">
        <v>261</v>
      </c>
    </row>
    <row r="168" spans="4:6" x14ac:dyDescent="0.25">
      <c r="D168" s="6">
        <v>33</v>
      </c>
      <c r="E168" s="6" t="s">
        <v>71</v>
      </c>
      <c r="F168" s="15" t="s">
        <v>261</v>
      </c>
    </row>
    <row r="169" spans="4:6" x14ac:dyDescent="0.25">
      <c r="D169" s="6">
        <v>35</v>
      </c>
      <c r="E169" s="6" t="s">
        <v>71</v>
      </c>
      <c r="F169" s="15" t="s">
        <v>261</v>
      </c>
    </row>
    <row r="170" spans="4:6" x14ac:dyDescent="0.25">
      <c r="D170" s="17">
        <v>4</v>
      </c>
      <c r="E170" s="17" t="s">
        <v>71</v>
      </c>
      <c r="F170" s="15" t="s">
        <v>34</v>
      </c>
    </row>
    <row r="171" spans="4:6" x14ac:dyDescent="0.25">
      <c r="D171" s="17">
        <v>2</v>
      </c>
      <c r="E171" s="17" t="s">
        <v>71</v>
      </c>
      <c r="F171" s="15" t="s">
        <v>34</v>
      </c>
    </row>
    <row r="172" spans="4:6" x14ac:dyDescent="0.25">
      <c r="D172" s="17">
        <v>1</v>
      </c>
      <c r="E172" s="17" t="s">
        <v>71</v>
      </c>
      <c r="F172" s="15" t="s">
        <v>74</v>
      </c>
    </row>
    <row r="173" spans="4:6" x14ac:dyDescent="0.25">
      <c r="D173" s="17">
        <v>29</v>
      </c>
      <c r="E173" s="17" t="s">
        <v>71</v>
      </c>
      <c r="F173" s="15" t="s">
        <v>74</v>
      </c>
    </row>
    <row r="174" spans="4:6" x14ac:dyDescent="0.25">
      <c r="D174" s="15">
        <v>3</v>
      </c>
      <c r="E174" s="15" t="s">
        <v>71</v>
      </c>
      <c r="F174" s="15" t="s">
        <v>74</v>
      </c>
    </row>
    <row r="175" spans="4:6" x14ac:dyDescent="0.25">
      <c r="D175" s="17">
        <v>13</v>
      </c>
      <c r="E175" s="17" t="s">
        <v>33</v>
      </c>
      <c r="F175" s="15" t="s">
        <v>34</v>
      </c>
    </row>
    <row r="176" spans="4:6" x14ac:dyDescent="0.25">
      <c r="D176" s="6">
        <v>3</v>
      </c>
      <c r="E176" s="6" t="s">
        <v>81</v>
      </c>
      <c r="F176" s="15" t="s">
        <v>83</v>
      </c>
    </row>
    <row r="177" spans="4:6" x14ac:dyDescent="0.25">
      <c r="D177" s="15">
        <v>1</v>
      </c>
      <c r="E177" s="15" t="s">
        <v>81</v>
      </c>
      <c r="F177" s="15" t="s">
        <v>83</v>
      </c>
    </row>
    <row r="178" spans="4:6" x14ac:dyDescent="0.25">
      <c r="D178" s="15">
        <v>1</v>
      </c>
      <c r="E178" s="15" t="s">
        <v>81</v>
      </c>
      <c r="F178" s="15" t="s">
        <v>83</v>
      </c>
    </row>
    <row r="179" spans="4:6" x14ac:dyDescent="0.25">
      <c r="D179" s="15">
        <v>1</v>
      </c>
      <c r="E179" s="15" t="s">
        <v>188</v>
      </c>
      <c r="F179" s="15"/>
    </row>
    <row r="180" spans="4:6" x14ac:dyDescent="0.25">
      <c r="D180" s="6">
        <v>4</v>
      </c>
      <c r="E180" s="6" t="s">
        <v>235</v>
      </c>
      <c r="F180" s="15"/>
    </row>
    <row r="181" spans="4:6" x14ac:dyDescent="0.25">
      <c r="D181" s="6">
        <v>2</v>
      </c>
      <c r="E181" s="6" t="s">
        <v>248</v>
      </c>
      <c r="F181" s="15"/>
    </row>
    <row r="182" spans="4:6" x14ac:dyDescent="0.25">
      <c r="D182" s="16">
        <v>1</v>
      </c>
      <c r="E182" s="16" t="s">
        <v>419</v>
      </c>
      <c r="F182" s="15"/>
    </row>
    <row r="183" spans="4:6" x14ac:dyDescent="0.25">
      <c r="D183" s="17">
        <v>1</v>
      </c>
      <c r="E183" s="17" t="s">
        <v>456</v>
      </c>
      <c r="F183" s="15"/>
    </row>
    <row r="184" spans="4:6" x14ac:dyDescent="0.25">
      <c r="D184" s="15">
        <v>2</v>
      </c>
      <c r="E184" s="15" t="s">
        <v>750</v>
      </c>
      <c r="F184" s="15" t="s">
        <v>634</v>
      </c>
    </row>
    <row r="185" spans="4:6" x14ac:dyDescent="0.25">
      <c r="D185" s="17">
        <v>4</v>
      </c>
      <c r="E185" s="17" t="s">
        <v>94</v>
      </c>
      <c r="F185" s="15" t="s">
        <v>717</v>
      </c>
    </row>
    <row r="186" spans="4:6" x14ac:dyDescent="0.25">
      <c r="D186" s="17">
        <v>4</v>
      </c>
      <c r="E186" s="17" t="s">
        <v>94</v>
      </c>
      <c r="F186" s="15" t="s">
        <v>650</v>
      </c>
    </row>
    <row r="187" spans="4:6" x14ac:dyDescent="0.25">
      <c r="D187" s="17">
        <v>4</v>
      </c>
      <c r="E187" s="17" t="s">
        <v>94</v>
      </c>
      <c r="F187" s="15" t="s">
        <v>650</v>
      </c>
    </row>
    <row r="188" spans="4:6" x14ac:dyDescent="0.25">
      <c r="D188" s="17">
        <v>1</v>
      </c>
      <c r="E188" s="17" t="s">
        <v>750</v>
      </c>
      <c r="F188" s="6" t="s">
        <v>650</v>
      </c>
    </row>
    <row r="189" spans="4:6" x14ac:dyDescent="0.25">
      <c r="D189" s="15">
        <v>1</v>
      </c>
      <c r="E189" s="15" t="s">
        <v>94</v>
      </c>
      <c r="F189" s="15" t="s">
        <v>649</v>
      </c>
    </row>
    <row r="190" spans="4:6" x14ac:dyDescent="0.25">
      <c r="D190" s="15">
        <v>2</v>
      </c>
      <c r="E190" s="15" t="s">
        <v>750</v>
      </c>
      <c r="F190" s="15" t="s">
        <v>649</v>
      </c>
    </row>
    <row r="191" spans="4:6" x14ac:dyDescent="0.25">
      <c r="D191" s="15">
        <v>1</v>
      </c>
      <c r="E191" s="15" t="s">
        <v>94</v>
      </c>
      <c r="F191" s="15" t="s">
        <v>425</v>
      </c>
    </row>
    <row r="192" spans="4:6" x14ac:dyDescent="0.25">
      <c r="D192" s="6">
        <v>1</v>
      </c>
      <c r="E192" s="6" t="s">
        <v>751</v>
      </c>
      <c r="F192" s="15"/>
    </row>
    <row r="193" spans="4:6" x14ac:dyDescent="0.25">
      <c r="D193" s="16">
        <v>6</v>
      </c>
      <c r="E193" s="16" t="s">
        <v>455</v>
      </c>
      <c r="F193" s="15"/>
    </row>
    <row r="194" spans="4:6" x14ac:dyDescent="0.25">
      <c r="D194" s="17">
        <v>1</v>
      </c>
      <c r="E194" s="17" t="s">
        <v>455</v>
      </c>
      <c r="F194" s="15"/>
    </row>
    <row r="195" spans="4:6" x14ac:dyDescent="0.25">
      <c r="D195" s="15">
        <v>6</v>
      </c>
      <c r="E195" s="15" t="s">
        <v>455</v>
      </c>
      <c r="F195" s="15"/>
    </row>
    <row r="196" spans="4:6" x14ac:dyDescent="0.25">
      <c r="D196" s="15">
        <v>1</v>
      </c>
      <c r="E196" s="15" t="s">
        <v>455</v>
      </c>
      <c r="F196" s="15"/>
    </row>
    <row r="197" spans="4:6" x14ac:dyDescent="0.25">
      <c r="D197" s="17">
        <v>1</v>
      </c>
      <c r="E197" s="17" t="s">
        <v>374</v>
      </c>
      <c r="F197" s="15" t="s">
        <v>393</v>
      </c>
    </row>
    <row r="198" spans="4:6" x14ac:dyDescent="0.25">
      <c r="D198" s="17">
        <v>7</v>
      </c>
      <c r="E198" s="17" t="s">
        <v>676</v>
      </c>
      <c r="F198" s="15"/>
    </row>
    <row r="199" spans="4:6" x14ac:dyDescent="0.25">
      <c r="D199" s="6">
        <v>1</v>
      </c>
      <c r="E199" s="6" t="s">
        <v>662</v>
      </c>
      <c r="F199" s="15"/>
    </row>
    <row r="200" spans="4:6" x14ac:dyDescent="0.25">
      <c r="D200" s="18">
        <v>3</v>
      </c>
      <c r="E200" s="15" t="s">
        <v>662</v>
      </c>
      <c r="F200" s="15"/>
    </row>
    <row r="201" spans="4:6" x14ac:dyDescent="0.25">
      <c r="D201" s="15">
        <v>3</v>
      </c>
      <c r="E201" s="15" t="s">
        <v>613</v>
      </c>
      <c r="F201" s="15"/>
    </row>
    <row r="202" spans="4:6" x14ac:dyDescent="0.25">
      <c r="D202" s="17">
        <v>3</v>
      </c>
      <c r="E202" s="17" t="s">
        <v>613</v>
      </c>
      <c r="F202" s="15"/>
    </row>
    <row r="203" spans="4:6" x14ac:dyDescent="0.25">
      <c r="D203" s="17">
        <v>1</v>
      </c>
      <c r="E203" s="17" t="s">
        <v>422</v>
      </c>
      <c r="F203" s="15"/>
    </row>
    <row r="204" spans="4:6" x14ac:dyDescent="0.25">
      <c r="D204" s="15">
        <v>1</v>
      </c>
      <c r="E204" s="15" t="s">
        <v>544</v>
      </c>
      <c r="F204" s="15"/>
    </row>
    <row r="205" spans="4:6" x14ac:dyDescent="0.25">
      <c r="D205" s="15">
        <v>1</v>
      </c>
      <c r="E205" s="15" t="s">
        <v>544</v>
      </c>
      <c r="F205" s="15"/>
    </row>
    <row r="206" spans="4:6" x14ac:dyDescent="0.25">
      <c r="D206" s="17">
        <v>1</v>
      </c>
      <c r="E206" s="17" t="s">
        <v>53</v>
      </c>
      <c r="F206" s="15" t="s">
        <v>635</v>
      </c>
    </row>
    <row r="207" spans="4:6" x14ac:dyDescent="0.25">
      <c r="D207" s="15">
        <v>1</v>
      </c>
      <c r="E207" s="15" t="s">
        <v>177</v>
      </c>
      <c r="F207" s="15"/>
    </row>
    <row r="208" spans="4:6" x14ac:dyDescent="0.25">
      <c r="D208" s="6">
        <v>56</v>
      </c>
      <c r="E208" s="6" t="s">
        <v>72</v>
      </c>
      <c r="F208" s="15" t="s">
        <v>262</v>
      </c>
    </row>
    <row r="209" spans="4:6" x14ac:dyDescent="0.25">
      <c r="D209" s="6">
        <v>44</v>
      </c>
      <c r="E209" s="6" t="s">
        <v>72</v>
      </c>
      <c r="F209" s="15" t="s">
        <v>262</v>
      </c>
    </row>
    <row r="210" spans="4:6" x14ac:dyDescent="0.25">
      <c r="D210" s="6">
        <v>34</v>
      </c>
      <c r="E210" s="6" t="s">
        <v>72</v>
      </c>
      <c r="F210" s="15" t="s">
        <v>262</v>
      </c>
    </row>
    <row r="211" spans="4:6" x14ac:dyDescent="0.25">
      <c r="D211" s="6">
        <v>7</v>
      </c>
      <c r="E211" s="6" t="s">
        <v>72</v>
      </c>
      <c r="F211" s="15" t="s">
        <v>262</v>
      </c>
    </row>
    <row r="212" spans="4:6" x14ac:dyDescent="0.25">
      <c r="D212" s="15">
        <v>12</v>
      </c>
      <c r="E212" s="15" t="s">
        <v>72</v>
      </c>
      <c r="F212" s="15" t="s">
        <v>262</v>
      </c>
    </row>
    <row r="213" spans="4:6" x14ac:dyDescent="0.25">
      <c r="D213" s="6">
        <v>12</v>
      </c>
      <c r="E213" s="6" t="s">
        <v>746</v>
      </c>
      <c r="F213" s="15" t="s">
        <v>262</v>
      </c>
    </row>
    <row r="214" spans="4:6" x14ac:dyDescent="0.25">
      <c r="D214" s="6">
        <v>3</v>
      </c>
      <c r="E214" s="6" t="s">
        <v>72</v>
      </c>
      <c r="F214" s="15" t="s">
        <v>273</v>
      </c>
    </row>
    <row r="215" spans="4:6" x14ac:dyDescent="0.25">
      <c r="D215" s="15">
        <v>23</v>
      </c>
      <c r="E215" s="15" t="s">
        <v>72</v>
      </c>
      <c r="F215" s="15" t="s">
        <v>273</v>
      </c>
    </row>
    <row r="216" spans="4:6" x14ac:dyDescent="0.25">
      <c r="D216" s="6">
        <v>6</v>
      </c>
      <c r="E216" s="6" t="s">
        <v>72</v>
      </c>
      <c r="F216" s="15" t="s">
        <v>273</v>
      </c>
    </row>
    <row r="217" spans="4:6" x14ac:dyDescent="0.25">
      <c r="D217" s="6">
        <v>24</v>
      </c>
      <c r="E217" s="6" t="s">
        <v>72</v>
      </c>
      <c r="F217" s="15" t="s">
        <v>263</v>
      </c>
    </row>
    <row r="218" spans="4:6" x14ac:dyDescent="0.25">
      <c r="D218" s="17">
        <v>1</v>
      </c>
      <c r="E218" s="17" t="s">
        <v>746</v>
      </c>
      <c r="F218" s="15" t="s">
        <v>263</v>
      </c>
    </row>
    <row r="219" spans="4:6" x14ac:dyDescent="0.25">
      <c r="D219" s="17">
        <v>3</v>
      </c>
      <c r="E219" s="17" t="s">
        <v>72</v>
      </c>
      <c r="F219" s="15" t="s">
        <v>75</v>
      </c>
    </row>
    <row r="220" spans="4:6" x14ac:dyDescent="0.25">
      <c r="D220" s="16">
        <v>3</v>
      </c>
      <c r="E220" s="16" t="s">
        <v>72</v>
      </c>
      <c r="F220" s="15" t="s">
        <v>32</v>
      </c>
    </row>
    <row r="221" spans="4:6" x14ac:dyDescent="0.25">
      <c r="D221" s="15">
        <v>6</v>
      </c>
      <c r="E221" s="15" t="s">
        <v>72</v>
      </c>
      <c r="F221" s="15" t="s">
        <v>32</v>
      </c>
    </row>
    <row r="222" spans="4:6" x14ac:dyDescent="0.25">
      <c r="D222" s="17">
        <v>13</v>
      </c>
      <c r="E222" s="17" t="s">
        <v>72</v>
      </c>
      <c r="F222" s="15" t="s">
        <v>32</v>
      </c>
    </row>
    <row r="223" spans="4:6" x14ac:dyDescent="0.25">
      <c r="D223" s="15">
        <v>3</v>
      </c>
      <c r="E223" s="15" t="s">
        <v>72</v>
      </c>
      <c r="F223" s="15" t="s">
        <v>32</v>
      </c>
    </row>
    <row r="224" spans="4:6" x14ac:dyDescent="0.25">
      <c r="D224" s="17">
        <v>6</v>
      </c>
      <c r="E224" s="17" t="s">
        <v>72</v>
      </c>
      <c r="F224" s="15" t="s">
        <v>32</v>
      </c>
    </row>
    <row r="225" spans="4:6" x14ac:dyDescent="0.25">
      <c r="D225" s="17">
        <v>2</v>
      </c>
      <c r="E225" s="17" t="s">
        <v>72</v>
      </c>
      <c r="F225" s="15" t="s">
        <v>32</v>
      </c>
    </row>
    <row r="226" spans="4:6" x14ac:dyDescent="0.25">
      <c r="D226" s="17">
        <v>3</v>
      </c>
      <c r="E226" s="17" t="s">
        <v>211</v>
      </c>
      <c r="F226" s="15" t="s">
        <v>316</v>
      </c>
    </row>
    <row r="227" spans="4:6" x14ac:dyDescent="0.25">
      <c r="D227" s="6">
        <v>1</v>
      </c>
      <c r="E227" s="17" t="s">
        <v>211</v>
      </c>
      <c r="F227" s="15" t="s">
        <v>316</v>
      </c>
    </row>
    <row r="228" spans="4:6" x14ac:dyDescent="0.25">
      <c r="D228" s="15">
        <v>1</v>
      </c>
      <c r="E228" s="15" t="s">
        <v>211</v>
      </c>
      <c r="F228" s="15" t="s">
        <v>316</v>
      </c>
    </row>
    <row r="229" spans="4:6" x14ac:dyDescent="0.25">
      <c r="D229" s="17">
        <v>1</v>
      </c>
      <c r="E229" s="17" t="s">
        <v>119</v>
      </c>
      <c r="F229" s="15" t="s">
        <v>658</v>
      </c>
    </row>
    <row r="230" spans="4:6" x14ac:dyDescent="0.25">
      <c r="D230" s="15">
        <v>1</v>
      </c>
      <c r="E230" s="15" t="s">
        <v>119</v>
      </c>
      <c r="F230" s="15" t="s">
        <v>648</v>
      </c>
    </row>
    <row r="231" spans="4:6" x14ac:dyDescent="0.25">
      <c r="D231" s="16">
        <v>2</v>
      </c>
      <c r="E231" s="16" t="s">
        <v>119</v>
      </c>
      <c r="F231" s="15" t="s">
        <v>394</v>
      </c>
    </row>
    <row r="232" spans="4:6" x14ac:dyDescent="0.25">
      <c r="D232" s="15">
        <v>2</v>
      </c>
      <c r="E232" s="15" t="s">
        <v>119</v>
      </c>
      <c r="F232" s="15" t="s">
        <v>394</v>
      </c>
    </row>
    <row r="233" spans="4:6" x14ac:dyDescent="0.25">
      <c r="D233" s="6">
        <v>14</v>
      </c>
      <c r="E233" s="6" t="s">
        <v>119</v>
      </c>
      <c r="F233" s="15" t="s">
        <v>269</v>
      </c>
    </row>
    <row r="234" spans="4:6" x14ac:dyDescent="0.25">
      <c r="D234" s="6">
        <v>24</v>
      </c>
      <c r="E234" s="6" t="s">
        <v>119</v>
      </c>
      <c r="F234" s="15" t="s">
        <v>269</v>
      </c>
    </row>
    <row r="235" spans="4:6" x14ac:dyDescent="0.25">
      <c r="D235" s="15">
        <v>1</v>
      </c>
      <c r="E235" s="15" t="s">
        <v>119</v>
      </c>
      <c r="F235" s="15" t="s">
        <v>269</v>
      </c>
    </row>
    <row r="236" spans="4:6" x14ac:dyDescent="0.25">
      <c r="D236" s="15">
        <v>1</v>
      </c>
      <c r="E236" s="15" t="s">
        <v>119</v>
      </c>
      <c r="F236" s="15"/>
    </row>
    <row r="237" spans="4:6" x14ac:dyDescent="0.25">
      <c r="D237" s="15">
        <v>1</v>
      </c>
      <c r="E237" s="15" t="s">
        <v>119</v>
      </c>
      <c r="F237" s="15"/>
    </row>
    <row r="238" spans="4:6" x14ac:dyDescent="0.25">
      <c r="D238" s="17">
        <v>1</v>
      </c>
      <c r="E238" s="17" t="s">
        <v>119</v>
      </c>
      <c r="F238" s="15"/>
    </row>
    <row r="239" spans="4:6" x14ac:dyDescent="0.25">
      <c r="D239" s="6">
        <v>3</v>
      </c>
      <c r="E239" s="6" t="s">
        <v>54</v>
      </c>
      <c r="F239" s="15" t="s">
        <v>269</v>
      </c>
    </row>
    <row r="240" spans="4:6" x14ac:dyDescent="0.25">
      <c r="D240" s="15">
        <v>1</v>
      </c>
      <c r="E240" s="15" t="s">
        <v>136</v>
      </c>
      <c r="F240" s="15" t="s">
        <v>44</v>
      </c>
    </row>
    <row r="241" spans="4:6" x14ac:dyDescent="0.25">
      <c r="D241" s="15">
        <v>1</v>
      </c>
      <c r="E241" s="15" t="s">
        <v>136</v>
      </c>
      <c r="F241" s="15" t="s">
        <v>146</v>
      </c>
    </row>
    <row r="242" spans="4:6" x14ac:dyDescent="0.25">
      <c r="D242" s="15">
        <v>2</v>
      </c>
      <c r="E242" s="15" t="s">
        <v>136</v>
      </c>
      <c r="F242" s="15" t="s">
        <v>146</v>
      </c>
    </row>
    <row r="243" spans="4:6" x14ac:dyDescent="0.25">
      <c r="D243" s="17">
        <v>13</v>
      </c>
      <c r="E243" s="17" t="s">
        <v>43</v>
      </c>
      <c r="F243" s="15" t="s">
        <v>44</v>
      </c>
    </row>
    <row r="244" spans="4:6" x14ac:dyDescent="0.25">
      <c r="D244" s="6">
        <v>2</v>
      </c>
      <c r="E244" s="6" t="s">
        <v>43</v>
      </c>
      <c r="F244" s="15" t="s">
        <v>146</v>
      </c>
    </row>
    <row r="245" spans="4:6" x14ac:dyDescent="0.25">
      <c r="D245" s="17">
        <v>1</v>
      </c>
      <c r="E245" s="17" t="s">
        <v>457</v>
      </c>
      <c r="F245" s="15"/>
    </row>
    <row r="246" spans="4:6" x14ac:dyDescent="0.25">
      <c r="D246" s="15">
        <v>17</v>
      </c>
      <c r="E246" s="15" t="s">
        <v>86</v>
      </c>
      <c r="F246" s="15" t="s">
        <v>40</v>
      </c>
    </row>
    <row r="247" spans="4:6" x14ac:dyDescent="0.25">
      <c r="D247" s="15">
        <v>25</v>
      </c>
      <c r="E247" s="15" t="s">
        <v>86</v>
      </c>
      <c r="F247" s="15" t="s">
        <v>40</v>
      </c>
    </row>
    <row r="248" spans="4:6" x14ac:dyDescent="0.25">
      <c r="D248" s="15">
        <v>3</v>
      </c>
      <c r="E248" s="15" t="s">
        <v>86</v>
      </c>
      <c r="F248" s="15" t="s">
        <v>40</v>
      </c>
    </row>
    <row r="249" spans="4:6" x14ac:dyDescent="0.25">
      <c r="D249" s="6">
        <v>19</v>
      </c>
      <c r="E249" s="15" t="s">
        <v>86</v>
      </c>
      <c r="F249" s="15" t="s">
        <v>40</v>
      </c>
    </row>
    <row r="250" spans="4:6" x14ac:dyDescent="0.25">
      <c r="D250" s="17">
        <v>5</v>
      </c>
      <c r="E250" s="17" t="s">
        <v>86</v>
      </c>
      <c r="F250" s="15" t="s">
        <v>40</v>
      </c>
    </row>
    <row r="251" spans="4:6" x14ac:dyDescent="0.25">
      <c r="D251" s="15">
        <v>29</v>
      </c>
      <c r="E251" s="15" t="s">
        <v>39</v>
      </c>
      <c r="F251" s="15" t="s">
        <v>40</v>
      </c>
    </row>
    <row r="252" spans="4:6" x14ac:dyDescent="0.25">
      <c r="D252" s="17">
        <v>1</v>
      </c>
      <c r="E252" s="17" t="s">
        <v>672</v>
      </c>
      <c r="F252" s="15"/>
    </row>
    <row r="253" spans="4:6" x14ac:dyDescent="0.25">
      <c r="D253" s="15">
        <v>1</v>
      </c>
      <c r="E253" s="15" t="s">
        <v>87</v>
      </c>
      <c r="F253" s="15"/>
    </row>
    <row r="254" spans="4:6" x14ac:dyDescent="0.25">
      <c r="D254" s="15">
        <v>1</v>
      </c>
      <c r="E254" s="15" t="s">
        <v>82</v>
      </c>
      <c r="F254" s="15" t="s">
        <v>84</v>
      </c>
    </row>
    <row r="255" spans="4:6" x14ac:dyDescent="0.25">
      <c r="D255" s="15">
        <v>1</v>
      </c>
      <c r="E255" s="15" t="s">
        <v>82</v>
      </c>
      <c r="F255" s="15" t="s">
        <v>84</v>
      </c>
    </row>
    <row r="256" spans="4:6" x14ac:dyDescent="0.25">
      <c r="D256" s="6">
        <v>1</v>
      </c>
      <c r="E256" s="6" t="s">
        <v>82</v>
      </c>
      <c r="F256" s="6" t="s">
        <v>433</v>
      </c>
    </row>
    <row r="257" spans="4:6" x14ac:dyDescent="0.25">
      <c r="D257" s="6">
        <v>3</v>
      </c>
      <c r="E257" s="6" t="s">
        <v>82</v>
      </c>
      <c r="F257" s="6" t="s">
        <v>433</v>
      </c>
    </row>
    <row r="258" spans="4:6" x14ac:dyDescent="0.25">
      <c r="D258" s="15">
        <v>1</v>
      </c>
      <c r="E258" s="15" t="s">
        <v>82</v>
      </c>
      <c r="F258" s="15"/>
    </row>
    <row r="259" spans="4:6" x14ac:dyDescent="0.25">
      <c r="D259" s="6">
        <v>2</v>
      </c>
      <c r="E259" s="6" t="s">
        <v>247</v>
      </c>
      <c r="F259" s="15" t="s">
        <v>84</v>
      </c>
    </row>
    <row r="260" spans="4:6" x14ac:dyDescent="0.25">
      <c r="D260" s="15">
        <v>3</v>
      </c>
      <c r="E260" s="15" t="s">
        <v>247</v>
      </c>
      <c r="F260" s="15" t="s">
        <v>433</v>
      </c>
    </row>
    <row r="261" spans="4:6" x14ac:dyDescent="0.25">
      <c r="D261" s="24">
        <v>4</v>
      </c>
      <c r="E261" s="24" t="s">
        <v>234</v>
      </c>
      <c r="F261" s="15"/>
    </row>
    <row r="262" spans="4:6" x14ac:dyDescent="0.25">
      <c r="D262" s="26">
        <v>11</v>
      </c>
      <c r="E262" s="28" t="s">
        <v>234</v>
      </c>
      <c r="F262" s="15"/>
    </row>
    <row r="263" spans="4:6" x14ac:dyDescent="0.25">
      <c r="D263" s="25">
        <v>1</v>
      </c>
      <c r="E263" s="25" t="s">
        <v>234</v>
      </c>
      <c r="F263" s="15"/>
    </row>
    <row r="264" spans="4:6" x14ac:dyDescent="0.25">
      <c r="D264" s="18">
        <v>1</v>
      </c>
      <c r="E264" s="10" t="s">
        <v>668</v>
      </c>
      <c r="F264" s="15"/>
    </row>
    <row r="265" spans="4:6" x14ac:dyDescent="0.25">
      <c r="D265" s="17">
        <v>1</v>
      </c>
      <c r="E265" s="17" t="s">
        <v>193</v>
      </c>
      <c r="F265" s="15"/>
    </row>
    <row r="266" spans="4:6" x14ac:dyDescent="0.25">
      <c r="D266" s="15">
        <v>4</v>
      </c>
      <c r="E266" s="15" t="s">
        <v>193</v>
      </c>
      <c r="F266" s="15"/>
    </row>
    <row r="267" spans="4:6" x14ac:dyDescent="0.25">
      <c r="D267" s="15">
        <v>1</v>
      </c>
      <c r="E267" s="15" t="s">
        <v>189</v>
      </c>
      <c r="F267" s="15"/>
    </row>
    <row r="268" spans="4:6" x14ac:dyDescent="0.25">
      <c r="D268" s="17">
        <v>4</v>
      </c>
      <c r="E268" s="17" t="s">
        <v>114</v>
      </c>
      <c r="F268" s="15" t="s">
        <v>115</v>
      </c>
    </row>
    <row r="269" spans="4:6" x14ac:dyDescent="0.25">
      <c r="D269" s="8">
        <v>1</v>
      </c>
      <c r="E269" s="8" t="s">
        <v>114</v>
      </c>
      <c r="F269" s="15" t="s">
        <v>115</v>
      </c>
    </row>
    <row r="270" spans="4:6" x14ac:dyDescent="0.25">
      <c r="D270" s="15">
        <v>3</v>
      </c>
      <c r="E270" s="15" t="s">
        <v>114</v>
      </c>
      <c r="F270" s="15" t="s">
        <v>115</v>
      </c>
    </row>
    <row r="271" spans="4:6" x14ac:dyDescent="0.25">
      <c r="D271" s="15">
        <v>6</v>
      </c>
      <c r="E271" s="15" t="s">
        <v>114</v>
      </c>
      <c r="F271" s="15" t="s">
        <v>115</v>
      </c>
    </row>
    <row r="272" spans="4:6" x14ac:dyDescent="0.25">
      <c r="D272" s="6">
        <v>4</v>
      </c>
      <c r="E272" s="6" t="s">
        <v>252</v>
      </c>
      <c r="F272" s="15" t="s">
        <v>115</v>
      </c>
    </row>
    <row r="273" spans="4:6" x14ac:dyDescent="0.25">
      <c r="D273" s="16">
        <v>6</v>
      </c>
      <c r="E273" s="16" t="s">
        <v>554</v>
      </c>
      <c r="F273" s="15" t="s">
        <v>555</v>
      </c>
    </row>
    <row r="274" spans="4:6" x14ac:dyDescent="0.25">
      <c r="D274" s="29">
        <v>5</v>
      </c>
      <c r="E274" s="29" t="s">
        <v>142</v>
      </c>
      <c r="F274" s="15"/>
    </row>
    <row r="275" spans="4:6" x14ac:dyDescent="0.25">
      <c r="D275" s="26">
        <v>2</v>
      </c>
      <c r="E275" s="28" t="s">
        <v>142</v>
      </c>
      <c r="F275" s="15"/>
    </row>
    <row r="276" spans="4:6" x14ac:dyDescent="0.25">
      <c r="D276" s="28">
        <v>4</v>
      </c>
      <c r="E276" s="28" t="s">
        <v>142</v>
      </c>
      <c r="F276" s="15"/>
    </row>
    <row r="277" spans="4:6" x14ac:dyDescent="0.25">
      <c r="D277" s="28">
        <v>1</v>
      </c>
      <c r="E277" s="28" t="s">
        <v>142</v>
      </c>
      <c r="F277" s="15"/>
    </row>
    <row r="278" spans="4:6" x14ac:dyDescent="0.25">
      <c r="D278" s="26">
        <v>1</v>
      </c>
      <c r="E278" s="26" t="s">
        <v>142</v>
      </c>
      <c r="F278" s="15"/>
    </row>
    <row r="279" spans="4:6" x14ac:dyDescent="0.25">
      <c r="D279" s="15">
        <v>1</v>
      </c>
      <c r="E279" s="15" t="s">
        <v>96</v>
      </c>
      <c r="F279" s="15" t="s">
        <v>150</v>
      </c>
    </row>
    <row r="280" spans="4:6" x14ac:dyDescent="0.25">
      <c r="D280" s="17">
        <v>8</v>
      </c>
      <c r="E280" s="17" t="s">
        <v>96</v>
      </c>
      <c r="F280" s="15" t="s">
        <v>99</v>
      </c>
    </row>
    <row r="281" spans="4:6" x14ac:dyDescent="0.25">
      <c r="D281" s="6">
        <v>6</v>
      </c>
      <c r="E281" s="15" t="s">
        <v>96</v>
      </c>
      <c r="F281" s="15" t="s">
        <v>332</v>
      </c>
    </row>
    <row r="282" spans="4:6" x14ac:dyDescent="0.25">
      <c r="D282" s="15">
        <v>1</v>
      </c>
      <c r="E282" s="15" t="s">
        <v>96</v>
      </c>
      <c r="F282" s="15" t="s">
        <v>332</v>
      </c>
    </row>
    <row r="283" spans="4:6" x14ac:dyDescent="0.25">
      <c r="D283" s="15">
        <v>1</v>
      </c>
      <c r="E283" s="15" t="s">
        <v>96</v>
      </c>
      <c r="F283" s="15" t="s">
        <v>332</v>
      </c>
    </row>
    <row r="284" spans="4:6" x14ac:dyDescent="0.25">
      <c r="D284" s="15">
        <v>1</v>
      </c>
      <c r="E284" s="15" t="s">
        <v>96</v>
      </c>
      <c r="F284" s="15" t="s">
        <v>149</v>
      </c>
    </row>
    <row r="285" spans="4:6" x14ac:dyDescent="0.25">
      <c r="D285" s="17">
        <v>6</v>
      </c>
      <c r="E285" s="17" t="s">
        <v>96</v>
      </c>
      <c r="F285" s="15" t="s">
        <v>515</v>
      </c>
    </row>
    <row r="286" spans="4:6" x14ac:dyDescent="0.25">
      <c r="D286" s="17">
        <v>3</v>
      </c>
      <c r="E286" s="17" t="s">
        <v>96</v>
      </c>
      <c r="F286" s="15" t="s">
        <v>125</v>
      </c>
    </row>
    <row r="287" spans="4:6" x14ac:dyDescent="0.25">
      <c r="D287" s="6">
        <v>2</v>
      </c>
      <c r="E287" s="6" t="s">
        <v>216</v>
      </c>
      <c r="F287" s="6" t="s">
        <v>642</v>
      </c>
    </row>
    <row r="288" spans="4:6" x14ac:dyDescent="0.25">
      <c r="D288" s="15">
        <v>1</v>
      </c>
      <c r="E288" s="15" t="s">
        <v>569</v>
      </c>
      <c r="F288" s="15"/>
    </row>
    <row r="289" spans="4:6" x14ac:dyDescent="0.25">
      <c r="D289" s="16">
        <v>1</v>
      </c>
      <c r="E289" s="16" t="s">
        <v>611</v>
      </c>
      <c r="F289" s="15"/>
    </row>
    <row r="290" spans="4:6" x14ac:dyDescent="0.25">
      <c r="D290" s="17">
        <v>10</v>
      </c>
      <c r="E290" s="17" t="s">
        <v>179</v>
      </c>
      <c r="F290" s="6" t="s">
        <v>698</v>
      </c>
    </row>
    <row r="291" spans="4:6" x14ac:dyDescent="0.25">
      <c r="D291" s="17">
        <v>16</v>
      </c>
      <c r="E291" s="17" t="s">
        <v>179</v>
      </c>
      <c r="F291" s="6" t="s">
        <v>698</v>
      </c>
    </row>
    <row r="292" spans="4:6" x14ac:dyDescent="0.25">
      <c r="D292" s="17">
        <v>3</v>
      </c>
      <c r="E292" s="17" t="s">
        <v>179</v>
      </c>
      <c r="F292" s="15" t="s">
        <v>698</v>
      </c>
    </row>
    <row r="293" spans="4:6" x14ac:dyDescent="0.25">
      <c r="D293" s="17">
        <v>28</v>
      </c>
      <c r="E293" s="17" t="s">
        <v>179</v>
      </c>
      <c r="F293" s="6" t="s">
        <v>698</v>
      </c>
    </row>
    <row r="294" spans="4:6" x14ac:dyDescent="0.25">
      <c r="D294" s="17">
        <v>16</v>
      </c>
      <c r="E294" s="17" t="s">
        <v>179</v>
      </c>
      <c r="F294" s="15" t="s">
        <v>698</v>
      </c>
    </row>
    <row r="295" spans="4:6" x14ac:dyDescent="0.25">
      <c r="D295" s="6">
        <v>8</v>
      </c>
      <c r="E295" s="6" t="s">
        <v>179</v>
      </c>
      <c r="F295" s="6" t="s">
        <v>691</v>
      </c>
    </row>
    <row r="296" spans="4:6" x14ac:dyDescent="0.25">
      <c r="D296" s="17">
        <v>240</v>
      </c>
      <c r="E296" s="17" t="s">
        <v>182</v>
      </c>
      <c r="F296" s="6" t="s">
        <v>691</v>
      </c>
    </row>
    <row r="297" spans="4:6" x14ac:dyDescent="0.25">
      <c r="D297" s="17">
        <v>5</v>
      </c>
      <c r="E297" s="17" t="s">
        <v>179</v>
      </c>
      <c r="F297" s="6" t="s">
        <v>691</v>
      </c>
    </row>
    <row r="298" spans="4:6" x14ac:dyDescent="0.25">
      <c r="D298" s="17">
        <v>366</v>
      </c>
      <c r="E298" s="17" t="s">
        <v>179</v>
      </c>
      <c r="F298" s="6" t="s">
        <v>691</v>
      </c>
    </row>
    <row r="299" spans="4:6" x14ac:dyDescent="0.25">
      <c r="D299" s="17">
        <v>361</v>
      </c>
      <c r="E299" s="17" t="s">
        <v>179</v>
      </c>
      <c r="F299" s="6" t="s">
        <v>691</v>
      </c>
    </row>
    <row r="300" spans="4:6" x14ac:dyDescent="0.25">
      <c r="D300" s="17">
        <v>447</v>
      </c>
      <c r="E300" s="17" t="s">
        <v>179</v>
      </c>
      <c r="F300" s="6" t="s">
        <v>691</v>
      </c>
    </row>
    <row r="301" spans="4:6" x14ac:dyDescent="0.25">
      <c r="D301" s="17">
        <v>11</v>
      </c>
      <c r="E301" s="17" t="s">
        <v>179</v>
      </c>
      <c r="F301" s="6" t="s">
        <v>691</v>
      </c>
    </row>
    <row r="302" spans="4:6" x14ac:dyDescent="0.25">
      <c r="D302" s="6">
        <v>1</v>
      </c>
      <c r="E302" s="6" t="s">
        <v>297</v>
      </c>
      <c r="F302" s="15" t="s">
        <v>304</v>
      </c>
    </row>
    <row r="303" spans="4:6" x14ac:dyDescent="0.25">
      <c r="D303" s="17">
        <v>1</v>
      </c>
      <c r="E303" s="17" t="s">
        <v>51</v>
      </c>
      <c r="F303" s="15" t="s">
        <v>637</v>
      </c>
    </row>
    <row r="304" spans="4:6" x14ac:dyDescent="0.25">
      <c r="D304" s="6">
        <v>1</v>
      </c>
      <c r="E304" s="6" t="s">
        <v>95</v>
      </c>
      <c r="F304" s="15" t="s">
        <v>274</v>
      </c>
    </row>
    <row r="305" spans="4:6" x14ac:dyDescent="0.25">
      <c r="D305" s="6">
        <v>1</v>
      </c>
      <c r="E305" s="15" t="s">
        <v>95</v>
      </c>
      <c r="F305" s="6" t="s">
        <v>657</v>
      </c>
    </row>
    <row r="306" spans="4:6" x14ac:dyDescent="0.25">
      <c r="D306" s="6">
        <v>1</v>
      </c>
      <c r="E306" s="6" t="s">
        <v>752</v>
      </c>
      <c r="F306" s="6" t="s">
        <v>274</v>
      </c>
    </row>
    <row r="307" spans="4:6" x14ac:dyDescent="0.25">
      <c r="D307" s="15">
        <v>1</v>
      </c>
      <c r="E307" s="15" t="s">
        <v>95</v>
      </c>
      <c r="F307" s="15" t="s">
        <v>651</v>
      </c>
    </row>
    <row r="308" spans="4:6" x14ac:dyDescent="0.25">
      <c r="D308" s="15">
        <v>1</v>
      </c>
      <c r="E308" s="15" t="s">
        <v>753</v>
      </c>
      <c r="F308" s="15" t="s">
        <v>638</v>
      </c>
    </row>
    <row r="309" spans="4:6" x14ac:dyDescent="0.25">
      <c r="D309" s="15">
        <v>1</v>
      </c>
      <c r="E309" s="15" t="s">
        <v>95</v>
      </c>
      <c r="F309" s="15"/>
    </row>
    <row r="310" spans="4:6" x14ac:dyDescent="0.25">
      <c r="D310" s="16">
        <v>2</v>
      </c>
      <c r="E310" s="16" t="s">
        <v>171</v>
      </c>
      <c r="F310" s="15"/>
    </row>
    <row r="311" spans="4:6" x14ac:dyDescent="0.25">
      <c r="D311" s="6">
        <v>3416</v>
      </c>
      <c r="E311">
        <v>73</v>
      </c>
      <c r="F311">
        <v>97</v>
      </c>
    </row>
    <row r="312" spans="4:6" x14ac:dyDescent="0.25">
      <c r="D312" s="24" t="s">
        <v>754</v>
      </c>
      <c r="E312" s="24" t="s">
        <v>755</v>
      </c>
      <c r="F312" s="28" t="s">
        <v>756</v>
      </c>
    </row>
  </sheetData>
  <sortState ref="O3:P8">
    <sortCondition descending="1" ref="P3:P8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H1"/>
    </sheetView>
  </sheetViews>
  <sheetFormatPr defaultRowHeight="16.5" x14ac:dyDescent="0.25"/>
  <cols>
    <col min="1" max="1" width="9.5" bestFit="1" customWidth="1"/>
  </cols>
  <sheetData>
    <row r="1" spans="1:6" x14ac:dyDescent="0.25">
      <c r="B1" t="s">
        <v>876</v>
      </c>
      <c r="C1" s="15"/>
      <c r="D1" s="15" t="s">
        <v>877</v>
      </c>
      <c r="E1" s="15"/>
      <c r="F1" s="15" t="s">
        <v>878</v>
      </c>
    </row>
    <row r="2" spans="1:6" x14ac:dyDescent="0.25">
      <c r="A2" s="5">
        <v>42983</v>
      </c>
      <c r="B2">
        <v>418</v>
      </c>
      <c r="C2" s="5">
        <v>42983</v>
      </c>
      <c r="D2">
        <v>186</v>
      </c>
      <c r="E2" s="5">
        <v>42983</v>
      </c>
      <c r="F2">
        <v>92</v>
      </c>
    </row>
    <row r="3" spans="1:6" x14ac:dyDescent="0.25">
      <c r="A3" s="5">
        <v>42995</v>
      </c>
      <c r="B3">
        <v>149</v>
      </c>
      <c r="C3" s="5">
        <v>42995</v>
      </c>
      <c r="D3">
        <v>271</v>
      </c>
      <c r="E3" s="5">
        <v>42995</v>
      </c>
      <c r="F3">
        <v>421</v>
      </c>
    </row>
    <row r="4" spans="1:6" x14ac:dyDescent="0.25">
      <c r="A4" s="5">
        <v>43008</v>
      </c>
      <c r="B4">
        <v>46</v>
      </c>
      <c r="C4" s="5">
        <v>43008</v>
      </c>
      <c r="D4">
        <v>42</v>
      </c>
      <c r="E4" s="5">
        <v>43008</v>
      </c>
      <c r="F4">
        <v>23</v>
      </c>
    </row>
    <row r="5" spans="1:6" x14ac:dyDescent="0.25">
      <c r="A5" s="5">
        <v>43024</v>
      </c>
      <c r="B5">
        <v>182</v>
      </c>
      <c r="C5" s="5">
        <v>43024</v>
      </c>
      <c r="D5">
        <v>38</v>
      </c>
      <c r="E5" s="5">
        <v>43024</v>
      </c>
      <c r="F5">
        <v>27</v>
      </c>
    </row>
    <row r="6" spans="1:6" x14ac:dyDescent="0.25">
      <c r="A6" s="5">
        <v>43040</v>
      </c>
      <c r="B6">
        <v>94</v>
      </c>
      <c r="C6" s="5">
        <v>43040</v>
      </c>
      <c r="D6">
        <v>92</v>
      </c>
      <c r="E6" s="5">
        <v>43040</v>
      </c>
      <c r="F6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MO</vt:lpstr>
      <vt:lpstr>MC</vt:lpstr>
      <vt:lpstr>FO</vt:lpstr>
      <vt:lpstr>FC</vt:lpstr>
      <vt:lpstr>SO</vt:lpstr>
      <vt:lpstr>SC</vt:lpstr>
      <vt:lpstr>統計</vt:lpstr>
      <vt:lpstr>物種統計</vt:lpstr>
      <vt:lpstr>工作表2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2017-09-15T07:27:00Z</dcterms:created>
  <dcterms:modified xsi:type="dcterms:W3CDTF">2018-07-23T02:32:47Z</dcterms:modified>
</cp:coreProperties>
</file>