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助理相關文件\計畫相關圖片\"/>
    </mc:Choice>
  </mc:AlternateContent>
  <bookViews>
    <workbookView xWindow="240" yWindow="636" windowWidth="19392" windowHeight="7068" activeTab="14"/>
  </bookViews>
  <sheets>
    <sheet name="MO1" sheetId="1" r:id="rId1"/>
    <sheet name="MO3" sheetId="3" r:id="rId2"/>
    <sheet name="MC1" sheetId="4" r:id="rId3"/>
    <sheet name="MC2" sheetId="5" r:id="rId4"/>
    <sheet name="MC3" sheetId="6" r:id="rId5"/>
    <sheet name="LO1" sheetId="7" r:id="rId6"/>
    <sheet name="LO2" sheetId="8" r:id="rId7"/>
    <sheet name="LO3" sheetId="9" r:id="rId8"/>
    <sheet name="LC1" sheetId="10" r:id="rId9"/>
    <sheet name="LC2" sheetId="11" r:id="rId10"/>
    <sheet name="LC3" sheetId="12" r:id="rId11"/>
    <sheet name="SO" sheetId="13" r:id="rId12"/>
    <sheet name="SC" sheetId="14" r:id="rId13"/>
    <sheet name="工作表1" sheetId="15" r:id="rId14"/>
    <sheet name="工作表2" sheetId="16" r:id="rId15"/>
  </sheets>
  <calcPr calcId="162913"/>
</workbook>
</file>

<file path=xl/calcChain.xml><?xml version="1.0" encoding="utf-8"?>
<calcChain xmlns="http://schemas.openxmlformats.org/spreadsheetml/2006/main">
  <c r="O121" i="1" l="1"/>
  <c r="R113" i="1"/>
  <c r="R114" i="1"/>
  <c r="R115" i="1"/>
  <c r="R116" i="1"/>
  <c r="R117" i="1"/>
  <c r="R118" i="1"/>
  <c r="R119" i="1"/>
  <c r="Q68" i="1"/>
  <c r="R68" i="1" s="1"/>
  <c r="Q69" i="1"/>
  <c r="Q70" i="1"/>
  <c r="Q71" i="1"/>
  <c r="Q72" i="1"/>
  <c r="R72" i="1" s="1"/>
  <c r="Q73" i="1"/>
  <c r="Q74" i="1"/>
  <c r="R74" i="1" s="1"/>
  <c r="Q75" i="1"/>
  <c r="R75" i="1" s="1"/>
  <c r="Q76" i="1"/>
  <c r="R76" i="1" s="1"/>
  <c r="Q77" i="1"/>
  <c r="Q78" i="1"/>
  <c r="Q79" i="1"/>
  <c r="Q80" i="1"/>
  <c r="R80" i="1" s="1"/>
  <c r="Q81" i="1"/>
  <c r="Q82" i="1"/>
  <c r="R82" i="1" s="1"/>
  <c r="Q83" i="1"/>
  <c r="R83" i="1" s="1"/>
  <c r="Q84" i="1"/>
  <c r="R84" i="1" s="1"/>
  <c r="Q85" i="1"/>
  <c r="Q86" i="1"/>
  <c r="Q87" i="1"/>
  <c r="Q88" i="1"/>
  <c r="R88" i="1" s="1"/>
  <c r="Q89" i="1"/>
  <c r="Q90" i="1"/>
  <c r="R90" i="1" s="1"/>
  <c r="Q91" i="1"/>
  <c r="R91" i="1" s="1"/>
  <c r="Q92" i="1"/>
  <c r="R92" i="1" s="1"/>
  <c r="Q93" i="1"/>
  <c r="Q94" i="1"/>
  <c r="Q95" i="1"/>
  <c r="Q96" i="1"/>
  <c r="R96" i="1" s="1"/>
  <c r="Q97" i="1"/>
  <c r="Q98" i="1"/>
  <c r="R98" i="1" s="1"/>
  <c r="Q99" i="1"/>
  <c r="R99" i="1" s="1"/>
  <c r="Q100" i="1"/>
  <c r="R100" i="1" s="1"/>
  <c r="Q101" i="1"/>
  <c r="Q102" i="1"/>
  <c r="Q103" i="1"/>
  <c r="Q104" i="1"/>
  <c r="R104" i="1" s="1"/>
  <c r="Q105" i="1"/>
  <c r="Q106" i="1"/>
  <c r="R106" i="1" s="1"/>
  <c r="Q107" i="1"/>
  <c r="R107" i="1" s="1"/>
  <c r="Q108" i="1"/>
  <c r="R108" i="1" s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67" i="1"/>
  <c r="R111" i="1"/>
  <c r="R110" i="1"/>
  <c r="R109" i="1"/>
  <c r="R105" i="1"/>
  <c r="R103" i="1"/>
  <c r="R102" i="1"/>
  <c r="R101" i="1"/>
  <c r="R97" i="1"/>
  <c r="R95" i="1"/>
  <c r="R94" i="1"/>
  <c r="R93" i="1"/>
  <c r="R89" i="1"/>
  <c r="R87" i="1"/>
  <c r="R86" i="1"/>
  <c r="R85" i="1"/>
  <c r="R81" i="1"/>
  <c r="R79" i="1"/>
  <c r="R78" i="1"/>
  <c r="R77" i="1"/>
  <c r="R73" i="1"/>
  <c r="R71" i="1"/>
  <c r="R70" i="1"/>
  <c r="R69" i="1"/>
  <c r="R67" i="1"/>
  <c r="P62" i="1"/>
  <c r="Q60" i="1"/>
  <c r="S49" i="1"/>
  <c r="S50" i="1"/>
  <c r="S51" i="1"/>
  <c r="S52" i="1"/>
  <c r="S53" i="1"/>
  <c r="S54" i="1"/>
  <c r="S55" i="1"/>
  <c r="R49" i="1"/>
  <c r="R50" i="1"/>
  <c r="R51" i="1"/>
  <c r="R52" i="1"/>
  <c r="R53" i="1"/>
  <c r="R54" i="1"/>
  <c r="R55" i="1"/>
  <c r="Q4" i="1"/>
  <c r="Q5" i="1"/>
  <c r="R5" i="1" s="1"/>
  <c r="Q6" i="1"/>
  <c r="R6" i="1" s="1"/>
  <c r="S6" i="1" s="1"/>
  <c r="Q7" i="1"/>
  <c r="Q8" i="1"/>
  <c r="Q9" i="1"/>
  <c r="Q10" i="1"/>
  <c r="Q11" i="1"/>
  <c r="R11" i="1" s="1"/>
  <c r="S11" i="1" s="1"/>
  <c r="Q12" i="1"/>
  <c r="Q13" i="1"/>
  <c r="Q14" i="1"/>
  <c r="R14" i="1" s="1"/>
  <c r="S14" i="1" s="1"/>
  <c r="Q15" i="1"/>
  <c r="Q16" i="1"/>
  <c r="Q17" i="1"/>
  <c r="Q18" i="1"/>
  <c r="Q19" i="1"/>
  <c r="R19" i="1" s="1"/>
  <c r="S19" i="1" s="1"/>
  <c r="Q20" i="1"/>
  <c r="R20" i="1" s="1"/>
  <c r="Q21" i="1"/>
  <c r="Q22" i="1"/>
  <c r="R22" i="1" s="1"/>
  <c r="S22" i="1" s="1"/>
  <c r="Q23" i="1"/>
  <c r="Q24" i="1"/>
  <c r="R24" i="1" s="1"/>
  <c r="Q25" i="1"/>
  <c r="Q26" i="1"/>
  <c r="Q27" i="1"/>
  <c r="R27" i="1" s="1"/>
  <c r="S27" i="1" s="1"/>
  <c r="Q28" i="1"/>
  <c r="Q29" i="1"/>
  <c r="Q30" i="1"/>
  <c r="R30" i="1" s="1"/>
  <c r="S30" i="1" s="1"/>
  <c r="Q31" i="1"/>
  <c r="Q32" i="1"/>
  <c r="Q33" i="1"/>
  <c r="Q34" i="1"/>
  <c r="Q35" i="1"/>
  <c r="R35" i="1" s="1"/>
  <c r="S35" i="1" s="1"/>
  <c r="Q36" i="1"/>
  <c r="R36" i="1" s="1"/>
  <c r="Q37" i="1"/>
  <c r="Q38" i="1"/>
  <c r="R38" i="1" s="1"/>
  <c r="S38" i="1" s="1"/>
  <c r="Q39" i="1"/>
  <c r="Q40" i="1"/>
  <c r="Q41" i="1"/>
  <c r="Q42" i="1"/>
  <c r="Q43" i="1"/>
  <c r="R43" i="1" s="1"/>
  <c r="S43" i="1" s="1"/>
  <c r="Q44" i="1"/>
  <c r="Q45" i="1"/>
  <c r="Q46" i="1"/>
  <c r="R46" i="1" s="1"/>
  <c r="S46" i="1" s="1"/>
  <c r="Q47" i="1"/>
  <c r="Q48" i="1"/>
  <c r="Q49" i="1"/>
  <c r="Q50" i="1"/>
  <c r="Q51" i="1"/>
  <c r="Q52" i="1"/>
  <c r="Q53" i="1"/>
  <c r="Q54" i="1"/>
  <c r="Q55" i="1"/>
  <c r="Q3" i="1"/>
  <c r="R47" i="1"/>
  <c r="R45" i="1"/>
  <c r="S45" i="1" s="1"/>
  <c r="R44" i="1"/>
  <c r="S44" i="1" s="1"/>
  <c r="R40" i="1"/>
  <c r="R39" i="1"/>
  <c r="R32" i="1"/>
  <c r="R28" i="1"/>
  <c r="R23" i="1"/>
  <c r="R13" i="1"/>
  <c r="S13" i="1" s="1"/>
  <c r="R12" i="1"/>
  <c r="R8" i="1"/>
  <c r="R4" i="1"/>
  <c r="R3" i="1"/>
  <c r="S3" i="1" s="1"/>
  <c r="O105" i="3"/>
  <c r="Q59" i="3"/>
  <c r="R59" i="3" s="1"/>
  <c r="Q60" i="3"/>
  <c r="Q61" i="3"/>
  <c r="Q62" i="3"/>
  <c r="Q63" i="3"/>
  <c r="R63" i="3" s="1"/>
  <c r="Q64" i="3"/>
  <c r="Q65" i="3"/>
  <c r="Q66" i="3"/>
  <c r="R66" i="3" s="1"/>
  <c r="Q67" i="3"/>
  <c r="R67" i="3" s="1"/>
  <c r="Q68" i="3"/>
  <c r="Q69" i="3"/>
  <c r="Q70" i="3"/>
  <c r="Q71" i="3"/>
  <c r="R71" i="3" s="1"/>
  <c r="Q72" i="3"/>
  <c r="Q73" i="3"/>
  <c r="Q74" i="3"/>
  <c r="R74" i="3" s="1"/>
  <c r="Q75" i="3"/>
  <c r="R75" i="3" s="1"/>
  <c r="Q76" i="3"/>
  <c r="Q77" i="3"/>
  <c r="Q78" i="3"/>
  <c r="Q79" i="3"/>
  <c r="R79" i="3" s="1"/>
  <c r="Q80" i="3"/>
  <c r="Q81" i="3"/>
  <c r="Q82" i="3"/>
  <c r="R82" i="3" s="1"/>
  <c r="Q83" i="3"/>
  <c r="R83" i="3" s="1"/>
  <c r="Q84" i="3"/>
  <c r="Q85" i="3"/>
  <c r="Q86" i="3"/>
  <c r="Q87" i="3"/>
  <c r="R87" i="3" s="1"/>
  <c r="Q88" i="3"/>
  <c r="Q89" i="3"/>
  <c r="Q90" i="3"/>
  <c r="R90" i="3" s="1"/>
  <c r="Q91" i="3"/>
  <c r="R91" i="3" s="1"/>
  <c r="Q92" i="3"/>
  <c r="Q93" i="3"/>
  <c r="Q94" i="3"/>
  <c r="Q95" i="3"/>
  <c r="R95" i="3" s="1"/>
  <c r="Q96" i="3"/>
  <c r="Q97" i="3"/>
  <c r="Q98" i="3"/>
  <c r="R98" i="3" s="1"/>
  <c r="Q99" i="3"/>
  <c r="R99" i="3" s="1"/>
  <c r="Q100" i="3"/>
  <c r="Q101" i="3"/>
  <c r="Q102" i="3"/>
  <c r="Q103" i="3"/>
  <c r="R103" i="3" s="1"/>
  <c r="Q58" i="3"/>
  <c r="R58" i="3" s="1"/>
  <c r="R102" i="3"/>
  <c r="R101" i="3"/>
  <c r="R100" i="3"/>
  <c r="R97" i="3"/>
  <c r="R96" i="3"/>
  <c r="R94" i="3"/>
  <c r="R93" i="3"/>
  <c r="R92" i="3"/>
  <c r="R89" i="3"/>
  <c r="R88" i="3"/>
  <c r="R86" i="3"/>
  <c r="R85" i="3"/>
  <c r="R84" i="3"/>
  <c r="R81" i="3"/>
  <c r="R80" i="3"/>
  <c r="R78" i="3"/>
  <c r="R77" i="3"/>
  <c r="R76" i="3"/>
  <c r="R73" i="3"/>
  <c r="R72" i="3"/>
  <c r="R70" i="3"/>
  <c r="R69" i="3"/>
  <c r="R68" i="3"/>
  <c r="R65" i="3"/>
  <c r="R64" i="3"/>
  <c r="R62" i="3"/>
  <c r="R61" i="3"/>
  <c r="R60" i="3"/>
  <c r="Q4" i="3"/>
  <c r="R4" i="3" s="1"/>
  <c r="S4" i="3" s="1"/>
  <c r="Q5" i="3"/>
  <c r="Q6" i="3"/>
  <c r="R6" i="3" s="1"/>
  <c r="S6" i="3" s="1"/>
  <c r="Q7" i="3"/>
  <c r="Q8" i="3"/>
  <c r="Q9" i="3"/>
  <c r="Q10" i="3"/>
  <c r="Q11" i="3"/>
  <c r="R11" i="3" s="1"/>
  <c r="S11" i="3" s="1"/>
  <c r="Q12" i="3"/>
  <c r="R12" i="3" s="1"/>
  <c r="S12" i="3" s="1"/>
  <c r="Q13" i="3"/>
  <c r="Q14" i="3"/>
  <c r="R14" i="3" s="1"/>
  <c r="S14" i="3" s="1"/>
  <c r="Q15" i="3"/>
  <c r="Q16" i="3"/>
  <c r="Q17" i="3"/>
  <c r="Q18" i="3"/>
  <c r="Q19" i="3"/>
  <c r="R19" i="3" s="1"/>
  <c r="S19" i="3" s="1"/>
  <c r="Q20" i="3"/>
  <c r="R20" i="3" s="1"/>
  <c r="S20" i="3" s="1"/>
  <c r="Q21" i="3"/>
  <c r="Q22" i="3"/>
  <c r="R22" i="3" s="1"/>
  <c r="S22" i="3" s="1"/>
  <c r="Q23" i="3"/>
  <c r="Q24" i="3"/>
  <c r="Q25" i="3"/>
  <c r="Q26" i="3"/>
  <c r="Q27" i="3"/>
  <c r="R27" i="3" s="1"/>
  <c r="S27" i="3" s="1"/>
  <c r="Q28" i="3"/>
  <c r="R28" i="3" s="1"/>
  <c r="S28" i="3" s="1"/>
  <c r="Q29" i="3"/>
  <c r="Q30" i="3"/>
  <c r="R30" i="3" s="1"/>
  <c r="S30" i="3" s="1"/>
  <c r="Q31" i="3"/>
  <c r="Q32" i="3"/>
  <c r="Q33" i="3"/>
  <c r="Q34" i="3"/>
  <c r="Q35" i="3"/>
  <c r="Q36" i="3"/>
  <c r="R36" i="3" s="1"/>
  <c r="S36" i="3" s="1"/>
  <c r="Q37" i="3"/>
  <c r="Q38" i="3"/>
  <c r="R38" i="3" s="1"/>
  <c r="S38" i="3" s="1"/>
  <c r="Q39" i="3"/>
  <c r="Q40" i="3"/>
  <c r="Q41" i="3"/>
  <c r="Q42" i="3"/>
  <c r="Q43" i="3"/>
  <c r="Q44" i="3"/>
  <c r="R44" i="3" s="1"/>
  <c r="S44" i="3" s="1"/>
  <c r="Q45" i="3"/>
  <c r="Q46" i="3"/>
  <c r="R46" i="3" s="1"/>
  <c r="S46" i="3" s="1"/>
  <c r="Q47" i="3"/>
  <c r="Q48" i="3"/>
  <c r="Q3" i="3"/>
  <c r="R3" i="3" s="1"/>
  <c r="S3" i="3" s="1"/>
  <c r="R47" i="3"/>
  <c r="S47" i="3" s="1"/>
  <c r="R45" i="3"/>
  <c r="R39" i="3"/>
  <c r="S39" i="3" s="1"/>
  <c r="R31" i="3"/>
  <c r="S31" i="3" s="1"/>
  <c r="R29" i="3"/>
  <c r="R23" i="3"/>
  <c r="S23" i="3" s="1"/>
  <c r="R15" i="3"/>
  <c r="S15" i="3" s="1"/>
  <c r="R13" i="3"/>
  <c r="R7" i="3"/>
  <c r="S7" i="3" s="1"/>
  <c r="O121" i="4"/>
  <c r="Q66" i="4"/>
  <c r="Q67" i="4"/>
  <c r="Q68" i="4"/>
  <c r="Q69" i="4"/>
  <c r="Q70" i="4"/>
  <c r="Q71" i="4"/>
  <c r="Q72" i="4"/>
  <c r="R72" i="4" s="1"/>
  <c r="Q73" i="4"/>
  <c r="R73" i="4" s="1"/>
  <c r="Q74" i="4"/>
  <c r="Q75" i="4"/>
  <c r="Q76" i="4"/>
  <c r="Q77" i="4"/>
  <c r="Q78" i="4"/>
  <c r="Q79" i="4"/>
  <c r="Q80" i="4"/>
  <c r="R80" i="4" s="1"/>
  <c r="Q81" i="4"/>
  <c r="R81" i="4" s="1"/>
  <c r="Q82" i="4"/>
  <c r="Q83" i="4"/>
  <c r="Q84" i="4"/>
  <c r="Q85" i="4"/>
  <c r="Q86" i="4"/>
  <c r="Q87" i="4"/>
  <c r="Q88" i="4"/>
  <c r="R88" i="4" s="1"/>
  <c r="Q89" i="4"/>
  <c r="R89" i="4" s="1"/>
  <c r="Q90" i="4"/>
  <c r="Q91" i="4"/>
  <c r="Q92" i="4"/>
  <c r="Q93" i="4"/>
  <c r="Q94" i="4"/>
  <c r="Q95" i="4"/>
  <c r="Q96" i="4"/>
  <c r="R96" i="4" s="1"/>
  <c r="Q97" i="4"/>
  <c r="R97" i="4" s="1"/>
  <c r="Q98" i="4"/>
  <c r="Q99" i="4"/>
  <c r="Q100" i="4"/>
  <c r="Q101" i="4"/>
  <c r="Q102" i="4"/>
  <c r="Q103" i="4"/>
  <c r="Q104" i="4"/>
  <c r="R104" i="4" s="1"/>
  <c r="Q105" i="4"/>
  <c r="R105" i="4" s="1"/>
  <c r="Q106" i="4"/>
  <c r="Q107" i="4"/>
  <c r="Q108" i="4"/>
  <c r="R108" i="4" s="1"/>
  <c r="Q109" i="4"/>
  <c r="Q110" i="4"/>
  <c r="Q111" i="4"/>
  <c r="Q112" i="4"/>
  <c r="R112" i="4" s="1"/>
  <c r="Q113" i="4"/>
  <c r="R113" i="4" s="1"/>
  <c r="Q114" i="4"/>
  <c r="Q115" i="4"/>
  <c r="Q116" i="4"/>
  <c r="R116" i="4" s="1"/>
  <c r="Q117" i="4"/>
  <c r="Q118" i="4"/>
  <c r="Q65" i="4"/>
  <c r="R65" i="4" s="1"/>
  <c r="R118" i="4"/>
  <c r="R117" i="4"/>
  <c r="R115" i="4"/>
  <c r="R114" i="4"/>
  <c r="R111" i="4"/>
  <c r="R110" i="4"/>
  <c r="R109" i="4"/>
  <c r="R107" i="4"/>
  <c r="R106" i="4"/>
  <c r="R103" i="4"/>
  <c r="R102" i="4"/>
  <c r="R101" i="4"/>
  <c r="R100" i="4"/>
  <c r="R99" i="4"/>
  <c r="R98" i="4"/>
  <c r="R95" i="4"/>
  <c r="R94" i="4"/>
  <c r="R93" i="4"/>
  <c r="R92" i="4"/>
  <c r="R91" i="4"/>
  <c r="R90" i="4"/>
  <c r="R87" i="4"/>
  <c r="R86" i="4"/>
  <c r="R85" i="4"/>
  <c r="R84" i="4"/>
  <c r="R83" i="4"/>
  <c r="R82" i="4"/>
  <c r="R79" i="4"/>
  <c r="R78" i="4"/>
  <c r="R77" i="4"/>
  <c r="R76" i="4"/>
  <c r="R75" i="4"/>
  <c r="R74" i="4"/>
  <c r="R71" i="4"/>
  <c r="R70" i="4"/>
  <c r="R69" i="4"/>
  <c r="R68" i="4"/>
  <c r="R67" i="4"/>
  <c r="R66" i="4"/>
  <c r="Q4" i="4"/>
  <c r="R4" i="4" s="1"/>
  <c r="S4" i="4" s="1"/>
  <c r="Q5" i="4"/>
  <c r="Q6" i="4"/>
  <c r="Q7" i="4"/>
  <c r="Q8" i="4"/>
  <c r="Q9" i="4"/>
  <c r="Q10" i="4"/>
  <c r="Q11" i="4"/>
  <c r="R11" i="4" s="1"/>
  <c r="S11" i="4" s="1"/>
  <c r="Q12" i="4"/>
  <c r="R12" i="4" s="1"/>
  <c r="S12" i="4" s="1"/>
  <c r="Q13" i="4"/>
  <c r="Q14" i="4"/>
  <c r="Q15" i="4"/>
  <c r="Q16" i="4"/>
  <c r="Q17" i="4"/>
  <c r="Q18" i="4"/>
  <c r="Q19" i="4"/>
  <c r="R19" i="4" s="1"/>
  <c r="S19" i="4" s="1"/>
  <c r="Q20" i="4"/>
  <c r="R20" i="4" s="1"/>
  <c r="S20" i="4" s="1"/>
  <c r="Q21" i="4"/>
  <c r="R21" i="4" s="1"/>
  <c r="Q22" i="4"/>
  <c r="Q23" i="4"/>
  <c r="Q24" i="4"/>
  <c r="Q25" i="4"/>
  <c r="Q26" i="4"/>
  <c r="Q27" i="4"/>
  <c r="R27" i="4" s="1"/>
  <c r="Q28" i="4"/>
  <c r="Q29" i="4"/>
  <c r="R29" i="4" s="1"/>
  <c r="Q30" i="4"/>
  <c r="Q31" i="4"/>
  <c r="Q32" i="4"/>
  <c r="Q33" i="4"/>
  <c r="Q34" i="4"/>
  <c r="Q35" i="4"/>
  <c r="R35" i="4" s="1"/>
  <c r="S35" i="4" s="1"/>
  <c r="Q36" i="4"/>
  <c r="R36" i="4" s="1"/>
  <c r="S36" i="4" s="1"/>
  <c r="Q37" i="4"/>
  <c r="R37" i="4" s="1"/>
  <c r="Q38" i="4"/>
  <c r="Q39" i="4"/>
  <c r="Q40" i="4"/>
  <c r="Q41" i="4"/>
  <c r="Q42" i="4"/>
  <c r="Q43" i="4"/>
  <c r="Q44" i="4"/>
  <c r="R44" i="4" s="1"/>
  <c r="S44" i="4" s="1"/>
  <c r="Q45" i="4"/>
  <c r="Q46" i="4"/>
  <c r="Q47" i="4"/>
  <c r="Q48" i="4"/>
  <c r="Q49" i="4"/>
  <c r="Q50" i="4"/>
  <c r="Q51" i="4"/>
  <c r="Q52" i="4"/>
  <c r="R52" i="4" s="1"/>
  <c r="S52" i="4" s="1"/>
  <c r="Q53" i="4"/>
  <c r="Q54" i="4"/>
  <c r="Q55" i="4"/>
  <c r="R55" i="4" s="1"/>
  <c r="S55" i="4" s="1"/>
  <c r="Q56" i="4"/>
  <c r="Q3" i="4"/>
  <c r="R47" i="4"/>
  <c r="S47" i="4" s="1"/>
  <c r="R45" i="4"/>
  <c r="R39" i="4"/>
  <c r="S39" i="4" s="1"/>
  <c r="R31" i="4"/>
  <c r="S31" i="4" s="1"/>
  <c r="R30" i="4"/>
  <c r="R28" i="4"/>
  <c r="S28" i="4" s="1"/>
  <c r="R23" i="4"/>
  <c r="S23" i="4" s="1"/>
  <c r="R22" i="4"/>
  <c r="R15" i="4"/>
  <c r="S15" i="4" s="1"/>
  <c r="R14" i="4"/>
  <c r="R7" i="4"/>
  <c r="S7" i="4" s="1"/>
  <c r="R3" i="4"/>
  <c r="N153" i="5"/>
  <c r="N154" i="5" s="1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P82" i="5"/>
  <c r="P83" i="5"/>
  <c r="P84" i="5"/>
  <c r="P85" i="5"/>
  <c r="P86" i="5"/>
  <c r="Q86" i="5" s="1"/>
  <c r="P87" i="5"/>
  <c r="Q87" i="5" s="1"/>
  <c r="P88" i="5"/>
  <c r="P89" i="5"/>
  <c r="P90" i="5"/>
  <c r="P91" i="5"/>
  <c r="P92" i="5"/>
  <c r="P93" i="5"/>
  <c r="P94" i="5"/>
  <c r="Q94" i="5" s="1"/>
  <c r="P95" i="5"/>
  <c r="Q95" i="5" s="1"/>
  <c r="P96" i="5"/>
  <c r="Q96" i="5" s="1"/>
  <c r="P97" i="5"/>
  <c r="P98" i="5"/>
  <c r="P99" i="5"/>
  <c r="P100" i="5"/>
  <c r="P101" i="5"/>
  <c r="P102" i="5"/>
  <c r="Q102" i="5" s="1"/>
  <c r="P103" i="5"/>
  <c r="Q103" i="5" s="1"/>
  <c r="P104" i="5"/>
  <c r="Q104" i="5" s="1"/>
  <c r="P105" i="5"/>
  <c r="P106" i="5"/>
  <c r="P107" i="5"/>
  <c r="P108" i="5"/>
  <c r="P109" i="5"/>
  <c r="P110" i="5"/>
  <c r="Q110" i="5" s="1"/>
  <c r="P111" i="5"/>
  <c r="Q111" i="5" s="1"/>
  <c r="P112" i="5"/>
  <c r="Q112" i="5" s="1"/>
  <c r="P113" i="5"/>
  <c r="P114" i="5"/>
  <c r="P115" i="5"/>
  <c r="P116" i="5"/>
  <c r="P117" i="5"/>
  <c r="P118" i="5"/>
  <c r="Q118" i="5" s="1"/>
  <c r="P119" i="5"/>
  <c r="Q119" i="5" s="1"/>
  <c r="P120" i="5"/>
  <c r="Q120" i="5" s="1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81" i="5"/>
  <c r="Q81" i="5" s="1"/>
  <c r="Q122" i="5"/>
  <c r="Q121" i="5"/>
  <c r="Q117" i="5"/>
  <c r="Q116" i="5"/>
  <c r="Q115" i="5"/>
  <c r="Q114" i="5"/>
  <c r="Q113" i="5"/>
  <c r="Q109" i="5"/>
  <c r="Q108" i="5"/>
  <c r="Q107" i="5"/>
  <c r="Q106" i="5"/>
  <c r="Q105" i="5"/>
  <c r="Q101" i="5"/>
  <c r="Q100" i="5"/>
  <c r="Q99" i="5"/>
  <c r="Q98" i="5"/>
  <c r="Q97" i="5"/>
  <c r="Q93" i="5"/>
  <c r="Q92" i="5"/>
  <c r="Q91" i="5"/>
  <c r="Q90" i="5"/>
  <c r="Q89" i="5"/>
  <c r="Q88" i="5"/>
  <c r="Q85" i="5"/>
  <c r="Q84" i="5"/>
  <c r="Q83" i="5"/>
  <c r="Q82" i="5"/>
  <c r="O76" i="5"/>
  <c r="P7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P4" i="5"/>
  <c r="Q4" i="5" s="1"/>
  <c r="P5" i="5"/>
  <c r="P6" i="5"/>
  <c r="P7" i="5"/>
  <c r="P8" i="5"/>
  <c r="P9" i="5"/>
  <c r="P10" i="5"/>
  <c r="P11" i="5"/>
  <c r="P12" i="5"/>
  <c r="P13" i="5"/>
  <c r="Q13" i="5" s="1"/>
  <c r="P14" i="5"/>
  <c r="P15" i="5"/>
  <c r="P16" i="5"/>
  <c r="P17" i="5"/>
  <c r="Q17" i="5" s="1"/>
  <c r="R17" i="5" s="1"/>
  <c r="P18" i="5"/>
  <c r="P19" i="5"/>
  <c r="P20" i="5"/>
  <c r="Q20" i="5" s="1"/>
  <c r="P21" i="5"/>
  <c r="P22" i="5"/>
  <c r="P23" i="5"/>
  <c r="P24" i="5"/>
  <c r="P25" i="5"/>
  <c r="P26" i="5"/>
  <c r="P27" i="5"/>
  <c r="P28" i="5"/>
  <c r="P29" i="5"/>
  <c r="P30" i="5"/>
  <c r="P31" i="5"/>
  <c r="Q31" i="5" s="1"/>
  <c r="R31" i="5" s="1"/>
  <c r="P32" i="5"/>
  <c r="P33" i="5"/>
  <c r="P34" i="5"/>
  <c r="P35" i="5"/>
  <c r="P36" i="5"/>
  <c r="Q36" i="5" s="1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3" i="5"/>
  <c r="Q3" i="5" s="1"/>
  <c r="Q42" i="5"/>
  <c r="R42" i="5" s="1"/>
  <c r="Q41" i="5"/>
  <c r="R41" i="5" s="1"/>
  <c r="Q40" i="5"/>
  <c r="Q39" i="5"/>
  <c r="R39" i="5" s="1"/>
  <c r="Q37" i="5"/>
  <c r="Q34" i="5"/>
  <c r="R34" i="5" s="1"/>
  <c r="Q33" i="5"/>
  <c r="R33" i="5" s="1"/>
  <c r="Q26" i="5"/>
  <c r="R26" i="5" s="1"/>
  <c r="Q24" i="5"/>
  <c r="Q23" i="5"/>
  <c r="R23" i="5" s="1"/>
  <c r="Q18" i="5"/>
  <c r="R18" i="5" s="1"/>
  <c r="Q15" i="5"/>
  <c r="R15" i="5" s="1"/>
  <c r="Q10" i="5"/>
  <c r="R10" i="5" s="1"/>
  <c r="Q7" i="5"/>
  <c r="R7" i="5" s="1"/>
  <c r="O95" i="6"/>
  <c r="Q53" i="6"/>
  <c r="Q54" i="6"/>
  <c r="Q55" i="6"/>
  <c r="Q56" i="6"/>
  <c r="Q57" i="6"/>
  <c r="Q58" i="6"/>
  <c r="Q59" i="6"/>
  <c r="Q60" i="6"/>
  <c r="R60" i="6" s="1"/>
  <c r="Q61" i="6"/>
  <c r="Q62" i="6"/>
  <c r="Q63" i="6"/>
  <c r="Q64" i="6"/>
  <c r="Q65" i="6"/>
  <c r="Q66" i="6"/>
  <c r="Q67" i="6"/>
  <c r="Q68" i="6"/>
  <c r="R68" i="6" s="1"/>
  <c r="Q69" i="6"/>
  <c r="Q70" i="6"/>
  <c r="Q71" i="6"/>
  <c r="Q72" i="6"/>
  <c r="Q73" i="6"/>
  <c r="Q74" i="6"/>
  <c r="Q75" i="6"/>
  <c r="Q76" i="6"/>
  <c r="R76" i="6" s="1"/>
  <c r="Q77" i="6"/>
  <c r="Q78" i="6"/>
  <c r="Q79" i="6"/>
  <c r="Q80" i="6"/>
  <c r="Q81" i="6"/>
  <c r="Q82" i="6"/>
  <c r="Q83" i="6"/>
  <c r="Q84" i="6"/>
  <c r="R84" i="6" s="1"/>
  <c r="Q85" i="6"/>
  <c r="Q86" i="6"/>
  <c r="Q87" i="6"/>
  <c r="Q88" i="6"/>
  <c r="Q89" i="6"/>
  <c r="R89" i="6" s="1"/>
  <c r="Q90" i="6"/>
  <c r="Q91" i="6"/>
  <c r="Q92" i="6"/>
  <c r="R92" i="6" s="1"/>
  <c r="Q93" i="6"/>
  <c r="R93" i="6" s="1"/>
  <c r="Q52" i="6"/>
  <c r="R91" i="6"/>
  <c r="R90" i="6"/>
  <c r="R88" i="6"/>
  <c r="R87" i="6"/>
  <c r="R86" i="6"/>
  <c r="R85" i="6"/>
  <c r="R83" i="6"/>
  <c r="R82" i="6"/>
  <c r="R81" i="6"/>
  <c r="R80" i="6"/>
  <c r="R79" i="6"/>
  <c r="R78" i="6"/>
  <c r="R77" i="6"/>
  <c r="R75" i="6"/>
  <c r="R74" i="6"/>
  <c r="R73" i="6"/>
  <c r="R72" i="6"/>
  <c r="R71" i="6"/>
  <c r="R70" i="6"/>
  <c r="R69" i="6"/>
  <c r="R67" i="6"/>
  <c r="R66" i="6"/>
  <c r="R65" i="6"/>
  <c r="R64" i="6"/>
  <c r="R63" i="6"/>
  <c r="R62" i="6"/>
  <c r="R61" i="6"/>
  <c r="R59" i="6"/>
  <c r="R58" i="6"/>
  <c r="R57" i="6"/>
  <c r="R56" i="6"/>
  <c r="R55" i="6"/>
  <c r="R54" i="6"/>
  <c r="R53" i="6"/>
  <c r="R52" i="6"/>
  <c r="Q4" i="6"/>
  <c r="Q5" i="6"/>
  <c r="Q6" i="6"/>
  <c r="R6" i="6" s="1"/>
  <c r="S6" i="6" s="1"/>
  <c r="Q7" i="6"/>
  <c r="Q8" i="6"/>
  <c r="Q9" i="6"/>
  <c r="R9" i="6" s="1"/>
  <c r="S9" i="6" s="1"/>
  <c r="Q10" i="6"/>
  <c r="R10" i="6" s="1"/>
  <c r="Q11" i="6"/>
  <c r="R11" i="6" s="1"/>
  <c r="Q12" i="6"/>
  <c r="Q13" i="6"/>
  <c r="Q14" i="6"/>
  <c r="R14" i="6" s="1"/>
  <c r="S14" i="6" s="1"/>
  <c r="Q15" i="6"/>
  <c r="Q16" i="6"/>
  <c r="Q17" i="6"/>
  <c r="R17" i="6" s="1"/>
  <c r="S17" i="6" s="1"/>
  <c r="Q18" i="6"/>
  <c r="Q19" i="6"/>
  <c r="Q20" i="6"/>
  <c r="Q21" i="6"/>
  <c r="Q22" i="6"/>
  <c r="Q23" i="6"/>
  <c r="Q24" i="6"/>
  <c r="Q25" i="6"/>
  <c r="R25" i="6" s="1"/>
  <c r="S25" i="6" s="1"/>
  <c r="Q26" i="6"/>
  <c r="R26" i="6" s="1"/>
  <c r="Q27" i="6"/>
  <c r="Q28" i="6"/>
  <c r="Q29" i="6"/>
  <c r="Q30" i="6"/>
  <c r="Q31" i="6"/>
  <c r="Q32" i="6"/>
  <c r="Q33" i="6"/>
  <c r="R33" i="6" s="1"/>
  <c r="S33" i="6" s="1"/>
  <c r="Q34" i="6"/>
  <c r="Q35" i="6"/>
  <c r="R35" i="6" s="1"/>
  <c r="Q36" i="6"/>
  <c r="Q37" i="6"/>
  <c r="Q38" i="6"/>
  <c r="Q39" i="6"/>
  <c r="Q40" i="6"/>
  <c r="Q41" i="6"/>
  <c r="R41" i="6" s="1"/>
  <c r="S41" i="6" s="1"/>
  <c r="Q42" i="6"/>
  <c r="Q43" i="6"/>
  <c r="Q44" i="6"/>
  <c r="Q3" i="6"/>
  <c r="R38" i="6"/>
  <c r="S38" i="6" s="1"/>
  <c r="R30" i="6"/>
  <c r="S30" i="6" s="1"/>
  <c r="R27" i="6"/>
  <c r="R22" i="6"/>
  <c r="S22" i="6" s="1"/>
  <c r="R18" i="6"/>
  <c r="P97" i="7"/>
  <c r="R54" i="7"/>
  <c r="S54" i="7" s="1"/>
  <c r="R55" i="7"/>
  <c r="R56" i="7"/>
  <c r="R57" i="7"/>
  <c r="R58" i="7"/>
  <c r="R59" i="7"/>
  <c r="R60" i="7"/>
  <c r="R61" i="7"/>
  <c r="S61" i="7" s="1"/>
  <c r="R62" i="7"/>
  <c r="S62" i="7" s="1"/>
  <c r="R63" i="7"/>
  <c r="R64" i="7"/>
  <c r="R65" i="7"/>
  <c r="R66" i="7"/>
  <c r="R67" i="7"/>
  <c r="R68" i="7"/>
  <c r="R69" i="7"/>
  <c r="S69" i="7" s="1"/>
  <c r="R70" i="7"/>
  <c r="S70" i="7" s="1"/>
  <c r="R71" i="7"/>
  <c r="R72" i="7"/>
  <c r="R73" i="7"/>
  <c r="R74" i="7"/>
  <c r="R75" i="7"/>
  <c r="R76" i="7"/>
  <c r="R77" i="7"/>
  <c r="S77" i="7" s="1"/>
  <c r="R78" i="7"/>
  <c r="S78" i="7" s="1"/>
  <c r="R79" i="7"/>
  <c r="R80" i="7"/>
  <c r="R81" i="7"/>
  <c r="R82" i="7"/>
  <c r="R83" i="7"/>
  <c r="R84" i="7"/>
  <c r="R85" i="7"/>
  <c r="S85" i="7" s="1"/>
  <c r="R86" i="7"/>
  <c r="S86" i="7" s="1"/>
  <c r="R87" i="7"/>
  <c r="R88" i="7"/>
  <c r="R89" i="7"/>
  <c r="R90" i="7"/>
  <c r="R91" i="7"/>
  <c r="R92" i="7"/>
  <c r="R93" i="7"/>
  <c r="S93" i="7" s="1"/>
  <c r="R94" i="7"/>
  <c r="S94" i="7" s="1"/>
  <c r="R95" i="7"/>
  <c r="R53" i="7"/>
  <c r="S53" i="7" s="1"/>
  <c r="S95" i="7"/>
  <c r="S92" i="7"/>
  <c r="S91" i="7"/>
  <c r="S90" i="7"/>
  <c r="S89" i="7"/>
  <c r="S88" i="7"/>
  <c r="S87" i="7"/>
  <c r="S84" i="7"/>
  <c r="S83" i="7"/>
  <c r="S82" i="7"/>
  <c r="S81" i="7"/>
  <c r="S80" i="7"/>
  <c r="S79" i="7"/>
  <c r="S76" i="7"/>
  <c r="S75" i="7"/>
  <c r="S74" i="7"/>
  <c r="S73" i="7"/>
  <c r="S72" i="7"/>
  <c r="S71" i="7"/>
  <c r="S68" i="7"/>
  <c r="S67" i="7"/>
  <c r="S66" i="7"/>
  <c r="S65" i="7"/>
  <c r="S64" i="7"/>
  <c r="S63" i="7"/>
  <c r="S60" i="7"/>
  <c r="S59" i="7"/>
  <c r="S58" i="7"/>
  <c r="S57" i="7"/>
  <c r="S56" i="7"/>
  <c r="S55" i="7"/>
  <c r="R4" i="7"/>
  <c r="R5" i="7"/>
  <c r="R6" i="7"/>
  <c r="S6" i="7" s="1"/>
  <c r="R7" i="7"/>
  <c r="R8" i="7"/>
  <c r="S8" i="7" s="1"/>
  <c r="T8" i="7" s="1"/>
  <c r="R9" i="7"/>
  <c r="R10" i="7"/>
  <c r="R11" i="7"/>
  <c r="S11" i="7" s="1"/>
  <c r="R12" i="7"/>
  <c r="R13" i="7"/>
  <c r="S13" i="7" s="1"/>
  <c r="T13" i="7" s="1"/>
  <c r="R14" i="7"/>
  <c r="R15" i="7"/>
  <c r="R16" i="7"/>
  <c r="S16" i="7" s="1"/>
  <c r="T16" i="7" s="1"/>
  <c r="R17" i="7"/>
  <c r="R18" i="7"/>
  <c r="R19" i="7"/>
  <c r="S19" i="7" s="1"/>
  <c r="R20" i="7"/>
  <c r="R21" i="7"/>
  <c r="S21" i="7" s="1"/>
  <c r="T21" i="7" s="1"/>
  <c r="R22" i="7"/>
  <c r="S22" i="7" s="1"/>
  <c r="R23" i="7"/>
  <c r="R24" i="7"/>
  <c r="S24" i="7" s="1"/>
  <c r="T24" i="7" s="1"/>
  <c r="R25" i="7"/>
  <c r="R26" i="7"/>
  <c r="R27" i="7"/>
  <c r="S27" i="7" s="1"/>
  <c r="R28" i="7"/>
  <c r="R29" i="7"/>
  <c r="R30" i="7"/>
  <c r="R31" i="7"/>
  <c r="R32" i="7"/>
  <c r="S32" i="7" s="1"/>
  <c r="T32" i="7" s="1"/>
  <c r="R33" i="7"/>
  <c r="S33" i="7" s="1"/>
  <c r="R34" i="7"/>
  <c r="R35" i="7"/>
  <c r="S35" i="7" s="1"/>
  <c r="R36" i="7"/>
  <c r="R37" i="7"/>
  <c r="S37" i="7" s="1"/>
  <c r="T37" i="7" s="1"/>
  <c r="R38" i="7"/>
  <c r="R39" i="7"/>
  <c r="R40" i="7"/>
  <c r="S40" i="7" s="1"/>
  <c r="T40" i="7" s="1"/>
  <c r="R41" i="7"/>
  <c r="R42" i="7"/>
  <c r="R43" i="7"/>
  <c r="R44" i="7"/>
  <c r="R45" i="7"/>
  <c r="S45" i="7" s="1"/>
  <c r="T45" i="7" s="1"/>
  <c r="R3" i="7"/>
  <c r="S39" i="7"/>
  <c r="T39" i="7" s="1"/>
  <c r="S34" i="7"/>
  <c r="S29" i="7"/>
  <c r="T29" i="7" s="1"/>
  <c r="S25" i="7"/>
  <c r="S9" i="7"/>
  <c r="S7" i="7"/>
  <c r="S5" i="7"/>
  <c r="T5" i="7" s="1"/>
  <c r="P107" i="8"/>
  <c r="R59" i="8"/>
  <c r="S59" i="8" s="1"/>
  <c r="R60" i="8"/>
  <c r="R61" i="8"/>
  <c r="S61" i="8" s="1"/>
  <c r="R62" i="8"/>
  <c r="R63" i="8"/>
  <c r="R64" i="8"/>
  <c r="R65" i="8"/>
  <c r="R66" i="8"/>
  <c r="R67" i="8"/>
  <c r="S67" i="8" s="1"/>
  <c r="R68" i="8"/>
  <c r="R69" i="8"/>
  <c r="S69" i="8" s="1"/>
  <c r="R70" i="8"/>
  <c r="R71" i="8"/>
  <c r="R72" i="8"/>
  <c r="R73" i="8"/>
  <c r="S73" i="8" s="1"/>
  <c r="R74" i="8"/>
  <c r="R75" i="8"/>
  <c r="S75" i="8" s="1"/>
  <c r="R76" i="8"/>
  <c r="R77" i="8"/>
  <c r="S77" i="8" s="1"/>
  <c r="R78" i="8"/>
  <c r="R79" i="8"/>
  <c r="R80" i="8"/>
  <c r="R81" i="8"/>
  <c r="S81" i="8" s="1"/>
  <c r="R82" i="8"/>
  <c r="R83" i="8"/>
  <c r="S83" i="8" s="1"/>
  <c r="R84" i="8"/>
  <c r="R85" i="8"/>
  <c r="S85" i="8" s="1"/>
  <c r="R86" i="8"/>
  <c r="R87" i="8"/>
  <c r="R88" i="8"/>
  <c r="R89" i="8"/>
  <c r="S89" i="8" s="1"/>
  <c r="R90" i="8"/>
  <c r="R91" i="8"/>
  <c r="S91" i="8" s="1"/>
  <c r="R92" i="8"/>
  <c r="R93" i="8"/>
  <c r="S93" i="8" s="1"/>
  <c r="R94" i="8"/>
  <c r="R95" i="8"/>
  <c r="S95" i="8" s="1"/>
  <c r="R96" i="8"/>
  <c r="R97" i="8"/>
  <c r="S97" i="8" s="1"/>
  <c r="R98" i="8"/>
  <c r="R99" i="8"/>
  <c r="S99" i="8" s="1"/>
  <c r="R100" i="8"/>
  <c r="R101" i="8"/>
  <c r="S101" i="8" s="1"/>
  <c r="R102" i="8"/>
  <c r="R103" i="8"/>
  <c r="S103" i="8" s="1"/>
  <c r="R104" i="8"/>
  <c r="R105" i="8"/>
  <c r="S105" i="8" s="1"/>
  <c r="R58" i="8"/>
  <c r="S58" i="8" s="1"/>
  <c r="P108" i="8"/>
  <c r="S104" i="8"/>
  <c r="S102" i="8"/>
  <c r="S100" i="8"/>
  <c r="S98" i="8"/>
  <c r="S96" i="8"/>
  <c r="S94" i="8"/>
  <c r="S92" i="8"/>
  <c r="S90" i="8"/>
  <c r="S88" i="8"/>
  <c r="S87" i="8"/>
  <c r="S86" i="8"/>
  <c r="S84" i="8"/>
  <c r="S82" i="8"/>
  <c r="S80" i="8"/>
  <c r="S79" i="8"/>
  <c r="S78" i="8"/>
  <c r="S76" i="8"/>
  <c r="S74" i="8"/>
  <c r="S72" i="8"/>
  <c r="S71" i="8"/>
  <c r="S70" i="8"/>
  <c r="S68" i="8"/>
  <c r="S66" i="8"/>
  <c r="S65" i="8"/>
  <c r="S64" i="8"/>
  <c r="S63" i="8"/>
  <c r="S62" i="8"/>
  <c r="S60" i="8"/>
  <c r="R4" i="8"/>
  <c r="S4" i="8" s="1"/>
  <c r="R5" i="8"/>
  <c r="R6" i="8"/>
  <c r="R7" i="8"/>
  <c r="S7" i="8" s="1"/>
  <c r="R8" i="8"/>
  <c r="R9" i="8"/>
  <c r="R10" i="8"/>
  <c r="R11" i="8"/>
  <c r="S11" i="8" s="1"/>
  <c r="T11" i="8" s="1"/>
  <c r="R12" i="8"/>
  <c r="R13" i="8"/>
  <c r="R14" i="8"/>
  <c r="S14" i="8" s="1"/>
  <c r="T14" i="8" s="1"/>
  <c r="R15" i="8"/>
  <c r="S15" i="8" s="1"/>
  <c r="R16" i="8"/>
  <c r="R17" i="8"/>
  <c r="R18" i="8"/>
  <c r="R19" i="8"/>
  <c r="S19" i="8" s="1"/>
  <c r="T19" i="8" s="1"/>
  <c r="R20" i="8"/>
  <c r="R21" i="8"/>
  <c r="R22" i="8"/>
  <c r="R23" i="8"/>
  <c r="S23" i="8" s="1"/>
  <c r="R24" i="8"/>
  <c r="R25" i="8"/>
  <c r="R26" i="8"/>
  <c r="R27" i="8"/>
  <c r="S27" i="8" s="1"/>
  <c r="T27" i="8" s="1"/>
  <c r="R28" i="8"/>
  <c r="S28" i="8" s="1"/>
  <c r="T28" i="8" s="1"/>
  <c r="R29" i="8"/>
  <c r="R30" i="8"/>
  <c r="S30" i="8" s="1"/>
  <c r="T30" i="8" s="1"/>
  <c r="R31" i="8"/>
  <c r="S31" i="8" s="1"/>
  <c r="R32" i="8"/>
  <c r="R33" i="8"/>
  <c r="R34" i="8"/>
  <c r="R35" i="8"/>
  <c r="S35" i="8" s="1"/>
  <c r="T35" i="8" s="1"/>
  <c r="R36" i="8"/>
  <c r="R37" i="8"/>
  <c r="R38" i="8"/>
  <c r="R39" i="8"/>
  <c r="R40" i="8"/>
  <c r="R41" i="8"/>
  <c r="R42" i="8"/>
  <c r="R43" i="8"/>
  <c r="S43" i="8" s="1"/>
  <c r="T43" i="8" s="1"/>
  <c r="R44" i="8"/>
  <c r="R45" i="8"/>
  <c r="R46" i="8"/>
  <c r="S46" i="8" s="1"/>
  <c r="T46" i="8" s="1"/>
  <c r="R47" i="8"/>
  <c r="S47" i="8" s="1"/>
  <c r="R48" i="8"/>
  <c r="R49" i="8"/>
  <c r="R50" i="8"/>
  <c r="R3" i="8"/>
  <c r="S3" i="8" s="1"/>
  <c r="T3" i="8" s="1"/>
  <c r="S45" i="8"/>
  <c r="S39" i="8"/>
  <c r="S38" i="8"/>
  <c r="T38" i="8" s="1"/>
  <c r="S29" i="8"/>
  <c r="S26" i="8"/>
  <c r="S22" i="8"/>
  <c r="T22" i="8" s="1"/>
  <c r="S21" i="8"/>
  <c r="S20" i="8"/>
  <c r="S13" i="8"/>
  <c r="S10" i="8"/>
  <c r="S6" i="8"/>
  <c r="T6" i="8" s="1"/>
  <c r="L8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59" i="9"/>
  <c r="S59" i="9" s="1"/>
  <c r="Q54" i="9"/>
  <c r="R52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R4" i="9"/>
  <c r="S4" i="9" s="1"/>
  <c r="T4" i="9" s="1"/>
  <c r="R5" i="9"/>
  <c r="R6" i="9"/>
  <c r="R7" i="9"/>
  <c r="R8" i="9"/>
  <c r="R9" i="9"/>
  <c r="R10" i="9"/>
  <c r="R11" i="9"/>
  <c r="R12" i="9"/>
  <c r="R13" i="9"/>
  <c r="R14" i="9"/>
  <c r="S14" i="9" s="1"/>
  <c r="R15" i="9"/>
  <c r="R16" i="9"/>
  <c r="R17" i="9"/>
  <c r="S17" i="9" s="1"/>
  <c r="T17" i="9" s="1"/>
  <c r="R18" i="9"/>
  <c r="R19" i="9"/>
  <c r="R20" i="9"/>
  <c r="S20" i="9" s="1"/>
  <c r="T20" i="9" s="1"/>
  <c r="R21" i="9"/>
  <c r="R22" i="9"/>
  <c r="R23" i="9"/>
  <c r="R24" i="9"/>
  <c r="R25" i="9"/>
  <c r="R26" i="9"/>
  <c r="R27" i="9"/>
  <c r="S27" i="9" s="1"/>
  <c r="T27" i="9" s="1"/>
  <c r="R28" i="9"/>
  <c r="R29" i="9"/>
  <c r="R30" i="9"/>
  <c r="S30" i="9" s="1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3" i="9"/>
  <c r="S28" i="9"/>
  <c r="T28" i="9" s="1"/>
  <c r="S25" i="9"/>
  <c r="T25" i="9" s="1"/>
  <c r="S15" i="9"/>
  <c r="S12" i="9"/>
  <c r="T12" i="9" s="1"/>
  <c r="S11" i="9"/>
  <c r="T11" i="9" s="1"/>
  <c r="S9" i="9"/>
  <c r="T9" i="9" s="1"/>
  <c r="P72" i="10"/>
  <c r="R44" i="10"/>
  <c r="R45" i="10"/>
  <c r="R46" i="10"/>
  <c r="R47" i="10"/>
  <c r="S47" i="10" s="1"/>
  <c r="R48" i="10"/>
  <c r="R49" i="10"/>
  <c r="S49" i="10" s="1"/>
  <c r="R50" i="10"/>
  <c r="R51" i="10"/>
  <c r="S51" i="10" s="1"/>
  <c r="R52" i="10"/>
  <c r="R53" i="10"/>
  <c r="R54" i="10"/>
  <c r="R55" i="10"/>
  <c r="S55" i="10" s="1"/>
  <c r="R56" i="10"/>
  <c r="R57" i="10"/>
  <c r="S57" i="10" s="1"/>
  <c r="R58" i="10"/>
  <c r="R59" i="10"/>
  <c r="S59" i="10" s="1"/>
  <c r="R60" i="10"/>
  <c r="R61" i="10"/>
  <c r="R62" i="10"/>
  <c r="R63" i="10"/>
  <c r="S63" i="10" s="1"/>
  <c r="R64" i="10"/>
  <c r="R65" i="10"/>
  <c r="S65" i="10" s="1"/>
  <c r="R66" i="10"/>
  <c r="R67" i="10"/>
  <c r="S67" i="10" s="1"/>
  <c r="R68" i="10"/>
  <c r="R69" i="10"/>
  <c r="R70" i="10"/>
  <c r="R71" i="10"/>
  <c r="S71" i="10" s="1"/>
  <c r="R43" i="10"/>
  <c r="S43" i="10" s="1"/>
  <c r="R4" i="10"/>
  <c r="R5" i="10"/>
  <c r="R6" i="10"/>
  <c r="S6" i="10" s="1"/>
  <c r="T6" i="10" s="1"/>
  <c r="R7" i="10"/>
  <c r="R8" i="10"/>
  <c r="R9" i="10"/>
  <c r="S9" i="10" s="1"/>
  <c r="R10" i="10"/>
  <c r="R11" i="10"/>
  <c r="R12" i="10"/>
  <c r="S12" i="10" s="1"/>
  <c r="R13" i="10"/>
  <c r="S13" i="10" s="1"/>
  <c r="T13" i="10" s="1"/>
  <c r="R14" i="10"/>
  <c r="S14" i="10" s="1"/>
  <c r="T14" i="10" s="1"/>
  <c r="R15" i="10"/>
  <c r="R16" i="10"/>
  <c r="R17" i="10"/>
  <c r="S17" i="10" s="1"/>
  <c r="R18" i="10"/>
  <c r="R19" i="10"/>
  <c r="S19" i="10" s="1"/>
  <c r="T19" i="10" s="1"/>
  <c r="R20" i="10"/>
  <c r="R21" i="10"/>
  <c r="S21" i="10" s="1"/>
  <c r="R22" i="10"/>
  <c r="S22" i="10" s="1"/>
  <c r="T22" i="10" s="1"/>
  <c r="R23" i="10"/>
  <c r="R24" i="10"/>
  <c r="R25" i="10"/>
  <c r="S25" i="10" s="1"/>
  <c r="R26" i="10"/>
  <c r="R27" i="10"/>
  <c r="S27" i="10" s="1"/>
  <c r="T27" i="10" s="1"/>
  <c r="R28" i="10"/>
  <c r="R29" i="10"/>
  <c r="S29" i="10" s="1"/>
  <c r="T29" i="10" s="1"/>
  <c r="R30" i="10"/>
  <c r="S30" i="10" s="1"/>
  <c r="T30" i="10" s="1"/>
  <c r="R31" i="10"/>
  <c r="R3" i="10"/>
  <c r="S70" i="10"/>
  <c r="S69" i="10"/>
  <c r="S68" i="10"/>
  <c r="S66" i="10"/>
  <c r="S64" i="10"/>
  <c r="S62" i="10"/>
  <c r="S61" i="10"/>
  <c r="S60" i="10"/>
  <c r="S58" i="10"/>
  <c r="S56" i="10"/>
  <c r="S54" i="10"/>
  <c r="S53" i="10"/>
  <c r="S52" i="10"/>
  <c r="S50" i="10"/>
  <c r="S48" i="10"/>
  <c r="S46" i="10"/>
  <c r="S45" i="10"/>
  <c r="S44" i="10"/>
  <c r="S15" i="10"/>
  <c r="S11" i="10"/>
  <c r="T11" i="10" s="1"/>
  <c r="S7" i="10"/>
  <c r="S3" i="10"/>
  <c r="T3" i="10" s="1"/>
  <c r="O89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50" i="11"/>
  <c r="R50" i="11" s="1"/>
  <c r="P45" i="11"/>
  <c r="Q43" i="11"/>
  <c r="S34" i="11"/>
  <c r="S35" i="11"/>
  <c r="S36" i="11"/>
  <c r="S37" i="11"/>
  <c r="S38" i="11"/>
  <c r="S39" i="11"/>
  <c r="S40" i="11"/>
  <c r="S41" i="11"/>
  <c r="R34" i="11"/>
  <c r="R35" i="11"/>
  <c r="R36" i="11"/>
  <c r="R37" i="11"/>
  <c r="R38" i="11"/>
  <c r="R39" i="11"/>
  <c r="R40" i="11"/>
  <c r="R41" i="11"/>
  <c r="Q4" i="11"/>
  <c r="Q5" i="11"/>
  <c r="Q6" i="11"/>
  <c r="R6" i="11" s="1"/>
  <c r="S6" i="11" s="1"/>
  <c r="Q7" i="11"/>
  <c r="Q8" i="11"/>
  <c r="R8" i="11" s="1"/>
  <c r="Q9" i="11"/>
  <c r="Q10" i="11"/>
  <c r="Q11" i="11"/>
  <c r="Q12" i="11"/>
  <c r="Q13" i="11"/>
  <c r="R13" i="11" s="1"/>
  <c r="S13" i="11" s="1"/>
  <c r="Q14" i="11"/>
  <c r="Q15" i="11"/>
  <c r="Q16" i="11"/>
  <c r="Q17" i="11"/>
  <c r="Q18" i="11"/>
  <c r="Q19" i="11"/>
  <c r="Q20" i="11"/>
  <c r="Q21" i="11"/>
  <c r="Q22" i="11"/>
  <c r="R22" i="11" s="1"/>
  <c r="S22" i="11" s="1"/>
  <c r="Q23" i="11"/>
  <c r="Q24" i="11"/>
  <c r="Q25" i="11"/>
  <c r="R25" i="11" s="1"/>
  <c r="Q26" i="11"/>
  <c r="Q27" i="11"/>
  <c r="Q28" i="11"/>
  <c r="Q29" i="11"/>
  <c r="Q30" i="11"/>
  <c r="R30" i="11" s="1"/>
  <c r="S30" i="11" s="1"/>
  <c r="Q31" i="11"/>
  <c r="Q32" i="11"/>
  <c r="Q33" i="11"/>
  <c r="Q34" i="11"/>
  <c r="Q35" i="11"/>
  <c r="Q36" i="11"/>
  <c r="Q37" i="11"/>
  <c r="Q38" i="11"/>
  <c r="Q39" i="11"/>
  <c r="Q40" i="11"/>
  <c r="Q41" i="11"/>
  <c r="Q3" i="11"/>
  <c r="R32" i="11"/>
  <c r="R29" i="11"/>
  <c r="S29" i="11" s="1"/>
  <c r="R27" i="11"/>
  <c r="S27" i="11" s="1"/>
  <c r="R24" i="11"/>
  <c r="R23" i="11"/>
  <c r="R19" i="11"/>
  <c r="S19" i="11" s="1"/>
  <c r="R16" i="11"/>
  <c r="R15" i="11"/>
  <c r="R14" i="11"/>
  <c r="S14" i="11" s="1"/>
  <c r="R11" i="11"/>
  <c r="S11" i="11" s="1"/>
  <c r="R3" i="11"/>
  <c r="S3" i="11" s="1"/>
  <c r="O76" i="12"/>
  <c r="Q44" i="12"/>
  <c r="R44" i="12" s="1"/>
  <c r="Q45" i="12"/>
  <c r="R45" i="12" s="1"/>
  <c r="Q46" i="12"/>
  <c r="Q47" i="12"/>
  <c r="Q48" i="12"/>
  <c r="Q49" i="12"/>
  <c r="Q50" i="12"/>
  <c r="Q51" i="12"/>
  <c r="Q52" i="12"/>
  <c r="R52" i="12" s="1"/>
  <c r="Q53" i="12"/>
  <c r="R53" i="12" s="1"/>
  <c r="Q54" i="12"/>
  <c r="Q55" i="12"/>
  <c r="Q56" i="12"/>
  <c r="Q57" i="12"/>
  <c r="Q58" i="12"/>
  <c r="Q59" i="12"/>
  <c r="Q60" i="12"/>
  <c r="R60" i="12" s="1"/>
  <c r="Q61" i="12"/>
  <c r="R61" i="12" s="1"/>
  <c r="Q62" i="12"/>
  <c r="Q63" i="12"/>
  <c r="Q64" i="12"/>
  <c r="Q65" i="12"/>
  <c r="R65" i="12" s="1"/>
  <c r="Q66" i="12"/>
  <c r="Q67" i="12"/>
  <c r="Q68" i="12"/>
  <c r="R68" i="12" s="1"/>
  <c r="Q69" i="12"/>
  <c r="R69" i="12" s="1"/>
  <c r="Q70" i="12"/>
  <c r="Q71" i="12"/>
  <c r="Q72" i="12"/>
  <c r="Q73" i="12"/>
  <c r="R73" i="12" s="1"/>
  <c r="Q43" i="12"/>
  <c r="R72" i="12"/>
  <c r="R71" i="12"/>
  <c r="R70" i="12"/>
  <c r="R67" i="12"/>
  <c r="R66" i="12"/>
  <c r="R64" i="12"/>
  <c r="R63" i="12"/>
  <c r="R62" i="12"/>
  <c r="R59" i="12"/>
  <c r="R58" i="12"/>
  <c r="R57" i="12"/>
  <c r="R56" i="12"/>
  <c r="R55" i="12"/>
  <c r="R54" i="12"/>
  <c r="R51" i="12"/>
  <c r="R50" i="12"/>
  <c r="R49" i="12"/>
  <c r="R48" i="12"/>
  <c r="R47" i="12"/>
  <c r="R46" i="12"/>
  <c r="R43" i="12"/>
  <c r="R7" i="12"/>
  <c r="R8" i="12"/>
  <c r="R9" i="12"/>
  <c r="S9" i="12" s="1"/>
  <c r="R10" i="12"/>
  <c r="R15" i="12"/>
  <c r="R16" i="12"/>
  <c r="R17" i="12"/>
  <c r="S17" i="12" s="1"/>
  <c r="R18" i="12"/>
  <c r="R23" i="12"/>
  <c r="R24" i="12"/>
  <c r="R25" i="12"/>
  <c r="R26" i="12"/>
  <c r="R31" i="12"/>
  <c r="R32" i="12"/>
  <c r="R33" i="12"/>
  <c r="Q4" i="12"/>
  <c r="R4" i="12" s="1"/>
  <c r="Q5" i="12"/>
  <c r="R5" i="12" s="1"/>
  <c r="Q6" i="12"/>
  <c r="R6" i="12" s="1"/>
  <c r="Q7" i="12"/>
  <c r="Q8" i="12"/>
  <c r="Q9" i="12"/>
  <c r="Q10" i="12"/>
  <c r="Q11" i="12"/>
  <c r="R11" i="12" s="1"/>
  <c r="Q12" i="12"/>
  <c r="R12" i="12" s="1"/>
  <c r="Q13" i="12"/>
  <c r="R13" i="12" s="1"/>
  <c r="Q14" i="12"/>
  <c r="R14" i="12" s="1"/>
  <c r="Q15" i="12"/>
  <c r="Q16" i="12"/>
  <c r="Q17" i="12"/>
  <c r="Q18" i="12"/>
  <c r="Q19" i="12"/>
  <c r="R19" i="12" s="1"/>
  <c r="Q20" i="12"/>
  <c r="R20" i="12" s="1"/>
  <c r="Q21" i="12"/>
  <c r="R21" i="12" s="1"/>
  <c r="Q22" i="12"/>
  <c r="R22" i="12" s="1"/>
  <c r="Q23" i="12"/>
  <c r="Q24" i="12"/>
  <c r="Q25" i="12"/>
  <c r="Q26" i="12"/>
  <c r="Q27" i="12"/>
  <c r="R27" i="12" s="1"/>
  <c r="Q28" i="12"/>
  <c r="R28" i="12" s="1"/>
  <c r="Q29" i="12"/>
  <c r="R29" i="12" s="1"/>
  <c r="Q30" i="12"/>
  <c r="R30" i="12" s="1"/>
  <c r="Q31" i="12"/>
  <c r="Q32" i="12"/>
  <c r="Q33" i="12"/>
  <c r="Q3" i="12"/>
  <c r="S33" i="12"/>
  <c r="O122" i="1" l="1"/>
  <c r="R29" i="1"/>
  <c r="S29" i="1" s="1"/>
  <c r="S5" i="1"/>
  <c r="R15" i="1"/>
  <c r="S15" i="1" s="1"/>
  <c r="R21" i="1"/>
  <c r="S21" i="1" s="1"/>
  <c r="S40" i="1"/>
  <c r="S7" i="1"/>
  <c r="R16" i="1"/>
  <c r="S16" i="1" s="1"/>
  <c r="R31" i="1"/>
  <c r="S31" i="1" s="1"/>
  <c r="R37" i="1"/>
  <c r="S37" i="1" s="1"/>
  <c r="R7" i="1"/>
  <c r="S32" i="1"/>
  <c r="S47" i="1"/>
  <c r="S8" i="1"/>
  <c r="S23" i="1"/>
  <c r="S24" i="1"/>
  <c r="S39" i="1"/>
  <c r="R48" i="1"/>
  <c r="S48" i="1" s="1"/>
  <c r="S12" i="1"/>
  <c r="R10" i="1"/>
  <c r="S10" i="1" s="1"/>
  <c r="R18" i="1"/>
  <c r="S18" i="1" s="1"/>
  <c r="R26" i="1"/>
  <c r="S26" i="1" s="1"/>
  <c r="R34" i="1"/>
  <c r="S34" i="1" s="1"/>
  <c r="R42" i="1"/>
  <c r="S42" i="1" s="1"/>
  <c r="S20" i="1"/>
  <c r="S4" i="1"/>
  <c r="S28" i="1"/>
  <c r="S36" i="1"/>
  <c r="R33" i="1"/>
  <c r="S33" i="1" s="1"/>
  <c r="R41" i="1"/>
  <c r="S41" i="1" s="1"/>
  <c r="R9" i="1"/>
  <c r="S9" i="1" s="1"/>
  <c r="R17" i="1"/>
  <c r="S17" i="1" s="1"/>
  <c r="R25" i="1"/>
  <c r="S25" i="1" s="1"/>
  <c r="O106" i="3"/>
  <c r="R35" i="3"/>
  <c r="S35" i="3" s="1"/>
  <c r="S13" i="3"/>
  <c r="S29" i="3"/>
  <c r="R9" i="3"/>
  <c r="S9" i="3" s="1"/>
  <c r="R25" i="3"/>
  <c r="S25" i="3" s="1"/>
  <c r="R41" i="3"/>
  <c r="S41" i="3" s="1"/>
  <c r="R5" i="3"/>
  <c r="S5" i="3" s="1"/>
  <c r="Q50" i="3" s="1"/>
  <c r="R21" i="3"/>
  <c r="S21" i="3" s="1"/>
  <c r="R37" i="3"/>
  <c r="S37" i="3" s="1"/>
  <c r="R17" i="3"/>
  <c r="S17" i="3" s="1"/>
  <c r="R33" i="3"/>
  <c r="S33" i="3" s="1"/>
  <c r="S45" i="3"/>
  <c r="R10" i="3"/>
  <c r="S10" i="3" s="1"/>
  <c r="R18" i="3"/>
  <c r="S18" i="3" s="1"/>
  <c r="R26" i="3"/>
  <c r="S26" i="3" s="1"/>
  <c r="R34" i="3"/>
  <c r="S34" i="3" s="1"/>
  <c r="R42" i="3"/>
  <c r="S42" i="3" s="1"/>
  <c r="R8" i="3"/>
  <c r="S8" i="3" s="1"/>
  <c r="R16" i="3"/>
  <c r="S16" i="3" s="1"/>
  <c r="R24" i="3"/>
  <c r="S24" i="3" s="1"/>
  <c r="R32" i="3"/>
  <c r="S32" i="3" s="1"/>
  <c r="R40" i="3"/>
  <c r="S40" i="3" s="1"/>
  <c r="R48" i="3"/>
  <c r="S48" i="3" s="1"/>
  <c r="R43" i="3"/>
  <c r="S43" i="3" s="1"/>
  <c r="O122" i="4"/>
  <c r="S3" i="4"/>
  <c r="S27" i="4"/>
  <c r="R13" i="4"/>
  <c r="S13" i="4" s="1"/>
  <c r="R43" i="4"/>
  <c r="S43" i="4" s="1"/>
  <c r="S53" i="4"/>
  <c r="S14" i="4"/>
  <c r="S29" i="4"/>
  <c r="R38" i="4"/>
  <c r="S38" i="4" s="1"/>
  <c r="R53" i="4"/>
  <c r="R5" i="4"/>
  <c r="S5" i="4" s="1"/>
  <c r="S30" i="4"/>
  <c r="S45" i="4"/>
  <c r="R54" i="4"/>
  <c r="S54" i="4" s="1"/>
  <c r="S21" i="4"/>
  <c r="R6" i="4"/>
  <c r="S6" i="4" s="1"/>
  <c r="R51" i="4"/>
  <c r="S51" i="4" s="1"/>
  <c r="S22" i="4"/>
  <c r="S37" i="4"/>
  <c r="R46" i="4"/>
  <c r="S46" i="4" s="1"/>
  <c r="S42" i="4"/>
  <c r="R10" i="4"/>
  <c r="S10" i="4" s="1"/>
  <c r="R18" i="4"/>
  <c r="S18" i="4" s="1"/>
  <c r="R26" i="4"/>
  <c r="S26" i="4" s="1"/>
  <c r="R34" i="4"/>
  <c r="S34" i="4" s="1"/>
  <c r="R42" i="4"/>
  <c r="R50" i="4"/>
  <c r="S50" i="4" s="1"/>
  <c r="R8" i="4"/>
  <c r="S8" i="4" s="1"/>
  <c r="R16" i="4"/>
  <c r="S16" i="4" s="1"/>
  <c r="R24" i="4"/>
  <c r="S24" i="4" s="1"/>
  <c r="R32" i="4"/>
  <c r="S32" i="4" s="1"/>
  <c r="R40" i="4"/>
  <c r="S40" i="4" s="1"/>
  <c r="R48" i="4"/>
  <c r="S48" i="4" s="1"/>
  <c r="R56" i="4"/>
  <c r="S56" i="4" s="1"/>
  <c r="R9" i="4"/>
  <c r="S9" i="4" s="1"/>
  <c r="R17" i="4"/>
  <c r="S17" i="4" s="1"/>
  <c r="R25" i="4"/>
  <c r="S25" i="4" s="1"/>
  <c r="R33" i="4"/>
  <c r="S33" i="4" s="1"/>
  <c r="R41" i="4"/>
  <c r="S41" i="4" s="1"/>
  <c r="R49" i="4"/>
  <c r="S49" i="4" s="1"/>
  <c r="R25" i="5"/>
  <c r="Q12" i="5"/>
  <c r="R12" i="5" s="1"/>
  <c r="Q28" i="5"/>
  <c r="R28" i="5" s="1"/>
  <c r="Q9" i="5"/>
  <c r="R9" i="5" s="1"/>
  <c r="Q25" i="5"/>
  <c r="R4" i="5"/>
  <c r="R20" i="5"/>
  <c r="R36" i="5"/>
  <c r="Q44" i="5"/>
  <c r="R44" i="5" s="1"/>
  <c r="R16" i="5"/>
  <c r="R43" i="5"/>
  <c r="Q5" i="5"/>
  <c r="R5" i="5" s="1"/>
  <c r="Q21" i="5"/>
  <c r="R21" i="5" s="1"/>
  <c r="Q29" i="5"/>
  <c r="R29" i="5" s="1"/>
  <c r="Q16" i="5"/>
  <c r="Q32" i="5"/>
  <c r="R32" i="5" s="1"/>
  <c r="R37" i="5"/>
  <c r="Q11" i="5"/>
  <c r="R11" i="5" s="1"/>
  <c r="Q19" i="5"/>
  <c r="R19" i="5" s="1"/>
  <c r="R24" i="5"/>
  <c r="Q27" i="5"/>
  <c r="R27" i="5" s="1"/>
  <c r="Q35" i="5"/>
  <c r="R35" i="5" s="1"/>
  <c r="Q43" i="5"/>
  <c r="R3" i="5"/>
  <c r="Q6" i="5"/>
  <c r="R6" i="5" s="1"/>
  <c r="Q14" i="5"/>
  <c r="R14" i="5" s="1"/>
  <c r="Q22" i="5"/>
  <c r="R22" i="5" s="1"/>
  <c r="Q30" i="5"/>
  <c r="R30" i="5" s="1"/>
  <c r="Q38" i="5"/>
  <c r="R38" i="5" s="1"/>
  <c r="Q8" i="5"/>
  <c r="R8" i="5" s="1"/>
  <c r="R13" i="5"/>
  <c r="R40" i="5"/>
  <c r="O96" i="6"/>
  <c r="S11" i="6"/>
  <c r="R34" i="6"/>
  <c r="S34" i="6" s="1"/>
  <c r="R42" i="6"/>
  <c r="S42" i="6" s="1"/>
  <c r="S35" i="6"/>
  <c r="R19" i="6"/>
  <c r="S19" i="6" s="1"/>
  <c r="S26" i="6"/>
  <c r="S18" i="6"/>
  <c r="R3" i="6"/>
  <c r="S3" i="6" s="1"/>
  <c r="S10" i="6"/>
  <c r="S27" i="6"/>
  <c r="R4" i="6"/>
  <c r="S4" i="6" s="1"/>
  <c r="R12" i="6"/>
  <c r="S12" i="6" s="1"/>
  <c r="R20" i="6"/>
  <c r="S20" i="6" s="1"/>
  <c r="R28" i="6"/>
  <c r="S28" i="6" s="1"/>
  <c r="R36" i="6"/>
  <c r="S36" i="6" s="1"/>
  <c r="R44" i="6"/>
  <c r="S44" i="6" s="1"/>
  <c r="R7" i="6"/>
  <c r="S7" i="6" s="1"/>
  <c r="R15" i="6"/>
  <c r="S15" i="6" s="1"/>
  <c r="R23" i="6"/>
  <c r="S23" i="6" s="1"/>
  <c r="R31" i="6"/>
  <c r="S31" i="6" s="1"/>
  <c r="R39" i="6"/>
  <c r="S39" i="6" s="1"/>
  <c r="R5" i="6"/>
  <c r="S5" i="6" s="1"/>
  <c r="R13" i="6"/>
  <c r="S13" i="6" s="1"/>
  <c r="R21" i="6"/>
  <c r="S21" i="6" s="1"/>
  <c r="R29" i="6"/>
  <c r="S29" i="6" s="1"/>
  <c r="R37" i="6"/>
  <c r="S37" i="6" s="1"/>
  <c r="R8" i="6"/>
  <c r="S8" i="6" s="1"/>
  <c r="R16" i="6"/>
  <c r="S16" i="6" s="1"/>
  <c r="R24" i="6"/>
  <c r="S24" i="6" s="1"/>
  <c r="R32" i="6"/>
  <c r="S32" i="6" s="1"/>
  <c r="R40" i="6"/>
  <c r="S40" i="6" s="1"/>
  <c r="R43" i="6"/>
  <c r="S43" i="6" s="1"/>
  <c r="P98" i="7"/>
  <c r="S18" i="7"/>
  <c r="T18" i="7" s="1"/>
  <c r="T7" i="7"/>
  <c r="S23" i="7"/>
  <c r="T23" i="7" s="1"/>
  <c r="T34" i="7"/>
  <c r="S15" i="7"/>
  <c r="T15" i="7" s="1"/>
  <c r="S31" i="7"/>
  <c r="T31" i="7" s="1"/>
  <c r="S42" i="7"/>
  <c r="T42" i="7" s="1"/>
  <c r="S10" i="7"/>
  <c r="T10" i="7" s="1"/>
  <c r="S26" i="7"/>
  <c r="T26" i="7" s="1"/>
  <c r="S3" i="7"/>
  <c r="T3" i="7" s="1"/>
  <c r="S43" i="7"/>
  <c r="T43" i="7" s="1"/>
  <c r="S14" i="7"/>
  <c r="T14" i="7" s="1"/>
  <c r="T19" i="7"/>
  <c r="S30" i="7"/>
  <c r="T30" i="7" s="1"/>
  <c r="T35" i="7"/>
  <c r="S38" i="7"/>
  <c r="T38" i="7" s="1"/>
  <c r="T6" i="7"/>
  <c r="S17" i="7"/>
  <c r="T17" i="7" s="1"/>
  <c r="T22" i="7"/>
  <c r="S41" i="7"/>
  <c r="T41" i="7" s="1"/>
  <c r="S4" i="7"/>
  <c r="T4" i="7" s="1"/>
  <c r="T9" i="7"/>
  <c r="S12" i="7"/>
  <c r="T12" i="7" s="1"/>
  <c r="S20" i="7"/>
  <c r="T20" i="7" s="1"/>
  <c r="T25" i="7"/>
  <c r="S28" i="7"/>
  <c r="T28" i="7" s="1"/>
  <c r="T33" i="7"/>
  <c r="S36" i="7"/>
  <c r="T36" i="7" s="1"/>
  <c r="S44" i="7"/>
  <c r="T44" i="7" s="1"/>
  <c r="T11" i="7"/>
  <c r="T27" i="7"/>
  <c r="S34" i="8"/>
  <c r="T34" i="8" s="1"/>
  <c r="S12" i="8"/>
  <c r="T12" i="8" s="1"/>
  <c r="S18" i="8"/>
  <c r="T18" i="8" s="1"/>
  <c r="S36" i="8"/>
  <c r="T36" i="8" s="1"/>
  <c r="S42" i="8"/>
  <c r="T42" i="8" s="1"/>
  <c r="T20" i="8"/>
  <c r="T26" i="8"/>
  <c r="T4" i="8"/>
  <c r="R51" i="8" s="1"/>
  <c r="T10" i="8"/>
  <c r="S44" i="8"/>
  <c r="T44" i="8" s="1"/>
  <c r="S50" i="8"/>
  <c r="T50" i="8" s="1"/>
  <c r="T7" i="8"/>
  <c r="T15" i="8"/>
  <c r="T47" i="8"/>
  <c r="S5" i="8"/>
  <c r="T5" i="8" s="1"/>
  <c r="S37" i="8"/>
  <c r="T37" i="8" s="1"/>
  <c r="S8" i="8"/>
  <c r="T8" i="8" s="1"/>
  <c r="T13" i="8"/>
  <c r="S16" i="8"/>
  <c r="T16" i="8" s="1"/>
  <c r="T21" i="8"/>
  <c r="S24" i="8"/>
  <c r="T24" i="8" s="1"/>
  <c r="T29" i="8"/>
  <c r="S32" i="8"/>
  <c r="T32" i="8" s="1"/>
  <c r="S40" i="8"/>
  <c r="T40" i="8" s="1"/>
  <c r="T45" i="8"/>
  <c r="S48" i="8"/>
  <c r="T48" i="8" s="1"/>
  <c r="T23" i="8"/>
  <c r="T31" i="8"/>
  <c r="T39" i="8"/>
  <c r="S9" i="8"/>
  <c r="T9" i="8" s="1"/>
  <c r="S17" i="8"/>
  <c r="T17" i="8" s="1"/>
  <c r="S25" i="8"/>
  <c r="T25" i="8" s="1"/>
  <c r="S33" i="8"/>
  <c r="T33" i="8" s="1"/>
  <c r="S41" i="8"/>
  <c r="T41" i="8" s="1"/>
  <c r="S49" i="8"/>
  <c r="T49" i="8" s="1"/>
  <c r="L90" i="9"/>
  <c r="S3" i="9"/>
  <c r="T3" i="9" s="1"/>
  <c r="S19" i="9"/>
  <c r="T19" i="9" s="1"/>
  <c r="T14" i="9"/>
  <c r="T30" i="9"/>
  <c r="S6" i="9"/>
  <c r="T6" i="9" s="1"/>
  <c r="S22" i="9"/>
  <c r="T22" i="9" s="1"/>
  <c r="T7" i="9"/>
  <c r="S23" i="9"/>
  <c r="T23" i="9" s="1"/>
  <c r="S31" i="9"/>
  <c r="T31" i="9" s="1"/>
  <c r="S10" i="9"/>
  <c r="T10" i="9" s="1"/>
  <c r="S18" i="9"/>
  <c r="T18" i="9" s="1"/>
  <c r="S26" i="9"/>
  <c r="T26" i="9" s="1"/>
  <c r="S5" i="9"/>
  <c r="T5" i="9" s="1"/>
  <c r="S13" i="9"/>
  <c r="T13" i="9" s="1"/>
  <c r="S21" i="9"/>
  <c r="T21" i="9" s="1"/>
  <c r="S29" i="9"/>
  <c r="T29" i="9" s="1"/>
  <c r="S8" i="9"/>
  <c r="T8" i="9" s="1"/>
  <c r="S16" i="9"/>
  <c r="T16" i="9" s="1"/>
  <c r="S24" i="9"/>
  <c r="T24" i="9" s="1"/>
  <c r="S7" i="9"/>
  <c r="T15" i="9"/>
  <c r="S5" i="10"/>
  <c r="T5" i="10" s="1"/>
  <c r="T21" i="10"/>
  <c r="S16" i="10"/>
  <c r="T16" i="10" s="1"/>
  <c r="S8" i="10"/>
  <c r="T8" i="10" s="1"/>
  <c r="S24" i="10"/>
  <c r="T24" i="10" s="1"/>
  <c r="P73" i="10"/>
  <c r="S4" i="10"/>
  <c r="T4" i="10" s="1"/>
  <c r="R34" i="10" s="1"/>
  <c r="T9" i="10"/>
  <c r="S20" i="10"/>
  <c r="T20" i="10" s="1"/>
  <c r="S28" i="10"/>
  <c r="T28" i="10" s="1"/>
  <c r="T12" i="10"/>
  <c r="S23" i="10"/>
  <c r="T23" i="10" s="1"/>
  <c r="S31" i="10"/>
  <c r="T31" i="10" s="1"/>
  <c r="T7" i="10"/>
  <c r="S10" i="10"/>
  <c r="T10" i="10" s="1"/>
  <c r="T15" i="10"/>
  <c r="S18" i="10"/>
  <c r="T18" i="10" s="1"/>
  <c r="S26" i="10"/>
  <c r="T26" i="10" s="1"/>
  <c r="T17" i="10"/>
  <c r="T25" i="10"/>
  <c r="O90" i="11"/>
  <c r="S24" i="11"/>
  <c r="R5" i="11"/>
  <c r="S5" i="11" s="1"/>
  <c r="R21" i="11"/>
  <c r="S21" i="11" s="1"/>
  <c r="S8" i="11"/>
  <c r="S16" i="11"/>
  <c r="S32" i="11"/>
  <c r="R9" i="11"/>
  <c r="S9" i="11" s="1"/>
  <c r="R17" i="11"/>
  <c r="S17" i="11" s="1"/>
  <c r="R12" i="11"/>
  <c r="S12" i="11" s="1"/>
  <c r="S25" i="11"/>
  <c r="R28" i="11"/>
  <c r="S28" i="11" s="1"/>
  <c r="R7" i="11"/>
  <c r="S7" i="11" s="1"/>
  <c r="R31" i="11"/>
  <c r="S31" i="11" s="1"/>
  <c r="R10" i="11"/>
  <c r="S10" i="11" s="1"/>
  <c r="S15" i="11"/>
  <c r="R18" i="11"/>
  <c r="S18" i="11" s="1"/>
  <c r="S23" i="11"/>
  <c r="R26" i="11"/>
  <c r="S26" i="11" s="1"/>
  <c r="R33" i="11"/>
  <c r="S33" i="11" s="1"/>
  <c r="R4" i="11"/>
  <c r="S4" i="11" s="1"/>
  <c r="R20" i="11"/>
  <c r="S20" i="11" s="1"/>
  <c r="S30" i="12"/>
  <c r="S22" i="12"/>
  <c r="S6" i="12"/>
  <c r="S14" i="12"/>
  <c r="O77" i="12"/>
  <c r="S25" i="12"/>
  <c r="S12" i="12"/>
  <c r="S28" i="12"/>
  <c r="S31" i="12"/>
  <c r="S15" i="12"/>
  <c r="S26" i="12"/>
  <c r="S4" i="12"/>
  <c r="S23" i="12"/>
  <c r="S5" i="12"/>
  <c r="S13" i="12"/>
  <c r="S21" i="12"/>
  <c r="S24" i="12"/>
  <c r="S29" i="12"/>
  <c r="S32" i="12"/>
  <c r="S7" i="12"/>
  <c r="S18" i="12"/>
  <c r="S16" i="12"/>
  <c r="R3" i="12"/>
  <c r="S3" i="12" s="1"/>
  <c r="S8" i="12"/>
  <c r="S11" i="12"/>
  <c r="S19" i="12"/>
  <c r="S27" i="12"/>
  <c r="S20" i="12"/>
  <c r="S10" i="12"/>
  <c r="P52" i="13"/>
  <c r="P60" i="13"/>
  <c r="P68" i="13"/>
  <c r="P7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P56" i="13" s="1"/>
  <c r="O57" i="13"/>
  <c r="P57" i="13" s="1"/>
  <c r="O58" i="13"/>
  <c r="P58" i="13" s="1"/>
  <c r="O59" i="13"/>
  <c r="P59" i="13" s="1"/>
  <c r="O60" i="13"/>
  <c r="O61" i="13"/>
  <c r="P61" i="13" s="1"/>
  <c r="O62" i="13"/>
  <c r="P62" i="13" s="1"/>
  <c r="O63" i="13"/>
  <c r="P63" i="13" s="1"/>
  <c r="O64" i="13"/>
  <c r="P64" i="13" s="1"/>
  <c r="O65" i="13"/>
  <c r="P65" i="13" s="1"/>
  <c r="O66" i="13"/>
  <c r="P66" i="13" s="1"/>
  <c r="O67" i="13"/>
  <c r="P67" i="13" s="1"/>
  <c r="O68" i="13"/>
  <c r="O69" i="13"/>
  <c r="P69" i="13" s="1"/>
  <c r="O70" i="13"/>
  <c r="P70" i="13" s="1"/>
  <c r="O71" i="13"/>
  <c r="P71" i="13" s="1"/>
  <c r="O72" i="13"/>
  <c r="P72" i="13" s="1"/>
  <c r="O73" i="13"/>
  <c r="P73" i="13" s="1"/>
  <c r="O74" i="13"/>
  <c r="P74" i="13" s="1"/>
  <c r="O75" i="13"/>
  <c r="P75" i="13" s="1"/>
  <c r="O76" i="13"/>
  <c r="O77" i="13"/>
  <c r="P77" i="13" s="1"/>
  <c r="O78" i="13"/>
  <c r="P78" i="13" s="1"/>
  <c r="O79" i="13"/>
  <c r="P79" i="13" s="1"/>
  <c r="O80" i="13"/>
  <c r="P80" i="13" s="1"/>
  <c r="O81" i="13"/>
  <c r="P81" i="13" s="1"/>
  <c r="O46" i="13"/>
  <c r="P46" i="13" s="1"/>
  <c r="P7" i="13"/>
  <c r="P11" i="13"/>
  <c r="P15" i="13"/>
  <c r="P19" i="13"/>
  <c r="P23" i="13"/>
  <c r="P27" i="13"/>
  <c r="P31" i="13"/>
  <c r="P35" i="13"/>
  <c r="O4" i="13"/>
  <c r="O5" i="13"/>
  <c r="O6" i="13"/>
  <c r="P6" i="13" s="1"/>
  <c r="Q6" i="13" s="1"/>
  <c r="O7" i="13"/>
  <c r="Q7" i="13" s="1"/>
  <c r="O8" i="13"/>
  <c r="P8" i="13" s="1"/>
  <c r="O9" i="13"/>
  <c r="P9" i="13" s="1"/>
  <c r="O10" i="13"/>
  <c r="P10" i="13" s="1"/>
  <c r="Q10" i="13" s="1"/>
  <c r="O11" i="13"/>
  <c r="Q11" i="13" s="1"/>
  <c r="O12" i="13"/>
  <c r="O13" i="13"/>
  <c r="O14" i="13"/>
  <c r="P14" i="13" s="1"/>
  <c r="Q14" i="13" s="1"/>
  <c r="O15" i="13"/>
  <c r="Q15" i="13" s="1"/>
  <c r="O16" i="13"/>
  <c r="P16" i="13" s="1"/>
  <c r="O17" i="13"/>
  <c r="P17" i="13" s="1"/>
  <c r="O18" i="13"/>
  <c r="P18" i="13" s="1"/>
  <c r="Q18" i="13" s="1"/>
  <c r="O19" i="13"/>
  <c r="Q19" i="13" s="1"/>
  <c r="O20" i="13"/>
  <c r="O21" i="13"/>
  <c r="O22" i="13"/>
  <c r="P22" i="13" s="1"/>
  <c r="Q22" i="13" s="1"/>
  <c r="O23" i="13"/>
  <c r="Q23" i="13" s="1"/>
  <c r="O24" i="13"/>
  <c r="P24" i="13" s="1"/>
  <c r="O25" i="13"/>
  <c r="P25" i="13" s="1"/>
  <c r="O26" i="13"/>
  <c r="P26" i="13" s="1"/>
  <c r="Q26" i="13" s="1"/>
  <c r="O27" i="13"/>
  <c r="Q27" i="13" s="1"/>
  <c r="O28" i="13"/>
  <c r="O29" i="13"/>
  <c r="O30" i="13"/>
  <c r="P30" i="13" s="1"/>
  <c r="Q30" i="13" s="1"/>
  <c r="O31" i="13"/>
  <c r="Q31" i="13" s="1"/>
  <c r="O32" i="13"/>
  <c r="P32" i="13" s="1"/>
  <c r="O33" i="13"/>
  <c r="P33" i="13" s="1"/>
  <c r="O34" i="13"/>
  <c r="P34" i="13" s="1"/>
  <c r="Q34" i="13" s="1"/>
  <c r="O35" i="13"/>
  <c r="Q35" i="13" s="1"/>
  <c r="O36" i="13"/>
  <c r="O37" i="13"/>
  <c r="O38" i="13"/>
  <c r="P38" i="13" s="1"/>
  <c r="Q38" i="13" s="1"/>
  <c r="O3" i="13"/>
  <c r="P3" i="13" s="1"/>
  <c r="Q3" i="13" s="1"/>
  <c r="O43" i="14"/>
  <c r="P43" i="14" s="1"/>
  <c r="O44" i="14"/>
  <c r="O45" i="14"/>
  <c r="P45" i="14" s="1"/>
  <c r="O46" i="14"/>
  <c r="O47" i="14"/>
  <c r="O48" i="14"/>
  <c r="O49" i="14"/>
  <c r="P49" i="14" s="1"/>
  <c r="O50" i="14"/>
  <c r="P50" i="14" s="1"/>
  <c r="O51" i="14"/>
  <c r="P51" i="14" s="1"/>
  <c r="O52" i="14"/>
  <c r="O53" i="14"/>
  <c r="P53" i="14" s="1"/>
  <c r="O54" i="14"/>
  <c r="O55" i="14"/>
  <c r="O56" i="14"/>
  <c r="O57" i="14"/>
  <c r="P57" i="14" s="1"/>
  <c r="O58" i="14"/>
  <c r="O59" i="14"/>
  <c r="P59" i="14" s="1"/>
  <c r="O60" i="14"/>
  <c r="O61" i="14"/>
  <c r="P61" i="14" s="1"/>
  <c r="O62" i="14"/>
  <c r="O63" i="14"/>
  <c r="O64" i="14"/>
  <c r="O65" i="14"/>
  <c r="P65" i="14" s="1"/>
  <c r="O66" i="14"/>
  <c r="O67" i="14"/>
  <c r="P67" i="14" s="1"/>
  <c r="O68" i="14"/>
  <c r="O69" i="14"/>
  <c r="P69" i="14" s="1"/>
  <c r="O70" i="14"/>
  <c r="P70" i="14" s="1"/>
  <c r="O71" i="14"/>
  <c r="P71" i="14" s="1"/>
  <c r="O72" i="14"/>
  <c r="O42" i="14"/>
  <c r="P42" i="14" s="1"/>
  <c r="M75" i="14" s="1"/>
  <c r="O5" i="14"/>
  <c r="P5" i="14" s="1"/>
  <c r="Q5" i="14" s="1"/>
  <c r="O6" i="14"/>
  <c r="P6" i="14" s="1"/>
  <c r="Q6" i="14" s="1"/>
  <c r="O7" i="14"/>
  <c r="O8" i="14"/>
  <c r="P8" i="14" s="1"/>
  <c r="O9" i="14"/>
  <c r="P9" i="14" s="1"/>
  <c r="Q9" i="14" s="1"/>
  <c r="O10" i="14"/>
  <c r="O11" i="14"/>
  <c r="O12" i="14"/>
  <c r="O13" i="14"/>
  <c r="P13" i="14" s="1"/>
  <c r="Q13" i="14" s="1"/>
  <c r="O14" i="14"/>
  <c r="P14" i="14" s="1"/>
  <c r="Q14" i="14" s="1"/>
  <c r="O15" i="14"/>
  <c r="O16" i="14"/>
  <c r="P16" i="14" s="1"/>
  <c r="O17" i="14"/>
  <c r="P17" i="14" s="1"/>
  <c r="Q17" i="14" s="1"/>
  <c r="O18" i="14"/>
  <c r="O19" i="14"/>
  <c r="O20" i="14"/>
  <c r="O21" i="14"/>
  <c r="P21" i="14" s="1"/>
  <c r="Q21" i="14" s="1"/>
  <c r="O22" i="14"/>
  <c r="P22" i="14" s="1"/>
  <c r="Q22" i="14" s="1"/>
  <c r="O23" i="14"/>
  <c r="O24" i="14"/>
  <c r="P24" i="14" s="1"/>
  <c r="O25" i="14"/>
  <c r="P25" i="14" s="1"/>
  <c r="Q25" i="14" s="1"/>
  <c r="O26" i="14"/>
  <c r="P26" i="14" s="1"/>
  <c r="Q26" i="14" s="1"/>
  <c r="O27" i="14"/>
  <c r="O28" i="14"/>
  <c r="P28" i="14" s="1"/>
  <c r="O29" i="14"/>
  <c r="P29" i="14" s="1"/>
  <c r="Q29" i="14" s="1"/>
  <c r="O30" i="14"/>
  <c r="P30" i="14" s="1"/>
  <c r="Q30" i="14" s="1"/>
  <c r="O31" i="14"/>
  <c r="O32" i="14"/>
  <c r="O33" i="14"/>
  <c r="P33" i="14" s="1"/>
  <c r="Q33" i="14" s="1"/>
  <c r="O34" i="14"/>
  <c r="O4" i="14"/>
  <c r="P72" i="14"/>
  <c r="P68" i="14"/>
  <c r="P66" i="14"/>
  <c r="P64" i="14"/>
  <c r="P63" i="14"/>
  <c r="P62" i="14"/>
  <c r="P60" i="14"/>
  <c r="P58" i="14"/>
  <c r="P56" i="14"/>
  <c r="P55" i="14"/>
  <c r="P54" i="14"/>
  <c r="P52" i="14"/>
  <c r="P48" i="14"/>
  <c r="P47" i="14"/>
  <c r="P46" i="14"/>
  <c r="P44" i="14"/>
  <c r="P34" i="14"/>
  <c r="Q34" i="14" s="1"/>
  <c r="P18" i="14"/>
  <c r="Q18" i="14" s="1"/>
  <c r="P10" i="14"/>
  <c r="Q10" i="14" s="1"/>
  <c r="Q61" i="1" l="1"/>
  <c r="Q51" i="3"/>
  <c r="P52" i="3" s="1"/>
  <c r="Q58" i="4"/>
  <c r="Q59" i="4" s="1"/>
  <c r="P60" i="4" s="1"/>
  <c r="P75" i="5"/>
  <c r="Q45" i="6"/>
  <c r="Q46" i="6" s="1"/>
  <c r="P47" i="6" s="1"/>
  <c r="R46" i="7"/>
  <c r="R47" i="7"/>
  <c r="Q48" i="7" s="1"/>
  <c r="R52" i="8"/>
  <c r="Q53" i="8" s="1"/>
  <c r="R53" i="9"/>
  <c r="R35" i="10"/>
  <c r="Q36" i="10" s="1"/>
  <c r="Q44" i="11"/>
  <c r="Q36" i="12"/>
  <c r="Q37" i="12" s="1"/>
  <c r="P38" i="12" s="1"/>
  <c r="M84" i="13"/>
  <c r="Q37" i="13"/>
  <c r="Q13" i="13"/>
  <c r="Q5" i="13"/>
  <c r="Q36" i="13"/>
  <c r="Q12" i="13"/>
  <c r="Q33" i="13"/>
  <c r="Q25" i="13"/>
  <c r="Q17" i="13"/>
  <c r="Q9" i="13"/>
  <c r="P37" i="13"/>
  <c r="P29" i="13"/>
  <c r="Q29" i="13" s="1"/>
  <c r="P21" i="13"/>
  <c r="Q21" i="13" s="1"/>
  <c r="P13" i="13"/>
  <c r="P5" i="13"/>
  <c r="Q32" i="13"/>
  <c r="Q24" i="13"/>
  <c r="Q16" i="13"/>
  <c r="Q8" i="13"/>
  <c r="P36" i="13"/>
  <c r="P28" i="13"/>
  <c r="Q28" i="13" s="1"/>
  <c r="P20" i="13"/>
  <c r="Q20" i="13" s="1"/>
  <c r="P12" i="13"/>
  <c r="P4" i="13"/>
  <c r="Q4" i="13" s="1"/>
  <c r="O40" i="13" s="1"/>
  <c r="M85" i="13"/>
  <c r="M76" i="14"/>
  <c r="P4" i="14"/>
  <c r="Q4" i="14" s="1"/>
  <c r="P12" i="14"/>
  <c r="Q12" i="14" s="1"/>
  <c r="P20" i="14"/>
  <c r="Q20" i="14" s="1"/>
  <c r="P32" i="14"/>
  <c r="Q32" i="14" s="1"/>
  <c r="Q8" i="14"/>
  <c r="P11" i="14"/>
  <c r="Q11" i="14" s="1"/>
  <c r="P15" i="14"/>
  <c r="Q15" i="14" s="1"/>
  <c r="Q16" i="14"/>
  <c r="P19" i="14"/>
  <c r="Q19" i="14" s="1"/>
  <c r="P23" i="14"/>
  <c r="Q23" i="14" s="1"/>
  <c r="Q24" i="14"/>
  <c r="P27" i="14"/>
  <c r="Q27" i="14" s="1"/>
  <c r="Q28" i="14"/>
  <c r="P31" i="14"/>
  <c r="Q31" i="14" s="1"/>
  <c r="P7" i="14"/>
  <c r="Q7" i="14" s="1"/>
  <c r="O41" i="13" l="1"/>
  <c r="N42" i="13" s="1"/>
  <c r="O36" i="14"/>
  <c r="O37" i="14" s="1"/>
  <c r="N38" i="14" s="1"/>
</calcChain>
</file>

<file path=xl/sharedStrings.xml><?xml version="1.0" encoding="utf-8"?>
<sst xmlns="http://schemas.openxmlformats.org/spreadsheetml/2006/main" count="10117" uniqueCount="1552">
  <si>
    <t>雙翅目</t>
    <phoneticPr fontId="1" type="noConversion"/>
  </si>
  <si>
    <t>搖蚊科</t>
    <phoneticPr fontId="1" type="noConversion"/>
  </si>
  <si>
    <t>渚蠅科</t>
    <phoneticPr fontId="1" type="noConversion"/>
  </si>
  <si>
    <t>蠓科</t>
    <phoneticPr fontId="1" type="noConversion"/>
  </si>
  <si>
    <t>池畔搖蚊</t>
    <phoneticPr fontId="1" type="noConversion"/>
  </si>
  <si>
    <t>庫蠓</t>
    <phoneticPr fontId="1" type="noConversion"/>
  </si>
  <si>
    <t>中性物種</t>
    <phoneticPr fontId="1" type="noConversion"/>
  </si>
  <si>
    <t>膜翅目</t>
    <phoneticPr fontId="1" type="noConversion"/>
  </si>
  <si>
    <t>蜘蛛目</t>
    <phoneticPr fontId="1" type="noConversion"/>
  </si>
  <si>
    <t>繭蜂科</t>
    <phoneticPr fontId="1" type="noConversion"/>
  </si>
  <si>
    <t>長腳蛛科</t>
    <phoneticPr fontId="1" type="noConversion"/>
  </si>
  <si>
    <t>半翅目</t>
    <phoneticPr fontId="1" type="noConversion"/>
  </si>
  <si>
    <t>鞘翅目</t>
    <phoneticPr fontId="1" type="noConversion"/>
  </si>
  <si>
    <t>直翅目</t>
    <phoneticPr fontId="1" type="noConversion"/>
  </si>
  <si>
    <t>雙翅目</t>
    <phoneticPr fontId="1" type="noConversion"/>
  </si>
  <si>
    <t>葉蟬科</t>
    <phoneticPr fontId="1" type="noConversion"/>
  </si>
  <si>
    <t>稻蝨科</t>
    <phoneticPr fontId="1" type="noConversion"/>
  </si>
  <si>
    <t>緣腹細蜂科</t>
    <phoneticPr fontId="1" type="noConversion"/>
  </si>
  <si>
    <t>隱翅蟲科</t>
    <phoneticPr fontId="1" type="noConversion"/>
  </si>
  <si>
    <t>菱蝗科</t>
    <phoneticPr fontId="1" type="noConversion"/>
  </si>
  <si>
    <t>長腳蛛科</t>
    <phoneticPr fontId="1" type="noConversion"/>
  </si>
  <si>
    <t>長腳蛛科</t>
    <phoneticPr fontId="1" type="noConversion"/>
  </si>
  <si>
    <t>金蛛科</t>
    <phoneticPr fontId="1" type="noConversion"/>
  </si>
  <si>
    <t>稈蠅科</t>
    <phoneticPr fontId="1" type="noConversion"/>
  </si>
  <si>
    <t>長足虻科</t>
    <phoneticPr fontId="1" type="noConversion"/>
  </si>
  <si>
    <t>搖蚊科</t>
    <phoneticPr fontId="1" type="noConversion"/>
  </si>
  <si>
    <t>電光葉蟬</t>
    <phoneticPr fontId="1" type="noConversion"/>
  </si>
  <si>
    <t>黑唇斑葉蟬</t>
    <phoneticPr fontId="1" type="noConversion"/>
  </si>
  <si>
    <t>褐飛蝨</t>
    <phoneticPr fontId="1" type="noConversion"/>
  </si>
  <si>
    <t>白翅褐脈葉蟬</t>
    <phoneticPr fontId="1" type="noConversion"/>
  </si>
  <si>
    <t>黑條黑尾葉蟬</t>
    <phoneticPr fontId="1" type="noConversion"/>
  </si>
  <si>
    <t>偽黑尾葉蟬</t>
    <phoneticPr fontId="1" type="noConversion"/>
  </si>
  <si>
    <t>tele</t>
    <phoneticPr fontId="1" type="noConversion"/>
  </si>
  <si>
    <t>日本長腳蛛</t>
    <phoneticPr fontId="1" type="noConversion"/>
  </si>
  <si>
    <t>方網長腳蛛</t>
    <phoneticPr fontId="1" type="noConversion"/>
  </si>
  <si>
    <t>稈蠅科</t>
    <phoneticPr fontId="1" type="noConversion"/>
  </si>
  <si>
    <t>出尾蟲科</t>
    <phoneticPr fontId="1" type="noConversion"/>
  </si>
  <si>
    <t>克利搖蚊</t>
    <phoneticPr fontId="1" type="noConversion"/>
  </si>
  <si>
    <t>蜉蝣目</t>
    <phoneticPr fontId="1" type="noConversion"/>
  </si>
  <si>
    <t>克利搖蚊</t>
    <phoneticPr fontId="1" type="noConversion"/>
  </si>
  <si>
    <t>長足虻科</t>
    <phoneticPr fontId="1" type="noConversion"/>
  </si>
  <si>
    <t>隱搖蚊</t>
    <phoneticPr fontId="1" type="noConversion"/>
  </si>
  <si>
    <t>半翅目</t>
    <phoneticPr fontId="1" type="noConversion"/>
  </si>
  <si>
    <t>盲椿科</t>
    <phoneticPr fontId="1" type="noConversion"/>
  </si>
  <si>
    <t>小刺搖蚊</t>
    <phoneticPr fontId="1" type="noConversion"/>
  </si>
  <si>
    <t>池畔搖蚊</t>
    <phoneticPr fontId="1" type="noConversion"/>
  </si>
  <si>
    <t>直翅目</t>
    <phoneticPr fontId="1" type="noConversion"/>
  </si>
  <si>
    <t>赤眼蜂科</t>
    <phoneticPr fontId="1" type="noConversion"/>
  </si>
  <si>
    <t>白背飛蝨</t>
    <phoneticPr fontId="1" type="noConversion"/>
  </si>
  <si>
    <t>池畔搖蚊</t>
    <phoneticPr fontId="1" type="noConversion"/>
  </si>
  <si>
    <t>纓翅目</t>
    <phoneticPr fontId="1" type="noConversion"/>
  </si>
  <si>
    <t>盲椿科</t>
    <phoneticPr fontId="1" type="noConversion"/>
  </si>
  <si>
    <t>隱翅蟲科</t>
    <phoneticPr fontId="1" type="noConversion"/>
  </si>
  <si>
    <t>釉小蜂科</t>
    <phoneticPr fontId="1" type="noConversion"/>
  </si>
  <si>
    <t>薊馬科</t>
    <phoneticPr fontId="1" type="noConversion"/>
  </si>
  <si>
    <t>大蚊科</t>
    <phoneticPr fontId="1" type="noConversion"/>
  </si>
  <si>
    <t>褐飛蝨</t>
    <phoneticPr fontId="1" type="noConversion"/>
  </si>
  <si>
    <t>白背飛蝨</t>
    <phoneticPr fontId="1" type="noConversion"/>
  </si>
  <si>
    <t>稻薊馬</t>
    <phoneticPr fontId="1" type="noConversion"/>
  </si>
  <si>
    <t>克利搖蚊</t>
    <phoneticPr fontId="1" type="noConversion"/>
  </si>
  <si>
    <t>中性物種</t>
    <phoneticPr fontId="1" type="noConversion"/>
  </si>
  <si>
    <t>擬寄生者</t>
    <phoneticPr fontId="1" type="noConversion"/>
  </si>
  <si>
    <t>掠食者</t>
    <phoneticPr fontId="1" type="noConversion"/>
  </si>
  <si>
    <t>稻害者</t>
    <phoneticPr fontId="1" type="noConversion"/>
  </si>
  <si>
    <t>擬寄生者</t>
    <phoneticPr fontId="1" type="noConversion"/>
  </si>
  <si>
    <t>掠食者</t>
    <phoneticPr fontId="1" type="noConversion"/>
  </si>
  <si>
    <t>植食者</t>
    <phoneticPr fontId="1" type="noConversion"/>
  </si>
  <si>
    <t>中性物種</t>
    <phoneticPr fontId="1" type="noConversion"/>
  </si>
  <si>
    <t>中性物種</t>
    <phoneticPr fontId="1" type="noConversion"/>
  </si>
  <si>
    <t>中性物種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</si>
  <si>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</si>
  <si>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</si>
  <si>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</si>
  <si>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直翅目</t>
    <phoneticPr fontId="1" type="noConversion"/>
  </si>
  <si>
    <t>鞘翅目</t>
    <phoneticPr fontId="1" type="noConversion"/>
  </si>
  <si>
    <t>鱗翅目</t>
    <phoneticPr fontId="1" type="noConversion"/>
  </si>
  <si>
    <t>半翅目</t>
    <phoneticPr fontId="1" type="noConversion"/>
  </si>
  <si>
    <t>蜘蛛目</t>
    <phoneticPr fontId="1" type="noConversion"/>
  </si>
  <si>
    <t>膜翅目</t>
    <phoneticPr fontId="1" type="noConversion"/>
  </si>
  <si>
    <t>雙翅目</t>
    <phoneticPr fontId="1" type="noConversion"/>
  </si>
  <si>
    <t>螽斯科</t>
    <phoneticPr fontId="1" type="noConversion"/>
  </si>
  <si>
    <t>蝗科</t>
    <phoneticPr fontId="1" type="noConversion"/>
  </si>
  <si>
    <t>菱蝗科</t>
    <phoneticPr fontId="1" type="noConversion"/>
  </si>
  <si>
    <t>瓢蟲科</t>
    <phoneticPr fontId="1" type="noConversion"/>
  </si>
  <si>
    <t>象鼻蟲科</t>
    <phoneticPr fontId="1" type="noConversion"/>
  </si>
  <si>
    <t>牙蟲科</t>
    <phoneticPr fontId="1" type="noConversion"/>
  </si>
  <si>
    <t>蛺蝶科</t>
    <phoneticPr fontId="1" type="noConversion"/>
  </si>
  <si>
    <t>廣翅蠟蟬科</t>
    <phoneticPr fontId="1" type="noConversion"/>
  </si>
  <si>
    <t>荔椿科</t>
    <phoneticPr fontId="1" type="noConversion"/>
  </si>
  <si>
    <t>椿象科</t>
    <phoneticPr fontId="1" type="noConversion"/>
  </si>
  <si>
    <t>葉蟬科</t>
    <phoneticPr fontId="1" type="noConversion"/>
  </si>
  <si>
    <t>稻蝨科</t>
    <phoneticPr fontId="1" type="noConversion"/>
  </si>
  <si>
    <t>稻蝨科</t>
    <phoneticPr fontId="1" type="noConversion"/>
  </si>
  <si>
    <t>偽黑尾葉蟬</t>
    <phoneticPr fontId="1" type="noConversion"/>
  </si>
  <si>
    <t>電光葉蟬</t>
    <phoneticPr fontId="1" type="noConversion"/>
  </si>
  <si>
    <t>白背飛蝨</t>
    <phoneticPr fontId="1" type="noConversion"/>
  </si>
  <si>
    <t>褐飛蝨</t>
    <phoneticPr fontId="1" type="noConversion"/>
  </si>
  <si>
    <t>淡色樹蔭蝶</t>
    <phoneticPr fontId="1" type="noConversion"/>
  </si>
  <si>
    <t>台灣稻蝗</t>
    <phoneticPr fontId="1" type="noConversion"/>
  </si>
  <si>
    <t>橙瓢蟲</t>
    <phoneticPr fontId="1" type="noConversion"/>
  </si>
  <si>
    <t>水稻水象鼻蟲</t>
    <phoneticPr fontId="1" type="noConversion"/>
  </si>
  <si>
    <t>南方綠椿象</t>
    <phoneticPr fontId="1" type="noConversion"/>
  </si>
  <si>
    <t>狼蛛科</t>
    <phoneticPr fontId="1" type="noConversion"/>
  </si>
  <si>
    <t>貓蛛科</t>
    <phoneticPr fontId="1" type="noConversion"/>
  </si>
  <si>
    <t>長腳蛛科</t>
    <phoneticPr fontId="1" type="noConversion"/>
  </si>
  <si>
    <t>金蛛科</t>
    <phoneticPr fontId="1" type="noConversion"/>
  </si>
  <si>
    <t>皿網蛛科</t>
    <phoneticPr fontId="1" type="noConversion"/>
  </si>
  <si>
    <t>蟻科</t>
    <phoneticPr fontId="1" type="noConversion"/>
  </si>
  <si>
    <t>緣腹細蜂科</t>
    <phoneticPr fontId="1" type="noConversion"/>
  </si>
  <si>
    <t>蚜小蜂科</t>
    <phoneticPr fontId="1" type="noConversion"/>
  </si>
  <si>
    <t>日蠅科</t>
    <phoneticPr fontId="1" type="noConversion"/>
  </si>
  <si>
    <t>渚蠅科</t>
    <phoneticPr fontId="1" type="noConversion"/>
  </si>
  <si>
    <t>搖蚊科</t>
    <phoneticPr fontId="1" type="noConversion"/>
  </si>
  <si>
    <t>沼蠅科</t>
    <phoneticPr fontId="1" type="noConversion"/>
  </si>
  <si>
    <t>寄蠅科</t>
    <phoneticPr fontId="1" type="noConversion"/>
  </si>
  <si>
    <t>蚊科</t>
    <phoneticPr fontId="1" type="noConversion"/>
  </si>
  <si>
    <t>搖蚊科</t>
    <phoneticPr fontId="1" type="noConversion"/>
  </si>
  <si>
    <t>搖蚊科</t>
    <phoneticPr fontId="1" type="noConversion"/>
  </si>
  <si>
    <t>小刺搖蚊</t>
    <phoneticPr fontId="1" type="noConversion"/>
  </si>
  <si>
    <t>池畔搖蚊</t>
    <phoneticPr fontId="1" type="noConversion"/>
  </si>
  <si>
    <t>克利搖蚊</t>
    <phoneticPr fontId="1" type="noConversion"/>
  </si>
  <si>
    <t>鹽埕搖蚊</t>
    <phoneticPr fontId="1" type="noConversion"/>
  </si>
  <si>
    <t>鞘翅目</t>
    <phoneticPr fontId="1" type="noConversion"/>
  </si>
  <si>
    <t>膜翅目</t>
    <phoneticPr fontId="1" type="noConversion"/>
  </si>
  <si>
    <t>彈尾目</t>
    <phoneticPr fontId="1" type="noConversion"/>
  </si>
  <si>
    <t>毛翅目</t>
    <phoneticPr fontId="1" type="noConversion"/>
  </si>
  <si>
    <t>半翅目</t>
    <phoneticPr fontId="1" type="noConversion"/>
  </si>
  <si>
    <t>蜘蛛目</t>
    <phoneticPr fontId="1" type="noConversion"/>
  </si>
  <si>
    <t>雙翅目</t>
    <phoneticPr fontId="1" type="noConversion"/>
  </si>
  <si>
    <t>步行蟲科</t>
    <phoneticPr fontId="1" type="noConversion"/>
  </si>
  <si>
    <t>隱翅蟲科</t>
    <phoneticPr fontId="1" type="noConversion"/>
  </si>
  <si>
    <t>小繭蜂科</t>
    <phoneticPr fontId="1" type="noConversion"/>
  </si>
  <si>
    <t>跳蟲科</t>
    <phoneticPr fontId="1" type="noConversion"/>
  </si>
  <si>
    <t>姬石蛾科</t>
    <phoneticPr fontId="1" type="noConversion"/>
  </si>
  <si>
    <t>稻蝨科</t>
    <phoneticPr fontId="1" type="noConversion"/>
  </si>
  <si>
    <t>狼蛛科</t>
    <phoneticPr fontId="1" type="noConversion"/>
  </si>
  <si>
    <t>蠓科</t>
    <phoneticPr fontId="1" type="noConversion"/>
  </si>
  <si>
    <t>白背飛蝨</t>
    <phoneticPr fontId="1" type="noConversion"/>
  </si>
  <si>
    <t>隱搖蚊</t>
    <phoneticPr fontId="1" type="noConversion"/>
  </si>
  <si>
    <t>池畔搖蚊</t>
    <phoneticPr fontId="1" type="noConversion"/>
  </si>
  <si>
    <t>克利搖蚊</t>
    <phoneticPr fontId="1" type="noConversion"/>
  </si>
  <si>
    <t>小刺搖蚊</t>
    <phoneticPr fontId="1" type="noConversion"/>
  </si>
  <si>
    <t>鞘翅目</t>
    <phoneticPr fontId="1" type="noConversion"/>
  </si>
  <si>
    <t>直翅目</t>
    <phoneticPr fontId="1" type="noConversion"/>
  </si>
  <si>
    <t>膜翅目</t>
    <phoneticPr fontId="1" type="noConversion"/>
  </si>
  <si>
    <t>瓢蟲科</t>
    <phoneticPr fontId="1" type="noConversion"/>
  </si>
  <si>
    <t>隱翅蟲科</t>
    <phoneticPr fontId="1" type="noConversion"/>
  </si>
  <si>
    <t>步行蟲科</t>
    <phoneticPr fontId="1" type="noConversion"/>
  </si>
  <si>
    <t>椿科</t>
    <phoneticPr fontId="1" type="noConversion"/>
  </si>
  <si>
    <t>葉蟬科</t>
    <phoneticPr fontId="1" type="noConversion"/>
  </si>
  <si>
    <t>蝗科</t>
    <phoneticPr fontId="1" type="noConversion"/>
  </si>
  <si>
    <t>蟋蟀科</t>
    <phoneticPr fontId="1" type="noConversion"/>
  </si>
  <si>
    <t>紅螯蛛科</t>
    <phoneticPr fontId="1" type="noConversion"/>
  </si>
  <si>
    <t>蠅虎科</t>
    <phoneticPr fontId="1" type="noConversion"/>
  </si>
  <si>
    <t>小繭蜂科</t>
    <phoneticPr fontId="1" type="noConversion"/>
  </si>
  <si>
    <t>蚜小蜂科</t>
    <phoneticPr fontId="1" type="noConversion"/>
  </si>
  <si>
    <t>寄蠅科</t>
    <phoneticPr fontId="1" type="noConversion"/>
  </si>
  <si>
    <t>渚蠅科</t>
    <phoneticPr fontId="1" type="noConversion"/>
  </si>
  <si>
    <t>橙瓢蟲</t>
    <phoneticPr fontId="1" type="noConversion"/>
  </si>
  <si>
    <t>電光葉蟬</t>
    <phoneticPr fontId="1" type="noConversion"/>
  </si>
  <si>
    <t>偽黑尾葉蟬</t>
    <phoneticPr fontId="1" type="noConversion"/>
  </si>
  <si>
    <t>池畔搖蚊</t>
    <phoneticPr fontId="1" type="noConversion"/>
  </si>
  <si>
    <t>小刺搖蚊</t>
    <phoneticPr fontId="1" type="noConversion"/>
  </si>
  <si>
    <t>南方綠椿象</t>
    <phoneticPr fontId="1" type="noConversion"/>
  </si>
  <si>
    <t>植食者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</si>
  <si>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</si>
  <si>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</si>
  <si>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</si>
  <si>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稻害者</t>
    <phoneticPr fontId="1" type="noConversion"/>
  </si>
  <si>
    <t>擬寄生者</t>
    <phoneticPr fontId="1" type="noConversion"/>
  </si>
  <si>
    <t>中性物種</t>
    <phoneticPr fontId="1" type="noConversion"/>
  </si>
  <si>
    <t>擬寄生者</t>
    <phoneticPr fontId="1" type="noConversion"/>
  </si>
  <si>
    <t>掠食者</t>
    <phoneticPr fontId="1" type="noConversion"/>
  </si>
  <si>
    <t>掠食者</t>
    <phoneticPr fontId="1" type="noConversion"/>
  </si>
  <si>
    <t>擬寄生者</t>
    <phoneticPr fontId="1" type="noConversion"/>
  </si>
  <si>
    <t>直翅目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</si>
  <si>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</si>
  <si>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</si>
  <si>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</si>
  <si>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半翅目</t>
    <phoneticPr fontId="1" type="noConversion"/>
  </si>
  <si>
    <t>雙翅目</t>
    <phoneticPr fontId="1" type="noConversion"/>
  </si>
  <si>
    <t>蝗科</t>
    <phoneticPr fontId="1" type="noConversion"/>
  </si>
  <si>
    <t>蟋蟀科</t>
    <phoneticPr fontId="1" type="noConversion"/>
  </si>
  <si>
    <t>步行蟲科</t>
    <phoneticPr fontId="1" type="noConversion"/>
  </si>
  <si>
    <t>瓢蟲科</t>
    <phoneticPr fontId="1" type="noConversion"/>
  </si>
  <si>
    <t>步行蟲科</t>
    <phoneticPr fontId="1" type="noConversion"/>
  </si>
  <si>
    <t>叩頭蟲科</t>
    <phoneticPr fontId="1" type="noConversion"/>
  </si>
  <si>
    <t>金花蟲科</t>
    <phoneticPr fontId="1" type="noConversion"/>
  </si>
  <si>
    <t>象鼻蟲科</t>
    <phoneticPr fontId="1" type="noConversion"/>
  </si>
  <si>
    <t>姬蜂科</t>
    <phoneticPr fontId="1" type="noConversion"/>
  </si>
  <si>
    <t>長腳蛛科</t>
    <phoneticPr fontId="1" type="noConversion"/>
  </si>
  <si>
    <t>爪哇</t>
    <phoneticPr fontId="1" type="noConversion"/>
  </si>
  <si>
    <t>長腳蛛科</t>
    <phoneticPr fontId="1" type="noConversion"/>
  </si>
  <si>
    <t>銀腹蛛</t>
    <phoneticPr fontId="1" type="noConversion"/>
  </si>
  <si>
    <t>稻蝨科</t>
    <phoneticPr fontId="1" type="noConversion"/>
  </si>
  <si>
    <t>盲椿科</t>
    <phoneticPr fontId="1" type="noConversion"/>
  </si>
  <si>
    <t>葉蟬科</t>
    <phoneticPr fontId="1" type="noConversion"/>
  </si>
  <si>
    <t>蔓椿科</t>
    <phoneticPr fontId="1" type="noConversion"/>
  </si>
  <si>
    <t>白背飛蝨</t>
    <phoneticPr fontId="1" type="noConversion"/>
  </si>
  <si>
    <t>偽黑尾葉蟬</t>
    <phoneticPr fontId="1" type="noConversion"/>
  </si>
  <si>
    <t>稻赤蔓椿</t>
    <phoneticPr fontId="1" type="noConversion"/>
  </si>
  <si>
    <t>渚蠅科</t>
    <phoneticPr fontId="1" type="noConversion"/>
  </si>
  <si>
    <t>泥渚蠅</t>
    <phoneticPr fontId="1" type="noConversion"/>
  </si>
  <si>
    <t>ana</t>
    <phoneticPr fontId="1" type="noConversion"/>
  </si>
  <si>
    <t>稈蠅科</t>
    <phoneticPr fontId="1" type="noConversion"/>
  </si>
  <si>
    <t>果實蠅科</t>
    <phoneticPr fontId="1" type="noConversion"/>
  </si>
  <si>
    <t>花蠅科</t>
    <phoneticPr fontId="1" type="noConversion"/>
  </si>
  <si>
    <t>搖蚊科</t>
    <phoneticPr fontId="1" type="noConversion"/>
  </si>
  <si>
    <t>克利搖蚊</t>
    <phoneticPr fontId="1" type="noConversion"/>
  </si>
  <si>
    <t>細頸步行蟲</t>
    <phoneticPr fontId="1" type="noConversion"/>
  </si>
  <si>
    <t>花椿科</t>
    <phoneticPr fontId="1" type="noConversion"/>
  </si>
  <si>
    <t>葉蟬科</t>
    <phoneticPr fontId="1" type="noConversion"/>
  </si>
  <si>
    <t>小黑花椿象</t>
    <phoneticPr fontId="1" type="noConversion"/>
  </si>
  <si>
    <t>白翅褐脈葉蟬</t>
    <phoneticPr fontId="1" type="noConversion"/>
  </si>
  <si>
    <t>白背飛蝨</t>
    <phoneticPr fontId="1" type="noConversion"/>
  </si>
  <si>
    <t>橙瓢蟲</t>
    <phoneticPr fontId="1" type="noConversion"/>
  </si>
  <si>
    <t>水稻水象鼻蟲</t>
    <phoneticPr fontId="1" type="noConversion"/>
  </si>
  <si>
    <t>蟹蛛科</t>
    <phoneticPr fontId="1" type="noConversion"/>
  </si>
  <si>
    <t>貓蛛科</t>
    <phoneticPr fontId="1" type="noConversion"/>
  </si>
  <si>
    <t>繭蜂科</t>
    <phoneticPr fontId="1" type="noConversion"/>
  </si>
  <si>
    <t>金小蜂科</t>
    <phoneticPr fontId="1" type="noConversion"/>
  </si>
  <si>
    <t>小刺搖蚊</t>
    <phoneticPr fontId="1" type="noConversion"/>
  </si>
  <si>
    <t>蠓科</t>
    <phoneticPr fontId="1" type="noConversion"/>
  </si>
  <si>
    <t>長足虻科</t>
    <phoneticPr fontId="1" type="noConversion"/>
  </si>
  <si>
    <t>蚊科</t>
    <phoneticPr fontId="1" type="noConversion"/>
  </si>
  <si>
    <t>蜻蛉目</t>
    <phoneticPr fontId="1" type="noConversion"/>
  </si>
  <si>
    <t>雙翅目</t>
    <phoneticPr fontId="1" type="noConversion"/>
  </si>
  <si>
    <t>蛛緣椿科</t>
    <phoneticPr fontId="1" type="noConversion"/>
  </si>
  <si>
    <t>禾蛛緣椿</t>
    <phoneticPr fontId="1" type="noConversion"/>
  </si>
  <si>
    <t>緣椿科</t>
    <phoneticPr fontId="1" type="noConversion"/>
  </si>
  <si>
    <t>稻棘緣椿</t>
    <phoneticPr fontId="1" type="noConversion"/>
  </si>
  <si>
    <t>稻赤蔓椿</t>
    <phoneticPr fontId="1" type="noConversion"/>
  </si>
  <si>
    <t>偽黑尾葉蟬</t>
    <phoneticPr fontId="1" type="noConversion"/>
  </si>
  <si>
    <t>白背飛蝨</t>
    <phoneticPr fontId="1" type="noConversion"/>
  </si>
  <si>
    <t>細蟌科</t>
    <phoneticPr fontId="1" type="noConversion"/>
  </si>
  <si>
    <t>青紋細蟌</t>
    <phoneticPr fontId="1" type="noConversion"/>
  </si>
  <si>
    <t>菱蝗科</t>
    <phoneticPr fontId="1" type="noConversion"/>
  </si>
  <si>
    <t>錐頭蝗科</t>
    <phoneticPr fontId="1" type="noConversion"/>
  </si>
  <si>
    <t>小稻蝗</t>
    <phoneticPr fontId="1" type="noConversion"/>
  </si>
  <si>
    <t>小繭蜂科</t>
    <phoneticPr fontId="1" type="noConversion"/>
  </si>
  <si>
    <t>小繭蜂科</t>
    <phoneticPr fontId="1" type="noConversion"/>
  </si>
  <si>
    <t>蟻科</t>
    <phoneticPr fontId="1" type="noConversion"/>
  </si>
  <si>
    <t>步行蟲科</t>
    <phoneticPr fontId="1" type="noConversion"/>
  </si>
  <si>
    <t>長腳蛛科</t>
    <phoneticPr fontId="1" type="noConversion"/>
  </si>
  <si>
    <t>金蛛科</t>
    <phoneticPr fontId="1" type="noConversion"/>
  </si>
  <si>
    <t>蠅虎科</t>
    <phoneticPr fontId="1" type="noConversion"/>
  </si>
  <si>
    <t>日蠅科</t>
    <phoneticPr fontId="1" type="noConversion"/>
  </si>
  <si>
    <t>克利搖蚊</t>
    <phoneticPr fontId="1" type="noConversion"/>
  </si>
  <si>
    <t>鱗翅目</t>
    <phoneticPr fontId="1" type="noConversion"/>
  </si>
  <si>
    <t>偽黑尾葉蟬</t>
    <phoneticPr fontId="1" type="noConversion"/>
  </si>
  <si>
    <t>蛺蝶科</t>
    <phoneticPr fontId="1" type="noConversion"/>
  </si>
  <si>
    <t>淡色樹蔭蝶</t>
    <phoneticPr fontId="1" type="noConversion"/>
  </si>
  <si>
    <t>寄蠅科</t>
    <phoneticPr fontId="1" type="noConversion"/>
  </si>
  <si>
    <t>長足虻科</t>
    <phoneticPr fontId="1" type="noConversion"/>
  </si>
  <si>
    <t>搖蚊科</t>
    <phoneticPr fontId="1" type="noConversion"/>
  </si>
  <si>
    <t>隱搖蚊</t>
    <phoneticPr fontId="1" type="noConversion"/>
  </si>
  <si>
    <t>池畔搖蚊</t>
    <phoneticPr fontId="1" type="noConversion"/>
  </si>
  <si>
    <t>橙瓢蟲</t>
    <phoneticPr fontId="1" type="noConversion"/>
  </si>
  <si>
    <t>螟蛾科</t>
    <phoneticPr fontId="1" type="noConversion"/>
  </si>
  <si>
    <t>瘤野螟</t>
    <phoneticPr fontId="1" type="noConversion"/>
  </si>
  <si>
    <t>淡色樹蔭蝶</t>
    <phoneticPr fontId="1" type="noConversion"/>
  </si>
  <si>
    <t>稈蠅科</t>
    <phoneticPr fontId="1" type="noConversion"/>
  </si>
  <si>
    <t>池畔搖蚊</t>
    <phoneticPr fontId="1" type="noConversion"/>
  </si>
  <si>
    <t>斑飛蝨</t>
    <phoneticPr fontId="1" type="noConversion"/>
  </si>
  <si>
    <t>釉小蜂科</t>
    <phoneticPr fontId="1" type="noConversion"/>
  </si>
  <si>
    <t>隱翅蟲科</t>
    <phoneticPr fontId="1" type="noConversion"/>
  </si>
  <si>
    <t>方網</t>
    <phoneticPr fontId="1" type="noConversion"/>
  </si>
  <si>
    <t>蕈蚋科</t>
    <phoneticPr fontId="1" type="noConversion"/>
  </si>
  <si>
    <t>鹽埕搖蚊</t>
    <phoneticPr fontId="1" type="noConversion"/>
  </si>
  <si>
    <t>鞘翅目</t>
    <phoneticPr fontId="1" type="noConversion"/>
  </si>
  <si>
    <t>膜翅目</t>
    <phoneticPr fontId="1" type="noConversion"/>
  </si>
  <si>
    <t>稻赤蔓椿</t>
    <phoneticPr fontId="1" type="noConversion"/>
  </si>
  <si>
    <t>偽黑尾葉蟬</t>
    <phoneticPr fontId="1" type="noConversion"/>
  </si>
  <si>
    <t>稻蝨科</t>
    <phoneticPr fontId="1" type="noConversion"/>
  </si>
  <si>
    <t>褐飛蝨</t>
    <phoneticPr fontId="1" type="noConversion"/>
  </si>
  <si>
    <t>白背飛蝨</t>
    <phoneticPr fontId="1" type="noConversion"/>
  </si>
  <si>
    <t>姬蜂科</t>
    <phoneticPr fontId="1" type="noConversion"/>
  </si>
  <si>
    <t>小繭蜂科</t>
    <phoneticPr fontId="1" type="noConversion"/>
  </si>
  <si>
    <t>長腳蛛科</t>
    <phoneticPr fontId="1" type="noConversion"/>
  </si>
  <si>
    <t>華麗</t>
    <phoneticPr fontId="1" type="noConversion"/>
  </si>
  <si>
    <t>池畔搖蚊</t>
    <phoneticPr fontId="1" type="noConversion"/>
  </si>
  <si>
    <t>小刺搖蚊</t>
    <phoneticPr fontId="1" type="noConversion"/>
  </si>
  <si>
    <t>隱翅蟲科</t>
    <phoneticPr fontId="1" type="noConversion"/>
  </si>
  <si>
    <t>日本</t>
    <phoneticPr fontId="1" type="noConversion"/>
  </si>
  <si>
    <t>大蚊科</t>
    <phoneticPr fontId="1" type="noConversion"/>
  </si>
  <si>
    <t>隱搖蚊</t>
    <phoneticPr fontId="1" type="noConversion"/>
  </si>
  <si>
    <t>小刺搖蚊</t>
    <phoneticPr fontId="1" type="noConversion"/>
  </si>
  <si>
    <t>池畔搖蚊</t>
    <phoneticPr fontId="1" type="noConversion"/>
  </si>
  <si>
    <t>偽黑尾葉蟬</t>
    <phoneticPr fontId="1" type="noConversion"/>
  </si>
  <si>
    <t>白背飛蝨</t>
    <phoneticPr fontId="1" type="noConversion"/>
  </si>
  <si>
    <t>金花蟲科</t>
    <phoneticPr fontId="1" type="noConversion"/>
  </si>
  <si>
    <t>金花蟲科</t>
    <phoneticPr fontId="1" type="noConversion"/>
  </si>
  <si>
    <t>隱翅蟲科</t>
    <phoneticPr fontId="1" type="noConversion"/>
  </si>
  <si>
    <t>金蛛科</t>
    <phoneticPr fontId="1" type="noConversion"/>
  </si>
  <si>
    <t>稻害者</t>
    <phoneticPr fontId="1" type="noConversion"/>
  </si>
  <si>
    <t>植食者</t>
    <phoneticPr fontId="1" type="noConversion"/>
  </si>
  <si>
    <t>掠食者</t>
    <phoneticPr fontId="1" type="noConversion"/>
  </si>
  <si>
    <t>中性物種</t>
    <phoneticPr fontId="1" type="noConversion"/>
  </si>
  <si>
    <t>稻害者</t>
    <phoneticPr fontId="1" type="noConversion"/>
  </si>
  <si>
    <t>擬寄生者</t>
    <phoneticPr fontId="1" type="noConversion"/>
  </si>
  <si>
    <t>稻害者</t>
    <phoneticPr fontId="1" type="noConversion"/>
  </si>
  <si>
    <t>擬寄生者</t>
    <phoneticPr fontId="1" type="noConversion"/>
  </si>
  <si>
    <t>掠食者</t>
    <phoneticPr fontId="1" type="noConversion"/>
  </si>
  <si>
    <t>擬寄生者</t>
    <phoneticPr fontId="1" type="noConversion"/>
  </si>
  <si>
    <t>擬寄生者</t>
    <phoneticPr fontId="1" type="noConversion"/>
  </si>
  <si>
    <t>中性物種</t>
    <phoneticPr fontId="1" type="noConversion"/>
  </si>
  <si>
    <t>中性物種</t>
    <phoneticPr fontId="1" type="noConversion"/>
  </si>
  <si>
    <t>蜻蛉目</t>
    <phoneticPr fontId="1" type="noConversion"/>
  </si>
  <si>
    <t>鞘翅目</t>
    <phoneticPr fontId="1" type="noConversion"/>
  </si>
  <si>
    <t>蜘蛛目</t>
    <phoneticPr fontId="1" type="noConversion"/>
  </si>
  <si>
    <t>直翅目</t>
    <phoneticPr fontId="1" type="noConversion"/>
  </si>
  <si>
    <t>半翅目</t>
    <phoneticPr fontId="1" type="noConversion"/>
  </si>
  <si>
    <t>雙翅目</t>
    <phoneticPr fontId="1" type="noConversion"/>
  </si>
  <si>
    <t>纓翅目</t>
    <phoneticPr fontId="1" type="noConversion"/>
  </si>
  <si>
    <t>膜翅目</t>
    <phoneticPr fontId="1" type="noConversion"/>
  </si>
  <si>
    <t>蜻蜓科</t>
    <phoneticPr fontId="1" type="noConversion"/>
  </si>
  <si>
    <t>瓢蟲科</t>
    <phoneticPr fontId="1" type="noConversion"/>
  </si>
  <si>
    <t>狼蛛科</t>
    <phoneticPr fontId="1" type="noConversion"/>
  </si>
  <si>
    <t>長腳蛛科</t>
    <phoneticPr fontId="1" type="noConversion"/>
  </si>
  <si>
    <t>菱蝗科</t>
    <phoneticPr fontId="1" type="noConversion"/>
  </si>
  <si>
    <t>蝗科</t>
    <phoneticPr fontId="1" type="noConversion"/>
  </si>
  <si>
    <t>緣椿科</t>
    <phoneticPr fontId="1" type="noConversion"/>
  </si>
  <si>
    <t>蛛緣椿科</t>
    <phoneticPr fontId="1" type="noConversion"/>
  </si>
  <si>
    <t>椿象科</t>
    <phoneticPr fontId="1" type="noConversion"/>
  </si>
  <si>
    <t>葉蟬科</t>
    <phoneticPr fontId="1" type="noConversion"/>
  </si>
  <si>
    <t>稻蝨科</t>
    <phoneticPr fontId="1" type="noConversion"/>
  </si>
  <si>
    <t>寄蠅科</t>
    <phoneticPr fontId="1" type="noConversion"/>
  </si>
  <si>
    <t>沼蠅科</t>
    <phoneticPr fontId="1" type="noConversion"/>
  </si>
  <si>
    <t>搖蚊科</t>
    <phoneticPr fontId="1" type="noConversion"/>
  </si>
  <si>
    <t>日蠅科</t>
    <phoneticPr fontId="1" type="noConversion"/>
  </si>
  <si>
    <t>水虻科</t>
    <phoneticPr fontId="1" type="noConversion"/>
  </si>
  <si>
    <t>長足虻科</t>
    <phoneticPr fontId="1" type="noConversion"/>
  </si>
  <si>
    <t>薊馬科</t>
    <phoneticPr fontId="1" type="noConversion"/>
  </si>
  <si>
    <t>釉小蜂科</t>
    <phoneticPr fontId="1" type="noConversion"/>
  </si>
  <si>
    <t>緣腹細蜂科</t>
    <phoneticPr fontId="1" type="noConversion"/>
  </si>
  <si>
    <t>廣腹細蜂科</t>
    <phoneticPr fontId="1" type="noConversion"/>
  </si>
  <si>
    <t>赤眼蜂科</t>
    <phoneticPr fontId="1" type="noConversion"/>
  </si>
  <si>
    <t>偽黑尾葉蟬</t>
    <phoneticPr fontId="1" type="noConversion"/>
  </si>
  <si>
    <t>電光葉蟬</t>
    <phoneticPr fontId="1" type="noConversion"/>
  </si>
  <si>
    <t>白背飛蝨</t>
    <phoneticPr fontId="1" type="noConversion"/>
  </si>
  <si>
    <t>隱搖蚊</t>
    <phoneticPr fontId="1" type="noConversion"/>
  </si>
  <si>
    <t>雙翅目</t>
    <phoneticPr fontId="1" type="noConversion"/>
  </si>
  <si>
    <t>蜘蛛目</t>
    <phoneticPr fontId="1" type="noConversion"/>
  </si>
  <si>
    <t>纓翅目</t>
    <phoneticPr fontId="1" type="noConversion"/>
  </si>
  <si>
    <t>半翅目</t>
    <phoneticPr fontId="1" type="noConversion"/>
  </si>
  <si>
    <t>蚊科</t>
    <phoneticPr fontId="1" type="noConversion"/>
  </si>
  <si>
    <t>沼蠅科</t>
    <phoneticPr fontId="1" type="noConversion"/>
  </si>
  <si>
    <t>蠓科</t>
    <phoneticPr fontId="1" type="noConversion"/>
  </si>
  <si>
    <t>蛾蚋科</t>
    <phoneticPr fontId="1" type="noConversion"/>
  </si>
  <si>
    <t>渚蠅科</t>
    <phoneticPr fontId="1" type="noConversion"/>
  </si>
  <si>
    <t>家蠅科</t>
    <phoneticPr fontId="1" type="noConversion"/>
  </si>
  <si>
    <t>長腳蛛科</t>
    <phoneticPr fontId="1" type="noConversion"/>
  </si>
  <si>
    <t>金蛛科</t>
    <phoneticPr fontId="1" type="noConversion"/>
  </si>
  <si>
    <t>姬蛛科</t>
    <phoneticPr fontId="1" type="noConversion"/>
  </si>
  <si>
    <t>纓小蜂科</t>
    <phoneticPr fontId="1" type="noConversion"/>
  </si>
  <si>
    <t>鐮蜂科</t>
    <phoneticPr fontId="1" type="noConversion"/>
  </si>
  <si>
    <t>白背飛蝨</t>
    <phoneticPr fontId="1" type="noConversion"/>
  </si>
  <si>
    <t>隱搖蚊</t>
    <phoneticPr fontId="1" type="noConversion"/>
  </si>
  <si>
    <t>池畔搖蚊</t>
    <phoneticPr fontId="1" type="noConversion"/>
  </si>
  <si>
    <t>鞘翅目</t>
    <phoneticPr fontId="1" type="noConversion"/>
  </si>
  <si>
    <t>蜻蛉科</t>
    <phoneticPr fontId="1" type="noConversion"/>
  </si>
  <si>
    <t>瓢蟲科</t>
    <phoneticPr fontId="1" type="noConversion"/>
  </si>
  <si>
    <t>蟻科</t>
    <phoneticPr fontId="1" type="noConversion"/>
  </si>
  <si>
    <t>小繭蜂科</t>
    <phoneticPr fontId="1" type="noConversion"/>
  </si>
  <si>
    <t>金小蜂科</t>
    <phoneticPr fontId="1" type="noConversion"/>
  </si>
  <si>
    <t>荔椿科</t>
    <phoneticPr fontId="1" type="noConversion"/>
  </si>
  <si>
    <t>椿象科</t>
    <phoneticPr fontId="1" type="noConversion"/>
  </si>
  <si>
    <t>葉蟬科</t>
    <phoneticPr fontId="1" type="noConversion"/>
  </si>
  <si>
    <t>長腳蛛科</t>
    <phoneticPr fontId="1" type="noConversion"/>
  </si>
  <si>
    <t>寄生蠅科</t>
    <phoneticPr fontId="1" type="noConversion"/>
  </si>
  <si>
    <t>隱搖蚊</t>
    <phoneticPr fontId="1" type="noConversion"/>
  </si>
  <si>
    <t>池畔搖蚊</t>
    <phoneticPr fontId="1" type="noConversion"/>
  </si>
  <si>
    <t>半翅目</t>
    <phoneticPr fontId="1" type="noConversion"/>
  </si>
  <si>
    <t>直翅目</t>
    <phoneticPr fontId="1" type="noConversion"/>
  </si>
  <si>
    <t>鞘翅目</t>
    <phoneticPr fontId="1" type="noConversion"/>
  </si>
  <si>
    <t>蜘蛛目</t>
    <phoneticPr fontId="1" type="noConversion"/>
  </si>
  <si>
    <t>雙翅目</t>
    <phoneticPr fontId="1" type="noConversion"/>
  </si>
  <si>
    <t>稻蝨科</t>
    <phoneticPr fontId="1" type="noConversion"/>
  </si>
  <si>
    <t>葉蟬科</t>
    <phoneticPr fontId="1" type="noConversion"/>
  </si>
  <si>
    <t>蔓椿科</t>
    <phoneticPr fontId="1" type="noConversion"/>
  </si>
  <si>
    <t>蝗科</t>
    <phoneticPr fontId="1" type="noConversion"/>
  </si>
  <si>
    <t>蟋蟀科</t>
    <phoneticPr fontId="1" type="noConversion"/>
  </si>
  <si>
    <t>瓢蟲科</t>
    <phoneticPr fontId="1" type="noConversion"/>
  </si>
  <si>
    <t>袋蛛科</t>
    <phoneticPr fontId="1" type="noConversion"/>
  </si>
  <si>
    <t>渚蠅科</t>
    <phoneticPr fontId="1" type="noConversion"/>
  </si>
  <si>
    <t>稈蠅科</t>
    <phoneticPr fontId="1" type="noConversion"/>
  </si>
  <si>
    <t>寄蠅科</t>
    <phoneticPr fontId="1" type="noConversion"/>
  </si>
  <si>
    <t>家蠅科</t>
    <phoneticPr fontId="1" type="noConversion"/>
  </si>
  <si>
    <t>白背飛蝨</t>
    <phoneticPr fontId="1" type="noConversion"/>
  </si>
  <si>
    <t>電光葉蟬</t>
    <phoneticPr fontId="1" type="noConversion"/>
  </si>
  <si>
    <t>偽黑尾葉蟬</t>
    <phoneticPr fontId="1" type="noConversion"/>
  </si>
  <si>
    <t>黑條黑尾葉蟬</t>
    <phoneticPr fontId="1" type="noConversion"/>
  </si>
  <si>
    <t>小稻蝗</t>
    <phoneticPr fontId="1" type="noConversion"/>
  </si>
  <si>
    <t>稻赤蔓椿</t>
    <phoneticPr fontId="1" type="noConversion"/>
  </si>
  <si>
    <t>橙瓢蟲</t>
    <phoneticPr fontId="1" type="noConversion"/>
  </si>
  <si>
    <t>泥渚蠅</t>
    <phoneticPr fontId="1" type="noConversion"/>
  </si>
  <si>
    <t>ana</t>
    <phoneticPr fontId="1" type="noConversion"/>
  </si>
  <si>
    <t>直翅目</t>
    <phoneticPr fontId="1" type="noConversion"/>
  </si>
  <si>
    <t>鱗翅目</t>
    <phoneticPr fontId="1" type="noConversion"/>
  </si>
  <si>
    <t>膜翅目</t>
    <phoneticPr fontId="1" type="noConversion"/>
  </si>
  <si>
    <t>蜘蛛目</t>
    <phoneticPr fontId="1" type="noConversion"/>
  </si>
  <si>
    <t>雙翅目</t>
    <phoneticPr fontId="1" type="noConversion"/>
  </si>
  <si>
    <t>蛛緣椿科</t>
    <phoneticPr fontId="1" type="noConversion"/>
  </si>
  <si>
    <t>廣翅蠟蟬科</t>
    <phoneticPr fontId="1" type="noConversion"/>
  </si>
  <si>
    <t>錐頭蝗科</t>
    <phoneticPr fontId="1" type="noConversion"/>
  </si>
  <si>
    <t>蛺蝶科</t>
    <phoneticPr fontId="1" type="noConversion"/>
  </si>
  <si>
    <t>長腳蛛科</t>
    <phoneticPr fontId="1" type="noConversion"/>
  </si>
  <si>
    <t>蕈蚋科</t>
    <phoneticPr fontId="1" type="noConversion"/>
  </si>
  <si>
    <t>稈蠅科</t>
    <phoneticPr fontId="1" type="noConversion"/>
  </si>
  <si>
    <t>小蜂科</t>
    <phoneticPr fontId="1" type="noConversion"/>
  </si>
  <si>
    <t>禾蛛緣椿</t>
    <phoneticPr fontId="1" type="noConversion"/>
  </si>
  <si>
    <t>條紋廣翅蠟蟬</t>
    <phoneticPr fontId="1" type="noConversion"/>
  </si>
  <si>
    <t>褐飛蝨</t>
    <phoneticPr fontId="1" type="noConversion"/>
  </si>
  <si>
    <t>絹飛蝨</t>
    <phoneticPr fontId="1" type="noConversion"/>
  </si>
  <si>
    <t>淡色樹蔭蝶</t>
    <phoneticPr fontId="1" type="noConversion"/>
  </si>
  <si>
    <t>廣大腿小蜂</t>
    <phoneticPr fontId="1" type="noConversion"/>
  </si>
  <si>
    <t>日本</t>
    <phoneticPr fontId="1" type="noConversion"/>
  </si>
  <si>
    <t>蠅虎科</t>
    <phoneticPr fontId="1" type="noConversion"/>
  </si>
  <si>
    <t>貓蛛科</t>
    <phoneticPr fontId="1" type="noConversion"/>
  </si>
  <si>
    <t>長腳蛛科</t>
    <phoneticPr fontId="1" type="noConversion"/>
  </si>
  <si>
    <t>金蛛科</t>
    <phoneticPr fontId="1" type="noConversion"/>
  </si>
  <si>
    <t>長足虻科</t>
    <phoneticPr fontId="1" type="noConversion"/>
  </si>
  <si>
    <t>舞虻科</t>
    <phoneticPr fontId="1" type="noConversion"/>
  </si>
  <si>
    <t>搖蚊科</t>
    <phoneticPr fontId="1" type="noConversion"/>
  </si>
  <si>
    <t>隱搖蚊</t>
    <phoneticPr fontId="1" type="noConversion"/>
  </si>
  <si>
    <t>池畔搖蚊</t>
    <phoneticPr fontId="1" type="noConversion"/>
  </si>
  <si>
    <t>白背飛蝨</t>
    <phoneticPr fontId="1" type="noConversion"/>
  </si>
  <si>
    <t>綠鱗</t>
    <phoneticPr fontId="1" type="noConversion"/>
  </si>
  <si>
    <t>華麗</t>
    <phoneticPr fontId="1" type="noConversion"/>
  </si>
  <si>
    <t>日本</t>
    <phoneticPr fontId="1" type="noConversion"/>
  </si>
  <si>
    <t>肉蠅科</t>
    <phoneticPr fontId="1" type="noConversion"/>
  </si>
  <si>
    <t>沼蠅科</t>
    <phoneticPr fontId="1" type="noConversion"/>
  </si>
  <si>
    <t>長角沼蠅</t>
    <phoneticPr fontId="1" type="noConversion"/>
  </si>
  <si>
    <t>小繭蜂科</t>
    <phoneticPr fontId="1" type="noConversion"/>
  </si>
  <si>
    <t>日蠅科</t>
    <phoneticPr fontId="1" type="noConversion"/>
  </si>
  <si>
    <t>orange</t>
    <phoneticPr fontId="1" type="noConversion"/>
  </si>
  <si>
    <t>白背飛蝨</t>
    <phoneticPr fontId="1" type="noConversion"/>
  </si>
  <si>
    <t>蜻蛉目</t>
    <phoneticPr fontId="1" type="noConversion"/>
  </si>
  <si>
    <t>葉蟬科</t>
    <phoneticPr fontId="1" type="noConversion"/>
  </si>
  <si>
    <t>小繭蜂科</t>
    <phoneticPr fontId="1" type="noConversion"/>
  </si>
  <si>
    <t>渚蠅科</t>
    <phoneticPr fontId="1" type="noConversion"/>
  </si>
  <si>
    <t>青紋細蟌</t>
    <phoneticPr fontId="1" type="noConversion"/>
  </si>
  <si>
    <t>細蟌科</t>
    <phoneticPr fontId="1" type="noConversion"/>
  </si>
  <si>
    <t>稻害者</t>
    <phoneticPr fontId="1" type="noConversion"/>
  </si>
  <si>
    <t>植食者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</si>
  <si>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</si>
  <si>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</si>
  <si>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</si>
  <si>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稻害者</t>
    <phoneticPr fontId="1" type="noConversion"/>
  </si>
  <si>
    <t>掠食者</t>
    <phoneticPr fontId="1" type="noConversion"/>
  </si>
  <si>
    <t>蜘蛛目</t>
    <phoneticPr fontId="1" type="noConversion"/>
  </si>
  <si>
    <t>直翅目</t>
    <phoneticPr fontId="1" type="noConversion"/>
  </si>
  <si>
    <t>半翅目</t>
    <phoneticPr fontId="1" type="noConversion"/>
  </si>
  <si>
    <t>雙翅目</t>
    <phoneticPr fontId="1" type="noConversion"/>
  </si>
  <si>
    <t>鱗翅目</t>
    <phoneticPr fontId="1" type="noConversion"/>
  </si>
  <si>
    <t>膜翅目</t>
    <phoneticPr fontId="1" type="noConversion"/>
  </si>
  <si>
    <t>花皮蛛科</t>
    <phoneticPr fontId="1" type="noConversion"/>
  </si>
  <si>
    <t>貓蛛科</t>
    <phoneticPr fontId="1" type="noConversion"/>
  </si>
  <si>
    <t>蝗科</t>
    <phoneticPr fontId="1" type="noConversion"/>
  </si>
  <si>
    <t>蛛緣椿科</t>
    <phoneticPr fontId="1" type="noConversion"/>
  </si>
  <si>
    <t>椿科</t>
    <phoneticPr fontId="1" type="noConversion"/>
  </si>
  <si>
    <t>稻蝨科</t>
    <phoneticPr fontId="1" type="noConversion"/>
  </si>
  <si>
    <t>葉蟬科</t>
    <phoneticPr fontId="1" type="noConversion"/>
  </si>
  <si>
    <t>長足虻科</t>
    <phoneticPr fontId="1" type="noConversion"/>
  </si>
  <si>
    <t>搖蚊科</t>
    <phoneticPr fontId="1" type="noConversion"/>
  </si>
  <si>
    <t>日蠅科</t>
    <phoneticPr fontId="1" type="noConversion"/>
  </si>
  <si>
    <t>蠓科</t>
    <phoneticPr fontId="1" type="noConversion"/>
  </si>
  <si>
    <t>蛺蝶科</t>
    <phoneticPr fontId="1" type="noConversion"/>
  </si>
  <si>
    <t>緣腹細蜂科</t>
    <phoneticPr fontId="1" type="noConversion"/>
  </si>
  <si>
    <t>廣腹細蜂科</t>
    <phoneticPr fontId="1" type="noConversion"/>
  </si>
  <si>
    <t>蚜小蜂科</t>
    <phoneticPr fontId="1" type="noConversion"/>
  </si>
  <si>
    <t>金小蜂科</t>
    <phoneticPr fontId="1" type="noConversion"/>
  </si>
  <si>
    <t>白背飛蝨</t>
    <phoneticPr fontId="1" type="noConversion"/>
  </si>
  <si>
    <t>電光葉蟬</t>
    <phoneticPr fontId="1" type="noConversion"/>
  </si>
  <si>
    <t>池畔搖蚊</t>
    <phoneticPr fontId="1" type="noConversion"/>
  </si>
  <si>
    <t>淡色樹蔭蝶</t>
    <phoneticPr fontId="1" type="noConversion"/>
  </si>
  <si>
    <t>蜘蛛目</t>
    <phoneticPr fontId="1" type="noConversion"/>
  </si>
  <si>
    <t>雙翅目</t>
    <phoneticPr fontId="1" type="noConversion"/>
  </si>
  <si>
    <t>半翅目</t>
    <phoneticPr fontId="1" type="noConversion"/>
  </si>
  <si>
    <t>纓翅目</t>
    <phoneticPr fontId="1" type="noConversion"/>
  </si>
  <si>
    <t>膜翅目</t>
    <phoneticPr fontId="1" type="noConversion"/>
  </si>
  <si>
    <t>金蛛科</t>
    <phoneticPr fontId="1" type="noConversion"/>
  </si>
  <si>
    <t>寄蠅科</t>
    <phoneticPr fontId="1" type="noConversion"/>
  </si>
  <si>
    <t>長足虻科</t>
    <phoneticPr fontId="1" type="noConversion"/>
  </si>
  <si>
    <t>大蚊科</t>
    <phoneticPr fontId="1" type="noConversion"/>
  </si>
  <si>
    <t>葉蟬科</t>
    <phoneticPr fontId="1" type="noConversion"/>
  </si>
  <si>
    <t>粉蝨科</t>
    <phoneticPr fontId="1" type="noConversion"/>
  </si>
  <si>
    <t>花椿科</t>
    <phoneticPr fontId="1" type="noConversion"/>
  </si>
  <si>
    <t>薊馬科</t>
    <phoneticPr fontId="1" type="noConversion"/>
  </si>
  <si>
    <t>金小蜂科</t>
    <phoneticPr fontId="1" type="noConversion"/>
  </si>
  <si>
    <t>釉小蜂科</t>
    <phoneticPr fontId="1" type="noConversion"/>
  </si>
  <si>
    <t>緣腹細蜂科</t>
    <phoneticPr fontId="1" type="noConversion"/>
  </si>
  <si>
    <t>鐮蜂科</t>
    <phoneticPr fontId="1" type="noConversion"/>
  </si>
  <si>
    <t>偽黑尾葉蟬</t>
    <phoneticPr fontId="1" type="noConversion"/>
  </si>
  <si>
    <t>白背飛蝨</t>
    <phoneticPr fontId="1" type="noConversion"/>
  </si>
  <si>
    <t>隱搖蚊</t>
    <phoneticPr fontId="1" type="noConversion"/>
  </si>
  <si>
    <t>池畔搖蚊</t>
    <phoneticPr fontId="1" type="noConversion"/>
  </si>
  <si>
    <t>半翅目</t>
    <phoneticPr fontId="1" type="noConversion"/>
  </si>
  <si>
    <t>鞘翅目</t>
    <phoneticPr fontId="1" type="noConversion"/>
  </si>
  <si>
    <t>蜘蛛目</t>
    <phoneticPr fontId="1" type="noConversion"/>
  </si>
  <si>
    <t>膜翅目</t>
    <phoneticPr fontId="1" type="noConversion"/>
  </si>
  <si>
    <t>日蠅科</t>
    <phoneticPr fontId="1" type="noConversion"/>
  </si>
  <si>
    <t>渚蠅科</t>
    <phoneticPr fontId="1" type="noConversion"/>
  </si>
  <si>
    <t>搖蚊科</t>
    <phoneticPr fontId="1" type="noConversion"/>
  </si>
  <si>
    <t>蚊科</t>
    <phoneticPr fontId="1" type="noConversion"/>
  </si>
  <si>
    <t>長足虻科</t>
    <phoneticPr fontId="1" type="noConversion"/>
  </si>
  <si>
    <t>潛蠅科</t>
    <phoneticPr fontId="1" type="noConversion"/>
  </si>
  <si>
    <t>寄蠅科</t>
    <phoneticPr fontId="1" type="noConversion"/>
  </si>
  <si>
    <t>葉蟬科</t>
    <phoneticPr fontId="1" type="noConversion"/>
  </si>
  <si>
    <t>稻蝨科</t>
    <phoneticPr fontId="1" type="noConversion"/>
  </si>
  <si>
    <t>椿科</t>
    <phoneticPr fontId="1" type="noConversion"/>
  </si>
  <si>
    <t>蚜科</t>
    <phoneticPr fontId="1" type="noConversion"/>
  </si>
  <si>
    <t>金花蟲科</t>
    <phoneticPr fontId="1" type="noConversion"/>
  </si>
  <si>
    <t>狼蛛科</t>
    <phoneticPr fontId="1" type="noConversion"/>
  </si>
  <si>
    <t>金蛛科</t>
    <phoneticPr fontId="1" type="noConversion"/>
  </si>
  <si>
    <t>小繭蜂科</t>
    <phoneticPr fontId="1" type="noConversion"/>
  </si>
  <si>
    <t>釉小蜂科</t>
    <phoneticPr fontId="1" type="noConversion"/>
  </si>
  <si>
    <t>隱搖蚊</t>
    <phoneticPr fontId="1" type="noConversion"/>
  </si>
  <si>
    <t>池畔搖蚊</t>
    <phoneticPr fontId="1" type="noConversion"/>
  </si>
  <si>
    <t>偽黑尾葉蟬</t>
    <phoneticPr fontId="1" type="noConversion"/>
  </si>
  <si>
    <t>電光葉蟬</t>
    <phoneticPr fontId="1" type="noConversion"/>
  </si>
  <si>
    <t>白背飛蝨</t>
    <phoneticPr fontId="1" type="noConversion"/>
  </si>
  <si>
    <t>南方綠椿象</t>
    <phoneticPr fontId="1" type="noConversion"/>
  </si>
  <si>
    <t>掠食者</t>
    <phoneticPr fontId="1" type="noConversion"/>
  </si>
  <si>
    <t>植食者</t>
    <phoneticPr fontId="1" type="noConversion"/>
  </si>
  <si>
    <t>稻害者</t>
    <phoneticPr fontId="1" type="noConversion"/>
  </si>
  <si>
    <t>擬寄生者</t>
    <phoneticPr fontId="1" type="noConversion"/>
  </si>
  <si>
    <t>中性物種</t>
    <phoneticPr fontId="1" type="noConversion"/>
  </si>
  <si>
    <t>到害者</t>
    <phoneticPr fontId="1" type="noConversion"/>
  </si>
  <si>
    <t>掠食者</t>
    <phoneticPr fontId="1" type="noConversion"/>
  </si>
  <si>
    <t>植食者</t>
    <phoneticPr fontId="1" type="noConversion"/>
  </si>
  <si>
    <t>直翅目</t>
    <phoneticPr fontId="1" type="noConversion"/>
  </si>
  <si>
    <t>膜翅目</t>
    <phoneticPr fontId="1" type="noConversion"/>
  </si>
  <si>
    <t>雙翅目</t>
    <phoneticPr fontId="1" type="noConversion"/>
  </si>
  <si>
    <t>蝗科</t>
    <phoneticPr fontId="1" type="noConversion"/>
  </si>
  <si>
    <t>蟋蟀科</t>
    <phoneticPr fontId="1" type="noConversion"/>
  </si>
  <si>
    <t>葉蟬科</t>
    <phoneticPr fontId="1" type="noConversion"/>
  </si>
  <si>
    <t>蔓椿科</t>
    <phoneticPr fontId="1" type="noConversion"/>
  </si>
  <si>
    <t>姬蜂科</t>
    <phoneticPr fontId="1" type="noConversion"/>
  </si>
  <si>
    <t>跳小蜂科</t>
    <phoneticPr fontId="1" type="noConversion"/>
  </si>
  <si>
    <t>渚蠅科</t>
    <phoneticPr fontId="1" type="noConversion"/>
  </si>
  <si>
    <t>長足虻科</t>
    <phoneticPr fontId="1" type="noConversion"/>
  </si>
  <si>
    <t>廁蠅科</t>
    <phoneticPr fontId="1" type="noConversion"/>
  </si>
  <si>
    <t>稈蠅科</t>
    <phoneticPr fontId="1" type="noConversion"/>
  </si>
  <si>
    <t>縞蠅科</t>
    <phoneticPr fontId="1" type="noConversion"/>
  </si>
  <si>
    <t>小稻蝗</t>
    <phoneticPr fontId="1" type="noConversion"/>
  </si>
  <si>
    <t>白背飛蝨</t>
    <phoneticPr fontId="1" type="noConversion"/>
  </si>
  <si>
    <t>偽黑尾葉蟬</t>
    <phoneticPr fontId="1" type="noConversion"/>
  </si>
  <si>
    <t>稻赤蔓椿</t>
    <phoneticPr fontId="1" type="noConversion"/>
  </si>
  <si>
    <t>泥渚蠅</t>
    <phoneticPr fontId="1" type="noConversion"/>
  </si>
  <si>
    <t>ana</t>
    <phoneticPr fontId="1" type="noConversion"/>
  </si>
  <si>
    <t>半翅目</t>
    <phoneticPr fontId="1" type="noConversion"/>
  </si>
  <si>
    <t>菱蝗科</t>
    <phoneticPr fontId="1" type="noConversion"/>
  </si>
  <si>
    <t>蛛緣椿科</t>
    <phoneticPr fontId="1" type="noConversion"/>
  </si>
  <si>
    <t>緣椿科</t>
    <phoneticPr fontId="1" type="noConversion"/>
  </si>
  <si>
    <t>台灣稻蝗</t>
    <phoneticPr fontId="1" type="noConversion"/>
  </si>
  <si>
    <t>禾蛛緣椿</t>
    <phoneticPr fontId="1" type="noConversion"/>
  </si>
  <si>
    <t>稻赤蔓椿</t>
    <phoneticPr fontId="1" type="noConversion"/>
  </si>
  <si>
    <t>稻刺緣椿</t>
    <phoneticPr fontId="1" type="noConversion"/>
  </si>
  <si>
    <t>稻害者</t>
    <phoneticPr fontId="1" type="noConversion"/>
  </si>
  <si>
    <t>鱗翅目</t>
    <phoneticPr fontId="1" type="noConversion"/>
  </si>
  <si>
    <t>蔓椿科</t>
    <phoneticPr fontId="1" type="noConversion"/>
  </si>
  <si>
    <t>螟蛾科</t>
    <phoneticPr fontId="1" type="noConversion"/>
  </si>
  <si>
    <t>金蛛科</t>
    <phoneticPr fontId="1" type="noConversion"/>
  </si>
  <si>
    <t>家蠅科</t>
    <phoneticPr fontId="1" type="noConversion"/>
  </si>
  <si>
    <t>偽黑尾葉蟬</t>
    <phoneticPr fontId="1" type="noConversion"/>
  </si>
  <si>
    <t>白背飛蝨</t>
    <phoneticPr fontId="1" type="noConversion"/>
  </si>
  <si>
    <t>瘤野螟</t>
    <phoneticPr fontId="1" type="noConversion"/>
  </si>
  <si>
    <t>池畔搖蚊</t>
    <phoneticPr fontId="1" type="noConversion"/>
  </si>
  <si>
    <t>沼蠅科</t>
    <phoneticPr fontId="1" type="noConversion"/>
  </si>
  <si>
    <t>頭蠅科</t>
    <phoneticPr fontId="1" type="noConversion"/>
  </si>
  <si>
    <t>蕈蚋科</t>
    <phoneticPr fontId="1" type="noConversion"/>
  </si>
  <si>
    <t>家蠅科</t>
    <phoneticPr fontId="1" type="noConversion"/>
  </si>
  <si>
    <t>泥渚蠅</t>
    <phoneticPr fontId="1" type="noConversion"/>
  </si>
  <si>
    <t>池畔搖蚊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</si>
  <si>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</si>
  <si>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</si>
  <si>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</si>
  <si>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直翅目</t>
    <phoneticPr fontId="1" type="noConversion"/>
  </si>
  <si>
    <t>半翅目</t>
    <phoneticPr fontId="1" type="noConversion"/>
  </si>
  <si>
    <t>鱗翅目</t>
    <phoneticPr fontId="1" type="noConversion"/>
  </si>
  <si>
    <t>膜翅目</t>
    <phoneticPr fontId="1" type="noConversion"/>
  </si>
  <si>
    <t>雙翅目</t>
    <phoneticPr fontId="1" type="noConversion"/>
  </si>
  <si>
    <t>蝗科</t>
    <phoneticPr fontId="1" type="noConversion"/>
  </si>
  <si>
    <t>稻蝨科</t>
    <phoneticPr fontId="1" type="noConversion"/>
  </si>
  <si>
    <t>蛛緣椿科</t>
    <phoneticPr fontId="1" type="noConversion"/>
  </si>
  <si>
    <t>葉蟬科</t>
    <phoneticPr fontId="1" type="noConversion"/>
  </si>
  <si>
    <t>螟蛾科</t>
    <phoneticPr fontId="1" type="noConversion"/>
  </si>
  <si>
    <t>小繭蜂科</t>
    <phoneticPr fontId="1" type="noConversion"/>
  </si>
  <si>
    <t>渚蠅科</t>
    <phoneticPr fontId="1" type="noConversion"/>
  </si>
  <si>
    <t>稈蠅科</t>
    <phoneticPr fontId="1" type="noConversion"/>
  </si>
  <si>
    <t>寄蠅科</t>
    <phoneticPr fontId="1" type="noConversion"/>
  </si>
  <si>
    <t>小稻蝗</t>
    <phoneticPr fontId="1" type="noConversion"/>
  </si>
  <si>
    <t>白背飛蝨</t>
    <phoneticPr fontId="1" type="noConversion"/>
  </si>
  <si>
    <t>禾蛛緣椿</t>
    <phoneticPr fontId="1" type="noConversion"/>
  </si>
  <si>
    <t>偽黑尾葉蟬</t>
    <phoneticPr fontId="1" type="noConversion"/>
  </si>
  <si>
    <t>瘤野螟</t>
    <phoneticPr fontId="1" type="noConversion"/>
  </si>
  <si>
    <t>泥渚蠅</t>
    <phoneticPr fontId="1" type="noConversion"/>
  </si>
  <si>
    <t>ana</t>
    <phoneticPr fontId="1" type="noConversion"/>
  </si>
  <si>
    <t>縞蠅科</t>
    <phoneticPr fontId="1" type="noConversion"/>
  </si>
  <si>
    <t>白背飛蝨</t>
    <phoneticPr fontId="1" type="noConversion"/>
  </si>
  <si>
    <t>鞘翅目</t>
    <phoneticPr fontId="1" type="noConversion"/>
  </si>
  <si>
    <t>蜘蛛目</t>
    <phoneticPr fontId="1" type="noConversion"/>
  </si>
  <si>
    <t>瓢蟲科</t>
    <phoneticPr fontId="1" type="noConversion"/>
  </si>
  <si>
    <t>渚蠅科</t>
    <phoneticPr fontId="1" type="noConversion"/>
  </si>
  <si>
    <t>長足虻科</t>
    <phoneticPr fontId="1" type="noConversion"/>
  </si>
  <si>
    <t>寄蠅科</t>
    <phoneticPr fontId="1" type="noConversion"/>
  </si>
  <si>
    <t>蠓科</t>
    <phoneticPr fontId="1" type="noConversion"/>
  </si>
  <si>
    <t>搖蚊科</t>
    <phoneticPr fontId="1" type="noConversion"/>
  </si>
  <si>
    <t>舞虻科</t>
    <phoneticPr fontId="1" type="noConversion"/>
  </si>
  <si>
    <t>貓蛛科</t>
    <phoneticPr fontId="1" type="noConversion"/>
  </si>
  <si>
    <t>斑飛蝨</t>
    <phoneticPr fontId="1" type="noConversion"/>
  </si>
  <si>
    <t>橙瓢蟲</t>
    <phoneticPr fontId="1" type="noConversion"/>
  </si>
  <si>
    <t>隱搖蚊</t>
    <phoneticPr fontId="1" type="noConversion"/>
  </si>
  <si>
    <t>日本</t>
    <phoneticPr fontId="1" type="noConversion"/>
  </si>
  <si>
    <t>華麗</t>
    <phoneticPr fontId="1" type="noConversion"/>
  </si>
  <si>
    <t>蜘蛛目</t>
    <phoneticPr fontId="1" type="noConversion"/>
  </si>
  <si>
    <t>雙翅目</t>
    <phoneticPr fontId="1" type="noConversion"/>
  </si>
  <si>
    <t>金蛛科</t>
    <phoneticPr fontId="1" type="noConversion"/>
  </si>
  <si>
    <t>家蠅科</t>
    <phoneticPr fontId="1" type="noConversion"/>
  </si>
  <si>
    <t>頭蠅科</t>
    <phoneticPr fontId="1" type="noConversion"/>
  </si>
  <si>
    <t>搖蚊科</t>
    <phoneticPr fontId="1" type="noConversion"/>
  </si>
  <si>
    <t>橙瓢蟲</t>
    <phoneticPr fontId="1" type="noConversion"/>
  </si>
  <si>
    <t>池畔搖蚊</t>
    <phoneticPr fontId="1" type="noConversion"/>
  </si>
  <si>
    <t>雙翅目</t>
    <phoneticPr fontId="1" type="noConversion"/>
  </si>
  <si>
    <t>葉蟬科</t>
    <phoneticPr fontId="1" type="noConversion"/>
  </si>
  <si>
    <t>螟蛾科</t>
    <phoneticPr fontId="1" type="noConversion"/>
  </si>
  <si>
    <t>寄蠅科</t>
    <phoneticPr fontId="1" type="noConversion"/>
  </si>
  <si>
    <t>渚蠅科</t>
    <phoneticPr fontId="1" type="noConversion"/>
  </si>
  <si>
    <t>長足虻科</t>
    <phoneticPr fontId="1" type="noConversion"/>
  </si>
  <si>
    <t>蚊科</t>
    <phoneticPr fontId="1" type="noConversion"/>
  </si>
  <si>
    <t>泥渚蠅</t>
    <phoneticPr fontId="1" type="noConversion"/>
  </si>
  <si>
    <t>鞘翅目</t>
    <phoneticPr fontId="1" type="noConversion"/>
  </si>
  <si>
    <t>瓢蟲科</t>
    <phoneticPr fontId="1" type="noConversion"/>
  </si>
  <si>
    <t>稻蝨科</t>
    <phoneticPr fontId="1" type="noConversion"/>
  </si>
  <si>
    <t>搖蚊科</t>
    <phoneticPr fontId="1" type="noConversion"/>
  </si>
  <si>
    <t>稈蠅科</t>
    <phoneticPr fontId="1" type="noConversion"/>
  </si>
  <si>
    <t>隱搖蚊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</si>
  <si>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</si>
  <si>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</si>
  <si>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</si>
  <si>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中性物種</t>
    <phoneticPr fontId="1" type="noConversion"/>
  </si>
  <si>
    <t>擬寄生者</t>
    <phoneticPr fontId="1" type="noConversion"/>
  </si>
  <si>
    <t>中性物種</t>
    <phoneticPr fontId="1" type="noConversion"/>
  </si>
  <si>
    <t>直翅目</t>
    <phoneticPr fontId="1" type="noConversion"/>
  </si>
  <si>
    <t>蜘蛛目</t>
    <phoneticPr fontId="1" type="noConversion"/>
  </si>
  <si>
    <t>鞘翅目</t>
    <phoneticPr fontId="1" type="noConversion"/>
  </si>
  <si>
    <t>鱗翅目</t>
    <phoneticPr fontId="1" type="noConversion"/>
  </si>
  <si>
    <t>膜翅目</t>
    <phoneticPr fontId="1" type="noConversion"/>
  </si>
  <si>
    <t>纓翅目</t>
    <phoneticPr fontId="1" type="noConversion"/>
  </si>
  <si>
    <t>半翅目</t>
    <phoneticPr fontId="1" type="noConversion"/>
  </si>
  <si>
    <t>雙翅目</t>
    <phoneticPr fontId="1" type="noConversion"/>
  </si>
  <si>
    <t>蝗科</t>
    <phoneticPr fontId="1" type="noConversion"/>
  </si>
  <si>
    <t>蟹蛛科</t>
    <phoneticPr fontId="1" type="noConversion"/>
  </si>
  <si>
    <t>瓢蟲科</t>
    <phoneticPr fontId="1" type="noConversion"/>
  </si>
  <si>
    <t>螟蛾科</t>
    <phoneticPr fontId="1" type="noConversion"/>
  </si>
  <si>
    <t>金小蜂科</t>
    <phoneticPr fontId="1" type="noConversion"/>
  </si>
  <si>
    <t>釉小蜂科</t>
    <phoneticPr fontId="1" type="noConversion"/>
  </si>
  <si>
    <t>薊馬科</t>
    <phoneticPr fontId="1" type="noConversion"/>
  </si>
  <si>
    <t>蛛緣椿科</t>
    <phoneticPr fontId="1" type="noConversion"/>
  </si>
  <si>
    <t>長椿科</t>
    <phoneticPr fontId="1" type="noConversion"/>
  </si>
  <si>
    <t>花椿科</t>
    <phoneticPr fontId="1" type="noConversion"/>
  </si>
  <si>
    <t>稻蝨科</t>
    <phoneticPr fontId="1" type="noConversion"/>
  </si>
  <si>
    <t>葉蟬科</t>
    <phoneticPr fontId="1" type="noConversion"/>
  </si>
  <si>
    <t>蚜科</t>
    <phoneticPr fontId="1" type="noConversion"/>
  </si>
  <si>
    <t>渚蠅科</t>
    <phoneticPr fontId="1" type="noConversion"/>
  </si>
  <si>
    <t>家蠅科</t>
    <phoneticPr fontId="1" type="noConversion"/>
  </si>
  <si>
    <t>稈蠅科</t>
    <phoneticPr fontId="1" type="noConversion"/>
  </si>
  <si>
    <t>廁蠅科</t>
    <phoneticPr fontId="1" type="noConversion"/>
  </si>
  <si>
    <t>小稻蝗</t>
    <phoneticPr fontId="1" type="noConversion"/>
  </si>
  <si>
    <t>橙瓢蟲</t>
    <phoneticPr fontId="1" type="noConversion"/>
  </si>
  <si>
    <t>瘤野螟</t>
    <phoneticPr fontId="1" type="noConversion"/>
  </si>
  <si>
    <t>禾蛛緣椿</t>
    <phoneticPr fontId="1" type="noConversion"/>
  </si>
  <si>
    <t>小黑花椿象</t>
    <phoneticPr fontId="1" type="noConversion"/>
  </si>
  <si>
    <t>白背飛蝨</t>
    <phoneticPr fontId="1" type="noConversion"/>
  </si>
  <si>
    <t>偽黑尾葉蟬</t>
    <phoneticPr fontId="1" type="noConversion"/>
  </si>
  <si>
    <t>泥渚蠅</t>
    <phoneticPr fontId="1" type="noConversion"/>
  </si>
  <si>
    <t>ana</t>
    <phoneticPr fontId="1" type="noConversion"/>
  </si>
  <si>
    <t>長足虻科</t>
    <phoneticPr fontId="1" type="noConversion"/>
  </si>
  <si>
    <t>雙翅目</t>
    <phoneticPr fontId="1" type="noConversion"/>
  </si>
  <si>
    <t>蔓椿科</t>
    <phoneticPr fontId="1" type="noConversion"/>
  </si>
  <si>
    <t>小繭蜂科</t>
    <phoneticPr fontId="1" type="noConversion"/>
  </si>
  <si>
    <t>姬蜂科</t>
    <phoneticPr fontId="1" type="noConversion"/>
  </si>
  <si>
    <t>赤眼蜂科</t>
    <phoneticPr fontId="1" type="noConversion"/>
  </si>
  <si>
    <t>蟻科</t>
    <phoneticPr fontId="1" type="noConversion"/>
  </si>
  <si>
    <t>食蚜蠅科</t>
    <phoneticPr fontId="1" type="noConversion"/>
  </si>
  <si>
    <t>渚蠅科</t>
    <phoneticPr fontId="1" type="noConversion"/>
  </si>
  <si>
    <t>搖蚊科</t>
    <phoneticPr fontId="1" type="noConversion"/>
  </si>
  <si>
    <t>稻赤蔓椿</t>
    <phoneticPr fontId="1" type="noConversion"/>
  </si>
  <si>
    <t>斑飛蝨</t>
    <phoneticPr fontId="1" type="noConversion"/>
  </si>
  <si>
    <t>褐飛蝨</t>
    <phoneticPr fontId="1" type="noConversion"/>
  </si>
  <si>
    <t>池畔搖蚊</t>
    <phoneticPr fontId="1" type="noConversion"/>
  </si>
  <si>
    <t>蜻蛉目</t>
    <phoneticPr fontId="1" type="noConversion"/>
  </si>
  <si>
    <t>細蟌科</t>
    <phoneticPr fontId="1" type="noConversion"/>
  </si>
  <si>
    <t>金小蜂科</t>
    <phoneticPr fontId="1" type="noConversion"/>
  </si>
  <si>
    <t>釉小蜂科</t>
    <phoneticPr fontId="1" type="noConversion"/>
  </si>
  <si>
    <t>頭蠅科</t>
    <phoneticPr fontId="1" type="noConversion"/>
  </si>
  <si>
    <t>蚊科</t>
    <phoneticPr fontId="1" type="noConversion"/>
  </si>
  <si>
    <t>蠓科</t>
    <phoneticPr fontId="1" type="noConversion"/>
  </si>
  <si>
    <t>偽黑尾葉蟬</t>
    <phoneticPr fontId="1" type="noConversion"/>
  </si>
  <si>
    <t>白背飛蝨</t>
    <phoneticPr fontId="1" type="noConversion"/>
  </si>
  <si>
    <t>青紋細蟌</t>
    <phoneticPr fontId="1" type="noConversion"/>
  </si>
  <si>
    <t>蜘蛛目</t>
    <phoneticPr fontId="1" type="noConversion"/>
  </si>
  <si>
    <t>稻蝨科</t>
    <phoneticPr fontId="1" type="noConversion"/>
  </si>
  <si>
    <t>薊馬科</t>
    <phoneticPr fontId="1" type="noConversion"/>
  </si>
  <si>
    <t>緣腹細蜂科</t>
    <phoneticPr fontId="1" type="noConversion"/>
  </si>
  <si>
    <t>搖蚊科</t>
    <phoneticPr fontId="1" type="noConversion"/>
  </si>
  <si>
    <t>長腳蛛科</t>
    <phoneticPr fontId="1" type="noConversion"/>
  </si>
  <si>
    <t>金蛛科</t>
    <phoneticPr fontId="1" type="noConversion"/>
  </si>
  <si>
    <t>褐飛蝨</t>
    <phoneticPr fontId="1" type="noConversion"/>
  </si>
  <si>
    <t>稻赤蔓椿</t>
    <phoneticPr fontId="1" type="noConversion"/>
  </si>
  <si>
    <t>稻薊馬</t>
    <phoneticPr fontId="1" type="noConversion"/>
  </si>
  <si>
    <t>mel</t>
    <phoneticPr fontId="1" type="noConversion"/>
  </si>
  <si>
    <t>池畔搖蚊</t>
    <phoneticPr fontId="1" type="noConversion"/>
  </si>
  <si>
    <t>日本</t>
    <phoneticPr fontId="1" type="noConversion"/>
  </si>
  <si>
    <t>螽斯科</t>
    <phoneticPr fontId="1" type="noConversion"/>
  </si>
  <si>
    <t>貓蛛科</t>
    <phoneticPr fontId="1" type="noConversion"/>
  </si>
  <si>
    <t>稻蝨科</t>
    <phoneticPr fontId="1" type="noConversion"/>
  </si>
  <si>
    <t>蛛緣椿科</t>
    <phoneticPr fontId="1" type="noConversion"/>
  </si>
  <si>
    <t>金小蜂科</t>
    <phoneticPr fontId="1" type="noConversion"/>
  </si>
  <si>
    <t>釉小蜂科</t>
    <phoneticPr fontId="1" type="noConversion"/>
  </si>
  <si>
    <t>廣肩小蜂科</t>
    <phoneticPr fontId="1" type="noConversion"/>
  </si>
  <si>
    <t>小繭蜂科</t>
    <phoneticPr fontId="1" type="noConversion"/>
  </si>
  <si>
    <t>蚊科</t>
    <phoneticPr fontId="1" type="noConversion"/>
  </si>
  <si>
    <t>日蠅科</t>
    <phoneticPr fontId="1" type="noConversion"/>
  </si>
  <si>
    <t>大蚊科</t>
    <phoneticPr fontId="1" type="noConversion"/>
  </si>
  <si>
    <t>瓜實蠅科</t>
    <phoneticPr fontId="1" type="noConversion"/>
  </si>
  <si>
    <t>槍蠅科</t>
    <phoneticPr fontId="1" type="noConversion"/>
  </si>
  <si>
    <t>偽黑尾葉蟬</t>
    <phoneticPr fontId="1" type="noConversion"/>
  </si>
  <si>
    <t>白背飛蝨</t>
    <phoneticPr fontId="1" type="noConversion"/>
  </si>
  <si>
    <t>黑條黑尾葉蟬</t>
    <phoneticPr fontId="1" type="noConversion"/>
  </si>
  <si>
    <t>半翅目</t>
    <phoneticPr fontId="1" type="noConversion"/>
  </si>
  <si>
    <t>雙翅目</t>
    <phoneticPr fontId="1" type="noConversion"/>
  </si>
  <si>
    <t>瓢蟲科</t>
    <phoneticPr fontId="1" type="noConversion"/>
  </si>
  <si>
    <t>寄蠅科</t>
    <phoneticPr fontId="1" type="noConversion"/>
  </si>
  <si>
    <t>長足虻科</t>
    <phoneticPr fontId="1" type="noConversion"/>
  </si>
  <si>
    <t>鹽埕搖蚊</t>
    <phoneticPr fontId="1" type="noConversion"/>
  </si>
  <si>
    <t>斑飛蝨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</si>
  <si>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</si>
  <si>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</si>
  <si>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</si>
  <si>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</si>
  <si>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</si>
  <si>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</si>
  <si>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植食者</t>
    <phoneticPr fontId="1" type="noConversion"/>
  </si>
  <si>
    <t>鱗翅目</t>
    <phoneticPr fontId="1" type="noConversion"/>
  </si>
  <si>
    <t>鞘翅目</t>
    <phoneticPr fontId="1" type="noConversion"/>
  </si>
  <si>
    <t>彈尾目</t>
    <phoneticPr fontId="1" type="noConversion"/>
  </si>
  <si>
    <t>膜翅目</t>
    <phoneticPr fontId="1" type="noConversion"/>
  </si>
  <si>
    <t>半翅目</t>
    <phoneticPr fontId="1" type="noConversion"/>
  </si>
  <si>
    <t>雙翅目</t>
    <phoneticPr fontId="1" type="noConversion"/>
  </si>
  <si>
    <t>螟蛾科</t>
    <phoneticPr fontId="1" type="noConversion"/>
  </si>
  <si>
    <t>蛺蝶科</t>
    <phoneticPr fontId="1" type="noConversion"/>
  </si>
  <si>
    <t>瓢蟲科</t>
    <phoneticPr fontId="1" type="noConversion"/>
  </si>
  <si>
    <t>蟻科</t>
    <phoneticPr fontId="1" type="noConversion"/>
  </si>
  <si>
    <t>小繭蜂科</t>
    <phoneticPr fontId="1" type="noConversion"/>
  </si>
  <si>
    <t>緣腹細蜂科</t>
    <phoneticPr fontId="1" type="noConversion"/>
  </si>
  <si>
    <t>釉小蜂科</t>
    <phoneticPr fontId="1" type="noConversion"/>
  </si>
  <si>
    <t>蛛緣椿科</t>
    <phoneticPr fontId="1" type="noConversion"/>
  </si>
  <si>
    <t>花椿科</t>
    <phoneticPr fontId="1" type="noConversion"/>
  </si>
  <si>
    <t>稻蝨科</t>
    <phoneticPr fontId="1" type="noConversion"/>
  </si>
  <si>
    <t>葉蟬科</t>
    <phoneticPr fontId="1" type="noConversion"/>
  </si>
  <si>
    <t>大蚊科</t>
    <phoneticPr fontId="1" type="noConversion"/>
  </si>
  <si>
    <t>稈蠅科</t>
    <phoneticPr fontId="1" type="noConversion"/>
  </si>
  <si>
    <t>日蠅科</t>
    <phoneticPr fontId="1" type="noConversion"/>
  </si>
  <si>
    <t>瓜實蠅科</t>
    <phoneticPr fontId="1" type="noConversion"/>
  </si>
  <si>
    <t>搖蚊科</t>
    <phoneticPr fontId="1" type="noConversion"/>
  </si>
  <si>
    <t>渚蠅科</t>
    <phoneticPr fontId="1" type="noConversion"/>
  </si>
  <si>
    <t>瘤野螟</t>
    <phoneticPr fontId="1" type="noConversion"/>
  </si>
  <si>
    <t>淡色樹蔭蝶</t>
    <phoneticPr fontId="1" type="noConversion"/>
  </si>
  <si>
    <t>橙瓢蟲</t>
    <phoneticPr fontId="1" type="noConversion"/>
  </si>
  <si>
    <t>禾蛛緣椿</t>
    <phoneticPr fontId="1" type="noConversion"/>
  </si>
  <si>
    <t>小黑花椿象</t>
    <phoneticPr fontId="1" type="noConversion"/>
  </si>
  <si>
    <t>斑飛蝨</t>
    <phoneticPr fontId="1" type="noConversion"/>
  </si>
  <si>
    <t>偽黑尾葉蟬</t>
    <phoneticPr fontId="1" type="noConversion"/>
  </si>
  <si>
    <t>池畔搖蚊</t>
    <phoneticPr fontId="1" type="noConversion"/>
  </si>
  <si>
    <t>長足虻科</t>
    <phoneticPr fontId="1" type="noConversion"/>
  </si>
  <si>
    <t>偽黑尾葉蟬</t>
    <phoneticPr fontId="1" type="noConversion"/>
  </si>
  <si>
    <t>橙瓢蟲</t>
    <phoneticPr fontId="1" type="noConversion"/>
  </si>
  <si>
    <t>ana</t>
    <phoneticPr fontId="1" type="noConversion"/>
  </si>
  <si>
    <t>鞘翅目</t>
    <phoneticPr fontId="1" type="noConversion"/>
  </si>
  <si>
    <t>纓翅目</t>
    <phoneticPr fontId="1" type="noConversion"/>
  </si>
  <si>
    <t>蜘蛛目</t>
    <phoneticPr fontId="1" type="noConversion"/>
  </si>
  <si>
    <t>瓢蟲科</t>
    <phoneticPr fontId="1" type="noConversion"/>
  </si>
  <si>
    <t>薊馬科</t>
    <phoneticPr fontId="1" type="noConversion"/>
  </si>
  <si>
    <t>金蛛科</t>
    <phoneticPr fontId="1" type="noConversion"/>
  </si>
  <si>
    <t>狼蛛科</t>
    <phoneticPr fontId="1" type="noConversion"/>
  </si>
  <si>
    <t>果實蠅科</t>
    <phoneticPr fontId="1" type="noConversion"/>
  </si>
  <si>
    <t>稻薊馬</t>
    <phoneticPr fontId="1" type="noConversion"/>
  </si>
  <si>
    <t>鞘翅目</t>
    <phoneticPr fontId="1" type="noConversion"/>
  </si>
  <si>
    <t>鱗翅目</t>
    <phoneticPr fontId="1" type="noConversion"/>
  </si>
  <si>
    <t>雙翅目</t>
    <phoneticPr fontId="1" type="noConversion"/>
  </si>
  <si>
    <t>蔓椿科</t>
    <phoneticPr fontId="1" type="noConversion"/>
  </si>
  <si>
    <t>稻赤蔓椿</t>
    <phoneticPr fontId="1" type="noConversion"/>
  </si>
  <si>
    <t>盲椿科</t>
    <phoneticPr fontId="1" type="noConversion"/>
  </si>
  <si>
    <t>長椿科</t>
    <phoneticPr fontId="1" type="noConversion"/>
  </si>
  <si>
    <t>花椿科</t>
    <phoneticPr fontId="1" type="noConversion"/>
  </si>
  <si>
    <t>金蛛科</t>
    <phoneticPr fontId="1" type="noConversion"/>
  </si>
  <si>
    <t>長足虻科</t>
    <phoneticPr fontId="1" type="noConversion"/>
  </si>
  <si>
    <t>渚蠅科</t>
    <phoneticPr fontId="1" type="noConversion"/>
  </si>
  <si>
    <t>家蠅科</t>
    <phoneticPr fontId="1" type="noConversion"/>
  </si>
  <si>
    <t>稈蠅科</t>
    <phoneticPr fontId="1" type="noConversion"/>
  </si>
  <si>
    <t>金小蜂科</t>
    <phoneticPr fontId="1" type="noConversion"/>
  </si>
  <si>
    <t>赤眼蜂科</t>
    <phoneticPr fontId="1" type="noConversion"/>
  </si>
  <si>
    <t>纓小蜂科</t>
    <phoneticPr fontId="1" type="noConversion"/>
  </si>
  <si>
    <t>白背飛蝨</t>
    <phoneticPr fontId="1" type="noConversion"/>
  </si>
  <si>
    <t>小黑花椿象</t>
    <phoneticPr fontId="1" type="noConversion"/>
  </si>
  <si>
    <t>禾蛛緣椿</t>
    <phoneticPr fontId="1" type="noConversion"/>
  </si>
  <si>
    <t>淡色樹蔭蝶</t>
    <phoneticPr fontId="1" type="noConversion"/>
  </si>
  <si>
    <t>半翅目</t>
    <phoneticPr fontId="1" type="noConversion"/>
  </si>
  <si>
    <t>膜翅目</t>
    <phoneticPr fontId="1" type="noConversion"/>
  </si>
  <si>
    <t>雙翅目</t>
    <phoneticPr fontId="1" type="noConversion"/>
  </si>
  <si>
    <t>葉蟬科</t>
    <phoneticPr fontId="1" type="noConversion"/>
  </si>
  <si>
    <t>稻蝨科</t>
    <phoneticPr fontId="1" type="noConversion"/>
  </si>
  <si>
    <t>長椿科</t>
    <phoneticPr fontId="1" type="noConversion"/>
  </si>
  <si>
    <t>小蜂科</t>
    <phoneticPr fontId="1" type="noConversion"/>
  </si>
  <si>
    <t>斑飛蝨</t>
    <phoneticPr fontId="1" type="noConversion"/>
  </si>
  <si>
    <t>尼渚蠅</t>
    <phoneticPr fontId="1" type="noConversion"/>
  </si>
  <si>
    <t>池畔搖蚊</t>
    <phoneticPr fontId="1" type="noConversion"/>
  </si>
  <si>
    <t>家蠅科</t>
    <phoneticPr fontId="1" type="noConversion"/>
  </si>
  <si>
    <t>花蠅科</t>
    <phoneticPr fontId="1" type="noConversion"/>
  </si>
  <si>
    <t>緣椿科</t>
    <phoneticPr fontId="1" type="noConversion"/>
  </si>
  <si>
    <t>黑棘蟻</t>
    <phoneticPr fontId="1" type="noConversion"/>
  </si>
  <si>
    <t>黑條黑尾葉蟬</t>
    <phoneticPr fontId="1" type="noConversion"/>
  </si>
  <si>
    <t>稻刺緣椿</t>
    <phoneticPr fontId="1" type="noConversion"/>
  </si>
  <si>
    <t>白背飛蝨</t>
    <phoneticPr fontId="1" type="noConversion"/>
  </si>
  <si>
    <t>稻蝨科</t>
    <phoneticPr fontId="1" type="noConversion"/>
  </si>
  <si>
    <t>廁蠅科</t>
    <phoneticPr fontId="1" type="noConversion"/>
  </si>
  <si>
    <t>蠓科</t>
    <phoneticPr fontId="1" type="noConversion"/>
  </si>
  <si>
    <t>姬蜂科</t>
    <phoneticPr fontId="1" type="noConversion"/>
  </si>
  <si>
    <t>姬蜂科</t>
    <phoneticPr fontId="1" type="noConversion"/>
  </si>
  <si>
    <t>赤眼蜂科</t>
    <phoneticPr fontId="1" type="noConversion"/>
  </si>
  <si>
    <t>寄蠅科</t>
    <phoneticPr fontId="1" type="noConversion"/>
  </si>
  <si>
    <t>稈蠅科</t>
    <phoneticPr fontId="1" type="noConversion"/>
  </si>
  <si>
    <t>蠓科</t>
    <phoneticPr fontId="1" type="noConversion"/>
  </si>
  <si>
    <t>褐飛蝨</t>
    <phoneticPr fontId="1" type="noConversion"/>
  </si>
  <si>
    <t>花蠅科</t>
    <phoneticPr fontId="1" type="noConversion"/>
  </si>
  <si>
    <t>稻害者</t>
    <phoneticPr fontId="1" type="noConversion"/>
  </si>
  <si>
    <t>掠食者</t>
    <phoneticPr fontId="1" type="noConversion"/>
  </si>
  <si>
    <t>稻害者</t>
    <phoneticPr fontId="1" type="noConversion"/>
  </si>
  <si>
    <t>掠食者</t>
    <phoneticPr fontId="1" type="noConversion"/>
  </si>
  <si>
    <t>中性物種</t>
    <phoneticPr fontId="1" type="noConversion"/>
  </si>
  <si>
    <t>擬寄生者</t>
    <phoneticPr fontId="1" type="noConversion"/>
  </si>
  <si>
    <t>稻害者</t>
    <phoneticPr fontId="1" type="noConversion"/>
  </si>
  <si>
    <t>黑唇斑葉蟬</t>
    <phoneticPr fontId="1" type="noConversion"/>
  </si>
  <si>
    <t>稻害者</t>
    <phoneticPr fontId="1" type="noConversion"/>
  </si>
  <si>
    <t>中性物種</t>
    <phoneticPr fontId="1" type="noConversion"/>
  </si>
  <si>
    <t>直翅目</t>
    <phoneticPr fontId="1" type="noConversion"/>
  </si>
  <si>
    <t>蜘蛛目</t>
    <phoneticPr fontId="1" type="noConversion"/>
  </si>
  <si>
    <t>鞘翅目</t>
    <phoneticPr fontId="1" type="noConversion"/>
  </si>
  <si>
    <t>膜翅目</t>
    <phoneticPr fontId="1" type="noConversion"/>
  </si>
  <si>
    <t>半翅目</t>
    <phoneticPr fontId="1" type="noConversion"/>
  </si>
  <si>
    <t>雙翅目</t>
    <phoneticPr fontId="1" type="noConversion"/>
  </si>
  <si>
    <t>蝗科</t>
    <phoneticPr fontId="1" type="noConversion"/>
  </si>
  <si>
    <t>蟹蛛科</t>
    <phoneticPr fontId="1" type="noConversion"/>
  </si>
  <si>
    <t>小稻蝗</t>
    <phoneticPr fontId="1" type="noConversion"/>
  </si>
  <si>
    <t>瓢蟲科</t>
    <phoneticPr fontId="1" type="noConversion"/>
  </si>
  <si>
    <t>橙瓢蟲</t>
    <phoneticPr fontId="1" type="noConversion"/>
  </si>
  <si>
    <t>姬蜂科</t>
    <phoneticPr fontId="1" type="noConversion"/>
  </si>
  <si>
    <t>緣腹細蜂科</t>
    <phoneticPr fontId="1" type="noConversion"/>
  </si>
  <si>
    <t>粒卵蜂</t>
    <phoneticPr fontId="1" type="noConversion"/>
  </si>
  <si>
    <t>扁股小蜂科</t>
    <phoneticPr fontId="1" type="noConversion"/>
  </si>
  <si>
    <t>鐮蜂科</t>
    <phoneticPr fontId="1" type="noConversion"/>
  </si>
  <si>
    <t>蛛緣椿科</t>
    <phoneticPr fontId="1" type="noConversion"/>
  </si>
  <si>
    <t>葉蟬科</t>
    <phoneticPr fontId="1" type="noConversion"/>
  </si>
  <si>
    <t>葉蟬科</t>
    <phoneticPr fontId="1" type="noConversion"/>
  </si>
  <si>
    <t>花椿科</t>
    <phoneticPr fontId="1" type="noConversion"/>
  </si>
  <si>
    <t>蔓椿科</t>
    <phoneticPr fontId="1" type="noConversion"/>
  </si>
  <si>
    <t>緣椿科</t>
    <phoneticPr fontId="1" type="noConversion"/>
  </si>
  <si>
    <t>稻蝨科</t>
    <phoneticPr fontId="1" type="noConversion"/>
  </si>
  <si>
    <t>偽黑尾葉蟬</t>
    <phoneticPr fontId="1" type="noConversion"/>
  </si>
  <si>
    <t>黑條黑尾葉蟬</t>
    <phoneticPr fontId="1" type="noConversion"/>
  </si>
  <si>
    <t>小黑花椿象</t>
    <phoneticPr fontId="1" type="noConversion"/>
  </si>
  <si>
    <t>稻赤蔓椿</t>
    <phoneticPr fontId="1" type="noConversion"/>
  </si>
  <si>
    <t>白背飛蝨</t>
    <phoneticPr fontId="1" type="noConversion"/>
  </si>
  <si>
    <t>斑飛蝨</t>
    <phoneticPr fontId="1" type="noConversion"/>
  </si>
  <si>
    <t>渚蠅科</t>
    <phoneticPr fontId="1" type="noConversion"/>
  </si>
  <si>
    <t>泥渚蠅</t>
    <phoneticPr fontId="1" type="noConversion"/>
  </si>
  <si>
    <t>蚊科</t>
    <phoneticPr fontId="1" type="noConversion"/>
  </si>
  <si>
    <t>稈蠅科</t>
    <phoneticPr fontId="1" type="noConversion"/>
  </si>
  <si>
    <t>果實蠅科</t>
    <phoneticPr fontId="1" type="noConversion"/>
  </si>
  <si>
    <t>ana</t>
    <phoneticPr fontId="1" type="noConversion"/>
  </si>
  <si>
    <t>雙翅目</t>
    <phoneticPr fontId="1" type="noConversion"/>
  </si>
  <si>
    <t>花椿科</t>
    <phoneticPr fontId="1" type="noConversion"/>
  </si>
  <si>
    <t>沼蠅科</t>
    <phoneticPr fontId="1" type="noConversion"/>
  </si>
  <si>
    <t>小黑花椿象</t>
    <phoneticPr fontId="1" type="noConversion"/>
  </si>
  <si>
    <t>褐飛蝨</t>
    <phoneticPr fontId="1" type="noConversion"/>
  </si>
  <si>
    <t>直翅目</t>
    <phoneticPr fontId="1" type="noConversion"/>
  </si>
  <si>
    <t>錐頭蝗科</t>
    <phoneticPr fontId="1" type="noConversion"/>
  </si>
  <si>
    <t>稻蝨科</t>
    <phoneticPr fontId="1" type="noConversion"/>
  </si>
  <si>
    <t>小繭蜂科</t>
    <phoneticPr fontId="1" type="noConversion"/>
  </si>
  <si>
    <t>赤眼蜂科</t>
    <phoneticPr fontId="1" type="noConversion"/>
  </si>
  <si>
    <t>貓蛛科</t>
    <phoneticPr fontId="1" type="noConversion"/>
  </si>
  <si>
    <t>蠓科</t>
    <phoneticPr fontId="1" type="noConversion"/>
  </si>
  <si>
    <t>斑飛蝨</t>
    <phoneticPr fontId="1" type="noConversion"/>
  </si>
  <si>
    <t>白背飛蝨</t>
    <phoneticPr fontId="1" type="noConversion"/>
  </si>
  <si>
    <t>偽黑尾葉蟬</t>
    <phoneticPr fontId="1" type="noConversion"/>
  </si>
  <si>
    <t>電光葉蟬</t>
    <phoneticPr fontId="1" type="noConversion"/>
  </si>
  <si>
    <t>稻蝨科</t>
    <phoneticPr fontId="1" type="noConversion"/>
  </si>
  <si>
    <t>椿科</t>
    <phoneticPr fontId="1" type="noConversion"/>
  </si>
  <si>
    <t>稈蠅科</t>
    <phoneticPr fontId="1" type="noConversion"/>
  </si>
  <si>
    <t>南方綠椿象</t>
    <phoneticPr fontId="1" type="noConversion"/>
  </si>
  <si>
    <t>鱗翅目</t>
    <phoneticPr fontId="1" type="noConversion"/>
  </si>
  <si>
    <t>脈翅目</t>
    <phoneticPr fontId="1" type="noConversion"/>
  </si>
  <si>
    <t>膜翅目</t>
    <phoneticPr fontId="1" type="noConversion"/>
  </si>
  <si>
    <t>蜘蛛目</t>
    <phoneticPr fontId="1" type="noConversion"/>
  </si>
  <si>
    <t>盲椿科</t>
    <phoneticPr fontId="1" type="noConversion"/>
  </si>
  <si>
    <t>螟蛾科</t>
    <phoneticPr fontId="1" type="noConversion"/>
  </si>
  <si>
    <t>草蛉科</t>
    <phoneticPr fontId="1" type="noConversion"/>
  </si>
  <si>
    <t>鐮蜂科</t>
    <phoneticPr fontId="1" type="noConversion"/>
  </si>
  <si>
    <t>釉小蜂科</t>
    <phoneticPr fontId="1" type="noConversion"/>
  </si>
  <si>
    <t>金蛛科</t>
    <phoneticPr fontId="1" type="noConversion"/>
  </si>
  <si>
    <t>蠅虎科</t>
    <phoneticPr fontId="1" type="noConversion"/>
  </si>
  <si>
    <t>花蠅科</t>
    <phoneticPr fontId="1" type="noConversion"/>
  </si>
  <si>
    <t>寄蠅科</t>
    <phoneticPr fontId="1" type="noConversion"/>
  </si>
  <si>
    <t>頭蠅科</t>
    <phoneticPr fontId="1" type="noConversion"/>
  </si>
  <si>
    <t>渚蠅科</t>
    <phoneticPr fontId="1" type="noConversion"/>
  </si>
  <si>
    <t>搖蚊科</t>
    <phoneticPr fontId="1" type="noConversion"/>
  </si>
  <si>
    <t>搖蚊科</t>
    <phoneticPr fontId="1" type="noConversion"/>
  </si>
  <si>
    <t>池畔搖蚊</t>
    <phoneticPr fontId="1" type="noConversion"/>
  </si>
  <si>
    <t>隱搖蚊</t>
    <phoneticPr fontId="1" type="noConversion"/>
  </si>
  <si>
    <t>華麗</t>
    <phoneticPr fontId="1" type="noConversion"/>
  </si>
  <si>
    <t>日本</t>
    <phoneticPr fontId="1" type="noConversion"/>
  </si>
  <si>
    <t>偽黑尾葉蟬</t>
    <phoneticPr fontId="1" type="noConversion"/>
  </si>
  <si>
    <t>橙瓢蟲</t>
    <phoneticPr fontId="1" type="noConversion"/>
  </si>
  <si>
    <t>稻赤蔓椿</t>
    <phoneticPr fontId="1" type="noConversion"/>
  </si>
  <si>
    <t>半翅目</t>
    <phoneticPr fontId="1" type="noConversion"/>
  </si>
  <si>
    <t>鞘翅目</t>
    <phoneticPr fontId="1" type="noConversion"/>
  </si>
  <si>
    <t>蜘蛛目</t>
    <phoneticPr fontId="1" type="noConversion"/>
  </si>
  <si>
    <t>雙翅目</t>
    <phoneticPr fontId="1" type="noConversion"/>
  </si>
  <si>
    <t>稻蝨科</t>
    <phoneticPr fontId="1" type="noConversion"/>
  </si>
  <si>
    <t>葉蟬科</t>
    <phoneticPr fontId="1" type="noConversion"/>
  </si>
  <si>
    <t>瓢蟲科</t>
    <phoneticPr fontId="1" type="noConversion"/>
  </si>
  <si>
    <t>袋蛛科</t>
    <phoneticPr fontId="1" type="noConversion"/>
  </si>
  <si>
    <t>渚蠅科</t>
    <phoneticPr fontId="1" type="noConversion"/>
  </si>
  <si>
    <t>沼蠅科</t>
    <phoneticPr fontId="1" type="noConversion"/>
  </si>
  <si>
    <t>白背飛蝨</t>
    <phoneticPr fontId="1" type="noConversion"/>
  </si>
  <si>
    <t>偽黑尾葉蟬</t>
    <phoneticPr fontId="1" type="noConversion"/>
  </si>
  <si>
    <t>橙瓢蟲</t>
    <phoneticPr fontId="1" type="noConversion"/>
  </si>
  <si>
    <t>泥渚蠅</t>
    <phoneticPr fontId="1" type="noConversion"/>
  </si>
  <si>
    <t>蔓椿科</t>
    <phoneticPr fontId="1" type="noConversion"/>
  </si>
  <si>
    <t>稻赤蔓椿</t>
    <phoneticPr fontId="1" type="noConversion"/>
  </si>
  <si>
    <t>斑飛蝨</t>
    <phoneticPr fontId="1" type="noConversion"/>
  </si>
  <si>
    <t>蠓科</t>
    <phoneticPr fontId="1" type="noConversion"/>
  </si>
  <si>
    <t>搖蚊科</t>
    <phoneticPr fontId="1" type="noConversion"/>
  </si>
  <si>
    <t>斑飛蝨</t>
    <phoneticPr fontId="1" type="noConversion"/>
  </si>
  <si>
    <t>池畔搖蚊</t>
    <phoneticPr fontId="1" type="noConversion"/>
  </si>
  <si>
    <t>稈蠅科</t>
    <phoneticPr fontId="1" type="noConversion"/>
  </si>
  <si>
    <t>花蠅科</t>
    <phoneticPr fontId="1" type="noConversion"/>
  </si>
  <si>
    <t>頭蠅科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</si>
  <si>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</si>
  <si>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</si>
  <si>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</si>
  <si>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禾蛛緣椿</t>
    <phoneticPr fontId="1" type="noConversion"/>
  </si>
  <si>
    <t>掠食者</t>
    <phoneticPr fontId="1" type="noConversion"/>
  </si>
  <si>
    <t>稻害者</t>
    <phoneticPr fontId="1" type="noConversion"/>
  </si>
  <si>
    <t>稻刺緣椿</t>
    <phoneticPr fontId="1" type="noConversion"/>
  </si>
  <si>
    <t>中性物種</t>
    <phoneticPr fontId="1" type="noConversion"/>
  </si>
  <si>
    <t>地長椿科</t>
    <phoneticPr fontId="1" type="noConversion"/>
  </si>
  <si>
    <t>植食者</t>
    <phoneticPr fontId="1" type="noConversion"/>
  </si>
  <si>
    <t>直翅目</t>
    <phoneticPr fontId="1" type="noConversion"/>
  </si>
  <si>
    <t>半翅目</t>
    <phoneticPr fontId="1" type="noConversion"/>
  </si>
  <si>
    <t>膜翅目</t>
    <phoneticPr fontId="1" type="noConversion"/>
  </si>
  <si>
    <t>鞘翅目</t>
    <phoneticPr fontId="1" type="noConversion"/>
  </si>
  <si>
    <t>蜘蛛目</t>
    <phoneticPr fontId="1" type="noConversion"/>
  </si>
  <si>
    <t>雙翅目</t>
    <phoneticPr fontId="1" type="noConversion"/>
  </si>
  <si>
    <t>蝗科</t>
    <phoneticPr fontId="1" type="noConversion"/>
  </si>
  <si>
    <t>蟋蟀科</t>
    <phoneticPr fontId="1" type="noConversion"/>
  </si>
  <si>
    <t>稻蝨科</t>
    <phoneticPr fontId="1" type="noConversion"/>
  </si>
  <si>
    <t>蛛緣椿科</t>
    <phoneticPr fontId="1" type="noConversion"/>
  </si>
  <si>
    <t>龜椿科</t>
    <phoneticPr fontId="1" type="noConversion"/>
  </si>
  <si>
    <t>盾椿科</t>
    <phoneticPr fontId="1" type="noConversion"/>
  </si>
  <si>
    <t>盲椿科</t>
    <phoneticPr fontId="1" type="noConversion"/>
  </si>
  <si>
    <t>葉蟬科</t>
    <phoneticPr fontId="1" type="noConversion"/>
  </si>
  <si>
    <t>長椿科</t>
    <phoneticPr fontId="1" type="noConversion"/>
  </si>
  <si>
    <t>瓢蟲科</t>
    <phoneticPr fontId="1" type="noConversion"/>
  </si>
  <si>
    <t>袋蛛科</t>
    <phoneticPr fontId="1" type="noConversion"/>
  </si>
  <si>
    <t>金蛛</t>
    <phoneticPr fontId="1" type="noConversion"/>
  </si>
  <si>
    <t>皿蛛科</t>
    <phoneticPr fontId="1" type="noConversion"/>
  </si>
  <si>
    <t>金花蟲科</t>
    <phoneticPr fontId="1" type="noConversion"/>
  </si>
  <si>
    <t>渚蠅科</t>
    <phoneticPr fontId="1" type="noConversion"/>
  </si>
  <si>
    <t>稈蠅科</t>
    <phoneticPr fontId="1" type="noConversion"/>
  </si>
  <si>
    <t>渚蠅科</t>
    <phoneticPr fontId="1" type="noConversion"/>
  </si>
  <si>
    <t>寄蠅科</t>
    <phoneticPr fontId="1" type="noConversion"/>
  </si>
  <si>
    <t>舞虻科</t>
    <phoneticPr fontId="1" type="noConversion"/>
  </si>
  <si>
    <t>長足虻科</t>
    <phoneticPr fontId="1" type="noConversion"/>
  </si>
  <si>
    <t>果實蠅科</t>
    <phoneticPr fontId="1" type="noConversion"/>
  </si>
  <si>
    <t>頭蠅科</t>
    <phoneticPr fontId="1" type="noConversion"/>
  </si>
  <si>
    <t>小稻蝗</t>
    <phoneticPr fontId="1" type="noConversion"/>
  </si>
  <si>
    <t>蟋蟀科</t>
    <phoneticPr fontId="1" type="noConversion"/>
  </si>
  <si>
    <t>斑飛蝨</t>
    <phoneticPr fontId="1" type="noConversion"/>
  </si>
  <si>
    <t>白背飛蝨</t>
    <phoneticPr fontId="1" type="noConversion"/>
  </si>
  <si>
    <t>褐飛蝨</t>
    <phoneticPr fontId="1" type="noConversion"/>
  </si>
  <si>
    <t>絹飛蝨</t>
    <phoneticPr fontId="1" type="noConversion"/>
  </si>
  <si>
    <t>禾蛛緣椿</t>
    <phoneticPr fontId="1" type="noConversion"/>
  </si>
  <si>
    <t>偽黑尾葉蟬</t>
    <phoneticPr fontId="1" type="noConversion"/>
  </si>
  <si>
    <t>電光葉蟬</t>
    <phoneticPr fontId="1" type="noConversion"/>
  </si>
  <si>
    <t>黑條黑尾葉蟬</t>
    <phoneticPr fontId="1" type="noConversion"/>
  </si>
  <si>
    <t>橙瓢蟲</t>
    <phoneticPr fontId="1" type="noConversion"/>
  </si>
  <si>
    <t>泥渚蠅</t>
    <phoneticPr fontId="1" type="noConversion"/>
  </si>
  <si>
    <t>ana</t>
    <phoneticPr fontId="1" type="noConversion"/>
  </si>
  <si>
    <t>直翅目</t>
    <phoneticPr fontId="1" type="noConversion"/>
  </si>
  <si>
    <t>長椿科</t>
    <phoneticPr fontId="1" type="noConversion"/>
  </si>
  <si>
    <t>稻蝨科</t>
    <phoneticPr fontId="1" type="noConversion"/>
  </si>
  <si>
    <t>椿科</t>
    <phoneticPr fontId="1" type="noConversion"/>
  </si>
  <si>
    <t>稈蠅科</t>
    <phoneticPr fontId="1" type="noConversion"/>
  </si>
  <si>
    <t>果實蠅科</t>
    <phoneticPr fontId="1" type="noConversion"/>
  </si>
  <si>
    <t>金花蟲科</t>
    <phoneticPr fontId="1" type="noConversion"/>
  </si>
  <si>
    <t>錐頭蝗科</t>
    <phoneticPr fontId="1" type="noConversion"/>
  </si>
  <si>
    <t>金蛛科</t>
    <phoneticPr fontId="1" type="noConversion"/>
  </si>
  <si>
    <t>狼蛛科</t>
    <phoneticPr fontId="1" type="noConversion"/>
  </si>
  <si>
    <t>蟻科</t>
    <phoneticPr fontId="1" type="noConversion"/>
  </si>
  <si>
    <t>小繭蜂科</t>
    <phoneticPr fontId="1" type="noConversion"/>
  </si>
  <si>
    <t>姬蜂科</t>
    <phoneticPr fontId="1" type="noConversion"/>
  </si>
  <si>
    <t>金小蜂科</t>
    <phoneticPr fontId="1" type="noConversion"/>
  </si>
  <si>
    <t>黑椿象</t>
    <phoneticPr fontId="1" type="noConversion"/>
  </si>
  <si>
    <t>蔓椿科</t>
    <phoneticPr fontId="1" type="noConversion"/>
  </si>
  <si>
    <t>貓蛛科</t>
    <phoneticPr fontId="1" type="noConversion"/>
  </si>
  <si>
    <t>瓢蟲科</t>
    <phoneticPr fontId="1" type="noConversion"/>
  </si>
  <si>
    <t>釉小蜂科</t>
    <phoneticPr fontId="1" type="noConversion"/>
  </si>
  <si>
    <t>長腳蛛科</t>
    <phoneticPr fontId="1" type="noConversion"/>
  </si>
  <si>
    <t>錐頭蝗科</t>
    <phoneticPr fontId="1" type="noConversion"/>
  </si>
  <si>
    <t>大蚊科</t>
    <phoneticPr fontId="1" type="noConversion"/>
  </si>
  <si>
    <t>沼蠅科</t>
    <phoneticPr fontId="1" type="noConversion"/>
  </si>
  <si>
    <t>果實蠅科</t>
    <phoneticPr fontId="1" type="noConversion"/>
  </si>
  <si>
    <t>縞蠅科</t>
    <phoneticPr fontId="1" type="noConversion"/>
  </si>
  <si>
    <t>頭蠅科</t>
    <phoneticPr fontId="1" type="noConversion"/>
  </si>
  <si>
    <t>偽黑尾葉蟬</t>
    <phoneticPr fontId="1" type="noConversion"/>
  </si>
  <si>
    <t>白背飛蝨</t>
    <phoneticPr fontId="1" type="noConversion"/>
  </si>
  <si>
    <t>稻赤蔓椿</t>
    <phoneticPr fontId="1" type="noConversion"/>
  </si>
  <si>
    <t>橙瓢蟲</t>
    <phoneticPr fontId="1" type="noConversion"/>
  </si>
  <si>
    <t>爪哇</t>
    <phoneticPr fontId="1" type="noConversion"/>
  </si>
  <si>
    <t>華麗</t>
    <phoneticPr fontId="1" type="noConversion"/>
  </si>
  <si>
    <t>日本</t>
    <phoneticPr fontId="1" type="noConversion"/>
  </si>
  <si>
    <t>長角沼蠅</t>
    <phoneticPr fontId="1" type="noConversion"/>
  </si>
  <si>
    <t>蜘蛛目</t>
    <phoneticPr fontId="1" type="noConversion"/>
  </si>
  <si>
    <t>鞘翅目</t>
    <phoneticPr fontId="1" type="noConversion"/>
  </si>
  <si>
    <t>雙翅目</t>
    <phoneticPr fontId="1" type="noConversion"/>
  </si>
  <si>
    <t>蜉蝣目</t>
    <phoneticPr fontId="1" type="noConversion"/>
  </si>
  <si>
    <t>蔓椿科</t>
    <phoneticPr fontId="1" type="noConversion"/>
  </si>
  <si>
    <t>紅螯蛛科</t>
    <phoneticPr fontId="1" type="noConversion"/>
  </si>
  <si>
    <t>蜉蝣科</t>
    <phoneticPr fontId="1" type="noConversion"/>
  </si>
  <si>
    <t>稻赤蔓椿</t>
    <phoneticPr fontId="1" type="noConversion"/>
  </si>
  <si>
    <t>ana</t>
    <phoneticPr fontId="1" type="noConversion"/>
  </si>
  <si>
    <t>繭蜂科</t>
    <phoneticPr fontId="1" type="noConversion"/>
  </si>
  <si>
    <t>蠅虎科</t>
    <phoneticPr fontId="1" type="noConversion"/>
  </si>
  <si>
    <t>隱翅蟲科</t>
    <phoneticPr fontId="1" type="noConversion"/>
  </si>
  <si>
    <t>寄蠅科</t>
    <phoneticPr fontId="1" type="noConversion"/>
  </si>
  <si>
    <t>大蚊科</t>
    <phoneticPr fontId="1" type="noConversion"/>
  </si>
  <si>
    <t>蕈蚋科</t>
    <phoneticPr fontId="1" type="noConversion"/>
  </si>
  <si>
    <t>電光葉蟬</t>
    <phoneticPr fontId="1" type="noConversion"/>
  </si>
  <si>
    <t>半翅目</t>
    <phoneticPr fontId="1" type="noConversion"/>
  </si>
  <si>
    <t>椿科</t>
    <phoneticPr fontId="1" type="noConversion"/>
  </si>
  <si>
    <t>隱翅蟲科</t>
    <phoneticPr fontId="1" type="noConversion"/>
  </si>
  <si>
    <t>金花蟲科</t>
    <phoneticPr fontId="1" type="noConversion"/>
  </si>
  <si>
    <t>搖蚊科</t>
    <phoneticPr fontId="1" type="noConversion"/>
  </si>
  <si>
    <t>偽黑尾葉蟬</t>
    <phoneticPr fontId="1" type="noConversion"/>
  </si>
  <si>
    <t>斑飛蝨</t>
    <phoneticPr fontId="1" type="noConversion"/>
  </si>
  <si>
    <t>隱搖蚊</t>
    <phoneticPr fontId="1" type="noConversion"/>
  </si>
  <si>
    <t>稻害者</t>
    <phoneticPr fontId="1" type="noConversion"/>
  </si>
  <si>
    <t>植食者</t>
    <phoneticPr fontId="1" type="noConversion"/>
  </si>
  <si>
    <t>稻害者</t>
    <phoneticPr fontId="1" type="noConversion"/>
  </si>
  <si>
    <t>掠食者</t>
    <phoneticPr fontId="1" type="noConversion"/>
  </si>
  <si>
    <t>植食者</t>
    <phoneticPr fontId="1" type="noConversion"/>
  </si>
  <si>
    <t>擬寄生者</t>
    <phoneticPr fontId="1" type="noConversion"/>
  </si>
  <si>
    <t>中性物種</t>
    <phoneticPr fontId="1" type="noConversion"/>
  </si>
  <si>
    <t>膜翅目</t>
    <phoneticPr fontId="1" type="noConversion"/>
  </si>
  <si>
    <t>象鼻蟲科</t>
    <phoneticPr fontId="1" type="noConversion"/>
  </si>
  <si>
    <t>蠓科</t>
    <phoneticPr fontId="1" type="noConversion"/>
  </si>
  <si>
    <t>半翅目</t>
    <phoneticPr fontId="1" type="noConversion"/>
  </si>
  <si>
    <t>蜘蛛目</t>
    <phoneticPr fontId="1" type="noConversion"/>
  </si>
  <si>
    <t>膜翅目</t>
    <phoneticPr fontId="1" type="noConversion"/>
  </si>
  <si>
    <t>雙翅目</t>
    <phoneticPr fontId="1" type="noConversion"/>
  </si>
  <si>
    <t>椿象科</t>
    <phoneticPr fontId="1" type="noConversion"/>
  </si>
  <si>
    <t>荔椿科</t>
    <phoneticPr fontId="1" type="noConversion"/>
  </si>
  <si>
    <t>蛛緣椿科</t>
    <phoneticPr fontId="1" type="noConversion"/>
  </si>
  <si>
    <t>稻蝨科</t>
    <phoneticPr fontId="1" type="noConversion"/>
  </si>
  <si>
    <t>白背飛蝨</t>
    <phoneticPr fontId="1" type="noConversion"/>
  </si>
  <si>
    <t>褐飛蝨</t>
    <phoneticPr fontId="1" type="noConversion"/>
  </si>
  <si>
    <t>斑飛蝨</t>
    <phoneticPr fontId="1" type="noConversion"/>
  </si>
  <si>
    <t>介殼蟲科</t>
    <phoneticPr fontId="1" type="noConversion"/>
  </si>
  <si>
    <t>蚜科</t>
    <phoneticPr fontId="1" type="noConversion"/>
  </si>
  <si>
    <t>葉蟬科</t>
    <phoneticPr fontId="1" type="noConversion"/>
  </si>
  <si>
    <t>偽黑尾葉蟬</t>
    <phoneticPr fontId="1" type="noConversion"/>
  </si>
  <si>
    <t>白翅褐脈葉蟬</t>
    <phoneticPr fontId="1" type="noConversion"/>
  </si>
  <si>
    <t>直翅目</t>
    <phoneticPr fontId="1" type="noConversion"/>
  </si>
  <si>
    <t>鞘翅目</t>
    <phoneticPr fontId="1" type="noConversion"/>
  </si>
  <si>
    <t>蟋蟀科</t>
    <phoneticPr fontId="1" type="noConversion"/>
  </si>
  <si>
    <t>瓢蟲科</t>
    <phoneticPr fontId="1" type="noConversion"/>
  </si>
  <si>
    <t>貓蛛科</t>
    <phoneticPr fontId="1" type="noConversion"/>
  </si>
  <si>
    <t>鐮蜂科</t>
    <phoneticPr fontId="1" type="noConversion"/>
  </si>
  <si>
    <t>小繭蜂科</t>
    <phoneticPr fontId="1" type="noConversion"/>
  </si>
  <si>
    <t>蟻型蜂科</t>
    <phoneticPr fontId="1" type="noConversion"/>
  </si>
  <si>
    <t>癭蜂科</t>
    <phoneticPr fontId="1" type="noConversion"/>
  </si>
  <si>
    <t>沼蠅科</t>
    <phoneticPr fontId="1" type="noConversion"/>
  </si>
  <si>
    <t>果實蠅科</t>
    <phoneticPr fontId="1" type="noConversion"/>
  </si>
  <si>
    <t>日蠅科</t>
    <phoneticPr fontId="1" type="noConversion"/>
  </si>
  <si>
    <t>稈蠅科</t>
    <phoneticPr fontId="1" type="noConversion"/>
  </si>
  <si>
    <t>橙瓢蟲</t>
    <phoneticPr fontId="1" type="noConversion"/>
  </si>
  <si>
    <t>長角沼蠅</t>
    <phoneticPr fontId="1" type="noConversion"/>
  </si>
  <si>
    <t>果實蠅科</t>
    <phoneticPr fontId="1" type="noConversion"/>
  </si>
  <si>
    <t>半翅目</t>
    <phoneticPr fontId="1" type="noConversion"/>
  </si>
  <si>
    <t>池畔搖蚊</t>
    <phoneticPr fontId="1" type="noConversion"/>
  </si>
  <si>
    <t>白背飛蝨</t>
    <phoneticPr fontId="1" type="noConversion"/>
  </si>
  <si>
    <t>偽黑尾葉蟬</t>
    <phoneticPr fontId="1" type="noConversion"/>
  </si>
  <si>
    <t>金蛛科</t>
    <phoneticPr fontId="1" type="noConversion"/>
  </si>
  <si>
    <t>蟹蛛科</t>
    <phoneticPr fontId="1" type="noConversion"/>
  </si>
  <si>
    <t>半翅目</t>
    <phoneticPr fontId="1" type="noConversion"/>
  </si>
  <si>
    <t>偽黑尾葉蟬</t>
    <phoneticPr fontId="1" type="noConversion"/>
  </si>
  <si>
    <t>電光葉蟬</t>
    <phoneticPr fontId="1" type="noConversion"/>
  </si>
  <si>
    <t>斑飛蝨</t>
    <phoneticPr fontId="1" type="noConversion"/>
  </si>
  <si>
    <t>白背飛蝨</t>
    <phoneticPr fontId="1" type="noConversion"/>
  </si>
  <si>
    <t>鞘翅目</t>
    <phoneticPr fontId="1" type="noConversion"/>
  </si>
  <si>
    <t>池畔搖蚊</t>
    <phoneticPr fontId="1" type="noConversion"/>
  </si>
  <si>
    <t>姬蜂科</t>
    <phoneticPr fontId="1" type="noConversion"/>
  </si>
  <si>
    <t>搖蚊科</t>
    <phoneticPr fontId="1" type="noConversion"/>
  </si>
  <si>
    <t>稻害者</t>
    <phoneticPr fontId="1" type="noConversion"/>
  </si>
  <si>
    <t>植食者</t>
    <phoneticPr fontId="1" type="noConversion"/>
  </si>
  <si>
    <t>稻害者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</si>
  <si>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</si>
  <si>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</si>
  <si>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</si>
  <si>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植食者</t>
    <phoneticPr fontId="1" type="noConversion"/>
  </si>
  <si>
    <t>中性物種</t>
    <phoneticPr fontId="1" type="noConversion"/>
  </si>
  <si>
    <t>稻害者</t>
    <phoneticPr fontId="1" type="noConversion"/>
  </si>
  <si>
    <t>隆胸長椿</t>
    <phoneticPr fontId="1" type="noConversion"/>
  </si>
  <si>
    <t>稻害者</t>
    <phoneticPr fontId="1" type="noConversion"/>
  </si>
  <si>
    <t>隆胸長椿</t>
    <phoneticPr fontId="1" type="noConversion"/>
  </si>
  <si>
    <t>長椿科</t>
    <phoneticPr fontId="1" type="noConversion"/>
  </si>
  <si>
    <t>隆胸長椿</t>
    <phoneticPr fontId="1" type="noConversion"/>
  </si>
  <si>
    <t>半翅目</t>
    <phoneticPr fontId="1" type="noConversion"/>
  </si>
  <si>
    <t>直翅目</t>
    <phoneticPr fontId="1" type="noConversion"/>
  </si>
  <si>
    <t>蜘蛛目</t>
    <phoneticPr fontId="1" type="noConversion"/>
  </si>
  <si>
    <t>鞘翅目</t>
    <phoneticPr fontId="1" type="noConversion"/>
  </si>
  <si>
    <t>膜翅目</t>
    <phoneticPr fontId="1" type="noConversion"/>
  </si>
  <si>
    <t>雙翅目</t>
    <phoneticPr fontId="1" type="noConversion"/>
  </si>
  <si>
    <t>錐頭蝗科</t>
    <phoneticPr fontId="1" type="noConversion"/>
  </si>
  <si>
    <t>蟋蟀科</t>
    <phoneticPr fontId="1" type="noConversion"/>
  </si>
  <si>
    <t>金蛛科</t>
    <phoneticPr fontId="1" type="noConversion"/>
  </si>
  <si>
    <t>瓢蟲科</t>
    <phoneticPr fontId="1" type="noConversion"/>
  </si>
  <si>
    <t>橙瓢蟲</t>
    <phoneticPr fontId="1" type="noConversion"/>
  </si>
  <si>
    <t>步行蟲科</t>
    <phoneticPr fontId="1" type="noConversion"/>
  </si>
  <si>
    <t>長椿科</t>
    <phoneticPr fontId="1" type="noConversion"/>
  </si>
  <si>
    <t>隆胸長椿</t>
    <phoneticPr fontId="1" type="noConversion"/>
  </si>
  <si>
    <t>盲椿科</t>
    <phoneticPr fontId="1" type="noConversion"/>
  </si>
  <si>
    <t>大眼長椿科</t>
    <phoneticPr fontId="1" type="noConversion"/>
  </si>
  <si>
    <t>葉蟬科</t>
    <phoneticPr fontId="1" type="noConversion"/>
  </si>
  <si>
    <t>稻蝨科</t>
    <phoneticPr fontId="1" type="noConversion"/>
  </si>
  <si>
    <t>花椿科</t>
    <phoneticPr fontId="1" type="noConversion"/>
  </si>
  <si>
    <t>釉小蜂科</t>
    <phoneticPr fontId="1" type="noConversion"/>
  </si>
  <si>
    <t>姬蜂科</t>
    <phoneticPr fontId="1" type="noConversion"/>
  </si>
  <si>
    <t>大蚊科</t>
    <phoneticPr fontId="1" type="noConversion"/>
  </si>
  <si>
    <t>搖蚊科</t>
    <phoneticPr fontId="1" type="noConversion"/>
  </si>
  <si>
    <t>稈蠅科</t>
    <phoneticPr fontId="1" type="noConversion"/>
  </si>
  <si>
    <t>日蠅科</t>
    <phoneticPr fontId="1" type="noConversion"/>
  </si>
  <si>
    <t>渚蠅科</t>
    <phoneticPr fontId="1" type="noConversion"/>
  </si>
  <si>
    <t>白翅褐脈葉蟬</t>
    <phoneticPr fontId="1" type="noConversion"/>
  </si>
  <si>
    <t>白背飛蝨</t>
    <phoneticPr fontId="1" type="noConversion"/>
  </si>
  <si>
    <t>小黑花椿象</t>
    <phoneticPr fontId="1" type="noConversion"/>
  </si>
  <si>
    <t>tetrastichus</t>
    <phoneticPr fontId="1" type="noConversion"/>
  </si>
  <si>
    <t>pediobius</t>
    <phoneticPr fontId="1" type="noConversion"/>
  </si>
  <si>
    <t>anatrichus</t>
    <phoneticPr fontId="1" type="noConversion"/>
  </si>
  <si>
    <t>長角沼蠅</t>
    <phoneticPr fontId="1" type="noConversion"/>
  </si>
  <si>
    <t>直翅目</t>
    <phoneticPr fontId="1" type="noConversion"/>
  </si>
  <si>
    <t>蜘蛛目</t>
    <phoneticPr fontId="1" type="noConversion"/>
  </si>
  <si>
    <t>雙翅目</t>
    <phoneticPr fontId="1" type="noConversion"/>
  </si>
  <si>
    <t>螽斯科</t>
    <phoneticPr fontId="1" type="noConversion"/>
  </si>
  <si>
    <t>金花蟲科</t>
    <phoneticPr fontId="1" type="noConversion"/>
  </si>
  <si>
    <t>金花蟲科</t>
    <phoneticPr fontId="1" type="noConversion"/>
  </si>
  <si>
    <t>瓢蟲科</t>
    <phoneticPr fontId="1" type="noConversion"/>
  </si>
  <si>
    <t>隱翅蟲科</t>
    <phoneticPr fontId="1" type="noConversion"/>
  </si>
  <si>
    <t>貓蛛科</t>
    <phoneticPr fontId="1" type="noConversion"/>
  </si>
  <si>
    <t>金蛛科</t>
    <phoneticPr fontId="1" type="noConversion"/>
  </si>
  <si>
    <t>稻蝨科</t>
    <phoneticPr fontId="1" type="noConversion"/>
  </si>
  <si>
    <t>扁股小蜂科</t>
    <phoneticPr fontId="1" type="noConversion"/>
  </si>
  <si>
    <t>釉小蜂科</t>
    <phoneticPr fontId="1" type="noConversion"/>
  </si>
  <si>
    <t>緣腹細蜂科</t>
    <phoneticPr fontId="1" type="noConversion"/>
  </si>
  <si>
    <t>蚜小蜂科</t>
    <phoneticPr fontId="1" type="noConversion"/>
  </si>
  <si>
    <t>沼蠅科</t>
    <phoneticPr fontId="1" type="noConversion"/>
  </si>
  <si>
    <t>舞虻科</t>
    <phoneticPr fontId="1" type="noConversion"/>
  </si>
  <si>
    <t>大黑星龜金花蟲</t>
    <phoneticPr fontId="1" type="noConversion"/>
  </si>
  <si>
    <t>橙瓢蟲</t>
    <phoneticPr fontId="1" type="noConversion"/>
  </si>
  <si>
    <t>偽黑尾葉蟬</t>
    <phoneticPr fontId="1" type="noConversion"/>
  </si>
  <si>
    <t>斑飛蝨</t>
    <phoneticPr fontId="1" type="noConversion"/>
  </si>
  <si>
    <t>長角沼蠅</t>
    <phoneticPr fontId="1" type="noConversion"/>
  </si>
  <si>
    <t>ana</t>
    <phoneticPr fontId="1" type="noConversion"/>
  </si>
  <si>
    <t>蝗科</t>
    <phoneticPr fontId="1" type="noConversion"/>
  </si>
  <si>
    <t>金花蟲科</t>
    <phoneticPr fontId="1" type="noConversion"/>
  </si>
  <si>
    <t>蔓椿科</t>
    <phoneticPr fontId="1" type="noConversion"/>
  </si>
  <si>
    <t>椿科</t>
    <phoneticPr fontId="1" type="noConversion"/>
  </si>
  <si>
    <t>盾椿科</t>
    <phoneticPr fontId="1" type="noConversion"/>
  </si>
  <si>
    <t>小繭蜂科</t>
    <phoneticPr fontId="1" type="noConversion"/>
  </si>
  <si>
    <t>緣腹細蜂科</t>
    <phoneticPr fontId="1" type="noConversion"/>
  </si>
  <si>
    <t>粒卵蜂</t>
    <phoneticPr fontId="1" type="noConversion"/>
  </si>
  <si>
    <t>蟻型蜂科</t>
    <phoneticPr fontId="1" type="noConversion"/>
  </si>
  <si>
    <t>釉小蜂科</t>
    <phoneticPr fontId="1" type="noConversion"/>
  </si>
  <si>
    <t>Macroteleia</t>
    <phoneticPr fontId="1" type="noConversion"/>
  </si>
  <si>
    <t>沼蠅科</t>
    <phoneticPr fontId="1" type="noConversion"/>
  </si>
  <si>
    <t>舞虻科</t>
    <phoneticPr fontId="1" type="noConversion"/>
  </si>
  <si>
    <t>渚蠅科</t>
    <phoneticPr fontId="1" type="noConversion"/>
  </si>
  <si>
    <t>搖蚊科</t>
    <phoneticPr fontId="1" type="noConversion"/>
  </si>
  <si>
    <t>克利搖蚊</t>
    <phoneticPr fontId="1" type="noConversion"/>
  </si>
  <si>
    <t>白背飛蝨</t>
    <phoneticPr fontId="1" type="noConversion"/>
  </si>
  <si>
    <t>稻赤蔓椿</t>
    <phoneticPr fontId="1" type="noConversion"/>
  </si>
  <si>
    <t>南方綠椿象</t>
    <phoneticPr fontId="1" type="noConversion"/>
  </si>
  <si>
    <t>小稻蝗</t>
    <phoneticPr fontId="1" type="noConversion"/>
  </si>
  <si>
    <t>姬蜂科</t>
    <phoneticPr fontId="1" type="noConversion"/>
  </si>
  <si>
    <t>小繭蜂科</t>
    <phoneticPr fontId="1" type="noConversion"/>
  </si>
  <si>
    <t>釉小蜂科</t>
    <phoneticPr fontId="1" type="noConversion"/>
  </si>
  <si>
    <t>金小蜂科</t>
    <phoneticPr fontId="1" type="noConversion"/>
  </si>
  <si>
    <t>皿網蛛科</t>
    <phoneticPr fontId="1" type="noConversion"/>
  </si>
  <si>
    <t>蔓椿科</t>
    <phoneticPr fontId="1" type="noConversion"/>
  </si>
  <si>
    <t>葉蟬科</t>
    <phoneticPr fontId="1" type="noConversion"/>
  </si>
  <si>
    <t>家蠅科</t>
    <phoneticPr fontId="1" type="noConversion"/>
  </si>
  <si>
    <t>長足虻科</t>
    <phoneticPr fontId="1" type="noConversion"/>
  </si>
  <si>
    <t>頭蠅科</t>
    <phoneticPr fontId="1" type="noConversion"/>
  </si>
  <si>
    <t>池畔搖蚊</t>
    <phoneticPr fontId="1" type="noConversion"/>
  </si>
  <si>
    <t>褐飛蝨</t>
    <phoneticPr fontId="1" type="noConversion"/>
  </si>
  <si>
    <t>白背飛蝨</t>
    <phoneticPr fontId="1" type="noConversion"/>
  </si>
  <si>
    <t>偽黑尾葉蟬</t>
    <phoneticPr fontId="1" type="noConversion"/>
  </si>
  <si>
    <t>稻赤蔓椿</t>
    <phoneticPr fontId="1" type="noConversion"/>
  </si>
  <si>
    <t>植食者</t>
    <phoneticPr fontId="1" type="noConversion"/>
  </si>
  <si>
    <t>掠食者</t>
    <phoneticPr fontId="1" type="noConversion"/>
  </si>
  <si>
    <t>擬寄生者</t>
    <phoneticPr fontId="1" type="noConversion"/>
  </si>
  <si>
    <t>中性物種</t>
    <phoneticPr fontId="1" type="noConversion"/>
  </si>
  <si>
    <t>植食者</t>
    <phoneticPr fontId="1" type="noConversion"/>
  </si>
  <si>
    <t>掠食者</t>
    <phoneticPr fontId="1" type="noConversion"/>
  </si>
  <si>
    <t>稻害者</t>
    <phoneticPr fontId="1" type="noConversion"/>
  </si>
  <si>
    <t>日蠅</t>
    <phoneticPr fontId="1" type="noConversion"/>
  </si>
  <si>
    <t>偽黑尾葉蟬</t>
    <phoneticPr fontId="1" type="noConversion"/>
  </si>
  <si>
    <t>電光葉蟬</t>
    <phoneticPr fontId="1" type="noConversion"/>
  </si>
  <si>
    <t>斑飛蝨</t>
    <phoneticPr fontId="1" type="noConversion"/>
  </si>
  <si>
    <t>褐飛蝨</t>
    <phoneticPr fontId="1" type="noConversion"/>
  </si>
  <si>
    <t>橙瓢蟲</t>
    <phoneticPr fontId="1" type="noConversion"/>
  </si>
  <si>
    <t>紅螯蛛科</t>
    <phoneticPr fontId="1" type="noConversion"/>
  </si>
  <si>
    <t>蟻蛛(跳蛛)</t>
    <phoneticPr fontId="1" type="noConversion"/>
  </si>
  <si>
    <t>雙翅目</t>
    <phoneticPr fontId="1" type="noConversion"/>
  </si>
  <si>
    <t>果實蠅科</t>
    <phoneticPr fontId="1" type="noConversion"/>
  </si>
  <si>
    <t>稈蠅科</t>
    <phoneticPr fontId="1" type="noConversion"/>
  </si>
  <si>
    <t>果蠅科</t>
    <phoneticPr fontId="1" type="noConversion"/>
  </si>
  <si>
    <t>舞虻科</t>
    <phoneticPr fontId="1" type="noConversion"/>
  </si>
  <si>
    <t>寄蠅科</t>
    <phoneticPr fontId="1" type="noConversion"/>
  </si>
  <si>
    <t>長足虻科</t>
    <phoneticPr fontId="1" type="noConversion"/>
  </si>
  <si>
    <t>荔椿科</t>
    <phoneticPr fontId="1" type="noConversion"/>
  </si>
  <si>
    <t>半翅目</t>
    <phoneticPr fontId="1" type="noConversion"/>
  </si>
  <si>
    <t>直翅目</t>
    <phoneticPr fontId="1" type="noConversion"/>
  </si>
  <si>
    <t>螽斯科</t>
    <phoneticPr fontId="1" type="noConversion"/>
  </si>
  <si>
    <t>椿科</t>
    <phoneticPr fontId="1" type="noConversion"/>
  </si>
  <si>
    <t>蛛緣椿科</t>
    <phoneticPr fontId="1" type="noConversion"/>
  </si>
  <si>
    <t>禾蛛緣椿</t>
    <phoneticPr fontId="1" type="noConversion"/>
  </si>
  <si>
    <t>南方綠椿象</t>
    <phoneticPr fontId="1" type="noConversion"/>
  </si>
  <si>
    <t>隆胸長椿</t>
    <phoneticPr fontId="1" type="noConversion"/>
  </si>
  <si>
    <t>葉蟬科</t>
    <phoneticPr fontId="1" type="noConversion"/>
  </si>
  <si>
    <t>稻蝨科</t>
    <phoneticPr fontId="1" type="noConversion"/>
  </si>
  <si>
    <t>蟻科</t>
    <phoneticPr fontId="1" type="noConversion"/>
  </si>
  <si>
    <t>鞘翅目</t>
    <phoneticPr fontId="1" type="noConversion"/>
  </si>
  <si>
    <t>膜翅目</t>
    <phoneticPr fontId="1" type="noConversion"/>
  </si>
  <si>
    <t>蜘蛛目</t>
    <phoneticPr fontId="1" type="noConversion"/>
  </si>
  <si>
    <t>小繭蜂科</t>
    <phoneticPr fontId="1" type="noConversion"/>
  </si>
  <si>
    <t>蟹蛛科</t>
    <phoneticPr fontId="1" type="noConversion"/>
  </si>
  <si>
    <t>貓蛛科</t>
    <phoneticPr fontId="1" type="noConversion"/>
  </si>
  <si>
    <t>金蛛科</t>
    <phoneticPr fontId="1" type="noConversion"/>
  </si>
  <si>
    <t>蠅虎科</t>
    <phoneticPr fontId="1" type="noConversion"/>
  </si>
  <si>
    <t>瓢蟲科</t>
    <phoneticPr fontId="1" type="noConversion"/>
  </si>
  <si>
    <t>粒卵蜂</t>
    <phoneticPr fontId="1" type="noConversion"/>
  </si>
  <si>
    <t>荔椿科</t>
    <phoneticPr fontId="1" type="noConversion"/>
  </si>
  <si>
    <t>盲椿科</t>
    <phoneticPr fontId="1" type="noConversion"/>
  </si>
  <si>
    <t>偽黑尾葉蟬</t>
    <phoneticPr fontId="1" type="noConversion"/>
  </si>
  <si>
    <t>白背飛蝨</t>
    <phoneticPr fontId="1" type="noConversion"/>
  </si>
  <si>
    <t>蟋蟀科</t>
    <phoneticPr fontId="1" type="noConversion"/>
  </si>
  <si>
    <t>鞘翅目</t>
    <phoneticPr fontId="1" type="noConversion"/>
  </si>
  <si>
    <t>直翅目</t>
    <phoneticPr fontId="1" type="noConversion"/>
  </si>
  <si>
    <t>膜翅目</t>
    <phoneticPr fontId="1" type="noConversion"/>
  </si>
  <si>
    <t>沼蠅科</t>
    <phoneticPr fontId="1" type="noConversion"/>
  </si>
  <si>
    <t>瓢蟲科</t>
    <phoneticPr fontId="1" type="noConversion"/>
  </si>
  <si>
    <t>金花蟲科</t>
    <phoneticPr fontId="1" type="noConversion"/>
  </si>
  <si>
    <t>白翅褐脈葉蟬</t>
    <phoneticPr fontId="1" type="noConversion"/>
  </si>
  <si>
    <t>蟹蛛科</t>
    <phoneticPr fontId="1" type="noConversion"/>
  </si>
  <si>
    <t>狼蛛科</t>
    <phoneticPr fontId="1" type="noConversion"/>
  </si>
  <si>
    <t>姬蜂科</t>
    <phoneticPr fontId="1" type="noConversion"/>
  </si>
  <si>
    <t>金小蜂科</t>
    <phoneticPr fontId="1" type="noConversion"/>
  </si>
  <si>
    <t>蟻型蜂科</t>
    <phoneticPr fontId="1" type="noConversion"/>
  </si>
  <si>
    <t>橙瓢蟲</t>
    <phoneticPr fontId="1" type="noConversion"/>
  </si>
  <si>
    <t>長角沼蠅</t>
    <phoneticPr fontId="1" type="noConversion"/>
  </si>
  <si>
    <t>華麗長腳蛛</t>
    <phoneticPr fontId="1" type="noConversion"/>
  </si>
  <si>
    <t>掠食者</t>
    <phoneticPr fontId="1" type="noConversion"/>
  </si>
  <si>
    <t>中性物種</t>
    <phoneticPr fontId="1" type="noConversion"/>
  </si>
  <si>
    <t>掠食者</t>
    <phoneticPr fontId="1" type="noConversion"/>
  </si>
  <si>
    <t>植食者</t>
    <phoneticPr fontId="1" type="noConversion"/>
  </si>
  <si>
    <t>稻害者</t>
    <phoneticPr fontId="1" type="noConversion"/>
  </si>
  <si>
    <t>擬寄生者</t>
    <phoneticPr fontId="1" type="noConversion"/>
  </si>
  <si>
    <t>掠食者物種數</t>
  </si>
  <si>
    <t>掠食者樣本數</t>
  </si>
  <si>
    <t>擬寄生者物種數</t>
  </si>
  <si>
    <t>擬寄生者樣本數</t>
  </si>
  <si>
    <t>稻害者物種數</t>
  </si>
  <si>
    <t>稻害者樣本數</t>
  </si>
  <si>
    <t>中性物種數</t>
  </si>
  <si>
    <t>中性物種樣本數</t>
  </si>
  <si>
    <t>SW index</t>
  </si>
  <si>
    <t>Simpson</t>
  </si>
  <si>
    <t>Pielous</t>
  </si>
  <si>
    <t>地點</t>
  </si>
  <si>
    <t>里山有機1</t>
  </si>
  <si>
    <t>里山有機2</t>
  </si>
  <si>
    <t>里山有機3</t>
  </si>
  <si>
    <t>里山慣行1</t>
  </si>
  <si>
    <t>里山慣行2</t>
  </si>
  <si>
    <t>里山慣行3</t>
  </si>
  <si>
    <t>里地有機1</t>
  </si>
  <si>
    <t>里地有機2</t>
  </si>
  <si>
    <t>里地有機3</t>
  </si>
  <si>
    <t>里地慣行1</t>
  </si>
  <si>
    <t>里地慣行2</t>
  </si>
  <si>
    <t>里地慣行3</t>
  </si>
  <si>
    <t>里海有機</t>
  </si>
  <si>
    <t>里海慣行</t>
  </si>
  <si>
    <t>里山有機</t>
  </si>
  <si>
    <t>里山慣行</t>
  </si>
  <si>
    <t>里地有機</t>
  </si>
  <si>
    <t>里地慣行</t>
  </si>
  <si>
    <t>有機</t>
  </si>
  <si>
    <t>慣行</t>
  </si>
  <si>
    <t>山</t>
  </si>
  <si>
    <t>地</t>
  </si>
  <si>
    <t>海</t>
  </si>
  <si>
    <t>總物種數</t>
  </si>
  <si>
    <t>總樣本數</t>
  </si>
  <si>
    <t>植食者物種數</t>
  </si>
  <si>
    <t>植食者樣本數</t>
  </si>
  <si>
    <t>物種數</t>
    <phoneticPr fontId="1" type="noConversion"/>
  </si>
  <si>
    <t>樣本數</t>
    <phoneticPr fontId="1" type="noConversion"/>
  </si>
  <si>
    <t>中性物種</t>
    <phoneticPr fontId="1" type="noConversion"/>
  </si>
  <si>
    <t>掠食者</t>
    <phoneticPr fontId="1" type="noConversion"/>
  </si>
  <si>
    <t>植食者</t>
    <phoneticPr fontId="1" type="noConversion"/>
  </si>
  <si>
    <t>稻害者</t>
    <phoneticPr fontId="1" type="noConversion"/>
  </si>
  <si>
    <t>擬寄生者</t>
    <phoneticPr fontId="1" type="noConversion"/>
  </si>
  <si>
    <t>總和</t>
    <phoneticPr fontId="1" type="noConversion"/>
  </si>
  <si>
    <t>成活期</t>
    <phoneticPr fontId="1" type="noConversion"/>
  </si>
  <si>
    <t>分糵期</t>
    <phoneticPr fontId="1" type="noConversion"/>
  </si>
  <si>
    <t>分糵盛期</t>
    <phoneticPr fontId="1" type="noConversion"/>
  </si>
  <si>
    <t>孕穗期</t>
    <phoneticPr fontId="1" type="noConversion"/>
  </si>
  <si>
    <t>乳熟期</t>
    <phoneticPr fontId="1" type="noConversion"/>
  </si>
  <si>
    <t>成活期</t>
    <phoneticPr fontId="1" type="noConversion"/>
  </si>
  <si>
    <t>分糵期</t>
    <phoneticPr fontId="1" type="noConversion"/>
  </si>
  <si>
    <t>分糵盛期</t>
    <phoneticPr fontId="1" type="noConversion"/>
  </si>
  <si>
    <t>分糵盛期</t>
    <phoneticPr fontId="1" type="noConversion"/>
  </si>
  <si>
    <t>乳熟期</t>
    <phoneticPr fontId="1" type="noConversion"/>
  </si>
  <si>
    <t>分糵盛期</t>
    <phoneticPr fontId="1" type="noConversion"/>
  </si>
  <si>
    <t>分糵盛期</t>
    <phoneticPr fontId="1" type="noConversion"/>
  </si>
  <si>
    <t>分糵盛期</t>
    <phoneticPr fontId="1" type="noConversion"/>
  </si>
  <si>
    <t>分糵盛期</t>
    <phoneticPr fontId="1" type="noConversion"/>
  </si>
  <si>
    <t>水稻水象鼻蟲</t>
    <phoneticPr fontId="1" type="noConversion"/>
  </si>
  <si>
    <t>池畔搖蚊</t>
    <phoneticPr fontId="1" type="noConversion"/>
  </si>
  <si>
    <t>池畔搖蚊</t>
    <phoneticPr fontId="1" type="noConversion"/>
  </si>
  <si>
    <t>長椿科</t>
    <phoneticPr fontId="1" type="noConversion"/>
  </si>
  <si>
    <t>隆胸長椿</t>
    <phoneticPr fontId="1" type="noConversion"/>
  </si>
  <si>
    <t>淡色樹蔭蝶</t>
    <phoneticPr fontId="1" type="noConversion"/>
  </si>
  <si>
    <t>南方綠椿象</t>
    <phoneticPr fontId="1" type="noConversion"/>
  </si>
  <si>
    <t>小稻蝗</t>
    <phoneticPr fontId="1" type="noConversion"/>
  </si>
  <si>
    <t>稻刺緣椿</t>
    <phoneticPr fontId="1" type="noConversion"/>
  </si>
  <si>
    <t>南方綠椿象</t>
    <phoneticPr fontId="1" type="noConversion"/>
  </si>
  <si>
    <t>禾蛛緣椿</t>
    <phoneticPr fontId="1" type="noConversion"/>
  </si>
  <si>
    <t>偽黑尾葉蟬</t>
    <phoneticPr fontId="1" type="noConversion"/>
  </si>
  <si>
    <t>白背飛蝨</t>
    <phoneticPr fontId="1" type="noConversion"/>
  </si>
  <si>
    <t>池畔</t>
    <phoneticPr fontId="1" type="noConversion"/>
  </si>
  <si>
    <t>克利</t>
    <phoneticPr fontId="1" type="noConversion"/>
  </si>
  <si>
    <t>庫蠓</t>
    <phoneticPr fontId="1" type="noConversion"/>
  </si>
  <si>
    <t>叩頭蟲</t>
    <phoneticPr fontId="1" type="noConversion"/>
  </si>
  <si>
    <t>果實蠅</t>
    <phoneticPr fontId="1" type="noConversion"/>
  </si>
  <si>
    <t>花蠅</t>
    <phoneticPr fontId="1" type="noConversion"/>
  </si>
  <si>
    <t>家蠅</t>
    <phoneticPr fontId="1" type="noConversion"/>
  </si>
  <si>
    <t>蚊</t>
    <phoneticPr fontId="1" type="noConversion"/>
  </si>
  <si>
    <t>渚蠅</t>
    <phoneticPr fontId="1" type="noConversion"/>
  </si>
  <si>
    <t>廁蠅</t>
    <phoneticPr fontId="1" type="noConversion"/>
  </si>
  <si>
    <t>稈蠅</t>
    <phoneticPr fontId="1" type="noConversion"/>
  </si>
  <si>
    <t>縞蠅</t>
    <phoneticPr fontId="1" type="noConversion"/>
  </si>
  <si>
    <t>ana</t>
    <phoneticPr fontId="1" type="noConversion"/>
  </si>
  <si>
    <t>花椿</t>
    <phoneticPr fontId="1" type="noConversion"/>
  </si>
  <si>
    <t>爪哇</t>
    <phoneticPr fontId="1" type="noConversion"/>
  </si>
  <si>
    <t>尼渚蠅</t>
    <phoneticPr fontId="1" type="noConversion"/>
  </si>
  <si>
    <t>細頸步行蟲</t>
    <phoneticPr fontId="1" type="noConversion"/>
  </si>
  <si>
    <t>銀腹蛛</t>
    <phoneticPr fontId="1" type="noConversion"/>
  </si>
  <si>
    <t>皿網</t>
    <phoneticPr fontId="1" type="noConversion"/>
  </si>
  <si>
    <t>步行蟲</t>
    <phoneticPr fontId="1" type="noConversion"/>
  </si>
  <si>
    <t>盲椿</t>
    <phoneticPr fontId="1" type="noConversion"/>
  </si>
  <si>
    <t>金蛛</t>
    <phoneticPr fontId="1" type="noConversion"/>
  </si>
  <si>
    <t>長足</t>
    <phoneticPr fontId="1" type="noConversion"/>
  </si>
  <si>
    <t>袋蛛</t>
    <phoneticPr fontId="1" type="noConversion"/>
  </si>
  <si>
    <t>舞虻</t>
    <phoneticPr fontId="1" type="noConversion"/>
  </si>
  <si>
    <t>瓢蟲</t>
    <phoneticPr fontId="1" type="noConversion"/>
  </si>
  <si>
    <t>蟹蛛</t>
    <phoneticPr fontId="1" type="noConversion"/>
  </si>
  <si>
    <t>金花蟲</t>
    <phoneticPr fontId="1" type="noConversion"/>
  </si>
  <si>
    <t>龜椿</t>
    <phoneticPr fontId="1" type="noConversion"/>
  </si>
  <si>
    <t>盾椿</t>
    <phoneticPr fontId="1" type="noConversion"/>
  </si>
  <si>
    <t>蟋蟀</t>
    <phoneticPr fontId="1" type="noConversion"/>
  </si>
  <si>
    <t>白背</t>
    <phoneticPr fontId="1" type="noConversion"/>
  </si>
  <si>
    <t>禾蛛緣椿</t>
    <phoneticPr fontId="1" type="noConversion"/>
  </si>
  <si>
    <t>偽黑尾</t>
    <phoneticPr fontId="1" type="noConversion"/>
  </si>
  <si>
    <t>斑飛蝨</t>
    <phoneticPr fontId="1" type="noConversion"/>
  </si>
  <si>
    <t>長椿</t>
    <phoneticPr fontId="1" type="noConversion"/>
  </si>
  <si>
    <t>黑條</t>
    <phoneticPr fontId="1" type="noConversion"/>
  </si>
  <si>
    <t>絹飛蝨</t>
    <phoneticPr fontId="1" type="noConversion"/>
  </si>
  <si>
    <t>電光</t>
    <phoneticPr fontId="1" type="noConversion"/>
  </si>
  <si>
    <t>瘤野螟</t>
    <phoneticPr fontId="1" type="noConversion"/>
  </si>
  <si>
    <t>稻赤蔓椿</t>
    <phoneticPr fontId="1" type="noConversion"/>
  </si>
  <si>
    <t>稻刺緣椿</t>
    <phoneticPr fontId="1" type="noConversion"/>
  </si>
  <si>
    <t>褐飛蝨</t>
    <phoneticPr fontId="1" type="noConversion"/>
  </si>
  <si>
    <t>水稻水象</t>
    <phoneticPr fontId="1" type="noConversion"/>
  </si>
  <si>
    <t>小繭蜂</t>
    <phoneticPr fontId="1" type="noConversion"/>
  </si>
  <si>
    <t>扁股小蜂</t>
    <phoneticPr fontId="1" type="noConversion"/>
  </si>
  <si>
    <t>姬蜂</t>
    <phoneticPr fontId="1" type="noConversion"/>
  </si>
  <si>
    <t>寄蠅</t>
    <phoneticPr fontId="1" type="noConversion"/>
  </si>
  <si>
    <t>跳小蜂</t>
    <phoneticPr fontId="1" type="noConversion"/>
  </si>
  <si>
    <t>頭蠅</t>
    <phoneticPr fontId="1" type="noConversion"/>
  </si>
  <si>
    <t>鐮蜂</t>
    <phoneticPr fontId="1" type="noConversion"/>
  </si>
  <si>
    <t>小刺</t>
    <phoneticPr fontId="1" type="noConversion"/>
  </si>
  <si>
    <t>沼蠅</t>
    <phoneticPr fontId="1" type="noConversion"/>
  </si>
  <si>
    <t>日蠅</t>
    <phoneticPr fontId="1" type="noConversion"/>
  </si>
  <si>
    <t>渚蠅</t>
    <phoneticPr fontId="1" type="noConversion"/>
  </si>
  <si>
    <t>ana</t>
    <phoneticPr fontId="1" type="noConversion"/>
  </si>
  <si>
    <t>尼渚</t>
    <phoneticPr fontId="1" type="noConversion"/>
  </si>
  <si>
    <t>大蚊</t>
    <phoneticPr fontId="1" type="noConversion"/>
  </si>
  <si>
    <t>大眼長椿</t>
    <phoneticPr fontId="1" type="noConversion"/>
  </si>
  <si>
    <t>長足虻</t>
    <phoneticPr fontId="1" type="noConversion"/>
  </si>
  <si>
    <t>長腳蛛</t>
    <phoneticPr fontId="1" type="noConversion"/>
  </si>
  <si>
    <t>貓蛛</t>
    <phoneticPr fontId="1" type="noConversion"/>
  </si>
  <si>
    <t>蟻</t>
    <phoneticPr fontId="1" type="noConversion"/>
  </si>
  <si>
    <t>蠓</t>
    <phoneticPr fontId="1" type="noConversion"/>
  </si>
  <si>
    <t>尼蠓</t>
    <phoneticPr fontId="1" type="noConversion"/>
  </si>
  <si>
    <t>負蝗</t>
    <phoneticPr fontId="1" type="noConversion"/>
  </si>
  <si>
    <t>蝗蟲</t>
    <phoneticPr fontId="1" type="noConversion"/>
  </si>
  <si>
    <t>象鼻蟲</t>
    <phoneticPr fontId="1" type="noConversion"/>
  </si>
  <si>
    <t>白翅</t>
    <phoneticPr fontId="1" type="noConversion"/>
  </si>
  <si>
    <t>禾蛛</t>
    <phoneticPr fontId="1" type="noConversion"/>
  </si>
  <si>
    <t>樹蔭蝶</t>
    <phoneticPr fontId="1" type="noConversion"/>
  </si>
  <si>
    <t>稻赤</t>
    <phoneticPr fontId="1" type="noConversion"/>
  </si>
  <si>
    <t>蚜蟲</t>
    <phoneticPr fontId="1" type="noConversion"/>
  </si>
  <si>
    <t>薊馬</t>
    <phoneticPr fontId="1" type="noConversion"/>
  </si>
  <si>
    <t>ped</t>
    <phoneticPr fontId="1" type="noConversion"/>
  </si>
  <si>
    <t>tetra</t>
    <phoneticPr fontId="1" type="noConversion"/>
  </si>
  <si>
    <t>赤眼蜂</t>
    <phoneticPr fontId="1" type="noConversion"/>
  </si>
  <si>
    <t>金小蜂</t>
    <phoneticPr fontId="1" type="noConversion"/>
  </si>
  <si>
    <t>pediobius</t>
    <phoneticPr fontId="1" type="noConversion"/>
  </si>
  <si>
    <t>纓小蜂</t>
    <phoneticPr fontId="1" type="noConversion"/>
  </si>
  <si>
    <t>搞蠅</t>
    <phoneticPr fontId="1" type="noConversion"/>
  </si>
  <si>
    <t>蕈蚋</t>
    <phoneticPr fontId="1" type="noConversion"/>
  </si>
  <si>
    <t>方網</t>
    <phoneticPr fontId="1" type="noConversion"/>
  </si>
  <si>
    <t>日本</t>
    <phoneticPr fontId="1" type="noConversion"/>
  </si>
  <si>
    <t>尼主蠅</t>
    <phoneticPr fontId="1" type="noConversion"/>
  </si>
  <si>
    <t>青紋細蟌</t>
    <phoneticPr fontId="1" type="noConversion"/>
  </si>
  <si>
    <t>狼蛛</t>
    <phoneticPr fontId="1" type="noConversion"/>
  </si>
  <si>
    <t>隱翅蟲</t>
    <phoneticPr fontId="1" type="noConversion"/>
  </si>
  <si>
    <t>蠅虎</t>
    <phoneticPr fontId="1" type="noConversion"/>
  </si>
  <si>
    <t>菱蝗</t>
    <phoneticPr fontId="1" type="noConversion"/>
  </si>
  <si>
    <t>台灣稻蝗</t>
    <phoneticPr fontId="1" type="noConversion"/>
  </si>
  <si>
    <t>禾蛛緣椿</t>
    <phoneticPr fontId="1" type="noConversion"/>
  </si>
  <si>
    <t>廣翅</t>
    <phoneticPr fontId="1" type="noConversion"/>
  </si>
  <si>
    <t>黑唇班葉蟬</t>
    <phoneticPr fontId="1" type="noConversion"/>
  </si>
  <si>
    <t>黑條黑尾</t>
    <phoneticPr fontId="1" type="noConversion"/>
  </si>
  <si>
    <t>黑椿象</t>
    <phoneticPr fontId="1" type="noConversion"/>
  </si>
  <si>
    <t>稻刺緣椿</t>
    <phoneticPr fontId="1" type="noConversion"/>
  </si>
  <si>
    <t>tele</t>
    <phoneticPr fontId="1" type="noConversion"/>
  </si>
  <si>
    <t>廣大腿小蜂</t>
    <phoneticPr fontId="1" type="noConversion"/>
  </si>
  <si>
    <t>小繭蜂</t>
    <phoneticPr fontId="1" type="noConversion"/>
  </si>
  <si>
    <t>赤眼蜂</t>
    <phoneticPr fontId="1" type="noConversion"/>
  </si>
  <si>
    <t>金小蜂</t>
    <phoneticPr fontId="1" type="noConversion"/>
  </si>
  <si>
    <t>姬蜂</t>
    <phoneticPr fontId="1" type="noConversion"/>
  </si>
  <si>
    <t>寄蠅</t>
    <phoneticPr fontId="1" type="noConversion"/>
  </si>
  <si>
    <t>隱搖蚊</t>
    <phoneticPr fontId="1" type="noConversion"/>
  </si>
  <si>
    <t>鹽埕搖蚊</t>
    <phoneticPr fontId="1" type="noConversion"/>
  </si>
  <si>
    <t>水虻</t>
    <phoneticPr fontId="1" type="noConversion"/>
  </si>
  <si>
    <t>牙蟲</t>
    <phoneticPr fontId="1" type="noConversion"/>
  </si>
  <si>
    <t>瓜實蠅</t>
    <phoneticPr fontId="1" type="noConversion"/>
  </si>
  <si>
    <t>果蠅</t>
    <phoneticPr fontId="1" type="noConversion"/>
  </si>
  <si>
    <t>槍蠅</t>
    <phoneticPr fontId="1" type="noConversion"/>
  </si>
  <si>
    <t>花皮蛛</t>
    <phoneticPr fontId="1" type="noConversion"/>
  </si>
  <si>
    <t>紅螯蛛</t>
    <phoneticPr fontId="1" type="noConversion"/>
  </si>
  <si>
    <t>蜻蜓</t>
    <phoneticPr fontId="1" type="noConversion"/>
  </si>
  <si>
    <t>介殼蟲</t>
    <phoneticPr fontId="1" type="noConversion"/>
  </si>
  <si>
    <t>荔椿</t>
    <phoneticPr fontId="1" type="noConversion"/>
  </si>
  <si>
    <t>螽斯</t>
    <phoneticPr fontId="1" type="noConversion"/>
  </si>
  <si>
    <t>癭蜂</t>
    <phoneticPr fontId="1" type="noConversion"/>
  </si>
  <si>
    <t>台灣稻蝗</t>
    <phoneticPr fontId="1" type="noConversion"/>
  </si>
  <si>
    <t>白翅褐脈</t>
    <phoneticPr fontId="1" type="noConversion"/>
  </si>
  <si>
    <t>禾蛛緣椿</t>
    <phoneticPr fontId="1" type="noConversion"/>
  </si>
  <si>
    <t>南方綠椿</t>
    <phoneticPr fontId="1" type="noConversion"/>
  </si>
  <si>
    <t>樹蔭蝶</t>
    <phoneticPr fontId="1" type="noConversion"/>
  </si>
  <si>
    <t>斑飛蝨</t>
    <phoneticPr fontId="1" type="noConversion"/>
  </si>
  <si>
    <t>黑條黑尾</t>
    <phoneticPr fontId="1" type="noConversion"/>
  </si>
  <si>
    <t>電光葉蟬</t>
    <phoneticPr fontId="1" type="noConversion"/>
  </si>
  <si>
    <t>稻刺緣椿</t>
    <phoneticPr fontId="1" type="noConversion"/>
  </si>
  <si>
    <t>蚜小蜂</t>
    <phoneticPr fontId="1" type="noConversion"/>
  </si>
  <si>
    <t>釉小蜂</t>
    <phoneticPr fontId="1" type="noConversion"/>
  </si>
  <si>
    <t>廣肩小蜂</t>
    <phoneticPr fontId="1" type="noConversion"/>
  </si>
  <si>
    <t>廣腹細蜂</t>
    <phoneticPr fontId="1" type="noConversion"/>
  </si>
  <si>
    <t>蟻型蜂</t>
    <phoneticPr fontId="1" type="noConversion"/>
  </si>
  <si>
    <t>隱搖蚊</t>
    <phoneticPr fontId="1" type="noConversion"/>
  </si>
  <si>
    <t>出尾蟲</t>
    <phoneticPr fontId="1" type="noConversion"/>
  </si>
  <si>
    <t>食蚜蠅</t>
    <phoneticPr fontId="1" type="noConversion"/>
  </si>
  <si>
    <t>隱翅蟲</t>
    <phoneticPr fontId="1" type="noConversion"/>
  </si>
  <si>
    <t>龜金花蟲</t>
    <phoneticPr fontId="1" type="noConversion"/>
  </si>
  <si>
    <t>偽黑尾葉蟬</t>
    <phoneticPr fontId="1" type="noConversion"/>
  </si>
  <si>
    <t>黑唇斑葉蟬</t>
    <phoneticPr fontId="1" type="noConversion"/>
  </si>
  <si>
    <t>小蜂</t>
    <phoneticPr fontId="1" type="noConversion"/>
  </si>
  <si>
    <t>華麗</t>
    <phoneticPr fontId="1" type="noConversion"/>
  </si>
  <si>
    <t>綠鱗</t>
    <phoneticPr fontId="1" type="noConversion"/>
  </si>
  <si>
    <t>草蛉</t>
    <phoneticPr fontId="1" type="noConversion"/>
  </si>
  <si>
    <t>稻赤蔓椿</t>
    <phoneticPr fontId="1" type="noConversion"/>
  </si>
  <si>
    <t>螟蛾</t>
    <phoneticPr fontId="1" type="noConversion"/>
  </si>
  <si>
    <t>蛾蚋</t>
    <phoneticPr fontId="1" type="noConversion"/>
  </si>
  <si>
    <t>姬石蛾</t>
    <phoneticPr fontId="1" type="noConversion"/>
  </si>
  <si>
    <t>姬蛛</t>
    <phoneticPr fontId="1" type="noConversion"/>
  </si>
  <si>
    <t>粉蝨</t>
    <phoneticPr fontId="1" type="noConversion"/>
  </si>
  <si>
    <t>小繭蜂</t>
    <phoneticPr fontId="1" type="noConversion"/>
  </si>
  <si>
    <t>纓小蜂</t>
    <phoneticPr fontId="1" type="noConversion"/>
  </si>
  <si>
    <t>蚊科</t>
    <phoneticPr fontId="1" type="noConversion"/>
  </si>
  <si>
    <t>蜉蝣</t>
    <phoneticPr fontId="1" type="noConversion"/>
  </si>
  <si>
    <t>黑棘蟻</t>
    <phoneticPr fontId="1" type="noConversion"/>
  </si>
  <si>
    <t>南方綠椿</t>
    <phoneticPr fontId="1" type="noConversion"/>
  </si>
  <si>
    <t>黑條黑尾</t>
    <phoneticPr fontId="1" type="noConversion"/>
  </si>
  <si>
    <t>Macro</t>
    <phoneticPr fontId="1" type="noConversion"/>
  </si>
  <si>
    <t>沼蠅</t>
    <phoneticPr fontId="1" type="noConversion"/>
  </si>
  <si>
    <t>肉蠅</t>
    <phoneticPr fontId="1" type="noConversion"/>
  </si>
  <si>
    <t>稈蠅</t>
    <phoneticPr fontId="1" type="noConversion"/>
  </si>
  <si>
    <t>池畔</t>
    <phoneticPr fontId="1" type="noConversion"/>
  </si>
  <si>
    <t>鹽埕搖蚊</t>
    <phoneticPr fontId="1" type="noConversion"/>
  </si>
  <si>
    <t>長角蛛</t>
    <phoneticPr fontId="1" type="noConversion"/>
  </si>
  <si>
    <t>潛蠅</t>
    <phoneticPr fontId="1" type="noConversion"/>
  </si>
  <si>
    <t>偽黑尾葉蟬</t>
    <phoneticPr fontId="1" type="noConversion"/>
  </si>
  <si>
    <t>稻薊馬</t>
    <phoneticPr fontId="1" type="noConversion"/>
  </si>
  <si>
    <t>小刺搖蚊</t>
    <phoneticPr fontId="1" type="noConversion"/>
  </si>
  <si>
    <t>皿網蛛</t>
    <phoneticPr fontId="1" type="noConversion"/>
  </si>
  <si>
    <t>mel</t>
    <phoneticPr fontId="1" type="noConversion"/>
  </si>
  <si>
    <t>小刺搖蚊</t>
    <phoneticPr fontId="1" type="noConversion"/>
  </si>
  <si>
    <t>桿蠅</t>
    <phoneticPr fontId="1" type="noConversion"/>
  </si>
  <si>
    <t>電光葉蟬</t>
    <phoneticPr fontId="1" type="noConversion"/>
  </si>
  <si>
    <t>青紋細蟌</t>
    <phoneticPr fontId="1" type="noConversion"/>
  </si>
  <si>
    <t>釉小蜂</t>
    <phoneticPr fontId="1" type="noConversion"/>
  </si>
  <si>
    <t>Shannon-Wiener Diversity Index for Community MO</t>
    <phoneticPr fontId="1" type="noConversion"/>
  </si>
  <si>
    <t>Species</t>
  </si>
  <si>
    <t>#</t>
  </si>
  <si>
    <t>n/N</t>
  </si>
  <si>
    <t>ln(n/N)</t>
  </si>
  <si>
    <t>n/N*ln(n/N)</t>
  </si>
  <si>
    <t>Sum of all n/N*ln(n/N)</t>
  </si>
  <si>
    <t>take the negative of it!</t>
  </si>
  <si>
    <t>peilou index</t>
    <phoneticPr fontId="1" type="noConversion"/>
  </si>
  <si>
    <t>Simpson's Index of Diversity for Community A.</t>
  </si>
  <si>
    <t>n/N squared</t>
  </si>
  <si>
    <t>Sum of n/N squared for all</t>
  </si>
  <si>
    <t>1- Sum of n/N squared for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</si>
</sst>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&quot;月&quot;d&quot;日&quot;"/>
    <numFmt numFmtId="177" formatCode="0_ "/>
    <numFmt numFmtId="178" formatCode="0.000"/>
    <numFmt numFmtId="179" formatCode="0.000000"/>
    <numFmt numFmtId="180" formatCode="0.0000000_ "/>
    <numFmt numFmtId="181" formatCode="0.000000_ "/>
    <numFmt numFmtId="184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 applyAlignment="1"/>
    <xf numFmtId="180" fontId="0" fillId="0" borderId="0" xfId="0" applyNumberFormat="1" applyAlignment="1"/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103" workbookViewId="0">
      <selection activeCell="J112" sqref="J112"/>
    </sheetView>
  </sheetViews>
  <sheetFormatPr defaultRowHeight="16.2" x14ac:dyDescent="0.3"/>
  <cols>
    <col min="1" max="1" width="9.44140625" bestFit="1" customWidth="1"/>
  </cols>
  <sheetData>
    <row r="1" spans="1:19" x14ac:dyDescent="0.3">
      <c r="A1" s="1">
        <v>43321</v>
      </c>
      <c r="B1">
        <v>2</v>
      </c>
      <c r="C1" t="s">
        <v>0</v>
      </c>
      <c r="D1" t="s">
        <v>1</v>
      </c>
      <c r="E1" t="s">
        <v>6</v>
      </c>
      <c r="F1" t="s">
        <v>4</v>
      </c>
      <c r="G1" t="s">
        <v>1338</v>
      </c>
      <c r="J1" t="s">
        <v>1330</v>
      </c>
      <c r="K1" t="s">
        <v>1331</v>
      </c>
      <c r="O1" s="5" t="s">
        <v>1539</v>
      </c>
      <c r="P1" s="5"/>
      <c r="Q1" s="5"/>
      <c r="R1" s="5"/>
      <c r="S1" s="5"/>
    </row>
    <row r="2" spans="1:19" x14ac:dyDescent="0.3">
      <c r="A2" s="1">
        <v>43343</v>
      </c>
      <c r="B2">
        <v>510</v>
      </c>
      <c r="C2" t="s">
        <v>180</v>
      </c>
      <c r="D2" t="s">
        <v>207</v>
      </c>
      <c r="E2" t="s">
        <v>297</v>
      </c>
      <c r="F2" t="s">
        <v>208</v>
      </c>
      <c r="G2" t="s">
        <v>1339</v>
      </c>
      <c r="I2" t="s">
        <v>1332</v>
      </c>
      <c r="J2">
        <v>12</v>
      </c>
      <c r="K2">
        <v>657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43321</v>
      </c>
      <c r="B3">
        <v>2</v>
      </c>
      <c r="C3" t="s">
        <v>0</v>
      </c>
      <c r="D3" t="s">
        <v>3</v>
      </c>
      <c r="E3" t="s">
        <v>6</v>
      </c>
      <c r="F3" t="s">
        <v>5</v>
      </c>
      <c r="G3" t="s">
        <v>1338</v>
      </c>
      <c r="I3" t="s">
        <v>1333</v>
      </c>
      <c r="J3">
        <v>15</v>
      </c>
      <c r="K3">
        <v>151</v>
      </c>
      <c r="O3" t="s">
        <v>1365</v>
      </c>
      <c r="P3">
        <v>2</v>
      </c>
      <c r="Q3" s="5">
        <f>P3/974</f>
        <v>2.0533880903490761E-3</v>
      </c>
      <c r="R3" s="5">
        <f>LN(Q3)</f>
        <v>-6.1882641230825897</v>
      </c>
      <c r="S3" s="5">
        <f>Q3*R3</f>
        <v>-1.2706907850272259E-2</v>
      </c>
    </row>
    <row r="4" spans="1:19" x14ac:dyDescent="0.3">
      <c r="A4" s="1">
        <v>43343</v>
      </c>
      <c r="B4">
        <v>1</v>
      </c>
      <c r="C4" t="s">
        <v>176</v>
      </c>
      <c r="D4" t="s">
        <v>186</v>
      </c>
      <c r="E4" t="s">
        <v>297</v>
      </c>
      <c r="G4" t="s">
        <v>1339</v>
      </c>
      <c r="I4" t="s">
        <v>1334</v>
      </c>
      <c r="J4">
        <v>4</v>
      </c>
      <c r="K4">
        <v>15</v>
      </c>
      <c r="O4" t="s">
        <v>1366</v>
      </c>
      <c r="P4">
        <v>510</v>
      </c>
      <c r="Q4" s="5">
        <f t="shared" ref="Q4:Q55" si="0">P4/974</f>
        <v>0.52361396303901442</v>
      </c>
      <c r="R4" s="5">
        <f t="shared" ref="R4:R55" si="1">LN(Q4)</f>
        <v>-0.64700057792416354</v>
      </c>
      <c r="S4" s="5">
        <f t="shared" ref="S4:S55" si="2">Q4*R4</f>
        <v>-0.33877853669540392</v>
      </c>
    </row>
    <row r="5" spans="1:19" x14ac:dyDescent="0.3">
      <c r="A5" s="1">
        <v>43343</v>
      </c>
      <c r="B5">
        <v>1</v>
      </c>
      <c r="C5" t="s">
        <v>180</v>
      </c>
      <c r="D5" t="s">
        <v>205</v>
      </c>
      <c r="E5" t="s">
        <v>297</v>
      </c>
      <c r="G5" t="s">
        <v>1339</v>
      </c>
      <c r="I5" t="s">
        <v>1335</v>
      </c>
      <c r="J5">
        <v>14</v>
      </c>
      <c r="K5">
        <v>130</v>
      </c>
      <c r="O5" t="s">
        <v>1367</v>
      </c>
      <c r="P5">
        <v>2</v>
      </c>
      <c r="Q5" s="5">
        <f t="shared" si="0"/>
        <v>2.0533880903490761E-3</v>
      </c>
      <c r="R5" s="5">
        <f t="shared" si="1"/>
        <v>-6.1882641230825897</v>
      </c>
      <c r="S5" s="5">
        <f t="shared" si="2"/>
        <v>-1.2706907850272259E-2</v>
      </c>
    </row>
    <row r="6" spans="1:19" x14ac:dyDescent="0.3">
      <c r="A6" s="1">
        <v>43400</v>
      </c>
      <c r="B6">
        <v>6</v>
      </c>
      <c r="C6" t="s">
        <v>852</v>
      </c>
      <c r="D6" t="s">
        <v>880</v>
      </c>
      <c r="E6" t="s">
        <v>957</v>
      </c>
      <c r="G6" t="s">
        <v>1342</v>
      </c>
      <c r="I6" t="s">
        <v>1336</v>
      </c>
      <c r="J6">
        <v>8</v>
      </c>
      <c r="K6">
        <v>21</v>
      </c>
      <c r="O6" t="s">
        <v>1368</v>
      </c>
      <c r="P6">
        <v>1</v>
      </c>
      <c r="Q6" s="5">
        <f t="shared" si="0"/>
        <v>1.026694045174538E-3</v>
      </c>
      <c r="R6" s="5">
        <f t="shared" si="1"/>
        <v>-6.8814113036425351</v>
      </c>
      <c r="S6" s="5">
        <f t="shared" si="2"/>
        <v>-7.0651040078465455E-3</v>
      </c>
    </row>
    <row r="7" spans="1:19" x14ac:dyDescent="0.3">
      <c r="A7" s="1">
        <v>43412</v>
      </c>
      <c r="B7">
        <v>7</v>
      </c>
      <c r="C7" t="s">
        <v>965</v>
      </c>
      <c r="D7" t="s">
        <v>986</v>
      </c>
      <c r="E7" t="s">
        <v>1065</v>
      </c>
      <c r="G7" t="s">
        <v>1342</v>
      </c>
      <c r="I7" t="s">
        <v>1337</v>
      </c>
      <c r="J7">
        <v>53</v>
      </c>
      <c r="K7">
        <v>974</v>
      </c>
      <c r="O7" t="s">
        <v>1369</v>
      </c>
      <c r="P7">
        <v>14</v>
      </c>
      <c r="Q7" s="5">
        <f t="shared" si="0"/>
        <v>1.4373716632443531E-2</v>
      </c>
      <c r="R7" s="5">
        <f t="shared" si="1"/>
        <v>-4.2423539740272762</v>
      </c>
      <c r="S7" s="5">
        <f t="shared" si="2"/>
        <v>-6.0978393877188772E-2</v>
      </c>
    </row>
    <row r="8" spans="1:19" x14ac:dyDescent="0.3">
      <c r="A8" s="1">
        <v>43343</v>
      </c>
      <c r="B8">
        <v>1</v>
      </c>
      <c r="C8" t="s">
        <v>180</v>
      </c>
      <c r="D8" t="s">
        <v>206</v>
      </c>
      <c r="E8" t="s">
        <v>297</v>
      </c>
      <c r="G8" t="s">
        <v>1339</v>
      </c>
      <c r="O8" t="s">
        <v>1370</v>
      </c>
      <c r="P8">
        <v>1</v>
      </c>
      <c r="Q8" s="5">
        <f t="shared" si="0"/>
        <v>1.026694045174538E-3</v>
      </c>
      <c r="R8" s="5">
        <f t="shared" si="1"/>
        <v>-6.8814113036425351</v>
      </c>
      <c r="S8" s="5">
        <f t="shared" si="2"/>
        <v>-7.0651040078465455E-3</v>
      </c>
    </row>
    <row r="9" spans="1:19" x14ac:dyDescent="0.3">
      <c r="A9" s="1">
        <v>43353</v>
      </c>
      <c r="B9">
        <v>1</v>
      </c>
      <c r="C9" t="s">
        <v>376</v>
      </c>
      <c r="D9" t="s">
        <v>387</v>
      </c>
      <c r="E9" t="s">
        <v>446</v>
      </c>
      <c r="G9" t="s">
        <v>1340</v>
      </c>
      <c r="I9" t="s">
        <v>1365</v>
      </c>
      <c r="J9">
        <v>2</v>
      </c>
      <c r="O9" t="s">
        <v>1371</v>
      </c>
      <c r="P9">
        <v>1</v>
      </c>
      <c r="Q9" s="5">
        <f t="shared" si="0"/>
        <v>1.026694045174538E-3</v>
      </c>
      <c r="R9" s="5">
        <f t="shared" si="1"/>
        <v>-6.8814113036425351</v>
      </c>
      <c r="S9" s="5">
        <f t="shared" si="2"/>
        <v>-7.0651040078465455E-3</v>
      </c>
    </row>
    <row r="10" spans="1:19" x14ac:dyDescent="0.3">
      <c r="A10" s="1">
        <v>43400</v>
      </c>
      <c r="B10">
        <v>3</v>
      </c>
      <c r="C10" t="s">
        <v>852</v>
      </c>
      <c r="D10" t="s">
        <v>878</v>
      </c>
      <c r="E10" t="s">
        <v>957</v>
      </c>
      <c r="G10" t="s">
        <v>1342</v>
      </c>
      <c r="I10" t="s">
        <v>1366</v>
      </c>
      <c r="J10">
        <v>510</v>
      </c>
      <c r="O10" t="s">
        <v>1372</v>
      </c>
      <c r="P10">
        <v>3</v>
      </c>
      <c r="Q10" s="5">
        <f t="shared" si="0"/>
        <v>3.0800821355236141E-3</v>
      </c>
      <c r="R10" s="5">
        <f t="shared" si="1"/>
        <v>-5.7827990149744251</v>
      </c>
      <c r="S10" s="5">
        <f t="shared" si="2"/>
        <v>-1.7811495939346278E-2</v>
      </c>
    </row>
    <row r="11" spans="1:19" x14ac:dyDescent="0.3">
      <c r="A11" s="1">
        <v>43321</v>
      </c>
      <c r="B11">
        <v>1</v>
      </c>
      <c r="C11" t="s">
        <v>0</v>
      </c>
      <c r="D11" t="s">
        <v>2</v>
      </c>
      <c r="E11" t="s">
        <v>6</v>
      </c>
      <c r="G11" t="s">
        <v>1338</v>
      </c>
      <c r="I11" t="s">
        <v>1367</v>
      </c>
      <c r="J11">
        <v>2</v>
      </c>
      <c r="O11" t="s">
        <v>1373</v>
      </c>
      <c r="P11">
        <v>51</v>
      </c>
      <c r="Q11" s="5">
        <f t="shared" si="0"/>
        <v>5.2361396303901436E-2</v>
      </c>
      <c r="R11" s="5">
        <f t="shared" si="1"/>
        <v>-2.9495856709182093</v>
      </c>
      <c r="S11" s="5">
        <f t="shared" si="2"/>
        <v>-0.15444442424725738</v>
      </c>
    </row>
    <row r="12" spans="1:19" x14ac:dyDescent="0.3">
      <c r="A12" s="1">
        <v>43343</v>
      </c>
      <c r="B12">
        <v>13</v>
      </c>
      <c r="C12" t="s">
        <v>180</v>
      </c>
      <c r="D12" t="s">
        <v>201</v>
      </c>
      <c r="E12" t="s">
        <v>297</v>
      </c>
      <c r="G12" t="s">
        <v>1339</v>
      </c>
      <c r="I12" t="s">
        <v>1368</v>
      </c>
      <c r="J12">
        <v>1</v>
      </c>
      <c r="O12" t="s">
        <v>1374</v>
      </c>
      <c r="P12">
        <v>10</v>
      </c>
      <c r="Q12" s="5">
        <f t="shared" si="0"/>
        <v>1.0266940451745379E-2</v>
      </c>
      <c r="R12" s="5">
        <f t="shared" si="1"/>
        <v>-4.5788262106484892</v>
      </c>
      <c r="S12" s="5">
        <f t="shared" si="2"/>
        <v>-4.7010536043618982E-2</v>
      </c>
    </row>
    <row r="13" spans="1:19" x14ac:dyDescent="0.3">
      <c r="A13" s="1">
        <v>43353</v>
      </c>
      <c r="B13">
        <v>12</v>
      </c>
      <c r="C13" t="s">
        <v>376</v>
      </c>
      <c r="D13" t="s">
        <v>384</v>
      </c>
      <c r="E13" t="s">
        <v>446</v>
      </c>
      <c r="G13" t="s">
        <v>1340</v>
      </c>
      <c r="I13" t="s">
        <v>1369</v>
      </c>
      <c r="J13">
        <v>14</v>
      </c>
      <c r="O13" t="s">
        <v>1375</v>
      </c>
      <c r="P13">
        <v>61</v>
      </c>
      <c r="Q13" s="5">
        <f t="shared" si="0"/>
        <v>6.2628336755646816E-2</v>
      </c>
      <c r="R13" s="5">
        <f t="shared" si="1"/>
        <v>-2.7705374394692237</v>
      </c>
      <c r="S13" s="5">
        <f t="shared" si="2"/>
        <v>-0.173514151753206</v>
      </c>
    </row>
    <row r="14" spans="1:19" x14ac:dyDescent="0.3">
      <c r="A14" s="1">
        <v>43369</v>
      </c>
      <c r="B14">
        <v>13</v>
      </c>
      <c r="C14" t="s">
        <v>533</v>
      </c>
      <c r="D14" t="s">
        <v>540</v>
      </c>
      <c r="E14" t="s">
        <v>527</v>
      </c>
      <c r="G14" t="s">
        <v>1340</v>
      </c>
      <c r="I14" t="s">
        <v>1370</v>
      </c>
      <c r="J14">
        <v>1</v>
      </c>
      <c r="O14" t="s">
        <v>1376</v>
      </c>
      <c r="P14">
        <v>1</v>
      </c>
      <c r="Q14" s="5">
        <f t="shared" si="0"/>
        <v>1.026694045174538E-3</v>
      </c>
      <c r="R14" s="5">
        <f t="shared" si="1"/>
        <v>-6.8814113036425351</v>
      </c>
      <c r="S14" s="5">
        <f t="shared" si="2"/>
        <v>-7.0651040078465455E-3</v>
      </c>
    </row>
    <row r="15" spans="1:19" x14ac:dyDescent="0.3">
      <c r="A15" s="1">
        <v>43385</v>
      </c>
      <c r="B15">
        <v>3</v>
      </c>
      <c r="C15" t="s">
        <v>582</v>
      </c>
      <c r="D15" t="s">
        <v>589</v>
      </c>
      <c r="E15" t="s">
        <v>640</v>
      </c>
      <c r="G15" t="s">
        <v>1341</v>
      </c>
      <c r="I15" t="s">
        <v>1371</v>
      </c>
      <c r="J15">
        <v>1</v>
      </c>
      <c r="O15" t="s">
        <v>396</v>
      </c>
      <c r="P15">
        <v>39</v>
      </c>
      <c r="Q15" s="5">
        <f t="shared" si="0"/>
        <v>4.0041067761806978E-2</v>
      </c>
      <c r="R15" s="5">
        <f t="shared" si="1"/>
        <v>-3.2178496575128888</v>
      </c>
      <c r="S15" s="5">
        <f t="shared" si="2"/>
        <v>-0.12884613618378096</v>
      </c>
    </row>
    <row r="16" spans="1:19" x14ac:dyDescent="0.3">
      <c r="A16" s="1">
        <v>43412</v>
      </c>
      <c r="B16">
        <v>9</v>
      </c>
      <c r="C16" t="s">
        <v>965</v>
      </c>
      <c r="D16" t="s">
        <v>982</v>
      </c>
      <c r="E16" t="s">
        <v>1065</v>
      </c>
      <c r="G16" t="s">
        <v>1342</v>
      </c>
      <c r="I16" t="s">
        <v>1372</v>
      </c>
      <c r="J16">
        <v>3</v>
      </c>
      <c r="O16" t="s">
        <v>1378</v>
      </c>
      <c r="P16">
        <v>2</v>
      </c>
      <c r="Q16" s="5">
        <f t="shared" si="0"/>
        <v>2.0533880903490761E-3</v>
      </c>
      <c r="R16" s="5">
        <f t="shared" si="1"/>
        <v>-6.1882641230825897</v>
      </c>
      <c r="S16" s="5">
        <f t="shared" si="2"/>
        <v>-1.2706907850272259E-2</v>
      </c>
    </row>
    <row r="17" spans="1:19" x14ac:dyDescent="0.3">
      <c r="A17" s="1">
        <v>43369</v>
      </c>
      <c r="B17">
        <v>10</v>
      </c>
      <c r="C17" t="s">
        <v>533</v>
      </c>
      <c r="D17" t="s">
        <v>542</v>
      </c>
      <c r="E17" t="s">
        <v>527</v>
      </c>
      <c r="G17" t="s">
        <v>1340</v>
      </c>
      <c r="I17" t="s">
        <v>1373</v>
      </c>
      <c r="J17">
        <v>51</v>
      </c>
      <c r="O17" t="s">
        <v>1031</v>
      </c>
      <c r="P17">
        <v>1</v>
      </c>
      <c r="Q17" s="5">
        <f t="shared" si="0"/>
        <v>1.026694045174538E-3</v>
      </c>
      <c r="R17" s="5">
        <f t="shared" si="1"/>
        <v>-6.8814113036425351</v>
      </c>
      <c r="S17" s="5">
        <f t="shared" si="2"/>
        <v>-7.0651040078465455E-3</v>
      </c>
    </row>
    <row r="18" spans="1:19" x14ac:dyDescent="0.3">
      <c r="A18" s="1">
        <v>43343</v>
      </c>
      <c r="B18">
        <v>2</v>
      </c>
      <c r="C18" t="s">
        <v>180</v>
      </c>
      <c r="D18" t="s">
        <v>204</v>
      </c>
      <c r="E18" t="s">
        <v>297</v>
      </c>
      <c r="G18" t="s">
        <v>1339</v>
      </c>
      <c r="I18" t="s">
        <v>1374</v>
      </c>
      <c r="J18">
        <v>10</v>
      </c>
      <c r="O18" t="s">
        <v>817</v>
      </c>
      <c r="P18">
        <v>57</v>
      </c>
      <c r="Q18" s="5">
        <f t="shared" si="0"/>
        <v>5.8521560574948665E-2</v>
      </c>
      <c r="R18" s="5">
        <f t="shared" si="1"/>
        <v>-2.8383600358079848</v>
      </c>
      <c r="S18" s="5">
        <f t="shared" si="2"/>
        <v>-0.16610525876905044</v>
      </c>
    </row>
    <row r="19" spans="1:19" x14ac:dyDescent="0.3">
      <c r="A19" s="1">
        <v>43353</v>
      </c>
      <c r="B19">
        <v>1</v>
      </c>
      <c r="C19" t="s">
        <v>376</v>
      </c>
      <c r="D19" t="s">
        <v>385</v>
      </c>
      <c r="E19" t="s">
        <v>446</v>
      </c>
      <c r="G19" t="s">
        <v>1340</v>
      </c>
      <c r="I19" t="s">
        <v>1375</v>
      </c>
      <c r="J19">
        <v>61</v>
      </c>
      <c r="O19" t="s">
        <v>1381</v>
      </c>
      <c r="P19">
        <v>9</v>
      </c>
      <c r="Q19" s="5">
        <f t="shared" si="0"/>
        <v>9.2402464065708418E-3</v>
      </c>
      <c r="R19" s="5">
        <f t="shared" si="1"/>
        <v>-4.6841867263063159</v>
      </c>
      <c r="S19" s="5">
        <f t="shared" si="2"/>
        <v>-4.3283039565458772E-2</v>
      </c>
    </row>
    <row r="20" spans="1:19" x14ac:dyDescent="0.3">
      <c r="A20" s="1">
        <v>43369</v>
      </c>
      <c r="B20">
        <v>17</v>
      </c>
      <c r="C20" t="s">
        <v>533</v>
      </c>
      <c r="D20" t="s">
        <v>543</v>
      </c>
      <c r="E20" t="s">
        <v>527</v>
      </c>
      <c r="G20" t="s">
        <v>1340</v>
      </c>
      <c r="I20" t="s">
        <v>1376</v>
      </c>
      <c r="J20">
        <v>1</v>
      </c>
      <c r="O20" t="s">
        <v>1382</v>
      </c>
      <c r="P20">
        <v>2</v>
      </c>
      <c r="Q20" s="5">
        <f t="shared" si="0"/>
        <v>2.0533880903490761E-3</v>
      </c>
      <c r="R20" s="5">
        <f t="shared" si="1"/>
        <v>-6.1882641230825897</v>
      </c>
      <c r="S20" s="5">
        <f t="shared" si="2"/>
        <v>-1.2706907850272259E-2</v>
      </c>
    </row>
    <row r="21" spans="1:19" x14ac:dyDescent="0.3">
      <c r="A21" s="1">
        <v>43385</v>
      </c>
      <c r="B21">
        <v>6</v>
      </c>
      <c r="C21" t="s">
        <v>582</v>
      </c>
      <c r="D21" t="s">
        <v>590</v>
      </c>
      <c r="E21" t="s">
        <v>640</v>
      </c>
      <c r="G21" t="s">
        <v>1341</v>
      </c>
      <c r="I21" t="s">
        <v>1377</v>
      </c>
      <c r="J21">
        <v>39</v>
      </c>
      <c r="O21" t="s">
        <v>257</v>
      </c>
      <c r="P21">
        <v>20</v>
      </c>
      <c r="Q21" s="5">
        <f t="shared" si="0"/>
        <v>2.0533880903490759E-2</v>
      </c>
      <c r="R21" s="5">
        <f t="shared" si="1"/>
        <v>-3.8856790300885442</v>
      </c>
      <c r="S21" s="5">
        <f t="shared" si="2"/>
        <v>-7.9788070433029656E-2</v>
      </c>
    </row>
    <row r="22" spans="1:19" x14ac:dyDescent="0.3">
      <c r="A22" s="1">
        <v>43400</v>
      </c>
      <c r="B22">
        <v>22</v>
      </c>
      <c r="C22" t="s">
        <v>852</v>
      </c>
      <c r="D22" t="s">
        <v>879</v>
      </c>
      <c r="E22" t="s">
        <v>957</v>
      </c>
      <c r="G22" t="s">
        <v>1342</v>
      </c>
      <c r="I22" t="s">
        <v>1378</v>
      </c>
      <c r="J22">
        <v>2</v>
      </c>
      <c r="O22" t="s">
        <v>1383</v>
      </c>
      <c r="P22">
        <v>1</v>
      </c>
      <c r="Q22" s="5">
        <f t="shared" si="0"/>
        <v>1.026694045174538E-3</v>
      </c>
      <c r="R22" s="5">
        <f t="shared" si="1"/>
        <v>-6.8814113036425351</v>
      </c>
      <c r="S22" s="5">
        <f t="shared" si="2"/>
        <v>-7.0651040078465455E-3</v>
      </c>
    </row>
    <row r="23" spans="1:19" x14ac:dyDescent="0.3">
      <c r="A23" s="1">
        <v>43412</v>
      </c>
      <c r="B23">
        <v>13</v>
      </c>
      <c r="C23" t="s">
        <v>965</v>
      </c>
      <c r="D23" t="s">
        <v>981</v>
      </c>
      <c r="E23" t="s">
        <v>1065</v>
      </c>
      <c r="G23" t="s">
        <v>1342</v>
      </c>
      <c r="I23" t="s">
        <v>1379</v>
      </c>
      <c r="J23">
        <v>1</v>
      </c>
      <c r="O23" t="s">
        <v>1384</v>
      </c>
      <c r="P23">
        <v>1</v>
      </c>
      <c r="Q23" s="5">
        <f t="shared" si="0"/>
        <v>1.026694045174538E-3</v>
      </c>
      <c r="R23" s="5">
        <f t="shared" si="1"/>
        <v>-6.8814113036425351</v>
      </c>
      <c r="S23" s="5">
        <f t="shared" si="2"/>
        <v>-7.0651040078465455E-3</v>
      </c>
    </row>
    <row r="24" spans="1:19" x14ac:dyDescent="0.3">
      <c r="A24" s="1">
        <v>43369</v>
      </c>
      <c r="B24">
        <v>1</v>
      </c>
      <c r="C24" t="s">
        <v>533</v>
      </c>
      <c r="D24" t="s">
        <v>544</v>
      </c>
      <c r="E24" t="s">
        <v>527</v>
      </c>
      <c r="G24" t="s">
        <v>1340</v>
      </c>
      <c r="I24" t="s">
        <v>1380</v>
      </c>
      <c r="J24">
        <v>57</v>
      </c>
      <c r="O24" t="s">
        <v>1385</v>
      </c>
      <c r="P24">
        <v>2</v>
      </c>
      <c r="Q24" s="5">
        <f t="shared" si="0"/>
        <v>2.0533880903490761E-3</v>
      </c>
      <c r="R24" s="5">
        <f t="shared" si="1"/>
        <v>-6.1882641230825897</v>
      </c>
      <c r="S24" s="5">
        <f t="shared" si="2"/>
        <v>-1.2706907850272259E-2</v>
      </c>
    </row>
    <row r="25" spans="1:19" x14ac:dyDescent="0.3">
      <c r="A25" s="1">
        <v>43343</v>
      </c>
      <c r="B25">
        <v>3</v>
      </c>
      <c r="C25" t="s">
        <v>180</v>
      </c>
      <c r="D25" t="s">
        <v>204</v>
      </c>
      <c r="E25" t="s">
        <v>296</v>
      </c>
      <c r="F25" t="s">
        <v>203</v>
      </c>
      <c r="G25" t="s">
        <v>1339</v>
      </c>
      <c r="I25" t="s">
        <v>1381</v>
      </c>
      <c r="J25">
        <v>9</v>
      </c>
      <c r="O25" t="s">
        <v>977</v>
      </c>
      <c r="P25">
        <v>3</v>
      </c>
      <c r="Q25" s="5">
        <f t="shared" si="0"/>
        <v>3.0800821355236141E-3</v>
      </c>
      <c r="R25" s="5">
        <f t="shared" si="1"/>
        <v>-5.7827990149744251</v>
      </c>
      <c r="S25" s="5">
        <f t="shared" si="2"/>
        <v>-1.7811495939346278E-2</v>
      </c>
    </row>
    <row r="26" spans="1:19" x14ac:dyDescent="0.3">
      <c r="A26" s="1">
        <v>43353</v>
      </c>
      <c r="B26">
        <v>2</v>
      </c>
      <c r="C26" t="s">
        <v>376</v>
      </c>
      <c r="D26" t="s">
        <v>385</v>
      </c>
      <c r="E26" t="s">
        <v>445</v>
      </c>
      <c r="F26" t="s">
        <v>396</v>
      </c>
      <c r="G26" t="s">
        <v>1340</v>
      </c>
      <c r="I26" t="s">
        <v>1382</v>
      </c>
      <c r="J26">
        <v>2</v>
      </c>
      <c r="O26" t="s">
        <v>1387</v>
      </c>
      <c r="P26">
        <v>7</v>
      </c>
      <c r="Q26" s="5">
        <f t="shared" si="0"/>
        <v>7.1868583162217657E-3</v>
      </c>
      <c r="R26" s="5">
        <f t="shared" si="1"/>
        <v>-4.9355011545872216</v>
      </c>
      <c r="S26" s="5">
        <f t="shared" si="2"/>
        <v>-3.5470747517567298E-2</v>
      </c>
    </row>
    <row r="27" spans="1:19" x14ac:dyDescent="0.3">
      <c r="A27" s="1">
        <v>43369</v>
      </c>
      <c r="B27">
        <v>8</v>
      </c>
      <c r="C27" t="s">
        <v>533</v>
      </c>
      <c r="D27" t="s">
        <v>543</v>
      </c>
      <c r="E27" t="s">
        <v>523</v>
      </c>
      <c r="F27" t="s">
        <v>550</v>
      </c>
      <c r="G27" t="s">
        <v>1340</v>
      </c>
      <c r="I27" t="s">
        <v>1282</v>
      </c>
      <c r="J27">
        <v>20</v>
      </c>
      <c r="O27" t="s">
        <v>1388</v>
      </c>
      <c r="P27">
        <v>4</v>
      </c>
      <c r="Q27" s="5">
        <f t="shared" si="0"/>
        <v>4.1067761806981521E-3</v>
      </c>
      <c r="R27" s="5">
        <f t="shared" si="1"/>
        <v>-5.4951169425226443</v>
      </c>
      <c r="S27" s="5">
        <f t="shared" si="2"/>
        <v>-2.2567215369702853E-2</v>
      </c>
    </row>
    <row r="28" spans="1:19" x14ac:dyDescent="0.3">
      <c r="A28" s="1">
        <v>43385</v>
      </c>
      <c r="B28">
        <v>5</v>
      </c>
      <c r="C28" t="s">
        <v>582</v>
      </c>
      <c r="D28" t="s">
        <v>590</v>
      </c>
      <c r="E28" t="s">
        <v>639</v>
      </c>
      <c r="F28" t="s">
        <v>598</v>
      </c>
      <c r="G28" t="s">
        <v>1341</v>
      </c>
      <c r="I28" t="s">
        <v>1383</v>
      </c>
      <c r="J28">
        <v>1</v>
      </c>
      <c r="O28" t="s">
        <v>1389</v>
      </c>
      <c r="P28">
        <v>2</v>
      </c>
      <c r="Q28" s="5">
        <f t="shared" si="0"/>
        <v>2.0533880903490761E-3</v>
      </c>
      <c r="R28" s="5">
        <f t="shared" si="1"/>
        <v>-6.1882641230825897</v>
      </c>
      <c r="S28" s="5">
        <f t="shared" si="2"/>
        <v>-1.2706907850272259E-2</v>
      </c>
    </row>
    <row r="29" spans="1:19" x14ac:dyDescent="0.3">
      <c r="A29" s="1">
        <v>43400</v>
      </c>
      <c r="B29">
        <v>8</v>
      </c>
      <c r="C29" t="s">
        <v>852</v>
      </c>
      <c r="D29" t="s">
        <v>879</v>
      </c>
      <c r="E29" t="s">
        <v>954</v>
      </c>
      <c r="F29" t="s">
        <v>881</v>
      </c>
      <c r="G29" t="s">
        <v>1342</v>
      </c>
      <c r="I29" t="s">
        <v>1384</v>
      </c>
      <c r="J29">
        <v>1</v>
      </c>
      <c r="O29" t="s">
        <v>1391</v>
      </c>
      <c r="P29">
        <v>1</v>
      </c>
      <c r="Q29" s="5">
        <f t="shared" si="0"/>
        <v>1.026694045174538E-3</v>
      </c>
      <c r="R29" s="5">
        <f t="shared" si="1"/>
        <v>-6.8814113036425351</v>
      </c>
      <c r="S29" s="5">
        <f t="shared" si="2"/>
        <v>-7.0651040078465455E-3</v>
      </c>
    </row>
    <row r="30" spans="1:19" x14ac:dyDescent="0.3">
      <c r="A30" s="1">
        <v>43412</v>
      </c>
      <c r="B30">
        <v>13</v>
      </c>
      <c r="C30" t="s">
        <v>965</v>
      </c>
      <c r="D30" t="s">
        <v>981</v>
      </c>
      <c r="E30" t="s">
        <v>1062</v>
      </c>
      <c r="F30" t="s">
        <v>1000</v>
      </c>
      <c r="G30" t="s">
        <v>1342</v>
      </c>
      <c r="I30" t="s">
        <v>1385</v>
      </c>
      <c r="J30">
        <v>2</v>
      </c>
      <c r="O30" t="s">
        <v>1392</v>
      </c>
      <c r="P30">
        <v>5</v>
      </c>
      <c r="Q30" s="5">
        <f t="shared" si="0"/>
        <v>5.1334702258726897E-3</v>
      </c>
      <c r="R30" s="5">
        <f t="shared" si="1"/>
        <v>-5.2719733912084346</v>
      </c>
      <c r="S30" s="5">
        <f t="shared" si="2"/>
        <v>-2.7063518435361571E-2</v>
      </c>
    </row>
    <row r="31" spans="1:19" x14ac:dyDescent="0.3">
      <c r="A31" s="1">
        <v>43400</v>
      </c>
      <c r="B31">
        <v>2</v>
      </c>
      <c r="C31" t="s">
        <v>851</v>
      </c>
      <c r="D31" t="s">
        <v>866</v>
      </c>
      <c r="E31" t="s">
        <v>954</v>
      </c>
      <c r="F31" t="s">
        <v>872</v>
      </c>
      <c r="G31" t="s">
        <v>1342</v>
      </c>
      <c r="I31" t="s">
        <v>1386</v>
      </c>
      <c r="J31">
        <v>3</v>
      </c>
      <c r="O31" t="s">
        <v>1393</v>
      </c>
      <c r="P31">
        <v>2</v>
      </c>
      <c r="Q31" s="5">
        <f t="shared" si="0"/>
        <v>2.0533880903490761E-3</v>
      </c>
      <c r="R31" s="5">
        <f t="shared" si="1"/>
        <v>-6.1882641230825897</v>
      </c>
      <c r="S31" s="5">
        <f t="shared" si="2"/>
        <v>-1.2706907850272259E-2</v>
      </c>
    </row>
    <row r="32" spans="1:19" x14ac:dyDescent="0.3">
      <c r="A32" s="1">
        <v>43343</v>
      </c>
      <c r="B32">
        <v>1</v>
      </c>
      <c r="C32" t="s">
        <v>178</v>
      </c>
      <c r="D32" t="s">
        <v>190</v>
      </c>
      <c r="E32" t="s">
        <v>296</v>
      </c>
      <c r="F32" t="s">
        <v>191</v>
      </c>
      <c r="G32" t="s">
        <v>1339</v>
      </c>
      <c r="I32" t="s">
        <v>1387</v>
      </c>
      <c r="J32">
        <v>7</v>
      </c>
      <c r="O32" t="s">
        <v>1394</v>
      </c>
      <c r="P32">
        <v>1</v>
      </c>
      <c r="Q32" s="5">
        <f t="shared" si="0"/>
        <v>1.026694045174538E-3</v>
      </c>
      <c r="R32" s="5">
        <f t="shared" si="1"/>
        <v>-6.8814113036425351</v>
      </c>
      <c r="S32" s="5">
        <f t="shared" si="2"/>
        <v>-7.0651040078465455E-3</v>
      </c>
    </row>
    <row r="33" spans="1:19" x14ac:dyDescent="0.3">
      <c r="A33" s="1">
        <v>43343</v>
      </c>
      <c r="B33">
        <v>1</v>
      </c>
      <c r="C33" t="s">
        <v>180</v>
      </c>
      <c r="D33" t="s">
        <v>201</v>
      </c>
      <c r="E33" t="s">
        <v>296</v>
      </c>
      <c r="F33" t="s">
        <v>202</v>
      </c>
      <c r="G33" t="s">
        <v>1339</v>
      </c>
      <c r="I33" t="s">
        <v>1388</v>
      </c>
      <c r="J33">
        <v>4</v>
      </c>
      <c r="O33" t="s">
        <v>1395</v>
      </c>
      <c r="P33">
        <v>7</v>
      </c>
      <c r="Q33" s="5">
        <f t="shared" si="0"/>
        <v>7.1868583162217657E-3</v>
      </c>
      <c r="R33" s="5">
        <f t="shared" si="1"/>
        <v>-4.9355011545872216</v>
      </c>
      <c r="S33" s="5">
        <f t="shared" si="2"/>
        <v>-3.5470747517567298E-2</v>
      </c>
    </row>
    <row r="34" spans="1:19" x14ac:dyDescent="0.3">
      <c r="A34" s="1">
        <v>43353</v>
      </c>
      <c r="B34">
        <v>15</v>
      </c>
      <c r="C34" t="s">
        <v>376</v>
      </c>
      <c r="D34" t="s">
        <v>384</v>
      </c>
      <c r="E34" t="s">
        <v>445</v>
      </c>
      <c r="F34" t="s">
        <v>395</v>
      </c>
      <c r="G34" t="s">
        <v>1340</v>
      </c>
      <c r="I34" t="s">
        <v>1389</v>
      </c>
      <c r="J34">
        <v>2</v>
      </c>
      <c r="O34" t="s">
        <v>392</v>
      </c>
      <c r="P34">
        <v>13</v>
      </c>
      <c r="Q34" s="5">
        <f t="shared" si="0"/>
        <v>1.3347022587268994E-2</v>
      </c>
      <c r="R34" s="5">
        <f t="shared" si="1"/>
        <v>-4.3164619461809988</v>
      </c>
      <c r="S34" s="5">
        <f t="shared" si="2"/>
        <v>-5.7611915092764872E-2</v>
      </c>
    </row>
    <row r="35" spans="1:19" x14ac:dyDescent="0.3">
      <c r="A35" s="1">
        <v>43369</v>
      </c>
      <c r="B35">
        <v>3</v>
      </c>
      <c r="C35" t="s">
        <v>533</v>
      </c>
      <c r="D35" t="s">
        <v>540</v>
      </c>
      <c r="E35" t="s">
        <v>523</v>
      </c>
      <c r="F35" t="s">
        <v>549</v>
      </c>
      <c r="G35" t="s">
        <v>1340</v>
      </c>
      <c r="I35" t="s">
        <v>1391</v>
      </c>
      <c r="J35">
        <v>1</v>
      </c>
      <c r="O35" t="s">
        <v>1396</v>
      </c>
      <c r="P35">
        <v>34</v>
      </c>
      <c r="Q35" s="5">
        <f t="shared" si="0"/>
        <v>3.4907597535934289E-2</v>
      </c>
      <c r="R35" s="5">
        <f t="shared" si="1"/>
        <v>-3.3550507790263739</v>
      </c>
      <c r="S35" s="5">
        <f t="shared" si="2"/>
        <v>-0.11711676230687547</v>
      </c>
    </row>
    <row r="36" spans="1:19" x14ac:dyDescent="0.3">
      <c r="A36" s="1">
        <v>43385</v>
      </c>
      <c r="B36">
        <v>32</v>
      </c>
      <c r="C36" t="s">
        <v>582</v>
      </c>
      <c r="D36" t="s">
        <v>589</v>
      </c>
      <c r="E36" t="s">
        <v>639</v>
      </c>
      <c r="F36" t="s">
        <v>597</v>
      </c>
      <c r="G36" t="s">
        <v>1341</v>
      </c>
      <c r="I36" t="s">
        <v>1392</v>
      </c>
      <c r="J36">
        <v>5</v>
      </c>
      <c r="O36" t="s">
        <v>228</v>
      </c>
      <c r="P36">
        <v>6</v>
      </c>
      <c r="Q36" s="5">
        <f t="shared" si="0"/>
        <v>6.1601642710472282E-3</v>
      </c>
      <c r="R36" s="5">
        <f t="shared" si="1"/>
        <v>-5.0896518344144797</v>
      </c>
      <c r="S36" s="5">
        <f t="shared" si="2"/>
        <v>-3.1353091382430059E-2</v>
      </c>
    </row>
    <row r="37" spans="1:19" x14ac:dyDescent="0.3">
      <c r="A37" s="1">
        <v>43400</v>
      </c>
      <c r="B37">
        <v>3</v>
      </c>
      <c r="C37" t="s">
        <v>852</v>
      </c>
      <c r="D37" t="s">
        <v>876</v>
      </c>
      <c r="E37" t="s">
        <v>954</v>
      </c>
      <c r="F37" t="s">
        <v>877</v>
      </c>
      <c r="G37" t="s">
        <v>1342</v>
      </c>
      <c r="I37" t="s">
        <v>1393</v>
      </c>
      <c r="J37">
        <v>2</v>
      </c>
      <c r="O37" t="s">
        <v>1398</v>
      </c>
      <c r="P37">
        <v>28</v>
      </c>
      <c r="Q37" s="5">
        <f t="shared" si="0"/>
        <v>2.8747433264887063E-2</v>
      </c>
      <c r="R37" s="5">
        <f t="shared" si="1"/>
        <v>-3.5492067934673313</v>
      </c>
      <c r="S37" s="5">
        <f t="shared" si="2"/>
        <v>-0.10203058543848591</v>
      </c>
    </row>
    <row r="38" spans="1:19" x14ac:dyDescent="0.3">
      <c r="A38" s="1">
        <v>43412</v>
      </c>
      <c r="B38">
        <v>3</v>
      </c>
      <c r="C38" t="s">
        <v>965</v>
      </c>
      <c r="D38" t="s">
        <v>980</v>
      </c>
      <c r="E38" t="s">
        <v>1062</v>
      </c>
      <c r="F38" t="s">
        <v>999</v>
      </c>
      <c r="G38" t="s">
        <v>1342</v>
      </c>
      <c r="I38" t="s">
        <v>1394</v>
      </c>
      <c r="J38">
        <v>1</v>
      </c>
      <c r="O38" t="s">
        <v>263</v>
      </c>
      <c r="P38">
        <v>10</v>
      </c>
      <c r="Q38" s="5">
        <f t="shared" si="0"/>
        <v>1.0266940451745379E-2</v>
      </c>
      <c r="R38" s="5">
        <f t="shared" si="1"/>
        <v>-4.5788262106484892</v>
      </c>
      <c r="S38" s="5">
        <f t="shared" si="2"/>
        <v>-4.7010536043618982E-2</v>
      </c>
    </row>
    <row r="39" spans="1:19" x14ac:dyDescent="0.3">
      <c r="A39" s="1">
        <v>43343</v>
      </c>
      <c r="B39">
        <v>9</v>
      </c>
      <c r="C39" t="s">
        <v>176</v>
      </c>
      <c r="D39" t="s">
        <v>183</v>
      </c>
      <c r="E39" t="s">
        <v>296</v>
      </c>
      <c r="F39" t="s">
        <v>209</v>
      </c>
      <c r="G39" t="s">
        <v>1339</v>
      </c>
      <c r="I39" t="s">
        <v>1395</v>
      </c>
      <c r="J39">
        <v>7</v>
      </c>
      <c r="O39" t="s">
        <v>1400</v>
      </c>
      <c r="P39">
        <v>3</v>
      </c>
      <c r="Q39" s="5">
        <f t="shared" si="0"/>
        <v>3.0800821355236141E-3</v>
      </c>
      <c r="R39" s="5">
        <f t="shared" si="1"/>
        <v>-5.7827990149744251</v>
      </c>
      <c r="S39" s="5">
        <f t="shared" si="2"/>
        <v>-1.7811495939346278E-2</v>
      </c>
    </row>
    <row r="40" spans="1:19" x14ac:dyDescent="0.3">
      <c r="A40" s="1">
        <v>43343</v>
      </c>
      <c r="B40">
        <v>2</v>
      </c>
      <c r="C40" t="s">
        <v>178</v>
      </c>
      <c r="D40" t="s">
        <v>192</v>
      </c>
      <c r="E40" t="s">
        <v>296</v>
      </c>
      <c r="F40" t="s">
        <v>193</v>
      </c>
      <c r="G40" t="s">
        <v>1339</v>
      </c>
      <c r="I40" t="s">
        <v>1359</v>
      </c>
      <c r="J40">
        <v>13</v>
      </c>
      <c r="O40" t="s">
        <v>1401</v>
      </c>
      <c r="P40">
        <v>14</v>
      </c>
      <c r="Q40" s="5">
        <f t="shared" si="0"/>
        <v>1.4373716632443531E-2</v>
      </c>
      <c r="R40" s="5">
        <f t="shared" si="1"/>
        <v>-4.2423539740272762</v>
      </c>
      <c r="S40" s="5">
        <f t="shared" si="2"/>
        <v>-6.0978393877188772E-2</v>
      </c>
    </row>
    <row r="41" spans="1:19" x14ac:dyDescent="0.3">
      <c r="A41" s="1">
        <v>43353</v>
      </c>
      <c r="B41">
        <v>1</v>
      </c>
      <c r="C41" t="s">
        <v>374</v>
      </c>
      <c r="D41" t="s">
        <v>382</v>
      </c>
      <c r="E41" t="s">
        <v>445</v>
      </c>
      <c r="F41" t="s">
        <v>394</v>
      </c>
      <c r="G41" t="s">
        <v>1340</v>
      </c>
      <c r="I41" t="s">
        <v>1396</v>
      </c>
      <c r="J41">
        <v>34</v>
      </c>
      <c r="O41" t="s">
        <v>413</v>
      </c>
      <c r="P41">
        <v>1</v>
      </c>
      <c r="Q41" s="5">
        <f t="shared" si="0"/>
        <v>1.026694045174538E-3</v>
      </c>
      <c r="R41" s="5">
        <f t="shared" si="1"/>
        <v>-6.8814113036425351</v>
      </c>
      <c r="S41" s="5">
        <f t="shared" si="2"/>
        <v>-7.0651040078465455E-3</v>
      </c>
    </row>
    <row r="42" spans="1:19" x14ac:dyDescent="0.3">
      <c r="A42" s="1">
        <v>43400</v>
      </c>
      <c r="B42">
        <v>2</v>
      </c>
      <c r="C42" t="s">
        <v>849</v>
      </c>
      <c r="D42" t="s">
        <v>856</v>
      </c>
      <c r="E42" t="s">
        <v>951</v>
      </c>
      <c r="F42" t="s">
        <v>857</v>
      </c>
      <c r="G42" t="s">
        <v>1342</v>
      </c>
      <c r="I42" t="s">
        <v>1397</v>
      </c>
      <c r="J42">
        <v>6</v>
      </c>
      <c r="O42" t="s">
        <v>1403</v>
      </c>
      <c r="P42">
        <v>4</v>
      </c>
      <c r="Q42" s="5">
        <f t="shared" si="0"/>
        <v>4.1067761806981521E-3</v>
      </c>
      <c r="R42" s="5">
        <f t="shared" si="1"/>
        <v>-5.4951169425226443</v>
      </c>
      <c r="S42" s="5">
        <f t="shared" si="2"/>
        <v>-2.2567215369702853E-2</v>
      </c>
    </row>
    <row r="43" spans="1:19" x14ac:dyDescent="0.3">
      <c r="A43" s="1">
        <v>43412</v>
      </c>
      <c r="B43">
        <v>15</v>
      </c>
      <c r="C43" t="s">
        <v>963</v>
      </c>
      <c r="D43" t="s">
        <v>975</v>
      </c>
      <c r="E43" t="s">
        <v>1062</v>
      </c>
      <c r="F43" t="s">
        <v>998</v>
      </c>
      <c r="G43" t="s">
        <v>1342</v>
      </c>
      <c r="I43" t="s">
        <v>1398</v>
      </c>
      <c r="J43">
        <v>28</v>
      </c>
      <c r="O43" t="s">
        <v>259</v>
      </c>
      <c r="P43">
        <v>1</v>
      </c>
      <c r="Q43" s="5">
        <f t="shared" si="0"/>
        <v>1.026694045174538E-3</v>
      </c>
      <c r="R43" s="5">
        <f t="shared" si="1"/>
        <v>-6.8814113036425351</v>
      </c>
      <c r="S43" s="5">
        <f t="shared" si="2"/>
        <v>-7.0651040078465455E-3</v>
      </c>
    </row>
    <row r="44" spans="1:19" x14ac:dyDescent="0.3">
      <c r="A44" s="1">
        <v>43412</v>
      </c>
      <c r="B44">
        <v>1</v>
      </c>
      <c r="C44" t="s">
        <v>964</v>
      </c>
      <c r="D44" t="s">
        <v>978</v>
      </c>
      <c r="E44" t="s">
        <v>1062</v>
      </c>
      <c r="G44" t="s">
        <v>1342</v>
      </c>
      <c r="I44" t="s">
        <v>1399</v>
      </c>
      <c r="J44">
        <v>10</v>
      </c>
      <c r="O44" t="s">
        <v>271</v>
      </c>
      <c r="P44">
        <v>6</v>
      </c>
      <c r="Q44" s="5">
        <f t="shared" si="0"/>
        <v>6.1601642710472282E-3</v>
      </c>
      <c r="R44" s="5">
        <f t="shared" si="1"/>
        <v>-5.0896518344144797</v>
      </c>
      <c r="S44" s="5">
        <f t="shared" si="2"/>
        <v>-3.1353091382430059E-2</v>
      </c>
    </row>
    <row r="45" spans="1:19" x14ac:dyDescent="0.3">
      <c r="A45" s="1">
        <v>43343</v>
      </c>
      <c r="B45">
        <v>1</v>
      </c>
      <c r="C45" t="s">
        <v>176</v>
      </c>
      <c r="D45" t="s">
        <v>185</v>
      </c>
      <c r="E45" t="s">
        <v>296</v>
      </c>
      <c r="G45" t="s">
        <v>1339</v>
      </c>
      <c r="I45" t="s">
        <v>1400</v>
      </c>
      <c r="J45">
        <v>3</v>
      </c>
      <c r="O45" t="s">
        <v>558</v>
      </c>
      <c r="P45">
        <v>1</v>
      </c>
      <c r="Q45" s="5">
        <f t="shared" si="0"/>
        <v>1.026694045174538E-3</v>
      </c>
      <c r="R45" s="5">
        <f t="shared" si="1"/>
        <v>-6.8814113036425351</v>
      </c>
      <c r="S45" s="5">
        <f t="shared" si="2"/>
        <v>-7.0651040078465455E-3</v>
      </c>
    </row>
    <row r="46" spans="1:19" x14ac:dyDescent="0.3">
      <c r="A46" s="1">
        <v>43343</v>
      </c>
      <c r="B46">
        <v>1</v>
      </c>
      <c r="C46" t="s">
        <v>179</v>
      </c>
      <c r="D46" t="s">
        <v>195</v>
      </c>
      <c r="E46" t="s">
        <v>296</v>
      </c>
      <c r="G46" t="s">
        <v>1339</v>
      </c>
      <c r="I46" t="s">
        <v>1401</v>
      </c>
      <c r="J46">
        <v>14</v>
      </c>
      <c r="O46" t="s">
        <v>274</v>
      </c>
      <c r="P46">
        <v>7</v>
      </c>
      <c r="Q46" s="5">
        <f t="shared" si="0"/>
        <v>7.1868583162217657E-3</v>
      </c>
      <c r="R46" s="5">
        <f t="shared" si="1"/>
        <v>-4.9355011545872216</v>
      </c>
      <c r="S46" s="5">
        <f t="shared" si="2"/>
        <v>-3.5470747517567298E-2</v>
      </c>
    </row>
    <row r="47" spans="1:19" x14ac:dyDescent="0.3">
      <c r="A47" s="1">
        <v>43412</v>
      </c>
      <c r="B47">
        <v>1</v>
      </c>
      <c r="C47" t="s">
        <v>961</v>
      </c>
      <c r="D47" t="s">
        <v>972</v>
      </c>
      <c r="E47" t="s">
        <v>1062</v>
      </c>
      <c r="G47" t="s">
        <v>1342</v>
      </c>
      <c r="I47" t="s">
        <v>1402</v>
      </c>
      <c r="J47">
        <v>1</v>
      </c>
      <c r="O47" t="s">
        <v>1408</v>
      </c>
      <c r="P47">
        <v>2</v>
      </c>
      <c r="Q47" s="5">
        <f t="shared" si="0"/>
        <v>2.0533880903490761E-3</v>
      </c>
      <c r="R47" s="5">
        <f t="shared" si="1"/>
        <v>-6.1882641230825897</v>
      </c>
      <c r="S47" s="5">
        <f t="shared" si="2"/>
        <v>-1.2706907850272259E-2</v>
      </c>
    </row>
    <row r="48" spans="1:19" x14ac:dyDescent="0.3">
      <c r="A48" s="1">
        <v>43412</v>
      </c>
      <c r="B48">
        <v>3</v>
      </c>
      <c r="C48" t="s">
        <v>964</v>
      </c>
      <c r="D48" t="s">
        <v>977</v>
      </c>
      <c r="E48" t="s">
        <v>1062</v>
      </c>
      <c r="G48" t="s">
        <v>1342</v>
      </c>
      <c r="I48" t="s">
        <v>1403</v>
      </c>
      <c r="J48">
        <v>4</v>
      </c>
      <c r="O48" t="s">
        <v>860</v>
      </c>
      <c r="P48">
        <v>1</v>
      </c>
      <c r="Q48" s="5">
        <f t="shared" si="0"/>
        <v>1.026694045174538E-3</v>
      </c>
      <c r="R48" s="5">
        <f t="shared" si="1"/>
        <v>-6.8814113036425351</v>
      </c>
      <c r="S48" s="5">
        <f t="shared" si="2"/>
        <v>-7.0651040078465455E-3</v>
      </c>
    </row>
    <row r="49" spans="1:19" x14ac:dyDescent="0.3">
      <c r="A49" s="1">
        <v>43369</v>
      </c>
      <c r="B49">
        <v>5</v>
      </c>
      <c r="C49" t="s">
        <v>533</v>
      </c>
      <c r="D49" t="s">
        <v>541</v>
      </c>
      <c r="E49" t="s">
        <v>523</v>
      </c>
      <c r="G49" t="s">
        <v>1340</v>
      </c>
      <c r="I49" t="s">
        <v>1404</v>
      </c>
      <c r="J49">
        <v>1</v>
      </c>
      <c r="O49" t="s">
        <v>1409</v>
      </c>
      <c r="P49">
        <v>3</v>
      </c>
      <c r="Q49" s="5">
        <f t="shared" si="0"/>
        <v>3.0800821355236141E-3</v>
      </c>
      <c r="R49" s="5">
        <f t="shared" si="1"/>
        <v>-5.7827990149744251</v>
      </c>
      <c r="S49" s="5">
        <f t="shared" si="2"/>
        <v>-1.7811495939346278E-2</v>
      </c>
    </row>
    <row r="50" spans="1:19" x14ac:dyDescent="0.3">
      <c r="A50" s="1">
        <v>43412</v>
      </c>
      <c r="B50">
        <v>2</v>
      </c>
      <c r="C50" t="s">
        <v>965</v>
      </c>
      <c r="D50" t="s">
        <v>985</v>
      </c>
      <c r="E50" t="s">
        <v>1062</v>
      </c>
      <c r="G50" t="s">
        <v>1342</v>
      </c>
      <c r="I50" t="s">
        <v>1405</v>
      </c>
      <c r="J50">
        <v>6</v>
      </c>
      <c r="O50" t="s">
        <v>1410</v>
      </c>
      <c r="P50">
        <v>6</v>
      </c>
      <c r="Q50" s="5">
        <f t="shared" si="0"/>
        <v>6.1601642710472282E-3</v>
      </c>
      <c r="R50" s="5">
        <f t="shared" si="1"/>
        <v>-5.0896518344144797</v>
      </c>
      <c r="S50" s="5">
        <f t="shared" si="2"/>
        <v>-3.1353091382430059E-2</v>
      </c>
    </row>
    <row r="51" spans="1:19" x14ac:dyDescent="0.3">
      <c r="A51" s="1">
        <v>43353</v>
      </c>
      <c r="B51">
        <v>3</v>
      </c>
      <c r="C51" t="s">
        <v>375</v>
      </c>
      <c r="D51" t="s">
        <v>383</v>
      </c>
      <c r="E51" t="s">
        <v>445</v>
      </c>
      <c r="G51" t="s">
        <v>1340</v>
      </c>
      <c r="I51" t="s">
        <v>1406</v>
      </c>
      <c r="J51">
        <v>1</v>
      </c>
      <c r="O51" t="s">
        <v>1411</v>
      </c>
      <c r="P51">
        <v>3</v>
      </c>
      <c r="Q51" s="5">
        <f t="shared" si="0"/>
        <v>3.0800821355236141E-3</v>
      </c>
      <c r="R51" s="5">
        <f t="shared" si="1"/>
        <v>-5.7827990149744251</v>
      </c>
      <c r="S51" s="5">
        <f t="shared" si="2"/>
        <v>-1.7811495939346278E-2</v>
      </c>
    </row>
    <row r="52" spans="1:19" x14ac:dyDescent="0.3">
      <c r="A52" s="1">
        <v>43412</v>
      </c>
      <c r="B52">
        <v>1</v>
      </c>
      <c r="C52" t="s">
        <v>964</v>
      </c>
      <c r="D52" t="s">
        <v>976</v>
      </c>
      <c r="E52" t="s">
        <v>1062</v>
      </c>
      <c r="G52" t="s">
        <v>1342</v>
      </c>
      <c r="I52" t="s">
        <v>1407</v>
      </c>
      <c r="J52">
        <v>7</v>
      </c>
      <c r="O52" t="s">
        <v>1412</v>
      </c>
      <c r="P52">
        <v>5</v>
      </c>
      <c r="Q52" s="5">
        <f t="shared" si="0"/>
        <v>5.1334702258726897E-3</v>
      </c>
      <c r="R52" s="5">
        <f t="shared" si="1"/>
        <v>-5.2719733912084346</v>
      </c>
      <c r="S52" s="5">
        <f t="shared" si="2"/>
        <v>-2.7063518435361571E-2</v>
      </c>
    </row>
    <row r="53" spans="1:19" x14ac:dyDescent="0.3">
      <c r="A53" s="1">
        <v>43412</v>
      </c>
      <c r="B53">
        <v>2</v>
      </c>
      <c r="C53" t="s">
        <v>965</v>
      </c>
      <c r="D53" t="s">
        <v>984</v>
      </c>
      <c r="E53" t="s">
        <v>1062</v>
      </c>
      <c r="G53" t="s">
        <v>1342</v>
      </c>
      <c r="I53" t="s">
        <v>1408</v>
      </c>
      <c r="J53">
        <v>2</v>
      </c>
      <c r="O53" t="s">
        <v>1413</v>
      </c>
      <c r="P53">
        <v>1</v>
      </c>
      <c r="Q53" s="5">
        <f t="shared" si="0"/>
        <v>1.026694045174538E-3</v>
      </c>
      <c r="R53" s="5">
        <f t="shared" si="1"/>
        <v>-6.8814113036425351</v>
      </c>
      <c r="S53" s="5">
        <f t="shared" si="2"/>
        <v>-7.0651040078465455E-3</v>
      </c>
    </row>
    <row r="54" spans="1:19" x14ac:dyDescent="0.3">
      <c r="A54" s="1">
        <v>43343</v>
      </c>
      <c r="B54">
        <v>2</v>
      </c>
      <c r="C54" t="s">
        <v>176</v>
      </c>
      <c r="D54" t="s">
        <v>184</v>
      </c>
      <c r="E54" t="s">
        <v>296</v>
      </c>
      <c r="F54" t="s">
        <v>1282</v>
      </c>
      <c r="G54" t="s">
        <v>1339</v>
      </c>
      <c r="I54" t="s">
        <v>1264</v>
      </c>
      <c r="J54">
        <v>1</v>
      </c>
      <c r="O54" t="s">
        <v>1414</v>
      </c>
      <c r="P54">
        <v>1</v>
      </c>
      <c r="Q54" s="5">
        <f t="shared" si="0"/>
        <v>1.026694045174538E-3</v>
      </c>
      <c r="R54" s="5">
        <f t="shared" si="1"/>
        <v>-6.8814113036425351</v>
      </c>
      <c r="S54" s="5">
        <f t="shared" si="2"/>
        <v>-7.0651040078465455E-3</v>
      </c>
    </row>
    <row r="55" spans="1:19" x14ac:dyDescent="0.3">
      <c r="A55" s="1">
        <v>43400</v>
      </c>
      <c r="B55">
        <v>1</v>
      </c>
      <c r="C55" t="s">
        <v>848</v>
      </c>
      <c r="D55" t="s">
        <v>854</v>
      </c>
      <c r="E55" t="s">
        <v>951</v>
      </c>
      <c r="G55" t="s">
        <v>1342</v>
      </c>
      <c r="I55" t="s">
        <v>1409</v>
      </c>
      <c r="J55">
        <v>3</v>
      </c>
      <c r="O55" t="s">
        <v>1415</v>
      </c>
      <c r="P55">
        <v>1</v>
      </c>
      <c r="Q55" s="5">
        <f t="shared" si="0"/>
        <v>1.026694045174538E-3</v>
      </c>
      <c r="R55" s="5">
        <f t="shared" si="1"/>
        <v>-6.8814113036425351</v>
      </c>
      <c r="S55" s="5">
        <f t="shared" si="2"/>
        <v>-7.0651040078465455E-3</v>
      </c>
    </row>
    <row r="56" spans="1:19" x14ac:dyDescent="0.3">
      <c r="A56" s="1">
        <v>43343</v>
      </c>
      <c r="B56">
        <v>2</v>
      </c>
      <c r="C56" t="s">
        <v>176</v>
      </c>
      <c r="D56" t="s">
        <v>187</v>
      </c>
      <c r="E56" t="s">
        <v>295</v>
      </c>
      <c r="G56" t="s">
        <v>1339</v>
      </c>
      <c r="I56" t="s">
        <v>1410</v>
      </c>
      <c r="J56">
        <v>6</v>
      </c>
    </row>
    <row r="57" spans="1:19" x14ac:dyDescent="0.3">
      <c r="A57" s="1">
        <v>43412</v>
      </c>
      <c r="B57">
        <v>3</v>
      </c>
      <c r="C57" t="s">
        <v>963</v>
      </c>
      <c r="D57" t="s">
        <v>979</v>
      </c>
      <c r="E57" t="s">
        <v>1063</v>
      </c>
      <c r="G57" t="s">
        <v>1342</v>
      </c>
      <c r="I57" t="s">
        <v>1411</v>
      </c>
      <c r="J57">
        <v>3</v>
      </c>
    </row>
    <row r="58" spans="1:19" x14ac:dyDescent="0.3">
      <c r="A58" s="1">
        <v>43412</v>
      </c>
      <c r="B58">
        <v>1</v>
      </c>
      <c r="C58" t="s">
        <v>961</v>
      </c>
      <c r="D58" t="s">
        <v>971</v>
      </c>
      <c r="E58" t="s">
        <v>1063</v>
      </c>
      <c r="G58" t="s">
        <v>1342</v>
      </c>
      <c r="I58" t="s">
        <v>1412</v>
      </c>
      <c r="J58">
        <v>5</v>
      </c>
    </row>
    <row r="59" spans="1:19" x14ac:dyDescent="0.3">
      <c r="A59" s="1">
        <v>43412</v>
      </c>
      <c r="B59">
        <v>2</v>
      </c>
      <c r="C59" t="s">
        <v>961</v>
      </c>
      <c r="D59" t="s">
        <v>970</v>
      </c>
      <c r="E59" t="s">
        <v>1063</v>
      </c>
      <c r="G59" t="s">
        <v>1342</v>
      </c>
      <c r="I59" t="s">
        <v>1413</v>
      </c>
      <c r="J59">
        <v>1</v>
      </c>
    </row>
    <row r="60" spans="1:19" x14ac:dyDescent="0.3">
      <c r="A60" s="1">
        <v>43343</v>
      </c>
      <c r="B60">
        <v>1</v>
      </c>
      <c r="C60" t="s">
        <v>175</v>
      </c>
      <c r="D60" t="s">
        <v>182</v>
      </c>
      <c r="E60" t="s">
        <v>295</v>
      </c>
      <c r="G60" t="s">
        <v>1339</v>
      </c>
      <c r="I60" t="s">
        <v>1414</v>
      </c>
      <c r="J60">
        <v>1</v>
      </c>
      <c r="O60" s="5" t="s">
        <v>1545</v>
      </c>
      <c r="P60" s="5"/>
      <c r="Q60" s="5">
        <f>SUM(S3:S55)</f>
        <v>-2.1809841312615053</v>
      </c>
    </row>
    <row r="61" spans="1:19" x14ac:dyDescent="0.3">
      <c r="A61" s="1">
        <v>43353</v>
      </c>
      <c r="B61">
        <v>1</v>
      </c>
      <c r="C61" t="s">
        <v>373</v>
      </c>
      <c r="D61" t="s">
        <v>381</v>
      </c>
      <c r="E61" t="s">
        <v>444</v>
      </c>
      <c r="G61" t="s">
        <v>1340</v>
      </c>
      <c r="I61" t="s">
        <v>1415</v>
      </c>
      <c r="J61">
        <v>1</v>
      </c>
      <c r="O61" s="5" t="s">
        <v>1546</v>
      </c>
      <c r="P61" s="5"/>
      <c r="Q61" s="5">
        <f>Q60*(-1)</f>
        <v>2.1809841312615053</v>
      </c>
    </row>
    <row r="62" spans="1:19" x14ac:dyDescent="0.3">
      <c r="A62" s="1">
        <v>43369</v>
      </c>
      <c r="B62">
        <v>2</v>
      </c>
      <c r="C62" t="s">
        <v>531</v>
      </c>
      <c r="D62" t="s">
        <v>535</v>
      </c>
      <c r="E62" t="s">
        <v>524</v>
      </c>
      <c r="G62" t="s">
        <v>1340</v>
      </c>
      <c r="O62" t="s">
        <v>1547</v>
      </c>
      <c r="P62">
        <f>Q61/LOG(53)</f>
        <v>1.2648696010380609</v>
      </c>
    </row>
    <row r="63" spans="1:19" x14ac:dyDescent="0.3">
      <c r="A63" s="1">
        <v>43412</v>
      </c>
      <c r="B63">
        <v>3</v>
      </c>
      <c r="C63" t="s">
        <v>960</v>
      </c>
      <c r="D63" t="s">
        <v>967</v>
      </c>
      <c r="E63" t="s">
        <v>1063</v>
      </c>
      <c r="G63" t="s">
        <v>1342</v>
      </c>
    </row>
    <row r="64" spans="1:19" x14ac:dyDescent="0.3">
      <c r="A64" s="1">
        <v>43343</v>
      </c>
      <c r="B64">
        <v>2</v>
      </c>
      <c r="C64" t="s">
        <v>175</v>
      </c>
      <c r="D64" t="s">
        <v>181</v>
      </c>
      <c r="E64" t="s">
        <v>294</v>
      </c>
      <c r="F64" t="s">
        <v>238</v>
      </c>
      <c r="G64" t="s">
        <v>1339</v>
      </c>
    </row>
    <row r="65" spans="1:18" x14ac:dyDescent="0.3">
      <c r="A65" s="1">
        <v>43353</v>
      </c>
      <c r="B65">
        <v>1</v>
      </c>
      <c r="C65" t="s">
        <v>373</v>
      </c>
      <c r="D65" t="s">
        <v>380</v>
      </c>
      <c r="E65" t="s">
        <v>443</v>
      </c>
      <c r="F65" t="s">
        <v>392</v>
      </c>
      <c r="G65" t="s">
        <v>1340</v>
      </c>
      <c r="O65" t="s">
        <v>1548</v>
      </c>
    </row>
    <row r="66" spans="1:18" x14ac:dyDescent="0.3">
      <c r="A66" s="1">
        <v>43369</v>
      </c>
      <c r="B66">
        <v>4</v>
      </c>
      <c r="C66" t="s">
        <v>531</v>
      </c>
      <c r="D66" t="s">
        <v>534</v>
      </c>
      <c r="E66" t="s">
        <v>559</v>
      </c>
      <c r="F66" t="s">
        <v>545</v>
      </c>
      <c r="G66" t="s">
        <v>1340</v>
      </c>
      <c r="O66" t="s">
        <v>1540</v>
      </c>
      <c r="P66" t="s">
        <v>1541</v>
      </c>
      <c r="Q66" t="s">
        <v>1542</v>
      </c>
      <c r="R66" t="s">
        <v>1549</v>
      </c>
    </row>
    <row r="67" spans="1:18" x14ac:dyDescent="0.3">
      <c r="A67" s="1">
        <v>43385</v>
      </c>
      <c r="B67">
        <v>2</v>
      </c>
      <c r="C67" t="s">
        <v>578</v>
      </c>
      <c r="D67" t="s">
        <v>583</v>
      </c>
      <c r="E67" t="s">
        <v>638</v>
      </c>
      <c r="F67" t="s">
        <v>592</v>
      </c>
      <c r="G67" t="s">
        <v>1341</v>
      </c>
      <c r="O67" t="s">
        <v>1365</v>
      </c>
      <c r="P67">
        <v>2</v>
      </c>
      <c r="Q67">
        <f>P67/974</f>
        <v>2.0533880903490761E-3</v>
      </c>
      <c r="R67" s="10">
        <f>Q67*Q67</f>
        <v>4.2164026495874256E-6</v>
      </c>
    </row>
    <row r="68" spans="1:18" x14ac:dyDescent="0.3">
      <c r="A68" s="1">
        <v>43400</v>
      </c>
      <c r="B68">
        <v>2</v>
      </c>
      <c r="C68" t="s">
        <v>847</v>
      </c>
      <c r="D68" t="s">
        <v>853</v>
      </c>
      <c r="E68" t="s">
        <v>950</v>
      </c>
      <c r="F68" t="s">
        <v>855</v>
      </c>
      <c r="G68" t="s">
        <v>1342</v>
      </c>
      <c r="O68" t="s">
        <v>1366</v>
      </c>
      <c r="P68">
        <v>510</v>
      </c>
      <c r="Q68">
        <f t="shared" ref="Q68:Q119" si="3">P68/974</f>
        <v>0.52361396303901442</v>
      </c>
      <c r="R68" s="10">
        <f t="shared" ref="R68:R119" si="4">Q68*Q68</f>
        <v>0.27417158228942234</v>
      </c>
    </row>
    <row r="69" spans="1:18" x14ac:dyDescent="0.3">
      <c r="A69" s="1">
        <v>43412</v>
      </c>
      <c r="B69">
        <v>2</v>
      </c>
      <c r="C69" t="s">
        <v>960</v>
      </c>
      <c r="D69" t="s">
        <v>966</v>
      </c>
      <c r="E69" t="s">
        <v>1061</v>
      </c>
      <c r="F69" t="s">
        <v>988</v>
      </c>
      <c r="G69" t="s">
        <v>1342</v>
      </c>
      <c r="O69" t="s">
        <v>1367</v>
      </c>
      <c r="P69">
        <v>2</v>
      </c>
      <c r="Q69">
        <f t="shared" si="3"/>
        <v>2.0533880903490761E-3</v>
      </c>
      <c r="R69" s="10">
        <f t="shared" si="4"/>
        <v>4.2164026495874256E-6</v>
      </c>
    </row>
    <row r="70" spans="1:18" x14ac:dyDescent="0.3">
      <c r="A70" s="1">
        <v>43343</v>
      </c>
      <c r="B70">
        <v>2</v>
      </c>
      <c r="C70" t="s">
        <v>179</v>
      </c>
      <c r="D70" t="s">
        <v>194</v>
      </c>
      <c r="E70" t="s">
        <v>298</v>
      </c>
      <c r="F70" t="s">
        <v>198</v>
      </c>
      <c r="G70" t="s">
        <v>1339</v>
      </c>
      <c r="O70" t="s">
        <v>1368</v>
      </c>
      <c r="P70">
        <v>1</v>
      </c>
      <c r="Q70">
        <f t="shared" si="3"/>
        <v>1.026694045174538E-3</v>
      </c>
      <c r="R70" s="10">
        <f t="shared" si="4"/>
        <v>1.0541006623968564E-6</v>
      </c>
    </row>
    <row r="71" spans="1:18" x14ac:dyDescent="0.3">
      <c r="A71" s="1">
        <v>43353</v>
      </c>
      <c r="B71">
        <v>13</v>
      </c>
      <c r="C71" t="s">
        <v>372</v>
      </c>
      <c r="D71" t="s">
        <v>377</v>
      </c>
      <c r="E71" t="s">
        <v>443</v>
      </c>
      <c r="F71" t="s">
        <v>388</v>
      </c>
      <c r="G71" t="s">
        <v>1340</v>
      </c>
      <c r="O71" t="s">
        <v>1369</v>
      </c>
      <c r="P71">
        <v>14</v>
      </c>
      <c r="Q71">
        <f t="shared" si="3"/>
        <v>1.4373716632443531E-2</v>
      </c>
      <c r="R71" s="10">
        <f t="shared" si="4"/>
        <v>2.0660372982978382E-4</v>
      </c>
    </row>
    <row r="72" spans="1:18" x14ac:dyDescent="0.3">
      <c r="A72" s="1">
        <v>43369</v>
      </c>
      <c r="B72">
        <v>5</v>
      </c>
      <c r="C72" t="s">
        <v>497</v>
      </c>
      <c r="D72" t="s">
        <v>509</v>
      </c>
      <c r="E72" t="s">
        <v>559</v>
      </c>
      <c r="F72" t="s">
        <v>546</v>
      </c>
      <c r="G72" t="s">
        <v>1340</v>
      </c>
      <c r="O72" t="s">
        <v>1370</v>
      </c>
      <c r="P72">
        <v>1</v>
      </c>
      <c r="Q72">
        <f t="shared" si="3"/>
        <v>1.026694045174538E-3</v>
      </c>
      <c r="R72" s="10">
        <f t="shared" si="4"/>
        <v>1.0541006623968564E-6</v>
      </c>
    </row>
    <row r="73" spans="1:18" x14ac:dyDescent="0.3">
      <c r="A73" s="1">
        <v>43385</v>
      </c>
      <c r="B73">
        <v>1</v>
      </c>
      <c r="C73" t="s">
        <v>579</v>
      </c>
      <c r="D73" t="s">
        <v>584</v>
      </c>
      <c r="E73" t="s">
        <v>638</v>
      </c>
      <c r="F73" t="s">
        <v>593</v>
      </c>
      <c r="G73" t="s">
        <v>1341</v>
      </c>
      <c r="O73" t="s">
        <v>1371</v>
      </c>
      <c r="P73">
        <v>1</v>
      </c>
      <c r="Q73">
        <f t="shared" si="3"/>
        <v>1.026694045174538E-3</v>
      </c>
      <c r="R73" s="10">
        <f t="shared" si="4"/>
        <v>1.0541006623968564E-6</v>
      </c>
    </row>
    <row r="74" spans="1:18" x14ac:dyDescent="0.3">
      <c r="A74" s="1">
        <v>43400</v>
      </c>
      <c r="B74">
        <v>11</v>
      </c>
      <c r="C74" t="s">
        <v>851</v>
      </c>
      <c r="D74" t="s">
        <v>869</v>
      </c>
      <c r="E74" t="s">
        <v>955</v>
      </c>
      <c r="F74" t="s">
        <v>874</v>
      </c>
      <c r="G74" t="s">
        <v>1342</v>
      </c>
      <c r="O74" t="s">
        <v>1372</v>
      </c>
      <c r="P74">
        <v>3</v>
      </c>
      <c r="Q74">
        <f t="shared" si="3"/>
        <v>3.0800821355236141E-3</v>
      </c>
      <c r="R74" s="10">
        <f t="shared" si="4"/>
        <v>9.4869059615717063E-6</v>
      </c>
    </row>
    <row r="75" spans="1:18" x14ac:dyDescent="0.3">
      <c r="A75" s="1">
        <v>43412</v>
      </c>
      <c r="B75">
        <v>2</v>
      </c>
      <c r="C75" t="s">
        <v>961</v>
      </c>
      <c r="D75" t="s">
        <v>968</v>
      </c>
      <c r="E75" t="s">
        <v>1061</v>
      </c>
      <c r="F75" t="s">
        <v>991</v>
      </c>
      <c r="G75" t="s">
        <v>1342</v>
      </c>
      <c r="O75" t="s">
        <v>1373</v>
      </c>
      <c r="P75">
        <v>51</v>
      </c>
      <c r="Q75">
        <f t="shared" si="3"/>
        <v>5.2361396303901436E-2</v>
      </c>
      <c r="R75" s="10">
        <f t="shared" si="4"/>
        <v>2.7417158228942229E-3</v>
      </c>
    </row>
    <row r="76" spans="1:18" x14ac:dyDescent="0.3">
      <c r="A76" s="1">
        <v>43385</v>
      </c>
      <c r="B76">
        <v>3</v>
      </c>
      <c r="C76" t="s">
        <v>579</v>
      </c>
      <c r="D76" t="s">
        <v>585</v>
      </c>
      <c r="E76" t="s">
        <v>638</v>
      </c>
      <c r="F76" t="s">
        <v>594</v>
      </c>
      <c r="G76" t="s">
        <v>1341</v>
      </c>
      <c r="O76" t="s">
        <v>1374</v>
      </c>
      <c r="P76">
        <v>10</v>
      </c>
      <c r="Q76">
        <f t="shared" si="3"/>
        <v>1.0266940451745379E-2</v>
      </c>
      <c r="R76" s="10">
        <f t="shared" si="4"/>
        <v>1.0541006623968562E-4</v>
      </c>
    </row>
    <row r="77" spans="1:18" x14ac:dyDescent="0.3">
      <c r="A77" s="1">
        <v>43400</v>
      </c>
      <c r="B77">
        <v>2</v>
      </c>
      <c r="C77" t="s">
        <v>851</v>
      </c>
      <c r="D77" t="s">
        <v>863</v>
      </c>
      <c r="E77" t="s">
        <v>950</v>
      </c>
      <c r="F77" t="s">
        <v>953</v>
      </c>
      <c r="G77" t="s">
        <v>1342</v>
      </c>
      <c r="O77" t="s">
        <v>1375</v>
      </c>
      <c r="P77">
        <v>61</v>
      </c>
      <c r="Q77">
        <f t="shared" si="3"/>
        <v>6.2628336755646816E-2</v>
      </c>
      <c r="R77" s="10">
        <f t="shared" si="4"/>
        <v>3.9223085647787023E-3</v>
      </c>
    </row>
    <row r="78" spans="1:18" x14ac:dyDescent="0.3">
      <c r="A78" s="1">
        <v>43412</v>
      </c>
      <c r="B78">
        <v>1</v>
      </c>
      <c r="C78" t="s">
        <v>961</v>
      </c>
      <c r="D78" t="s">
        <v>969</v>
      </c>
      <c r="E78" t="s">
        <v>1061</v>
      </c>
      <c r="F78" t="s">
        <v>994</v>
      </c>
      <c r="G78" t="s">
        <v>1342</v>
      </c>
      <c r="O78" t="s">
        <v>1376</v>
      </c>
      <c r="P78">
        <v>1</v>
      </c>
      <c r="Q78">
        <f t="shared" si="3"/>
        <v>1.026694045174538E-3</v>
      </c>
      <c r="R78" s="10">
        <f t="shared" si="4"/>
        <v>1.0541006623968564E-6</v>
      </c>
    </row>
    <row r="79" spans="1:18" x14ac:dyDescent="0.3">
      <c r="A79" s="1">
        <v>43343</v>
      </c>
      <c r="B79">
        <v>4</v>
      </c>
      <c r="C79" t="s">
        <v>179</v>
      </c>
      <c r="D79" t="s">
        <v>196</v>
      </c>
      <c r="E79" t="s">
        <v>298</v>
      </c>
      <c r="F79" t="s">
        <v>199</v>
      </c>
      <c r="G79" t="s">
        <v>1339</v>
      </c>
      <c r="O79" t="s">
        <v>396</v>
      </c>
      <c r="P79">
        <v>39</v>
      </c>
      <c r="Q79">
        <f t="shared" si="3"/>
        <v>4.0041067761806978E-2</v>
      </c>
      <c r="R79" s="10">
        <f t="shared" si="4"/>
        <v>1.603287107505618E-3</v>
      </c>
    </row>
    <row r="80" spans="1:18" x14ac:dyDescent="0.3">
      <c r="A80" s="1">
        <v>43353</v>
      </c>
      <c r="B80">
        <v>9</v>
      </c>
      <c r="C80" t="s">
        <v>372</v>
      </c>
      <c r="D80" t="s">
        <v>378</v>
      </c>
      <c r="E80" t="s">
        <v>443</v>
      </c>
      <c r="F80" t="s">
        <v>390</v>
      </c>
      <c r="G80" t="s">
        <v>1340</v>
      </c>
      <c r="O80" t="s">
        <v>1378</v>
      </c>
      <c r="P80">
        <v>2</v>
      </c>
      <c r="Q80">
        <f t="shared" si="3"/>
        <v>2.0533880903490761E-3</v>
      </c>
      <c r="R80" s="10">
        <f t="shared" si="4"/>
        <v>4.2164026495874256E-6</v>
      </c>
    </row>
    <row r="81" spans="1:18" x14ac:dyDescent="0.3">
      <c r="A81" s="1">
        <v>43369</v>
      </c>
      <c r="B81">
        <v>4</v>
      </c>
      <c r="C81" t="s">
        <v>497</v>
      </c>
      <c r="D81" t="s">
        <v>536</v>
      </c>
      <c r="E81" t="s">
        <v>559</v>
      </c>
      <c r="F81" t="s">
        <v>547</v>
      </c>
      <c r="G81" t="s">
        <v>1340</v>
      </c>
      <c r="O81" t="s">
        <v>1031</v>
      </c>
      <c r="P81">
        <v>1</v>
      </c>
      <c r="Q81">
        <f t="shared" si="3"/>
        <v>1.026694045174538E-3</v>
      </c>
      <c r="R81" s="10">
        <f t="shared" si="4"/>
        <v>1.0541006623968564E-6</v>
      </c>
    </row>
    <row r="82" spans="1:18" x14ac:dyDescent="0.3">
      <c r="A82" s="1">
        <v>43385</v>
      </c>
      <c r="B82">
        <v>1</v>
      </c>
      <c r="C82" t="s">
        <v>579</v>
      </c>
      <c r="D82" t="s">
        <v>586</v>
      </c>
      <c r="E82" t="s">
        <v>638</v>
      </c>
      <c r="F82" t="s">
        <v>595</v>
      </c>
      <c r="G82" t="s">
        <v>1341</v>
      </c>
      <c r="O82" t="s">
        <v>817</v>
      </c>
      <c r="P82">
        <v>57</v>
      </c>
      <c r="Q82">
        <f t="shared" si="3"/>
        <v>5.8521560574948665E-2</v>
      </c>
      <c r="R82" s="10">
        <f t="shared" si="4"/>
        <v>3.4247730521273861E-3</v>
      </c>
    </row>
    <row r="83" spans="1:18" x14ac:dyDescent="0.3">
      <c r="A83" s="1">
        <v>43400</v>
      </c>
      <c r="B83">
        <v>6</v>
      </c>
      <c r="C83" t="s">
        <v>851</v>
      </c>
      <c r="D83" t="s">
        <v>864</v>
      </c>
      <c r="E83" t="s">
        <v>950</v>
      </c>
      <c r="F83" t="s">
        <v>870</v>
      </c>
      <c r="G83" t="s">
        <v>1342</v>
      </c>
      <c r="O83" t="s">
        <v>1381</v>
      </c>
      <c r="P83">
        <v>9</v>
      </c>
      <c r="Q83">
        <f t="shared" si="3"/>
        <v>9.2402464065708418E-3</v>
      </c>
      <c r="R83" s="10">
        <f t="shared" si="4"/>
        <v>8.538215365414536E-5</v>
      </c>
    </row>
    <row r="84" spans="1:18" x14ac:dyDescent="0.3">
      <c r="A84" s="1">
        <v>43412</v>
      </c>
      <c r="B84">
        <v>4</v>
      </c>
      <c r="C84" t="s">
        <v>961</v>
      </c>
      <c r="D84" t="s">
        <v>973</v>
      </c>
      <c r="E84" t="s">
        <v>1061</v>
      </c>
      <c r="F84" t="s">
        <v>995</v>
      </c>
      <c r="G84" t="s">
        <v>1342</v>
      </c>
      <c r="O84" t="s">
        <v>1382</v>
      </c>
      <c r="P84">
        <v>2</v>
      </c>
      <c r="Q84">
        <f t="shared" si="3"/>
        <v>2.0533880903490761E-3</v>
      </c>
      <c r="R84" s="10">
        <f t="shared" si="4"/>
        <v>4.2164026495874256E-6</v>
      </c>
    </row>
    <row r="85" spans="1:18" x14ac:dyDescent="0.3">
      <c r="A85" s="1">
        <v>43400</v>
      </c>
      <c r="B85">
        <v>6</v>
      </c>
      <c r="C85" t="s">
        <v>851</v>
      </c>
      <c r="D85" t="s">
        <v>869</v>
      </c>
      <c r="E85" t="s">
        <v>955</v>
      </c>
      <c r="F85" t="s">
        <v>875</v>
      </c>
      <c r="G85" t="s">
        <v>1342</v>
      </c>
      <c r="O85" t="s">
        <v>257</v>
      </c>
      <c r="P85">
        <v>20</v>
      </c>
      <c r="Q85">
        <f t="shared" si="3"/>
        <v>2.0533880903490759E-2</v>
      </c>
      <c r="R85" s="10">
        <f t="shared" si="4"/>
        <v>4.2164026495874248E-4</v>
      </c>
    </row>
    <row r="86" spans="1:18" x14ac:dyDescent="0.3">
      <c r="A86" s="1">
        <v>43412</v>
      </c>
      <c r="B86">
        <v>4</v>
      </c>
      <c r="C86" t="s">
        <v>961</v>
      </c>
      <c r="D86" t="s">
        <v>968</v>
      </c>
      <c r="E86" t="s">
        <v>1061</v>
      </c>
      <c r="F86" t="s">
        <v>990</v>
      </c>
      <c r="G86" t="s">
        <v>1342</v>
      </c>
      <c r="O86" t="s">
        <v>1383</v>
      </c>
      <c r="P86">
        <v>1</v>
      </c>
      <c r="Q86">
        <f t="shared" si="3"/>
        <v>1.026694045174538E-3</v>
      </c>
      <c r="R86" s="10">
        <f t="shared" si="4"/>
        <v>1.0541006623968564E-6</v>
      </c>
    </row>
    <row r="87" spans="1:18" x14ac:dyDescent="0.3">
      <c r="A87" s="1">
        <v>43412</v>
      </c>
      <c r="B87">
        <v>3</v>
      </c>
      <c r="C87" t="s">
        <v>961</v>
      </c>
      <c r="D87" t="s">
        <v>974</v>
      </c>
      <c r="E87" t="s">
        <v>63</v>
      </c>
      <c r="F87" t="s">
        <v>1125</v>
      </c>
      <c r="G87" t="s">
        <v>1342</v>
      </c>
      <c r="O87" t="s">
        <v>1384</v>
      </c>
      <c r="P87">
        <v>1</v>
      </c>
      <c r="Q87">
        <f t="shared" si="3"/>
        <v>1.026694045174538E-3</v>
      </c>
      <c r="R87" s="10">
        <f t="shared" si="4"/>
        <v>1.0541006623968564E-6</v>
      </c>
    </row>
    <row r="88" spans="1:18" x14ac:dyDescent="0.3">
      <c r="A88" s="1">
        <v>43353</v>
      </c>
      <c r="B88">
        <v>6</v>
      </c>
      <c r="C88" t="s">
        <v>372</v>
      </c>
      <c r="D88" t="s">
        <v>378</v>
      </c>
      <c r="E88" t="s">
        <v>443</v>
      </c>
      <c r="F88" t="s">
        <v>391</v>
      </c>
      <c r="G88" t="s">
        <v>1340</v>
      </c>
      <c r="O88" t="s">
        <v>1385</v>
      </c>
      <c r="P88">
        <v>2</v>
      </c>
      <c r="Q88">
        <f t="shared" si="3"/>
        <v>2.0533880903490761E-3</v>
      </c>
      <c r="R88" s="10">
        <f t="shared" si="4"/>
        <v>4.2164026495874256E-6</v>
      </c>
    </row>
    <row r="89" spans="1:18" x14ac:dyDescent="0.3">
      <c r="A89" s="1">
        <v>43400</v>
      </c>
      <c r="B89">
        <v>1</v>
      </c>
      <c r="C89" t="s">
        <v>851</v>
      </c>
      <c r="D89" t="s">
        <v>865</v>
      </c>
      <c r="E89" t="s">
        <v>950</v>
      </c>
      <c r="F89" t="s">
        <v>871</v>
      </c>
      <c r="G89" t="s">
        <v>1342</v>
      </c>
      <c r="O89" t="s">
        <v>977</v>
      </c>
      <c r="P89">
        <v>3</v>
      </c>
      <c r="Q89">
        <f t="shared" si="3"/>
        <v>3.0800821355236141E-3</v>
      </c>
      <c r="R89" s="10">
        <f t="shared" si="4"/>
        <v>9.4869059615717063E-6</v>
      </c>
    </row>
    <row r="90" spans="1:18" x14ac:dyDescent="0.3">
      <c r="A90" s="1">
        <v>43412</v>
      </c>
      <c r="B90">
        <v>7</v>
      </c>
      <c r="C90" t="s">
        <v>961</v>
      </c>
      <c r="D90" t="s">
        <v>973</v>
      </c>
      <c r="E90" t="s">
        <v>1061</v>
      </c>
      <c r="F90" t="s">
        <v>997</v>
      </c>
      <c r="G90" t="s">
        <v>1342</v>
      </c>
      <c r="O90" t="s">
        <v>1387</v>
      </c>
      <c r="P90">
        <v>7</v>
      </c>
      <c r="Q90">
        <f t="shared" si="3"/>
        <v>7.1868583162217657E-3</v>
      </c>
      <c r="R90" s="10">
        <f t="shared" si="4"/>
        <v>5.1650932457445955E-5</v>
      </c>
    </row>
    <row r="91" spans="1:18" x14ac:dyDescent="0.3">
      <c r="A91" s="1">
        <v>43412</v>
      </c>
      <c r="B91">
        <v>1</v>
      </c>
      <c r="C91" t="s">
        <v>961</v>
      </c>
      <c r="D91" t="s">
        <v>968</v>
      </c>
      <c r="E91" t="s">
        <v>1061</v>
      </c>
      <c r="F91" t="s">
        <v>993</v>
      </c>
      <c r="G91" t="s">
        <v>1342</v>
      </c>
      <c r="O91" t="s">
        <v>1388</v>
      </c>
      <c r="P91">
        <v>4</v>
      </c>
      <c r="Q91">
        <f t="shared" si="3"/>
        <v>4.1067761806981521E-3</v>
      </c>
      <c r="R91" s="10">
        <f t="shared" si="4"/>
        <v>1.6865610598349702E-5</v>
      </c>
    </row>
    <row r="92" spans="1:18" x14ac:dyDescent="0.3">
      <c r="A92" s="1">
        <v>43353</v>
      </c>
      <c r="B92">
        <v>2</v>
      </c>
      <c r="C92" t="s">
        <v>372</v>
      </c>
      <c r="D92" t="s">
        <v>378</v>
      </c>
      <c r="E92" t="s">
        <v>443</v>
      </c>
      <c r="F92" t="s">
        <v>389</v>
      </c>
      <c r="G92" t="s">
        <v>1340</v>
      </c>
      <c r="O92" t="s">
        <v>1389</v>
      </c>
      <c r="P92">
        <v>2</v>
      </c>
      <c r="Q92">
        <f t="shared" si="3"/>
        <v>2.0533880903490761E-3</v>
      </c>
      <c r="R92" s="10">
        <f t="shared" si="4"/>
        <v>4.2164026495874256E-6</v>
      </c>
    </row>
    <row r="93" spans="1:18" x14ac:dyDescent="0.3">
      <c r="A93" s="1">
        <v>43412</v>
      </c>
      <c r="B93">
        <v>2</v>
      </c>
      <c r="C93" t="s">
        <v>961</v>
      </c>
      <c r="D93" t="s">
        <v>973</v>
      </c>
      <c r="E93" t="s">
        <v>1061</v>
      </c>
      <c r="F93" t="s">
        <v>996</v>
      </c>
      <c r="G93" t="s">
        <v>1342</v>
      </c>
      <c r="O93" t="s">
        <v>1391</v>
      </c>
      <c r="P93">
        <v>1</v>
      </c>
      <c r="Q93">
        <f t="shared" si="3"/>
        <v>1.026694045174538E-3</v>
      </c>
      <c r="R93" s="10">
        <f t="shared" si="4"/>
        <v>1.0541006623968564E-6</v>
      </c>
    </row>
    <row r="94" spans="1:18" x14ac:dyDescent="0.3">
      <c r="A94" s="1">
        <v>43385</v>
      </c>
      <c r="B94">
        <v>1</v>
      </c>
      <c r="C94" t="s">
        <v>580</v>
      </c>
      <c r="D94" t="s">
        <v>587</v>
      </c>
      <c r="E94" t="s">
        <v>638</v>
      </c>
      <c r="F94" t="s">
        <v>596</v>
      </c>
      <c r="G94" t="s">
        <v>1341</v>
      </c>
      <c r="O94" t="s">
        <v>1392</v>
      </c>
      <c r="P94">
        <v>5</v>
      </c>
      <c r="Q94">
        <f t="shared" si="3"/>
        <v>5.1334702258726897E-3</v>
      </c>
      <c r="R94" s="10">
        <f t="shared" si="4"/>
        <v>2.6352516559921405E-5</v>
      </c>
    </row>
    <row r="95" spans="1:18" x14ac:dyDescent="0.3">
      <c r="A95" s="1">
        <v>43343</v>
      </c>
      <c r="B95">
        <v>1</v>
      </c>
      <c r="C95" t="s">
        <v>179</v>
      </c>
      <c r="D95" t="s">
        <v>197</v>
      </c>
      <c r="E95" t="s">
        <v>298</v>
      </c>
      <c r="F95" t="s">
        <v>200</v>
      </c>
      <c r="G95" t="s">
        <v>1339</v>
      </c>
      <c r="O95" t="s">
        <v>1393</v>
      </c>
      <c r="P95">
        <v>2</v>
      </c>
      <c r="Q95">
        <f t="shared" si="3"/>
        <v>2.0533880903490761E-3</v>
      </c>
      <c r="R95" s="10">
        <f t="shared" si="4"/>
        <v>4.2164026495874256E-6</v>
      </c>
    </row>
    <row r="96" spans="1:18" x14ac:dyDescent="0.3">
      <c r="A96" s="1">
        <v>43353</v>
      </c>
      <c r="B96">
        <v>1</v>
      </c>
      <c r="C96" t="s">
        <v>372</v>
      </c>
      <c r="D96" t="s">
        <v>379</v>
      </c>
      <c r="E96" t="s">
        <v>443</v>
      </c>
      <c r="F96" t="s">
        <v>393</v>
      </c>
      <c r="G96" t="s">
        <v>1340</v>
      </c>
      <c r="O96" t="s">
        <v>1394</v>
      </c>
      <c r="P96">
        <v>1</v>
      </c>
      <c r="Q96">
        <f t="shared" si="3"/>
        <v>1.026694045174538E-3</v>
      </c>
      <c r="R96" s="10">
        <f t="shared" si="4"/>
        <v>1.0541006623968564E-6</v>
      </c>
    </row>
    <row r="97" spans="1:18" x14ac:dyDescent="0.3">
      <c r="A97" s="1">
        <v>43369</v>
      </c>
      <c r="B97">
        <v>3</v>
      </c>
      <c r="C97" t="s">
        <v>497</v>
      </c>
      <c r="D97" t="s">
        <v>537</v>
      </c>
      <c r="E97" t="s">
        <v>559</v>
      </c>
      <c r="F97" t="s">
        <v>548</v>
      </c>
      <c r="G97" t="s">
        <v>1340</v>
      </c>
      <c r="O97" t="s">
        <v>1395</v>
      </c>
      <c r="P97">
        <v>7</v>
      </c>
      <c r="Q97">
        <f t="shared" si="3"/>
        <v>7.1868583162217657E-3</v>
      </c>
      <c r="R97" s="10">
        <f t="shared" si="4"/>
        <v>5.1650932457445955E-5</v>
      </c>
    </row>
    <row r="98" spans="1:18" x14ac:dyDescent="0.3">
      <c r="A98" s="1">
        <v>43400</v>
      </c>
      <c r="B98">
        <v>1</v>
      </c>
      <c r="C98" t="s">
        <v>851</v>
      </c>
      <c r="D98" t="s">
        <v>867</v>
      </c>
      <c r="E98" t="s">
        <v>955</v>
      </c>
      <c r="F98" t="s">
        <v>873</v>
      </c>
      <c r="G98" t="s">
        <v>1342</v>
      </c>
      <c r="O98" t="s">
        <v>392</v>
      </c>
      <c r="P98">
        <v>13</v>
      </c>
      <c r="Q98">
        <f t="shared" si="3"/>
        <v>1.3347022587268994E-2</v>
      </c>
      <c r="R98" s="10">
        <f t="shared" si="4"/>
        <v>1.7814301194506871E-4</v>
      </c>
    </row>
    <row r="99" spans="1:18" x14ac:dyDescent="0.3">
      <c r="A99" s="1">
        <v>43400</v>
      </c>
      <c r="B99">
        <v>1</v>
      </c>
      <c r="C99" t="s">
        <v>851</v>
      </c>
      <c r="D99" t="s">
        <v>868</v>
      </c>
      <c r="E99" t="s">
        <v>955</v>
      </c>
      <c r="F99" t="s">
        <v>956</v>
      </c>
      <c r="G99" t="s">
        <v>1342</v>
      </c>
      <c r="O99" t="s">
        <v>1396</v>
      </c>
      <c r="P99">
        <v>34</v>
      </c>
      <c r="Q99">
        <f t="shared" si="3"/>
        <v>3.4907597535934289E-2</v>
      </c>
      <c r="R99" s="10">
        <f t="shared" si="4"/>
        <v>1.2185403657307657E-3</v>
      </c>
    </row>
    <row r="100" spans="1:18" x14ac:dyDescent="0.3">
      <c r="A100" s="1">
        <v>43412</v>
      </c>
      <c r="B100">
        <v>7</v>
      </c>
      <c r="C100" t="s">
        <v>961</v>
      </c>
      <c r="D100" t="s">
        <v>968</v>
      </c>
      <c r="E100" t="s">
        <v>1061</v>
      </c>
      <c r="F100" t="s">
        <v>992</v>
      </c>
      <c r="G100" t="s">
        <v>1342</v>
      </c>
      <c r="O100" t="s">
        <v>228</v>
      </c>
      <c r="P100">
        <v>6</v>
      </c>
      <c r="Q100">
        <f t="shared" si="3"/>
        <v>6.1601642710472282E-3</v>
      </c>
      <c r="R100" s="10">
        <f t="shared" si="4"/>
        <v>3.7947623846286825E-5</v>
      </c>
    </row>
    <row r="101" spans="1:18" x14ac:dyDescent="0.3">
      <c r="A101" s="1">
        <v>43343</v>
      </c>
      <c r="B101">
        <v>2</v>
      </c>
      <c r="C101" t="s">
        <v>176</v>
      </c>
      <c r="D101" t="s">
        <v>188</v>
      </c>
      <c r="E101" t="s">
        <v>298</v>
      </c>
      <c r="F101" t="s">
        <v>1352</v>
      </c>
      <c r="G101" t="s">
        <v>1339</v>
      </c>
      <c r="O101" t="s">
        <v>1398</v>
      </c>
      <c r="P101">
        <v>28</v>
      </c>
      <c r="Q101">
        <f t="shared" si="3"/>
        <v>2.8747433264887063E-2</v>
      </c>
      <c r="R101" s="10">
        <f t="shared" si="4"/>
        <v>8.2641491931913528E-4</v>
      </c>
    </row>
    <row r="102" spans="1:18" x14ac:dyDescent="0.3">
      <c r="A102" s="1">
        <v>43400</v>
      </c>
      <c r="B102">
        <v>1</v>
      </c>
      <c r="C102" t="s">
        <v>850</v>
      </c>
      <c r="D102" t="s">
        <v>859</v>
      </c>
      <c r="E102" t="s">
        <v>952</v>
      </c>
      <c r="F102" t="s">
        <v>860</v>
      </c>
      <c r="G102" t="s">
        <v>1342</v>
      </c>
      <c r="O102" t="s">
        <v>263</v>
      </c>
      <c r="P102">
        <v>10</v>
      </c>
      <c r="Q102">
        <f t="shared" si="3"/>
        <v>1.0266940451745379E-2</v>
      </c>
      <c r="R102" s="10">
        <f t="shared" si="4"/>
        <v>1.0541006623968562E-4</v>
      </c>
    </row>
    <row r="103" spans="1:18" x14ac:dyDescent="0.3">
      <c r="A103" s="1">
        <v>43369</v>
      </c>
      <c r="B103">
        <v>2</v>
      </c>
      <c r="C103" t="s">
        <v>532</v>
      </c>
      <c r="D103" t="s">
        <v>515</v>
      </c>
      <c r="E103" t="s">
        <v>526</v>
      </c>
      <c r="G103" t="s">
        <v>1340</v>
      </c>
      <c r="O103" t="s">
        <v>1400</v>
      </c>
      <c r="P103">
        <v>3</v>
      </c>
      <c r="Q103">
        <f t="shared" si="3"/>
        <v>3.0800821355236141E-3</v>
      </c>
      <c r="R103" s="10">
        <f t="shared" si="4"/>
        <v>9.4869059615717063E-6</v>
      </c>
    </row>
    <row r="104" spans="1:18" x14ac:dyDescent="0.3">
      <c r="A104" s="1">
        <v>43385</v>
      </c>
      <c r="B104">
        <v>1</v>
      </c>
      <c r="C104" t="s">
        <v>581</v>
      </c>
      <c r="D104" t="s">
        <v>588</v>
      </c>
      <c r="E104" t="s">
        <v>61</v>
      </c>
      <c r="G104" t="s">
        <v>1341</v>
      </c>
      <c r="O104" t="s">
        <v>1401</v>
      </c>
      <c r="P104">
        <v>14</v>
      </c>
      <c r="Q104">
        <f t="shared" si="3"/>
        <v>1.4373716632443531E-2</v>
      </c>
      <c r="R104" s="10">
        <f t="shared" si="4"/>
        <v>2.0660372982978382E-4</v>
      </c>
    </row>
    <row r="105" spans="1:18" x14ac:dyDescent="0.3">
      <c r="A105" s="1">
        <v>43400</v>
      </c>
      <c r="B105">
        <v>5</v>
      </c>
      <c r="C105" t="s">
        <v>850</v>
      </c>
      <c r="D105" t="s">
        <v>861</v>
      </c>
      <c r="E105" t="s">
        <v>952</v>
      </c>
      <c r="G105" t="s">
        <v>1342</v>
      </c>
      <c r="O105" t="s">
        <v>413</v>
      </c>
      <c r="P105">
        <v>1</v>
      </c>
      <c r="Q105">
        <f t="shared" si="3"/>
        <v>1.026694045174538E-3</v>
      </c>
      <c r="R105" s="10">
        <f t="shared" si="4"/>
        <v>1.0541006623968564E-6</v>
      </c>
    </row>
    <row r="106" spans="1:18" x14ac:dyDescent="0.3">
      <c r="A106" s="1">
        <v>43412</v>
      </c>
      <c r="B106">
        <v>1</v>
      </c>
      <c r="C106" t="s">
        <v>962</v>
      </c>
      <c r="D106" t="s">
        <v>861</v>
      </c>
      <c r="E106" t="s">
        <v>1064</v>
      </c>
      <c r="G106" t="s">
        <v>1342</v>
      </c>
      <c r="O106" t="s">
        <v>1403</v>
      </c>
      <c r="P106">
        <v>4</v>
      </c>
      <c r="Q106">
        <f t="shared" si="3"/>
        <v>4.1067761806981521E-3</v>
      </c>
      <c r="R106" s="10">
        <f t="shared" si="4"/>
        <v>1.6865610598349702E-5</v>
      </c>
    </row>
    <row r="107" spans="1:18" x14ac:dyDescent="0.3">
      <c r="A107" s="1">
        <v>43343</v>
      </c>
      <c r="B107">
        <v>1</v>
      </c>
      <c r="C107" t="s">
        <v>177</v>
      </c>
      <c r="D107" t="s">
        <v>189</v>
      </c>
      <c r="E107" t="s">
        <v>299</v>
      </c>
      <c r="G107" t="s">
        <v>1339</v>
      </c>
      <c r="O107" t="s">
        <v>259</v>
      </c>
      <c r="P107">
        <v>1</v>
      </c>
      <c r="Q107">
        <f t="shared" si="3"/>
        <v>1.026694045174538E-3</v>
      </c>
      <c r="R107" s="10">
        <f t="shared" si="4"/>
        <v>1.0541006623968564E-6</v>
      </c>
    </row>
    <row r="108" spans="1:18" x14ac:dyDescent="0.3">
      <c r="A108" s="1">
        <v>43369</v>
      </c>
      <c r="B108">
        <v>1</v>
      </c>
      <c r="C108" t="s">
        <v>532</v>
      </c>
      <c r="D108" t="s">
        <v>538</v>
      </c>
      <c r="E108" t="s">
        <v>526</v>
      </c>
      <c r="G108" t="s">
        <v>1340</v>
      </c>
      <c r="O108" t="s">
        <v>271</v>
      </c>
      <c r="P108">
        <v>6</v>
      </c>
      <c r="Q108">
        <f t="shared" si="3"/>
        <v>6.1601642710472282E-3</v>
      </c>
      <c r="R108" s="10">
        <f t="shared" si="4"/>
        <v>3.7947623846286825E-5</v>
      </c>
    </row>
    <row r="109" spans="1:18" x14ac:dyDescent="0.3">
      <c r="A109" s="1">
        <v>43400</v>
      </c>
      <c r="B109">
        <v>1</v>
      </c>
      <c r="C109" t="s">
        <v>850</v>
      </c>
      <c r="D109" t="s">
        <v>858</v>
      </c>
      <c r="E109" t="s">
        <v>952</v>
      </c>
      <c r="G109" t="s">
        <v>1342</v>
      </c>
      <c r="O109" t="s">
        <v>558</v>
      </c>
      <c r="P109">
        <v>1</v>
      </c>
      <c r="Q109">
        <f t="shared" si="3"/>
        <v>1.026694045174538E-3</v>
      </c>
      <c r="R109" s="10">
        <f t="shared" si="4"/>
        <v>1.0541006623968564E-6</v>
      </c>
    </row>
    <row r="110" spans="1:18" x14ac:dyDescent="0.3">
      <c r="A110" s="1">
        <v>43353</v>
      </c>
      <c r="B110">
        <v>1</v>
      </c>
      <c r="C110" t="s">
        <v>376</v>
      </c>
      <c r="D110" t="s">
        <v>386</v>
      </c>
      <c r="E110" t="s">
        <v>447</v>
      </c>
      <c r="G110" t="s">
        <v>1340</v>
      </c>
      <c r="O110" t="s">
        <v>274</v>
      </c>
      <c r="P110">
        <v>7</v>
      </c>
      <c r="Q110">
        <f t="shared" si="3"/>
        <v>7.1868583162217657E-3</v>
      </c>
      <c r="R110" s="10">
        <f t="shared" si="4"/>
        <v>5.1650932457445955E-5</v>
      </c>
    </row>
    <row r="111" spans="1:18" x14ac:dyDescent="0.3">
      <c r="A111" s="1">
        <v>43385</v>
      </c>
      <c r="B111">
        <v>3</v>
      </c>
      <c r="C111" t="s">
        <v>582</v>
      </c>
      <c r="D111" t="s">
        <v>591</v>
      </c>
      <c r="E111" t="s">
        <v>61</v>
      </c>
      <c r="G111" t="s">
        <v>1341</v>
      </c>
      <c r="O111" t="s">
        <v>1408</v>
      </c>
      <c r="P111">
        <v>2</v>
      </c>
      <c r="Q111">
        <f t="shared" si="3"/>
        <v>2.0533880903490761E-3</v>
      </c>
      <c r="R111" s="10">
        <f t="shared" si="4"/>
        <v>4.2164026495874256E-6</v>
      </c>
    </row>
    <row r="112" spans="1:18" x14ac:dyDescent="0.3">
      <c r="A112" s="1">
        <v>43412</v>
      </c>
      <c r="B112">
        <v>1</v>
      </c>
      <c r="C112" t="s">
        <v>965</v>
      </c>
      <c r="D112" t="s">
        <v>983</v>
      </c>
      <c r="E112" t="s">
        <v>1064</v>
      </c>
      <c r="G112" t="s">
        <v>1342</v>
      </c>
      <c r="O112" t="s">
        <v>860</v>
      </c>
      <c r="P112">
        <v>1</v>
      </c>
      <c r="Q112">
        <f t="shared" si="3"/>
        <v>1.026694045174538E-3</v>
      </c>
      <c r="R112" s="10">
        <f t="shared" si="4"/>
        <v>1.0541006623968564E-6</v>
      </c>
    </row>
    <row r="113" spans="1:18" x14ac:dyDescent="0.3">
      <c r="A113" s="1">
        <v>43369</v>
      </c>
      <c r="B113">
        <v>1</v>
      </c>
      <c r="C113" t="s">
        <v>532</v>
      </c>
      <c r="D113" t="s">
        <v>539</v>
      </c>
      <c r="E113" t="s">
        <v>526</v>
      </c>
      <c r="G113" t="s">
        <v>1340</v>
      </c>
      <c r="O113" t="s">
        <v>1409</v>
      </c>
      <c r="P113">
        <v>3</v>
      </c>
      <c r="Q113">
        <f t="shared" si="3"/>
        <v>3.0800821355236141E-3</v>
      </c>
      <c r="R113" s="10">
        <f t="shared" si="4"/>
        <v>9.4869059615717063E-6</v>
      </c>
    </row>
    <row r="114" spans="1:18" x14ac:dyDescent="0.3">
      <c r="A114" s="1">
        <v>43412</v>
      </c>
      <c r="B114">
        <v>1</v>
      </c>
      <c r="C114" t="s">
        <v>965</v>
      </c>
      <c r="D114" t="s">
        <v>987</v>
      </c>
      <c r="E114" t="s">
        <v>1064</v>
      </c>
      <c r="G114" t="s">
        <v>1342</v>
      </c>
      <c r="O114" t="s">
        <v>1410</v>
      </c>
      <c r="P114">
        <v>6</v>
      </c>
      <c r="Q114">
        <f t="shared" si="3"/>
        <v>6.1601642710472282E-3</v>
      </c>
      <c r="R114" s="10">
        <f t="shared" si="4"/>
        <v>3.7947623846286825E-5</v>
      </c>
    </row>
    <row r="115" spans="1:18" x14ac:dyDescent="0.3">
      <c r="A115" s="1">
        <v>43400</v>
      </c>
      <c r="B115">
        <v>1</v>
      </c>
      <c r="C115" t="s">
        <v>850</v>
      </c>
      <c r="D115" t="s">
        <v>862</v>
      </c>
      <c r="E115" t="s">
        <v>952</v>
      </c>
      <c r="G115" t="s">
        <v>1342</v>
      </c>
      <c r="O115" t="s">
        <v>1411</v>
      </c>
      <c r="P115">
        <v>3</v>
      </c>
      <c r="Q115">
        <f t="shared" si="3"/>
        <v>3.0800821355236141E-3</v>
      </c>
      <c r="R115" s="10">
        <f t="shared" si="4"/>
        <v>9.4869059615717063E-6</v>
      </c>
    </row>
    <row r="116" spans="1:18" x14ac:dyDescent="0.3">
      <c r="O116" t="s">
        <v>1412</v>
      </c>
      <c r="P116">
        <v>5</v>
      </c>
      <c r="Q116">
        <f t="shared" si="3"/>
        <v>5.1334702258726897E-3</v>
      </c>
      <c r="R116" s="10">
        <f t="shared" si="4"/>
        <v>2.6352516559921405E-5</v>
      </c>
    </row>
    <row r="117" spans="1:18" x14ac:dyDescent="0.3">
      <c r="O117" t="s">
        <v>1413</v>
      </c>
      <c r="P117">
        <v>1</v>
      </c>
      <c r="Q117">
        <f t="shared" si="3"/>
        <v>1.026694045174538E-3</v>
      </c>
      <c r="R117" s="10">
        <f t="shared" si="4"/>
        <v>1.0541006623968564E-6</v>
      </c>
    </row>
    <row r="118" spans="1:18" x14ac:dyDescent="0.3">
      <c r="O118" t="s">
        <v>1414</v>
      </c>
      <c r="P118">
        <v>1</v>
      </c>
      <c r="Q118">
        <f t="shared" si="3"/>
        <v>1.026694045174538E-3</v>
      </c>
      <c r="R118" s="10">
        <f t="shared" si="4"/>
        <v>1.0541006623968564E-6</v>
      </c>
    </row>
    <row r="119" spans="1:18" x14ac:dyDescent="0.3">
      <c r="O119" t="s">
        <v>1415</v>
      </c>
      <c r="P119">
        <v>1</v>
      </c>
      <c r="Q119">
        <f t="shared" si="3"/>
        <v>1.026694045174538E-3</v>
      </c>
      <c r="R119" s="10">
        <f t="shared" si="4"/>
        <v>1.0541006623968564E-6</v>
      </c>
    </row>
    <row r="121" spans="1:18" x14ac:dyDescent="0.3">
      <c r="O121" s="6">
        <f>SUM(R67:R119)</f>
        <v>0.28967107842930623</v>
      </c>
      <c r="P121" s="5" t="s">
        <v>1550</v>
      </c>
      <c r="Q121" s="5"/>
      <c r="R121" s="5"/>
    </row>
    <row r="122" spans="1:18" x14ac:dyDescent="0.3">
      <c r="O122" s="6">
        <f>1-O121</f>
        <v>0.71032892157069383</v>
      </c>
      <c r="P122" s="5" t="s">
        <v>1551</v>
      </c>
      <c r="Q122" s="5"/>
      <c r="R122" s="5"/>
    </row>
  </sheetData>
  <sortState ref="A1:G115">
    <sortCondition ref="E1:E115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opLeftCell="A86" workbookViewId="0">
      <selection activeCell="N102" sqref="N102"/>
    </sheetView>
  </sheetViews>
  <sheetFormatPr defaultRowHeight="16.2" x14ac:dyDescent="0.3"/>
  <cols>
    <col min="18" max="18" width="9.6640625" bestFit="1" customWidth="1"/>
  </cols>
  <sheetData>
    <row r="1" spans="1:19" x14ac:dyDescent="0.3">
      <c r="A1" s="1">
        <v>43321</v>
      </c>
      <c r="B1">
        <v>6</v>
      </c>
      <c r="C1" t="s">
        <v>128</v>
      </c>
      <c r="D1" t="s">
        <v>117</v>
      </c>
      <c r="E1" t="s">
        <v>167</v>
      </c>
      <c r="F1" t="s">
        <v>162</v>
      </c>
      <c r="G1" t="s">
        <v>1344</v>
      </c>
      <c r="O1" s="5" t="s">
        <v>1539</v>
      </c>
      <c r="P1" s="5"/>
      <c r="Q1" s="5"/>
      <c r="R1" s="5"/>
      <c r="S1" s="5"/>
    </row>
    <row r="2" spans="1:19" x14ac:dyDescent="0.3">
      <c r="A2" s="1">
        <v>43321</v>
      </c>
      <c r="B2">
        <v>19</v>
      </c>
      <c r="C2" t="s">
        <v>128</v>
      </c>
      <c r="D2" t="s">
        <v>117</v>
      </c>
      <c r="E2" t="s">
        <v>167</v>
      </c>
      <c r="F2" t="s">
        <v>161</v>
      </c>
      <c r="G2" t="s">
        <v>1344</v>
      </c>
      <c r="J2" t="s">
        <v>1330</v>
      </c>
      <c r="K2" t="s">
        <v>1331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43343</v>
      </c>
      <c r="B3">
        <v>6</v>
      </c>
      <c r="C3" t="s">
        <v>312</v>
      </c>
      <c r="D3" t="s">
        <v>328</v>
      </c>
      <c r="E3" t="s">
        <v>527</v>
      </c>
      <c r="F3" t="s">
        <v>371</v>
      </c>
      <c r="G3" t="s">
        <v>1350</v>
      </c>
      <c r="I3" t="s">
        <v>1332</v>
      </c>
      <c r="J3">
        <v>10</v>
      </c>
      <c r="K3">
        <v>200</v>
      </c>
      <c r="O3" t="s">
        <v>1416</v>
      </c>
      <c r="P3">
        <v>6</v>
      </c>
      <c r="Q3" s="5">
        <f>P3/304</f>
        <v>1.9736842105263157E-2</v>
      </c>
      <c r="R3" s="5">
        <f>LN(Q3)</f>
        <v>-3.9252682321781669</v>
      </c>
      <c r="S3" s="5">
        <f>Q3*R3</f>
        <v>-7.7472399319305926E-2</v>
      </c>
    </row>
    <row r="4" spans="1:19" x14ac:dyDescent="0.3">
      <c r="A4" s="1">
        <v>43353</v>
      </c>
      <c r="B4">
        <v>1</v>
      </c>
      <c r="C4" t="s">
        <v>0</v>
      </c>
      <c r="D4" t="s">
        <v>503</v>
      </c>
      <c r="E4" t="s">
        <v>527</v>
      </c>
      <c r="F4" t="s">
        <v>518</v>
      </c>
      <c r="G4" t="s">
        <v>1341</v>
      </c>
      <c r="I4" t="s">
        <v>1333</v>
      </c>
      <c r="J4">
        <v>11</v>
      </c>
      <c r="K4">
        <v>35</v>
      </c>
      <c r="O4" t="s">
        <v>1365</v>
      </c>
      <c r="P4">
        <v>28</v>
      </c>
      <c r="Q4" s="5">
        <f t="shared" ref="Q4:Q41" si="0">P4/304</f>
        <v>9.2105263157894732E-2</v>
      </c>
      <c r="R4" s="5">
        <f t="shared" ref="R4:R41" si="1">LN(Q4)</f>
        <v>-2.384823191231018</v>
      </c>
      <c r="S4" s="5">
        <f t="shared" ref="S4:S41" si="2">Q4*R4</f>
        <v>-0.21965476761338323</v>
      </c>
    </row>
    <row r="5" spans="1:19" x14ac:dyDescent="0.3">
      <c r="A5" s="1">
        <v>43400</v>
      </c>
      <c r="B5">
        <v>2</v>
      </c>
      <c r="C5" t="s">
        <v>1072</v>
      </c>
      <c r="D5" t="s">
        <v>1115</v>
      </c>
      <c r="E5" t="s">
        <v>1123</v>
      </c>
      <c r="F5" t="s">
        <v>1113</v>
      </c>
      <c r="G5" t="s">
        <v>1347</v>
      </c>
      <c r="I5" t="s">
        <v>1334</v>
      </c>
      <c r="J5">
        <v>4</v>
      </c>
      <c r="K5">
        <v>5</v>
      </c>
      <c r="O5" t="s">
        <v>255</v>
      </c>
      <c r="P5">
        <v>140</v>
      </c>
      <c r="Q5" s="5">
        <f t="shared" si="0"/>
        <v>0.46052631578947367</v>
      </c>
      <c r="R5" s="5">
        <f t="shared" si="1"/>
        <v>-0.77538527879691743</v>
      </c>
      <c r="S5" s="5">
        <f t="shared" si="2"/>
        <v>-0.35708532576173829</v>
      </c>
    </row>
    <row r="6" spans="1:19" x14ac:dyDescent="0.3">
      <c r="A6" s="1">
        <v>43321</v>
      </c>
      <c r="B6">
        <v>103</v>
      </c>
      <c r="C6" t="s">
        <v>128</v>
      </c>
      <c r="D6" t="s">
        <v>117</v>
      </c>
      <c r="E6" t="s">
        <v>167</v>
      </c>
      <c r="F6" t="s">
        <v>138</v>
      </c>
      <c r="G6" t="s">
        <v>1344</v>
      </c>
      <c r="I6" t="s">
        <v>1335</v>
      </c>
      <c r="J6">
        <v>8</v>
      </c>
      <c r="K6">
        <v>51</v>
      </c>
      <c r="O6" t="s">
        <v>268</v>
      </c>
      <c r="P6">
        <v>1</v>
      </c>
      <c r="Q6" s="5">
        <f t="shared" si="0"/>
        <v>3.2894736842105261E-3</v>
      </c>
      <c r="R6" s="5">
        <f t="shared" si="1"/>
        <v>-5.7170277014062219</v>
      </c>
      <c r="S6" s="5">
        <f t="shared" si="2"/>
        <v>-1.8806012175678361E-2</v>
      </c>
    </row>
    <row r="7" spans="1:19" x14ac:dyDescent="0.3">
      <c r="A7" s="1">
        <v>43343</v>
      </c>
      <c r="B7">
        <v>36</v>
      </c>
      <c r="C7" t="s">
        <v>312</v>
      </c>
      <c r="D7" t="s">
        <v>328</v>
      </c>
      <c r="E7" t="s">
        <v>527</v>
      </c>
      <c r="F7" t="s">
        <v>370</v>
      </c>
      <c r="G7" t="s">
        <v>1350</v>
      </c>
      <c r="I7" t="s">
        <v>1336</v>
      </c>
      <c r="J7">
        <v>6</v>
      </c>
      <c r="K7">
        <v>13</v>
      </c>
      <c r="O7" t="s">
        <v>1228</v>
      </c>
      <c r="P7" s="2">
        <v>11</v>
      </c>
      <c r="Q7" s="5">
        <f t="shared" si="0"/>
        <v>3.6184210526315791E-2</v>
      </c>
      <c r="R7" s="5">
        <f t="shared" si="1"/>
        <v>-3.3191324286078512</v>
      </c>
      <c r="S7" s="5">
        <f t="shared" si="2"/>
        <v>-0.1201001865614683</v>
      </c>
    </row>
    <row r="8" spans="1:19" x14ac:dyDescent="0.3">
      <c r="A8" s="1">
        <v>43353</v>
      </c>
      <c r="B8">
        <v>1</v>
      </c>
      <c r="C8" t="s">
        <v>0</v>
      </c>
      <c r="D8" t="s">
        <v>503</v>
      </c>
      <c r="E8" t="s">
        <v>527</v>
      </c>
      <c r="F8" t="s">
        <v>517</v>
      </c>
      <c r="G8" t="s">
        <v>1341</v>
      </c>
      <c r="I8" t="s">
        <v>1337</v>
      </c>
      <c r="J8">
        <v>39</v>
      </c>
      <c r="K8">
        <v>304</v>
      </c>
      <c r="O8" t="s">
        <v>1369</v>
      </c>
      <c r="P8">
        <v>2</v>
      </c>
      <c r="Q8" s="5">
        <f t="shared" si="0"/>
        <v>6.5789473684210523E-3</v>
      </c>
      <c r="R8" s="5">
        <f t="shared" si="1"/>
        <v>-5.0238805208462765</v>
      </c>
      <c r="S8" s="5">
        <f t="shared" si="2"/>
        <v>-3.3051845531883395E-2</v>
      </c>
    </row>
    <row r="9" spans="1:19" x14ac:dyDescent="0.3">
      <c r="A9" s="1">
        <v>43369</v>
      </c>
      <c r="B9">
        <v>1</v>
      </c>
      <c r="C9" t="s">
        <v>732</v>
      </c>
      <c r="D9" t="s">
        <v>706</v>
      </c>
      <c r="E9" t="s">
        <v>743</v>
      </c>
      <c r="F9" t="s">
        <v>736</v>
      </c>
      <c r="G9" t="s">
        <v>1347</v>
      </c>
      <c r="O9" t="s">
        <v>1417</v>
      </c>
      <c r="P9">
        <v>1</v>
      </c>
      <c r="Q9" s="5">
        <f t="shared" si="0"/>
        <v>3.2894736842105261E-3</v>
      </c>
      <c r="R9" s="5">
        <f t="shared" si="1"/>
        <v>-5.7170277014062219</v>
      </c>
      <c r="S9" s="5">
        <f t="shared" si="2"/>
        <v>-1.8806012175678361E-2</v>
      </c>
    </row>
    <row r="10" spans="1:19" x14ac:dyDescent="0.3">
      <c r="A10" s="1">
        <v>43321</v>
      </c>
      <c r="B10">
        <v>9</v>
      </c>
      <c r="C10" t="s">
        <v>128</v>
      </c>
      <c r="D10" t="s">
        <v>110</v>
      </c>
      <c r="E10" t="s">
        <v>167</v>
      </c>
      <c r="G10" t="s">
        <v>1344</v>
      </c>
      <c r="O10" t="s">
        <v>1372</v>
      </c>
      <c r="P10">
        <v>2</v>
      </c>
      <c r="Q10" s="5">
        <f t="shared" si="0"/>
        <v>6.5789473684210523E-3</v>
      </c>
      <c r="R10" s="5">
        <f t="shared" si="1"/>
        <v>-5.0238805208462765</v>
      </c>
      <c r="S10" s="5">
        <f t="shared" si="2"/>
        <v>-3.3051845531883395E-2</v>
      </c>
    </row>
    <row r="11" spans="1:19" x14ac:dyDescent="0.3">
      <c r="A11" s="1">
        <v>43343</v>
      </c>
      <c r="B11">
        <v>1</v>
      </c>
      <c r="C11" t="s">
        <v>312</v>
      </c>
      <c r="D11" t="s">
        <v>329</v>
      </c>
      <c r="E11" t="s">
        <v>527</v>
      </c>
      <c r="G11" t="s">
        <v>1350</v>
      </c>
      <c r="I11" t="s">
        <v>1416</v>
      </c>
      <c r="J11">
        <v>6</v>
      </c>
      <c r="O11" t="s">
        <v>1373</v>
      </c>
      <c r="P11">
        <v>5</v>
      </c>
      <c r="Q11" s="5">
        <f t="shared" si="0"/>
        <v>1.6447368421052631E-2</v>
      </c>
      <c r="R11" s="5">
        <f t="shared" si="1"/>
        <v>-4.1075897889721213</v>
      </c>
      <c r="S11" s="5">
        <f t="shared" si="2"/>
        <v>-6.7559042581778306E-2</v>
      </c>
    </row>
    <row r="12" spans="1:19" x14ac:dyDescent="0.3">
      <c r="A12" s="1">
        <v>43353</v>
      </c>
      <c r="B12">
        <v>1</v>
      </c>
      <c r="C12" t="s">
        <v>0</v>
      </c>
      <c r="D12" t="s">
        <v>501</v>
      </c>
      <c r="E12" t="s">
        <v>527</v>
      </c>
      <c r="G12" t="s">
        <v>1341</v>
      </c>
      <c r="I12" t="s">
        <v>1525</v>
      </c>
      <c r="J12">
        <v>28</v>
      </c>
      <c r="O12" t="s">
        <v>1428</v>
      </c>
      <c r="P12">
        <v>4</v>
      </c>
      <c r="Q12" s="5">
        <f t="shared" si="0"/>
        <v>1.3157894736842105E-2</v>
      </c>
      <c r="R12" s="5">
        <f t="shared" si="1"/>
        <v>-4.3307333402863311</v>
      </c>
      <c r="S12" s="5">
        <f t="shared" si="2"/>
        <v>-5.6983333424820141E-2</v>
      </c>
    </row>
    <row r="13" spans="1:19" x14ac:dyDescent="0.3">
      <c r="A13" s="1">
        <v>43385</v>
      </c>
      <c r="B13">
        <v>1</v>
      </c>
      <c r="C13" t="s">
        <v>750</v>
      </c>
      <c r="D13" t="s">
        <v>787</v>
      </c>
      <c r="E13" t="s">
        <v>957</v>
      </c>
      <c r="G13" t="s">
        <v>1347</v>
      </c>
      <c r="I13" t="s">
        <v>1469</v>
      </c>
      <c r="J13">
        <v>140</v>
      </c>
      <c r="O13" t="s">
        <v>1390</v>
      </c>
      <c r="P13">
        <v>14</v>
      </c>
      <c r="Q13" s="5">
        <f t="shared" si="0"/>
        <v>4.6052631578947366E-2</v>
      </c>
      <c r="R13" s="5">
        <f t="shared" si="1"/>
        <v>-3.077970371790963</v>
      </c>
      <c r="S13" s="5">
        <f t="shared" si="2"/>
        <v>-0.14174863554300488</v>
      </c>
    </row>
    <row r="14" spans="1:19" x14ac:dyDescent="0.3">
      <c r="A14" s="1">
        <v>43400</v>
      </c>
      <c r="B14">
        <v>1</v>
      </c>
      <c r="C14" t="s">
        <v>1072</v>
      </c>
      <c r="D14" t="s">
        <v>205</v>
      </c>
      <c r="E14" t="s">
        <v>1123</v>
      </c>
      <c r="G14" t="s">
        <v>1347</v>
      </c>
      <c r="I14" t="s">
        <v>1526</v>
      </c>
      <c r="J14">
        <v>1</v>
      </c>
      <c r="O14" t="s">
        <v>1384</v>
      </c>
      <c r="P14">
        <v>1</v>
      </c>
      <c r="Q14" s="5">
        <f t="shared" si="0"/>
        <v>3.2894736842105261E-3</v>
      </c>
      <c r="R14" s="5">
        <f t="shared" si="1"/>
        <v>-5.7170277014062219</v>
      </c>
      <c r="S14" s="5">
        <f t="shared" si="2"/>
        <v>-1.8806012175678361E-2</v>
      </c>
    </row>
    <row r="15" spans="1:19" x14ac:dyDescent="0.3">
      <c r="A15" s="1">
        <v>43343</v>
      </c>
      <c r="B15">
        <v>1</v>
      </c>
      <c r="C15" t="s">
        <v>312</v>
      </c>
      <c r="D15" t="s">
        <v>327</v>
      </c>
      <c r="E15" t="s">
        <v>527</v>
      </c>
      <c r="G15" t="s">
        <v>1350</v>
      </c>
      <c r="I15" t="s">
        <v>1418</v>
      </c>
      <c r="J15" s="2">
        <v>11</v>
      </c>
      <c r="O15" t="s">
        <v>977</v>
      </c>
      <c r="P15">
        <v>5</v>
      </c>
      <c r="Q15" s="5">
        <f t="shared" si="0"/>
        <v>1.6447368421052631E-2</v>
      </c>
      <c r="R15" s="5">
        <f t="shared" si="1"/>
        <v>-4.1075897889721213</v>
      </c>
      <c r="S15" s="5">
        <f t="shared" si="2"/>
        <v>-6.7559042581778306E-2</v>
      </c>
    </row>
    <row r="16" spans="1:19" x14ac:dyDescent="0.3">
      <c r="A16" s="1">
        <v>43353</v>
      </c>
      <c r="B16">
        <v>2</v>
      </c>
      <c r="C16" t="s">
        <v>0</v>
      </c>
      <c r="D16" t="s">
        <v>504</v>
      </c>
      <c r="E16" t="s">
        <v>527</v>
      </c>
      <c r="G16" t="s">
        <v>1341</v>
      </c>
      <c r="I16" t="s">
        <v>1369</v>
      </c>
      <c r="J16">
        <v>2</v>
      </c>
      <c r="O16" t="s">
        <v>1424</v>
      </c>
      <c r="P16">
        <v>3</v>
      </c>
      <c r="Q16" s="5">
        <f t="shared" si="0"/>
        <v>9.8684210526315784E-3</v>
      </c>
      <c r="R16" s="5">
        <f t="shared" si="1"/>
        <v>-4.6184154127381118</v>
      </c>
      <c r="S16" s="5">
        <f t="shared" si="2"/>
        <v>-4.5576467888862944E-2</v>
      </c>
    </row>
    <row r="17" spans="1:19" x14ac:dyDescent="0.3">
      <c r="A17" s="1">
        <v>43321</v>
      </c>
      <c r="B17">
        <v>3</v>
      </c>
      <c r="C17" t="s">
        <v>128</v>
      </c>
      <c r="D17" t="s">
        <v>157</v>
      </c>
      <c r="E17" t="s">
        <v>167</v>
      </c>
      <c r="G17" t="s">
        <v>1344</v>
      </c>
      <c r="I17" t="s">
        <v>1417</v>
      </c>
      <c r="J17">
        <v>1</v>
      </c>
      <c r="O17" t="s">
        <v>1527</v>
      </c>
      <c r="P17">
        <v>3</v>
      </c>
      <c r="Q17" s="5">
        <f t="shared" si="0"/>
        <v>9.8684210526315784E-3</v>
      </c>
      <c r="R17" s="5">
        <f t="shared" si="1"/>
        <v>-4.6184154127381118</v>
      </c>
      <c r="S17" s="5">
        <f t="shared" si="2"/>
        <v>-4.5576467888862944E-2</v>
      </c>
    </row>
    <row r="18" spans="1:19" x14ac:dyDescent="0.3">
      <c r="A18" s="1">
        <v>43353</v>
      </c>
      <c r="B18">
        <v>1</v>
      </c>
      <c r="C18" t="s">
        <v>0</v>
      </c>
      <c r="D18" t="s">
        <v>502</v>
      </c>
      <c r="E18" t="s">
        <v>527</v>
      </c>
      <c r="G18" t="s">
        <v>1341</v>
      </c>
      <c r="I18" t="s">
        <v>1372</v>
      </c>
      <c r="J18">
        <v>2</v>
      </c>
      <c r="O18" t="s">
        <v>1477</v>
      </c>
      <c r="P18">
        <v>1</v>
      </c>
      <c r="Q18" s="5">
        <f t="shared" si="0"/>
        <v>3.2894736842105261E-3</v>
      </c>
      <c r="R18" s="5">
        <f t="shared" si="1"/>
        <v>-5.7170277014062219</v>
      </c>
      <c r="S18" s="5">
        <f t="shared" si="2"/>
        <v>-1.8806012175678361E-2</v>
      </c>
    </row>
    <row r="19" spans="1:19" x14ac:dyDescent="0.3">
      <c r="A19" s="1">
        <v>43369</v>
      </c>
      <c r="B19">
        <v>1</v>
      </c>
      <c r="C19" t="s">
        <v>732</v>
      </c>
      <c r="D19" t="s">
        <v>686</v>
      </c>
      <c r="E19" t="s">
        <v>743</v>
      </c>
      <c r="G19" t="s">
        <v>1347</v>
      </c>
      <c r="I19" t="s">
        <v>1419</v>
      </c>
      <c r="J19">
        <v>5</v>
      </c>
      <c r="O19" t="s">
        <v>1451</v>
      </c>
      <c r="P19">
        <v>3</v>
      </c>
      <c r="Q19" s="5">
        <f t="shared" si="0"/>
        <v>9.8684210526315784E-3</v>
      </c>
      <c r="R19" s="5">
        <f t="shared" si="1"/>
        <v>-4.6184154127381118</v>
      </c>
      <c r="S19" s="5">
        <f t="shared" si="2"/>
        <v>-4.5576467888862944E-2</v>
      </c>
    </row>
    <row r="20" spans="1:19" x14ac:dyDescent="0.3">
      <c r="A20" s="1">
        <v>43343</v>
      </c>
      <c r="B20">
        <v>3</v>
      </c>
      <c r="C20" t="s">
        <v>312</v>
      </c>
      <c r="D20" t="s">
        <v>347</v>
      </c>
      <c r="E20" t="s">
        <v>527</v>
      </c>
      <c r="G20" t="s">
        <v>1350</v>
      </c>
      <c r="I20" t="s">
        <v>1428</v>
      </c>
      <c r="J20">
        <v>4</v>
      </c>
      <c r="O20" t="s">
        <v>1478</v>
      </c>
      <c r="P20">
        <v>1</v>
      </c>
      <c r="Q20" s="5">
        <f t="shared" si="0"/>
        <v>3.2894736842105261E-3</v>
      </c>
      <c r="R20" s="5">
        <f t="shared" si="1"/>
        <v>-5.7170277014062219</v>
      </c>
      <c r="S20" s="5">
        <f t="shared" si="2"/>
        <v>-1.8806012175678361E-2</v>
      </c>
    </row>
    <row r="21" spans="1:19" x14ac:dyDescent="0.3">
      <c r="A21" s="1">
        <v>43400</v>
      </c>
      <c r="B21">
        <v>1</v>
      </c>
      <c r="C21" t="s">
        <v>1072</v>
      </c>
      <c r="D21" t="s">
        <v>3</v>
      </c>
      <c r="E21" t="s">
        <v>1123</v>
      </c>
      <c r="G21" t="s">
        <v>1347</v>
      </c>
      <c r="I21" t="s">
        <v>1390</v>
      </c>
      <c r="J21">
        <v>14</v>
      </c>
      <c r="O21" t="s">
        <v>1452</v>
      </c>
      <c r="P21">
        <v>1</v>
      </c>
      <c r="Q21" s="5">
        <f t="shared" si="0"/>
        <v>3.2894736842105261E-3</v>
      </c>
      <c r="R21" s="5">
        <f t="shared" si="1"/>
        <v>-5.7170277014062219</v>
      </c>
      <c r="S21" s="5">
        <f t="shared" si="2"/>
        <v>-1.8806012175678361E-2</v>
      </c>
    </row>
    <row r="22" spans="1:19" x14ac:dyDescent="0.3">
      <c r="A22" s="1">
        <v>43321</v>
      </c>
      <c r="B22">
        <v>8</v>
      </c>
      <c r="C22" t="s">
        <v>142</v>
      </c>
      <c r="D22" t="s">
        <v>145</v>
      </c>
      <c r="E22" t="s">
        <v>166</v>
      </c>
      <c r="F22" t="s">
        <v>158</v>
      </c>
      <c r="G22" t="s">
        <v>1344</v>
      </c>
      <c r="I22" t="s">
        <v>1384</v>
      </c>
      <c r="J22">
        <v>1</v>
      </c>
      <c r="O22" t="s">
        <v>1427</v>
      </c>
      <c r="P22">
        <v>2</v>
      </c>
      <c r="Q22" s="5">
        <f t="shared" si="0"/>
        <v>6.5789473684210523E-3</v>
      </c>
      <c r="R22" s="5">
        <f t="shared" si="1"/>
        <v>-5.0238805208462765</v>
      </c>
      <c r="S22" s="5">
        <f t="shared" si="2"/>
        <v>-3.3051845531883395E-2</v>
      </c>
    </row>
    <row r="23" spans="1:19" x14ac:dyDescent="0.3">
      <c r="A23" s="1">
        <v>43369</v>
      </c>
      <c r="B23">
        <v>1</v>
      </c>
      <c r="C23" t="s">
        <v>646</v>
      </c>
      <c r="D23" t="s">
        <v>733</v>
      </c>
      <c r="E23" t="s">
        <v>742</v>
      </c>
      <c r="F23" t="s">
        <v>670</v>
      </c>
      <c r="G23" t="s">
        <v>1347</v>
      </c>
      <c r="I23" t="s">
        <v>1386</v>
      </c>
      <c r="J23">
        <v>5</v>
      </c>
      <c r="O23" t="s">
        <v>1453</v>
      </c>
      <c r="P23">
        <v>1</v>
      </c>
      <c r="Q23" s="5">
        <f t="shared" si="0"/>
        <v>3.2894736842105261E-3</v>
      </c>
      <c r="R23" s="5">
        <f t="shared" si="1"/>
        <v>-5.7170277014062219</v>
      </c>
      <c r="S23" s="5">
        <f t="shared" si="2"/>
        <v>-1.8806012175678361E-2</v>
      </c>
    </row>
    <row r="24" spans="1:19" x14ac:dyDescent="0.3">
      <c r="A24" s="1">
        <v>43385</v>
      </c>
      <c r="B24">
        <v>1</v>
      </c>
      <c r="C24" t="s">
        <v>780</v>
      </c>
      <c r="D24" t="s">
        <v>783</v>
      </c>
      <c r="E24" t="s">
        <v>954</v>
      </c>
      <c r="F24" t="s">
        <v>778</v>
      </c>
      <c r="G24" t="s">
        <v>1347</v>
      </c>
      <c r="I24" t="s">
        <v>1424</v>
      </c>
      <c r="J24">
        <v>3</v>
      </c>
      <c r="O24" t="s">
        <v>1392</v>
      </c>
      <c r="P24">
        <v>2</v>
      </c>
      <c r="Q24" s="5">
        <f t="shared" si="0"/>
        <v>6.5789473684210523E-3</v>
      </c>
      <c r="R24" s="5">
        <f t="shared" si="1"/>
        <v>-5.0238805208462765</v>
      </c>
      <c r="S24" s="5">
        <f t="shared" si="2"/>
        <v>-3.3051845531883395E-2</v>
      </c>
    </row>
    <row r="25" spans="1:19" x14ac:dyDescent="0.3">
      <c r="A25" s="1">
        <v>43321</v>
      </c>
      <c r="B25">
        <v>1</v>
      </c>
      <c r="C25" t="s">
        <v>142</v>
      </c>
      <c r="D25" t="s">
        <v>147</v>
      </c>
      <c r="E25" t="s">
        <v>166</v>
      </c>
      <c r="G25" t="s">
        <v>1344</v>
      </c>
      <c r="I25" t="s">
        <v>1527</v>
      </c>
      <c r="J25">
        <v>3</v>
      </c>
      <c r="O25" t="s">
        <v>1480</v>
      </c>
      <c r="P25">
        <v>1</v>
      </c>
      <c r="Q25" s="5">
        <f t="shared" si="0"/>
        <v>3.2894736842105261E-3</v>
      </c>
      <c r="R25" s="5">
        <f t="shared" si="1"/>
        <v>-5.7170277014062219</v>
      </c>
      <c r="S25" s="5">
        <f t="shared" si="2"/>
        <v>-1.8806012175678361E-2</v>
      </c>
    </row>
    <row r="26" spans="1:19" x14ac:dyDescent="0.3">
      <c r="A26" s="1">
        <v>43353</v>
      </c>
      <c r="B26">
        <v>2</v>
      </c>
      <c r="C26" t="s">
        <v>499</v>
      </c>
      <c r="D26" t="s">
        <v>514</v>
      </c>
      <c r="E26" t="s">
        <v>529</v>
      </c>
      <c r="G26" t="s">
        <v>1341</v>
      </c>
      <c r="I26" t="s">
        <v>1477</v>
      </c>
      <c r="J26">
        <v>1</v>
      </c>
      <c r="O26" t="s">
        <v>1528</v>
      </c>
      <c r="P26">
        <v>1</v>
      </c>
      <c r="Q26" s="5">
        <f t="shared" si="0"/>
        <v>3.2894736842105261E-3</v>
      </c>
      <c r="R26" s="5">
        <f t="shared" si="1"/>
        <v>-5.7170277014062219</v>
      </c>
      <c r="S26" s="5">
        <f t="shared" si="2"/>
        <v>-1.8806012175678361E-2</v>
      </c>
    </row>
    <row r="27" spans="1:19" x14ac:dyDescent="0.3">
      <c r="A27" s="1">
        <v>43385</v>
      </c>
      <c r="B27">
        <v>3</v>
      </c>
      <c r="C27" t="s">
        <v>782</v>
      </c>
      <c r="D27" t="s">
        <v>785</v>
      </c>
      <c r="E27" t="s">
        <v>954</v>
      </c>
      <c r="G27" t="s">
        <v>1347</v>
      </c>
      <c r="I27" t="s">
        <v>1451</v>
      </c>
      <c r="J27">
        <v>3</v>
      </c>
      <c r="O27" t="s">
        <v>1395</v>
      </c>
      <c r="P27">
        <v>1</v>
      </c>
      <c r="Q27" s="5">
        <f t="shared" si="0"/>
        <v>3.2894736842105261E-3</v>
      </c>
      <c r="R27" s="5">
        <f t="shared" si="1"/>
        <v>-5.7170277014062219</v>
      </c>
      <c r="S27" s="5">
        <f t="shared" si="2"/>
        <v>-1.8806012175678361E-2</v>
      </c>
    </row>
    <row r="28" spans="1:19" x14ac:dyDescent="0.3">
      <c r="A28" s="1">
        <v>43353</v>
      </c>
      <c r="B28">
        <v>1</v>
      </c>
      <c r="C28" t="s">
        <v>0</v>
      </c>
      <c r="D28" t="s">
        <v>505</v>
      </c>
      <c r="E28" t="s">
        <v>523</v>
      </c>
      <c r="G28" t="s">
        <v>1341</v>
      </c>
      <c r="I28" t="s">
        <v>1478</v>
      </c>
      <c r="J28">
        <v>1</v>
      </c>
      <c r="O28" t="s">
        <v>1396</v>
      </c>
      <c r="P28">
        <v>9</v>
      </c>
      <c r="Q28" s="5">
        <f t="shared" si="0"/>
        <v>2.9605263157894735E-2</v>
      </c>
      <c r="R28" s="5">
        <f t="shared" si="1"/>
        <v>-3.5198031240700023</v>
      </c>
      <c r="S28" s="5">
        <f t="shared" si="2"/>
        <v>-0.10420469775207243</v>
      </c>
    </row>
    <row r="29" spans="1:19" x14ac:dyDescent="0.3">
      <c r="A29" s="1">
        <v>43369</v>
      </c>
      <c r="B29">
        <v>2</v>
      </c>
      <c r="C29" t="s">
        <v>732</v>
      </c>
      <c r="D29" t="s">
        <v>735</v>
      </c>
      <c r="E29" t="s">
        <v>742</v>
      </c>
      <c r="G29" t="s">
        <v>1347</v>
      </c>
      <c r="I29" t="s">
        <v>1500</v>
      </c>
      <c r="J29">
        <v>1</v>
      </c>
      <c r="O29" t="s">
        <v>1486</v>
      </c>
      <c r="P29">
        <v>5</v>
      </c>
      <c r="Q29" s="5">
        <f t="shared" si="0"/>
        <v>1.6447368421052631E-2</v>
      </c>
      <c r="R29" s="5">
        <f t="shared" si="1"/>
        <v>-4.1075897889721213</v>
      </c>
      <c r="S29" s="5">
        <f t="shared" si="2"/>
        <v>-6.7559042581778306E-2</v>
      </c>
    </row>
    <row r="30" spans="1:19" x14ac:dyDescent="0.3">
      <c r="A30" s="1">
        <v>43343</v>
      </c>
      <c r="B30">
        <v>3</v>
      </c>
      <c r="C30" t="s">
        <v>342</v>
      </c>
      <c r="D30" t="s">
        <v>368</v>
      </c>
      <c r="E30" t="s">
        <v>529</v>
      </c>
      <c r="G30" t="s">
        <v>1350</v>
      </c>
      <c r="I30" t="s">
        <v>1427</v>
      </c>
      <c r="J30">
        <v>2</v>
      </c>
      <c r="O30" t="s">
        <v>31</v>
      </c>
      <c r="P30">
        <v>22</v>
      </c>
      <c r="Q30" s="5">
        <f t="shared" si="0"/>
        <v>7.2368421052631582E-2</v>
      </c>
      <c r="R30" s="5">
        <f t="shared" si="1"/>
        <v>-2.6259852480479058</v>
      </c>
      <c r="S30" s="5">
        <f t="shared" si="2"/>
        <v>-0.19003840610873002</v>
      </c>
    </row>
    <row r="31" spans="1:19" x14ac:dyDescent="0.3">
      <c r="A31" s="1">
        <v>43321</v>
      </c>
      <c r="B31">
        <v>1</v>
      </c>
      <c r="C31" t="s">
        <v>127</v>
      </c>
      <c r="D31" t="s">
        <v>152</v>
      </c>
      <c r="E31" t="s">
        <v>166</v>
      </c>
      <c r="G31" t="s">
        <v>1344</v>
      </c>
      <c r="I31" t="s">
        <v>1453</v>
      </c>
      <c r="J31">
        <v>1</v>
      </c>
      <c r="O31" t="s">
        <v>263</v>
      </c>
      <c r="P31">
        <v>6</v>
      </c>
      <c r="Q31" s="5">
        <f t="shared" si="0"/>
        <v>1.9736842105263157E-2</v>
      </c>
      <c r="R31" s="5">
        <f t="shared" si="1"/>
        <v>-3.9252682321781669</v>
      </c>
      <c r="S31" s="5">
        <f t="shared" si="2"/>
        <v>-7.7472399319305926E-2</v>
      </c>
    </row>
    <row r="32" spans="1:19" x14ac:dyDescent="0.3">
      <c r="A32" s="1">
        <v>43321</v>
      </c>
      <c r="B32">
        <v>1</v>
      </c>
      <c r="C32" t="s">
        <v>127</v>
      </c>
      <c r="D32" t="s">
        <v>135</v>
      </c>
      <c r="E32" t="s">
        <v>166</v>
      </c>
      <c r="G32" t="s">
        <v>1344</v>
      </c>
      <c r="I32" t="s">
        <v>1392</v>
      </c>
      <c r="J32">
        <v>2</v>
      </c>
      <c r="O32" t="s">
        <v>1403</v>
      </c>
      <c r="P32">
        <v>6</v>
      </c>
      <c r="Q32" s="5">
        <f t="shared" si="0"/>
        <v>1.9736842105263157E-2</v>
      </c>
      <c r="R32" s="5">
        <f t="shared" si="1"/>
        <v>-3.9252682321781669</v>
      </c>
      <c r="S32" s="5">
        <f t="shared" si="2"/>
        <v>-7.7472399319305926E-2</v>
      </c>
    </row>
    <row r="33" spans="1:19" x14ac:dyDescent="0.3">
      <c r="A33" s="1">
        <v>43353</v>
      </c>
      <c r="B33">
        <v>1</v>
      </c>
      <c r="C33" t="s">
        <v>499</v>
      </c>
      <c r="D33" t="s">
        <v>513</v>
      </c>
      <c r="E33" t="s">
        <v>529</v>
      </c>
      <c r="G33" t="s">
        <v>1341</v>
      </c>
      <c r="I33" t="s">
        <v>1480</v>
      </c>
      <c r="J33">
        <v>1</v>
      </c>
      <c r="O33" t="s">
        <v>711</v>
      </c>
      <c r="P33">
        <v>1</v>
      </c>
      <c r="Q33" s="5">
        <f t="shared" si="0"/>
        <v>3.2894736842105261E-3</v>
      </c>
      <c r="R33" s="5">
        <f t="shared" si="1"/>
        <v>-5.7170277014062219</v>
      </c>
      <c r="S33" s="5">
        <f t="shared" si="2"/>
        <v>-1.8806012175678361E-2</v>
      </c>
    </row>
    <row r="34" spans="1:19" x14ac:dyDescent="0.3">
      <c r="A34" s="1">
        <v>43385</v>
      </c>
      <c r="B34">
        <v>1</v>
      </c>
      <c r="C34" t="s">
        <v>782</v>
      </c>
      <c r="D34" t="s">
        <v>786</v>
      </c>
      <c r="E34" t="s">
        <v>954</v>
      </c>
      <c r="G34" t="s">
        <v>1347</v>
      </c>
      <c r="I34" t="s">
        <v>1528</v>
      </c>
      <c r="J34">
        <v>1</v>
      </c>
      <c r="O34" t="s">
        <v>1437</v>
      </c>
      <c r="P34">
        <v>1</v>
      </c>
      <c r="Q34" s="5">
        <f t="shared" si="0"/>
        <v>3.2894736842105261E-3</v>
      </c>
      <c r="R34" s="5">
        <f t="shared" si="1"/>
        <v>-5.7170277014062219</v>
      </c>
      <c r="S34" s="5">
        <f t="shared" si="2"/>
        <v>-1.8806012175678361E-2</v>
      </c>
    </row>
    <row r="35" spans="1:19" x14ac:dyDescent="0.3">
      <c r="A35" s="1">
        <v>43343</v>
      </c>
      <c r="B35">
        <v>1</v>
      </c>
      <c r="C35" t="s">
        <v>307</v>
      </c>
      <c r="D35" t="s">
        <v>360</v>
      </c>
      <c r="E35" t="s">
        <v>523</v>
      </c>
      <c r="G35" t="s">
        <v>1350</v>
      </c>
      <c r="I35" t="s">
        <v>1395</v>
      </c>
      <c r="J35">
        <v>1</v>
      </c>
      <c r="O35" t="s">
        <v>392</v>
      </c>
      <c r="P35">
        <v>1</v>
      </c>
      <c r="Q35" s="5">
        <f t="shared" si="0"/>
        <v>3.2894736842105261E-3</v>
      </c>
      <c r="R35" s="5">
        <f t="shared" si="1"/>
        <v>-5.7170277014062219</v>
      </c>
      <c r="S35" s="5">
        <f t="shared" si="2"/>
        <v>-1.8806012175678361E-2</v>
      </c>
    </row>
    <row r="36" spans="1:19" x14ac:dyDescent="0.3">
      <c r="A36" s="1">
        <v>43343</v>
      </c>
      <c r="B36">
        <v>4</v>
      </c>
      <c r="C36" t="s">
        <v>359</v>
      </c>
      <c r="D36" t="s">
        <v>361</v>
      </c>
      <c r="E36" t="s">
        <v>523</v>
      </c>
      <c r="G36" t="s">
        <v>1350</v>
      </c>
      <c r="I36" t="s">
        <v>1396</v>
      </c>
      <c r="J36">
        <v>9</v>
      </c>
      <c r="O36" t="s">
        <v>1409</v>
      </c>
      <c r="P36">
        <v>4</v>
      </c>
      <c r="Q36" s="5">
        <f t="shared" si="0"/>
        <v>1.3157894736842105E-2</v>
      </c>
      <c r="R36" s="5">
        <f t="shared" si="1"/>
        <v>-4.3307333402863311</v>
      </c>
      <c r="S36" s="5">
        <f t="shared" si="2"/>
        <v>-5.6983333424820141E-2</v>
      </c>
    </row>
    <row r="37" spans="1:19" x14ac:dyDescent="0.3">
      <c r="A37" s="1">
        <v>43321</v>
      </c>
      <c r="B37">
        <v>1</v>
      </c>
      <c r="C37" t="s">
        <v>142</v>
      </c>
      <c r="D37" t="s">
        <v>146</v>
      </c>
      <c r="E37" t="s">
        <v>166</v>
      </c>
      <c r="G37" t="s">
        <v>1344</v>
      </c>
      <c r="I37" t="s">
        <v>1486</v>
      </c>
      <c r="J37">
        <v>5</v>
      </c>
      <c r="O37" t="s">
        <v>1442</v>
      </c>
      <c r="P37">
        <v>2</v>
      </c>
      <c r="Q37" s="5">
        <f t="shared" si="0"/>
        <v>6.5789473684210523E-3</v>
      </c>
      <c r="R37" s="5">
        <f t="shared" si="1"/>
        <v>-5.0238805208462765</v>
      </c>
      <c r="S37" s="5">
        <f t="shared" si="2"/>
        <v>-3.3051845531883395E-2</v>
      </c>
    </row>
    <row r="38" spans="1:19" x14ac:dyDescent="0.3">
      <c r="A38" s="1">
        <v>43321</v>
      </c>
      <c r="B38">
        <v>1</v>
      </c>
      <c r="C38" t="s">
        <v>144</v>
      </c>
      <c r="D38" t="s">
        <v>107</v>
      </c>
      <c r="E38" t="s">
        <v>166</v>
      </c>
      <c r="G38" t="s">
        <v>1344</v>
      </c>
      <c r="I38" t="s">
        <v>1529</v>
      </c>
      <c r="J38">
        <v>22</v>
      </c>
      <c r="O38" t="s">
        <v>1411</v>
      </c>
      <c r="P38">
        <v>1</v>
      </c>
      <c r="Q38" s="5">
        <f t="shared" si="0"/>
        <v>3.2894736842105261E-3</v>
      </c>
      <c r="R38" s="5">
        <f t="shared" si="1"/>
        <v>-5.7170277014062219</v>
      </c>
      <c r="S38" s="5">
        <f t="shared" si="2"/>
        <v>-1.8806012175678361E-2</v>
      </c>
    </row>
    <row r="39" spans="1:19" x14ac:dyDescent="0.3">
      <c r="A39" s="1">
        <v>43343</v>
      </c>
      <c r="B39">
        <v>1</v>
      </c>
      <c r="C39" t="s">
        <v>314</v>
      </c>
      <c r="D39" t="s">
        <v>362</v>
      </c>
      <c r="E39" t="s">
        <v>523</v>
      </c>
      <c r="G39" t="s">
        <v>1350</v>
      </c>
      <c r="I39" t="s">
        <v>1399</v>
      </c>
      <c r="J39">
        <v>6</v>
      </c>
      <c r="O39" t="s">
        <v>1492</v>
      </c>
      <c r="P39">
        <v>1</v>
      </c>
      <c r="Q39" s="5">
        <f t="shared" si="0"/>
        <v>3.2894736842105261E-3</v>
      </c>
      <c r="R39" s="5">
        <f t="shared" si="1"/>
        <v>-5.7170277014062219</v>
      </c>
      <c r="S39" s="5">
        <f t="shared" si="2"/>
        <v>-1.8806012175678361E-2</v>
      </c>
    </row>
    <row r="40" spans="1:19" x14ac:dyDescent="0.3">
      <c r="A40" s="1">
        <v>43321</v>
      </c>
      <c r="B40">
        <v>1</v>
      </c>
      <c r="C40" t="s">
        <v>127</v>
      </c>
      <c r="D40" t="s">
        <v>153</v>
      </c>
      <c r="E40" t="s">
        <v>166</v>
      </c>
      <c r="G40" t="s">
        <v>1344</v>
      </c>
      <c r="I40" t="s">
        <v>1403</v>
      </c>
      <c r="J40">
        <v>6</v>
      </c>
      <c r="O40" t="s">
        <v>1412</v>
      </c>
      <c r="P40">
        <v>4</v>
      </c>
      <c r="Q40" s="5">
        <f t="shared" si="0"/>
        <v>1.3157894736842105E-2</v>
      </c>
      <c r="R40" s="5">
        <f t="shared" si="1"/>
        <v>-4.3307333402863311</v>
      </c>
      <c r="S40" s="5">
        <f t="shared" si="2"/>
        <v>-5.6983333424820141E-2</v>
      </c>
    </row>
    <row r="41" spans="1:19" x14ac:dyDescent="0.3">
      <c r="A41" s="1">
        <v>43353</v>
      </c>
      <c r="B41">
        <v>1</v>
      </c>
      <c r="C41" t="s">
        <v>498</v>
      </c>
      <c r="D41" t="s">
        <v>512</v>
      </c>
      <c r="E41" t="s">
        <v>530</v>
      </c>
      <c r="G41" t="s">
        <v>1341</v>
      </c>
      <c r="I41" t="s">
        <v>1530</v>
      </c>
      <c r="J41">
        <v>1</v>
      </c>
      <c r="O41" t="s">
        <v>1493</v>
      </c>
      <c r="P41">
        <v>1</v>
      </c>
      <c r="Q41" s="5">
        <f t="shared" si="0"/>
        <v>3.2894736842105261E-3</v>
      </c>
      <c r="R41" s="5">
        <f t="shared" si="1"/>
        <v>-5.7170277014062219</v>
      </c>
      <c r="S41" s="5">
        <f t="shared" si="2"/>
        <v>-1.8806012175678361E-2</v>
      </c>
    </row>
    <row r="42" spans="1:19" x14ac:dyDescent="0.3">
      <c r="A42" s="1">
        <v>43400</v>
      </c>
      <c r="B42">
        <v>1</v>
      </c>
      <c r="C42" t="s">
        <v>1112</v>
      </c>
      <c r="D42" t="s">
        <v>187</v>
      </c>
      <c r="E42" t="s">
        <v>1122</v>
      </c>
      <c r="G42" t="s">
        <v>1347</v>
      </c>
      <c r="I42" t="s">
        <v>1437</v>
      </c>
      <c r="J42">
        <v>1</v>
      </c>
    </row>
    <row r="43" spans="1:19" x14ac:dyDescent="0.3">
      <c r="A43" s="1">
        <v>43343</v>
      </c>
      <c r="B43">
        <v>1</v>
      </c>
      <c r="C43" t="s">
        <v>311</v>
      </c>
      <c r="D43" t="s">
        <v>365</v>
      </c>
      <c r="E43" t="s">
        <v>524</v>
      </c>
      <c r="G43" t="s">
        <v>1350</v>
      </c>
      <c r="I43" t="s">
        <v>1359</v>
      </c>
      <c r="J43">
        <v>1</v>
      </c>
      <c r="O43" s="5" t="s">
        <v>1545</v>
      </c>
      <c r="P43" s="5"/>
      <c r="Q43" s="5">
        <f>SUM(S3:S41)</f>
        <v>-2.3417611714549693</v>
      </c>
    </row>
    <row r="44" spans="1:19" x14ac:dyDescent="0.3">
      <c r="A44" s="1">
        <v>43353</v>
      </c>
      <c r="B44">
        <v>1</v>
      </c>
      <c r="C44" t="s">
        <v>0</v>
      </c>
      <c r="D44" t="s">
        <v>506</v>
      </c>
      <c r="E44" t="s">
        <v>524</v>
      </c>
      <c r="G44" t="s">
        <v>1341</v>
      </c>
      <c r="I44" t="s">
        <v>1409</v>
      </c>
      <c r="J44">
        <v>4</v>
      </c>
      <c r="O44" s="5" t="s">
        <v>1546</v>
      </c>
      <c r="P44" s="5"/>
      <c r="Q44" s="5">
        <f>Q43*(-1)</f>
        <v>2.3417611714549693</v>
      </c>
    </row>
    <row r="45" spans="1:19" x14ac:dyDescent="0.3">
      <c r="A45" s="1">
        <v>43321</v>
      </c>
      <c r="B45">
        <v>1</v>
      </c>
      <c r="C45" t="s">
        <v>143</v>
      </c>
      <c r="D45" t="s">
        <v>151</v>
      </c>
      <c r="E45" t="s">
        <v>164</v>
      </c>
      <c r="G45" t="s">
        <v>1344</v>
      </c>
      <c r="I45" t="s">
        <v>1442</v>
      </c>
      <c r="J45">
        <v>2</v>
      </c>
      <c r="O45" t="s">
        <v>1547</v>
      </c>
      <c r="P45">
        <f>Q44/LOG(39)</f>
        <v>1.4718202900832722</v>
      </c>
    </row>
    <row r="46" spans="1:19" x14ac:dyDescent="0.3">
      <c r="A46" s="1">
        <v>43353</v>
      </c>
      <c r="B46">
        <v>5</v>
      </c>
      <c r="C46" t="s">
        <v>497</v>
      </c>
      <c r="D46" t="s">
        <v>509</v>
      </c>
      <c r="E46" t="s">
        <v>525</v>
      </c>
      <c r="F46" t="s">
        <v>521</v>
      </c>
      <c r="G46" t="s">
        <v>1341</v>
      </c>
      <c r="I46" t="s">
        <v>1411</v>
      </c>
      <c r="J46">
        <v>1</v>
      </c>
    </row>
    <row r="47" spans="1:19" x14ac:dyDescent="0.3">
      <c r="A47" s="1">
        <v>43369</v>
      </c>
      <c r="B47">
        <v>1</v>
      </c>
      <c r="C47" t="s">
        <v>731</v>
      </c>
      <c r="D47" t="s">
        <v>662</v>
      </c>
      <c r="E47" t="s">
        <v>738</v>
      </c>
      <c r="F47" t="s">
        <v>700</v>
      </c>
      <c r="G47" t="s">
        <v>1347</v>
      </c>
      <c r="I47" t="s">
        <v>1492</v>
      </c>
      <c r="J47">
        <v>1</v>
      </c>
    </row>
    <row r="48" spans="1:19" x14ac:dyDescent="0.3">
      <c r="A48" s="1">
        <v>43400</v>
      </c>
      <c r="B48">
        <v>2</v>
      </c>
      <c r="C48" t="s">
        <v>1107</v>
      </c>
      <c r="D48" t="s">
        <v>134</v>
      </c>
      <c r="E48" t="s">
        <v>1118</v>
      </c>
      <c r="F48" t="s">
        <v>1111</v>
      </c>
      <c r="G48" t="s">
        <v>1347</v>
      </c>
      <c r="I48" t="s">
        <v>1412</v>
      </c>
      <c r="J48">
        <v>4</v>
      </c>
      <c r="O48" t="s">
        <v>1548</v>
      </c>
    </row>
    <row r="49" spans="1:18" x14ac:dyDescent="0.3">
      <c r="A49" s="1">
        <v>43321</v>
      </c>
      <c r="B49">
        <v>1</v>
      </c>
      <c r="C49" t="s">
        <v>126</v>
      </c>
      <c r="D49" t="s">
        <v>148</v>
      </c>
      <c r="E49" t="s">
        <v>168</v>
      </c>
      <c r="F49" t="s">
        <v>163</v>
      </c>
      <c r="G49" t="s">
        <v>1344</v>
      </c>
      <c r="I49" t="s">
        <v>1493</v>
      </c>
      <c r="J49">
        <v>1</v>
      </c>
      <c r="O49" t="s">
        <v>1540</v>
      </c>
      <c r="P49" t="s">
        <v>1541</v>
      </c>
      <c r="Q49" t="s">
        <v>1542</v>
      </c>
      <c r="R49" t="s">
        <v>1549</v>
      </c>
    </row>
    <row r="50" spans="1:18" x14ac:dyDescent="0.3">
      <c r="A50" s="1">
        <v>43353</v>
      </c>
      <c r="B50">
        <v>3</v>
      </c>
      <c r="C50" t="s">
        <v>497</v>
      </c>
      <c r="D50" t="s">
        <v>510</v>
      </c>
      <c r="E50" t="s">
        <v>525</v>
      </c>
      <c r="F50" t="s">
        <v>522</v>
      </c>
      <c r="G50" t="s">
        <v>1341</v>
      </c>
      <c r="O50" t="s">
        <v>1416</v>
      </c>
      <c r="P50">
        <v>6</v>
      </c>
      <c r="Q50">
        <f>P50/304</f>
        <v>1.9736842105263157E-2</v>
      </c>
      <c r="R50" s="10">
        <f>Q50*Q50</f>
        <v>3.8954293628808861E-4</v>
      </c>
    </row>
    <row r="51" spans="1:18" x14ac:dyDescent="0.3">
      <c r="A51" s="1">
        <v>43321</v>
      </c>
      <c r="B51">
        <v>15</v>
      </c>
      <c r="C51" t="s">
        <v>126</v>
      </c>
      <c r="D51" t="s">
        <v>149</v>
      </c>
      <c r="E51" t="s">
        <v>168</v>
      </c>
      <c r="F51" t="s">
        <v>160</v>
      </c>
      <c r="G51" t="s">
        <v>1344</v>
      </c>
      <c r="O51" t="s">
        <v>1365</v>
      </c>
      <c r="P51">
        <v>28</v>
      </c>
      <c r="Q51">
        <f t="shared" ref="Q51:Q88" si="3">P51/304</f>
        <v>9.2105263157894732E-2</v>
      </c>
      <c r="R51" s="10">
        <f t="shared" ref="R51:R88" si="4">Q51*Q51</f>
        <v>8.4833795013850403E-3</v>
      </c>
    </row>
    <row r="52" spans="1:18" x14ac:dyDescent="0.3">
      <c r="A52" s="1">
        <v>43353</v>
      </c>
      <c r="B52">
        <v>2</v>
      </c>
      <c r="C52" t="s">
        <v>497</v>
      </c>
      <c r="D52" t="s">
        <v>508</v>
      </c>
      <c r="E52" t="s">
        <v>525</v>
      </c>
      <c r="F52" t="s">
        <v>519</v>
      </c>
      <c r="G52" t="s">
        <v>1341</v>
      </c>
      <c r="O52" t="s">
        <v>255</v>
      </c>
      <c r="P52">
        <v>140</v>
      </c>
      <c r="Q52">
        <f t="shared" si="3"/>
        <v>0.46052631578947367</v>
      </c>
      <c r="R52" s="10">
        <f t="shared" si="4"/>
        <v>0.21208448753462603</v>
      </c>
    </row>
    <row r="53" spans="1:18" x14ac:dyDescent="0.3">
      <c r="A53" s="1">
        <v>43400</v>
      </c>
      <c r="B53">
        <v>2</v>
      </c>
      <c r="C53" t="s">
        <v>1107</v>
      </c>
      <c r="D53" t="s">
        <v>1082</v>
      </c>
      <c r="E53" t="s">
        <v>1118</v>
      </c>
      <c r="F53" t="s">
        <v>1108</v>
      </c>
      <c r="G53" t="s">
        <v>1347</v>
      </c>
      <c r="O53" t="s">
        <v>268</v>
      </c>
      <c r="P53">
        <v>1</v>
      </c>
      <c r="Q53">
        <f t="shared" si="3"/>
        <v>3.2894736842105261E-3</v>
      </c>
      <c r="R53" s="10">
        <f t="shared" si="4"/>
        <v>1.0820637119113572E-5</v>
      </c>
    </row>
    <row r="54" spans="1:18" x14ac:dyDescent="0.3">
      <c r="A54" s="1">
        <v>43369</v>
      </c>
      <c r="B54">
        <v>2</v>
      </c>
      <c r="C54" t="s">
        <v>731</v>
      </c>
      <c r="D54" t="s">
        <v>662</v>
      </c>
      <c r="E54" t="s">
        <v>738</v>
      </c>
      <c r="F54" t="s">
        <v>737</v>
      </c>
      <c r="G54" t="s">
        <v>1347</v>
      </c>
      <c r="O54" t="s">
        <v>1228</v>
      </c>
      <c r="P54" s="2">
        <v>11</v>
      </c>
      <c r="Q54">
        <f t="shared" si="3"/>
        <v>3.6184210526315791E-2</v>
      </c>
      <c r="R54" s="10">
        <f t="shared" si="4"/>
        <v>1.3092970914127425E-3</v>
      </c>
    </row>
    <row r="55" spans="1:18" x14ac:dyDescent="0.3">
      <c r="A55" s="1">
        <v>43385</v>
      </c>
      <c r="B55">
        <v>1</v>
      </c>
      <c r="C55" t="s">
        <v>749</v>
      </c>
      <c r="D55" t="s">
        <v>760</v>
      </c>
      <c r="E55" t="s">
        <v>955</v>
      </c>
      <c r="F55" t="s">
        <v>773</v>
      </c>
      <c r="G55" t="s">
        <v>1347</v>
      </c>
      <c r="O55" t="s">
        <v>1369</v>
      </c>
      <c r="P55">
        <v>2</v>
      </c>
      <c r="Q55">
        <f t="shared" si="3"/>
        <v>6.5789473684210523E-3</v>
      </c>
      <c r="R55" s="10">
        <f t="shared" si="4"/>
        <v>4.3282548476454287E-5</v>
      </c>
    </row>
    <row r="56" spans="1:18" x14ac:dyDescent="0.3">
      <c r="A56" s="1">
        <v>43400</v>
      </c>
      <c r="B56">
        <v>3</v>
      </c>
      <c r="C56" t="s">
        <v>1107</v>
      </c>
      <c r="D56" t="s">
        <v>1076</v>
      </c>
      <c r="E56" t="s">
        <v>1118</v>
      </c>
      <c r="F56" t="s">
        <v>1110</v>
      </c>
      <c r="G56" t="s">
        <v>1347</v>
      </c>
      <c r="O56" t="s">
        <v>1417</v>
      </c>
      <c r="P56">
        <v>1</v>
      </c>
      <c r="Q56">
        <f t="shared" si="3"/>
        <v>3.2894736842105261E-3</v>
      </c>
      <c r="R56" s="10">
        <f t="shared" si="4"/>
        <v>1.0820637119113572E-5</v>
      </c>
    </row>
    <row r="57" spans="1:18" x14ac:dyDescent="0.3">
      <c r="A57" s="1">
        <v>43321</v>
      </c>
      <c r="B57">
        <v>2</v>
      </c>
      <c r="C57" t="s">
        <v>126</v>
      </c>
      <c r="D57" t="s">
        <v>149</v>
      </c>
      <c r="E57" t="s">
        <v>168</v>
      </c>
      <c r="F57" t="s">
        <v>159</v>
      </c>
      <c r="G57" t="s">
        <v>1344</v>
      </c>
      <c r="O57" t="s">
        <v>1372</v>
      </c>
      <c r="P57">
        <v>2</v>
      </c>
      <c r="Q57">
        <f t="shared" si="3"/>
        <v>6.5789473684210523E-3</v>
      </c>
      <c r="R57" s="10">
        <f t="shared" si="4"/>
        <v>4.3282548476454287E-5</v>
      </c>
    </row>
    <row r="58" spans="1:18" x14ac:dyDescent="0.3">
      <c r="A58" s="1">
        <v>43353</v>
      </c>
      <c r="B58">
        <v>1</v>
      </c>
      <c r="C58" t="s">
        <v>497</v>
      </c>
      <c r="D58" t="s">
        <v>508</v>
      </c>
      <c r="E58" t="s">
        <v>525</v>
      </c>
      <c r="F58" t="s">
        <v>520</v>
      </c>
      <c r="G58" t="s">
        <v>1341</v>
      </c>
      <c r="O58" t="s">
        <v>1373</v>
      </c>
      <c r="P58">
        <v>5</v>
      </c>
      <c r="Q58">
        <f t="shared" si="3"/>
        <v>1.6447368421052631E-2</v>
      </c>
      <c r="R58" s="10">
        <f t="shared" si="4"/>
        <v>2.705159279778393E-4</v>
      </c>
    </row>
    <row r="59" spans="1:18" x14ac:dyDescent="0.3">
      <c r="A59" s="1">
        <v>43400</v>
      </c>
      <c r="B59">
        <v>3</v>
      </c>
      <c r="C59" t="s">
        <v>1107</v>
      </c>
      <c r="D59" t="s">
        <v>149</v>
      </c>
      <c r="E59" t="s">
        <v>1118</v>
      </c>
      <c r="F59" t="s">
        <v>1109</v>
      </c>
      <c r="G59" t="s">
        <v>1347</v>
      </c>
      <c r="O59" t="s">
        <v>1428</v>
      </c>
      <c r="P59">
        <v>4</v>
      </c>
      <c r="Q59">
        <f t="shared" si="3"/>
        <v>1.3157894736842105E-2</v>
      </c>
      <c r="R59" s="10">
        <f t="shared" si="4"/>
        <v>1.7313019390581715E-4</v>
      </c>
    </row>
    <row r="60" spans="1:18" x14ac:dyDescent="0.3">
      <c r="A60" s="1">
        <v>43385</v>
      </c>
      <c r="B60">
        <v>1</v>
      </c>
      <c r="C60" t="s">
        <v>781</v>
      </c>
      <c r="D60" t="s">
        <v>784</v>
      </c>
      <c r="E60" t="s">
        <v>955</v>
      </c>
      <c r="F60" t="s">
        <v>788</v>
      </c>
      <c r="G60" t="s">
        <v>1347</v>
      </c>
      <c r="O60" t="s">
        <v>1390</v>
      </c>
      <c r="P60">
        <v>14</v>
      </c>
      <c r="Q60">
        <f t="shared" si="3"/>
        <v>4.6052631578947366E-2</v>
      </c>
      <c r="R60" s="10">
        <f t="shared" si="4"/>
        <v>2.1208448753462601E-3</v>
      </c>
    </row>
    <row r="61" spans="1:18" x14ac:dyDescent="0.3">
      <c r="A61" s="1">
        <v>43353</v>
      </c>
      <c r="B61">
        <v>1</v>
      </c>
      <c r="C61" t="s">
        <v>497</v>
      </c>
      <c r="D61" t="s">
        <v>511</v>
      </c>
      <c r="E61" t="s">
        <v>525</v>
      </c>
      <c r="G61" t="s">
        <v>1341</v>
      </c>
      <c r="O61" t="s">
        <v>1384</v>
      </c>
      <c r="P61">
        <v>1</v>
      </c>
      <c r="Q61">
        <f t="shared" si="3"/>
        <v>3.2894736842105261E-3</v>
      </c>
      <c r="R61" s="10">
        <f t="shared" si="4"/>
        <v>1.0820637119113572E-5</v>
      </c>
    </row>
    <row r="62" spans="1:18" x14ac:dyDescent="0.3">
      <c r="A62" s="1">
        <v>43343</v>
      </c>
      <c r="B62">
        <v>1</v>
      </c>
      <c r="C62" t="s">
        <v>311</v>
      </c>
      <c r="D62" t="s">
        <v>366</v>
      </c>
      <c r="E62" t="s">
        <v>525</v>
      </c>
      <c r="F62" t="s">
        <v>1361</v>
      </c>
      <c r="G62" t="s">
        <v>1350</v>
      </c>
      <c r="O62" t="s">
        <v>977</v>
      </c>
      <c r="P62">
        <v>5</v>
      </c>
      <c r="Q62">
        <f t="shared" si="3"/>
        <v>1.6447368421052631E-2</v>
      </c>
      <c r="R62" s="10">
        <f t="shared" si="4"/>
        <v>2.705159279778393E-4</v>
      </c>
    </row>
    <row r="63" spans="1:18" x14ac:dyDescent="0.3">
      <c r="A63" s="1">
        <v>43343</v>
      </c>
      <c r="B63">
        <v>3</v>
      </c>
      <c r="C63" t="s">
        <v>311</v>
      </c>
      <c r="D63" t="s">
        <v>367</v>
      </c>
      <c r="E63" t="s">
        <v>525</v>
      </c>
      <c r="F63" t="s">
        <v>1363</v>
      </c>
      <c r="G63" t="s">
        <v>1350</v>
      </c>
      <c r="O63" t="s">
        <v>1424</v>
      </c>
      <c r="P63">
        <v>3</v>
      </c>
      <c r="Q63">
        <f t="shared" si="3"/>
        <v>9.8684210526315784E-3</v>
      </c>
      <c r="R63" s="10">
        <f t="shared" si="4"/>
        <v>9.7385734072022152E-5</v>
      </c>
    </row>
    <row r="64" spans="1:18" x14ac:dyDescent="0.3">
      <c r="A64" s="1">
        <v>43343</v>
      </c>
      <c r="B64">
        <v>1</v>
      </c>
      <c r="C64" t="s">
        <v>311</v>
      </c>
      <c r="D64" t="s">
        <v>325</v>
      </c>
      <c r="E64" t="s">
        <v>525</v>
      </c>
      <c r="F64" t="s">
        <v>1364</v>
      </c>
      <c r="G64" t="s">
        <v>1350</v>
      </c>
      <c r="O64" t="s">
        <v>1527</v>
      </c>
      <c r="P64">
        <v>3</v>
      </c>
      <c r="Q64">
        <f t="shared" si="3"/>
        <v>9.8684210526315784E-3</v>
      </c>
      <c r="R64" s="10">
        <f t="shared" si="4"/>
        <v>9.7385734072022152E-5</v>
      </c>
    </row>
    <row r="65" spans="1:18" x14ac:dyDescent="0.3">
      <c r="A65" s="1">
        <v>43321</v>
      </c>
      <c r="B65">
        <v>1</v>
      </c>
      <c r="C65" t="s">
        <v>143</v>
      </c>
      <c r="D65" t="s">
        <v>150</v>
      </c>
      <c r="E65" t="s">
        <v>165</v>
      </c>
      <c r="F65" t="s">
        <v>1359</v>
      </c>
      <c r="G65" t="s">
        <v>1344</v>
      </c>
      <c r="O65" t="s">
        <v>1477</v>
      </c>
      <c r="P65">
        <v>1</v>
      </c>
      <c r="Q65">
        <f t="shared" si="3"/>
        <v>3.2894736842105261E-3</v>
      </c>
      <c r="R65" s="10">
        <f t="shared" si="4"/>
        <v>1.0820637119113572E-5</v>
      </c>
    </row>
    <row r="66" spans="1:18" x14ac:dyDescent="0.3">
      <c r="A66" s="1">
        <v>43321</v>
      </c>
      <c r="B66">
        <v>1</v>
      </c>
      <c r="C66" t="s">
        <v>144</v>
      </c>
      <c r="D66" t="s">
        <v>154</v>
      </c>
      <c r="E66" t="s">
        <v>169</v>
      </c>
      <c r="G66" t="s">
        <v>1344</v>
      </c>
      <c r="O66" t="s">
        <v>1451</v>
      </c>
      <c r="P66">
        <v>3</v>
      </c>
      <c r="Q66">
        <f t="shared" si="3"/>
        <v>9.8684210526315784E-3</v>
      </c>
      <c r="R66" s="10">
        <f t="shared" si="4"/>
        <v>9.7385734072022152E-5</v>
      </c>
    </row>
    <row r="67" spans="1:18" x14ac:dyDescent="0.3">
      <c r="A67" s="1">
        <v>43343</v>
      </c>
      <c r="B67">
        <v>1</v>
      </c>
      <c r="C67" t="s">
        <v>314</v>
      </c>
      <c r="D67" t="s">
        <v>363</v>
      </c>
      <c r="E67" t="s">
        <v>526</v>
      </c>
      <c r="G67" t="s">
        <v>1350</v>
      </c>
      <c r="O67" t="s">
        <v>1478</v>
      </c>
      <c r="P67">
        <v>1</v>
      </c>
      <c r="Q67">
        <f t="shared" si="3"/>
        <v>3.2894736842105261E-3</v>
      </c>
      <c r="R67" s="10">
        <f t="shared" si="4"/>
        <v>1.0820637119113572E-5</v>
      </c>
    </row>
    <row r="68" spans="1:18" x14ac:dyDescent="0.3">
      <c r="A68" s="1">
        <v>43353</v>
      </c>
      <c r="B68">
        <v>2</v>
      </c>
      <c r="C68" t="s">
        <v>500</v>
      </c>
      <c r="D68" t="s">
        <v>515</v>
      </c>
      <c r="E68" t="s">
        <v>526</v>
      </c>
      <c r="G68" t="s">
        <v>1341</v>
      </c>
      <c r="O68" t="s">
        <v>1452</v>
      </c>
      <c r="P68">
        <v>1</v>
      </c>
      <c r="Q68">
        <f t="shared" si="3"/>
        <v>3.2894736842105261E-3</v>
      </c>
      <c r="R68" s="10">
        <f t="shared" si="4"/>
        <v>1.0820637119113572E-5</v>
      </c>
    </row>
    <row r="69" spans="1:18" x14ac:dyDescent="0.3">
      <c r="A69" s="1">
        <v>43343</v>
      </c>
      <c r="B69">
        <v>1</v>
      </c>
      <c r="C69" t="s">
        <v>314</v>
      </c>
      <c r="D69" t="s">
        <v>364</v>
      </c>
      <c r="E69" t="s">
        <v>526</v>
      </c>
      <c r="G69" t="s">
        <v>1350</v>
      </c>
      <c r="O69" t="s">
        <v>1427</v>
      </c>
      <c r="P69">
        <v>2</v>
      </c>
      <c r="Q69">
        <f t="shared" si="3"/>
        <v>6.5789473684210523E-3</v>
      </c>
      <c r="R69" s="10">
        <f t="shared" si="4"/>
        <v>4.3282548476454287E-5</v>
      </c>
    </row>
    <row r="70" spans="1:18" x14ac:dyDescent="0.3">
      <c r="A70" s="1">
        <v>43369</v>
      </c>
      <c r="B70">
        <v>1</v>
      </c>
      <c r="C70" t="s">
        <v>648</v>
      </c>
      <c r="D70" t="s">
        <v>719</v>
      </c>
      <c r="E70" t="s">
        <v>740</v>
      </c>
      <c r="G70" t="s">
        <v>1347</v>
      </c>
      <c r="O70" t="s">
        <v>1453</v>
      </c>
      <c r="P70">
        <v>1</v>
      </c>
      <c r="Q70">
        <f t="shared" si="3"/>
        <v>3.2894736842105261E-3</v>
      </c>
      <c r="R70" s="10">
        <f t="shared" si="4"/>
        <v>1.0820637119113572E-5</v>
      </c>
    </row>
    <row r="71" spans="1:18" x14ac:dyDescent="0.3">
      <c r="A71" s="1">
        <v>43400</v>
      </c>
      <c r="B71">
        <v>1</v>
      </c>
      <c r="C71" t="s">
        <v>1071</v>
      </c>
      <c r="D71" t="s">
        <v>1114</v>
      </c>
      <c r="E71" t="s">
        <v>1120</v>
      </c>
      <c r="G71" t="s">
        <v>1347</v>
      </c>
      <c r="O71" t="s">
        <v>1392</v>
      </c>
      <c r="P71">
        <v>2</v>
      </c>
      <c r="Q71">
        <f t="shared" si="3"/>
        <v>6.5789473684210523E-3</v>
      </c>
      <c r="R71" s="10">
        <f t="shared" si="4"/>
        <v>4.3282548476454287E-5</v>
      </c>
    </row>
    <row r="72" spans="1:18" x14ac:dyDescent="0.3">
      <c r="A72" s="1">
        <v>43321</v>
      </c>
      <c r="B72">
        <v>1</v>
      </c>
      <c r="C72" t="s">
        <v>144</v>
      </c>
      <c r="D72" t="s">
        <v>155</v>
      </c>
      <c r="E72" t="s">
        <v>171</v>
      </c>
      <c r="G72" t="s">
        <v>1344</v>
      </c>
      <c r="O72" t="s">
        <v>1480</v>
      </c>
      <c r="P72">
        <v>1</v>
      </c>
      <c r="Q72">
        <f t="shared" si="3"/>
        <v>3.2894736842105261E-3</v>
      </c>
      <c r="R72" s="10">
        <f t="shared" si="4"/>
        <v>1.0820637119113572E-5</v>
      </c>
    </row>
    <row r="73" spans="1:18" x14ac:dyDescent="0.3">
      <c r="A73" s="1">
        <v>43343</v>
      </c>
      <c r="B73">
        <v>1</v>
      </c>
      <c r="C73" t="s">
        <v>312</v>
      </c>
      <c r="D73" t="s">
        <v>369</v>
      </c>
      <c r="E73" t="s">
        <v>526</v>
      </c>
      <c r="G73" t="s">
        <v>1350</v>
      </c>
      <c r="O73" t="s">
        <v>1528</v>
      </c>
      <c r="P73">
        <v>1</v>
      </c>
      <c r="Q73">
        <f t="shared" si="3"/>
        <v>3.2894736842105261E-3</v>
      </c>
      <c r="R73" s="10">
        <f t="shared" si="4"/>
        <v>1.0820637119113572E-5</v>
      </c>
    </row>
    <row r="74" spans="1:18" x14ac:dyDescent="0.3">
      <c r="A74" s="1">
        <v>43321</v>
      </c>
      <c r="B74">
        <v>1</v>
      </c>
      <c r="C74" t="s">
        <v>128</v>
      </c>
      <c r="D74" t="s">
        <v>156</v>
      </c>
      <c r="E74" t="s">
        <v>174</v>
      </c>
      <c r="G74" t="s">
        <v>1344</v>
      </c>
      <c r="O74" t="s">
        <v>1395</v>
      </c>
      <c r="P74">
        <v>1</v>
      </c>
      <c r="Q74">
        <f t="shared" si="3"/>
        <v>3.2894736842105261E-3</v>
      </c>
      <c r="R74" s="10">
        <f t="shared" si="4"/>
        <v>1.0820637119113572E-5</v>
      </c>
    </row>
    <row r="75" spans="1:18" x14ac:dyDescent="0.3">
      <c r="A75" s="1">
        <v>43353</v>
      </c>
      <c r="B75">
        <v>1</v>
      </c>
      <c r="C75" t="s">
        <v>0</v>
      </c>
      <c r="D75" t="s">
        <v>507</v>
      </c>
      <c r="E75" t="s">
        <v>526</v>
      </c>
      <c r="G75" t="s">
        <v>1341</v>
      </c>
      <c r="O75" t="s">
        <v>1396</v>
      </c>
      <c r="P75">
        <v>9</v>
      </c>
      <c r="Q75">
        <f t="shared" si="3"/>
        <v>2.9605263157894735E-2</v>
      </c>
      <c r="R75" s="10">
        <f t="shared" si="4"/>
        <v>8.7647160664819932E-4</v>
      </c>
    </row>
    <row r="76" spans="1:18" x14ac:dyDescent="0.3">
      <c r="A76" s="1">
        <v>43369</v>
      </c>
      <c r="B76">
        <v>1</v>
      </c>
      <c r="C76" t="s">
        <v>732</v>
      </c>
      <c r="D76" t="s">
        <v>734</v>
      </c>
      <c r="E76" t="s">
        <v>740</v>
      </c>
      <c r="G76" t="s">
        <v>1347</v>
      </c>
      <c r="O76" t="s">
        <v>1486</v>
      </c>
      <c r="P76">
        <v>5</v>
      </c>
      <c r="Q76">
        <f t="shared" si="3"/>
        <v>1.6447368421052631E-2</v>
      </c>
      <c r="R76" s="10">
        <f t="shared" si="4"/>
        <v>2.705159279778393E-4</v>
      </c>
    </row>
    <row r="77" spans="1:18" x14ac:dyDescent="0.3">
      <c r="A77" s="1">
        <v>43353</v>
      </c>
      <c r="B77">
        <v>1</v>
      </c>
      <c r="C77" t="s">
        <v>500</v>
      </c>
      <c r="D77" t="s">
        <v>516</v>
      </c>
      <c r="E77" t="s">
        <v>526</v>
      </c>
      <c r="G77" t="s">
        <v>1341</v>
      </c>
      <c r="O77" t="s">
        <v>31</v>
      </c>
      <c r="P77">
        <v>22</v>
      </c>
      <c r="Q77">
        <f t="shared" si="3"/>
        <v>7.2368421052631582E-2</v>
      </c>
      <c r="R77" s="10">
        <f t="shared" si="4"/>
        <v>5.2371883656509698E-3</v>
      </c>
    </row>
    <row r="78" spans="1:18" x14ac:dyDescent="0.3">
      <c r="A78" s="1"/>
      <c r="O78" t="s">
        <v>263</v>
      </c>
      <c r="P78">
        <v>6</v>
      </c>
      <c r="Q78">
        <f t="shared" si="3"/>
        <v>1.9736842105263157E-2</v>
      </c>
      <c r="R78" s="10">
        <f t="shared" si="4"/>
        <v>3.8954293628808861E-4</v>
      </c>
    </row>
    <row r="79" spans="1:18" x14ac:dyDescent="0.3">
      <c r="A79" s="1"/>
      <c r="O79" t="s">
        <v>1403</v>
      </c>
      <c r="P79">
        <v>6</v>
      </c>
      <c r="Q79">
        <f t="shared" si="3"/>
        <v>1.9736842105263157E-2</v>
      </c>
      <c r="R79" s="10">
        <f t="shared" si="4"/>
        <v>3.8954293628808861E-4</v>
      </c>
    </row>
    <row r="80" spans="1:18" x14ac:dyDescent="0.3">
      <c r="A80" s="1"/>
      <c r="O80" t="s">
        <v>711</v>
      </c>
      <c r="P80">
        <v>1</v>
      </c>
      <c r="Q80">
        <f t="shared" si="3"/>
        <v>3.2894736842105261E-3</v>
      </c>
      <c r="R80" s="10">
        <f t="shared" si="4"/>
        <v>1.0820637119113572E-5</v>
      </c>
    </row>
    <row r="81" spans="1:18" x14ac:dyDescent="0.3">
      <c r="A81" s="1"/>
      <c r="O81" t="s">
        <v>1437</v>
      </c>
      <c r="P81">
        <v>1</v>
      </c>
      <c r="Q81">
        <f t="shared" si="3"/>
        <v>3.2894736842105261E-3</v>
      </c>
      <c r="R81" s="10">
        <f t="shared" si="4"/>
        <v>1.0820637119113572E-5</v>
      </c>
    </row>
    <row r="82" spans="1:18" x14ac:dyDescent="0.3">
      <c r="A82" s="1"/>
      <c r="O82" t="s">
        <v>392</v>
      </c>
      <c r="P82">
        <v>1</v>
      </c>
      <c r="Q82">
        <f t="shared" si="3"/>
        <v>3.2894736842105261E-3</v>
      </c>
      <c r="R82" s="10">
        <f t="shared" si="4"/>
        <v>1.0820637119113572E-5</v>
      </c>
    </row>
    <row r="83" spans="1:18" x14ac:dyDescent="0.3">
      <c r="A83" s="1"/>
      <c r="O83" t="s">
        <v>1409</v>
      </c>
      <c r="P83">
        <v>4</v>
      </c>
      <c r="Q83">
        <f t="shared" si="3"/>
        <v>1.3157894736842105E-2</v>
      </c>
      <c r="R83" s="10">
        <f t="shared" si="4"/>
        <v>1.7313019390581715E-4</v>
      </c>
    </row>
    <row r="84" spans="1:18" x14ac:dyDescent="0.3">
      <c r="A84" s="1"/>
      <c r="O84" t="s">
        <v>1442</v>
      </c>
      <c r="P84">
        <v>2</v>
      </c>
      <c r="Q84">
        <f t="shared" si="3"/>
        <v>6.5789473684210523E-3</v>
      </c>
      <c r="R84" s="10">
        <f t="shared" si="4"/>
        <v>4.3282548476454287E-5</v>
      </c>
    </row>
    <row r="85" spans="1:18" x14ac:dyDescent="0.3">
      <c r="A85" s="1"/>
      <c r="O85" t="s">
        <v>1411</v>
      </c>
      <c r="P85">
        <v>1</v>
      </c>
      <c r="Q85">
        <f t="shared" si="3"/>
        <v>3.2894736842105261E-3</v>
      </c>
      <c r="R85" s="10">
        <f t="shared" si="4"/>
        <v>1.0820637119113572E-5</v>
      </c>
    </row>
    <row r="86" spans="1:18" x14ac:dyDescent="0.3">
      <c r="A86" s="1"/>
      <c r="O86" t="s">
        <v>1492</v>
      </c>
      <c r="P86">
        <v>1</v>
      </c>
      <c r="Q86">
        <f t="shared" si="3"/>
        <v>3.2894736842105261E-3</v>
      </c>
      <c r="R86" s="10">
        <f t="shared" si="4"/>
        <v>1.0820637119113572E-5</v>
      </c>
    </row>
    <row r="87" spans="1:18" x14ac:dyDescent="0.3">
      <c r="A87" s="1"/>
      <c r="O87" t="s">
        <v>1412</v>
      </c>
      <c r="P87">
        <v>4</v>
      </c>
      <c r="Q87">
        <f t="shared" si="3"/>
        <v>1.3157894736842105E-2</v>
      </c>
      <c r="R87" s="10">
        <f t="shared" si="4"/>
        <v>1.7313019390581715E-4</v>
      </c>
    </row>
    <row r="88" spans="1:18" x14ac:dyDescent="0.3">
      <c r="A88" s="1"/>
      <c r="O88" t="s">
        <v>1493</v>
      </c>
      <c r="P88">
        <v>1</v>
      </c>
      <c r="Q88">
        <f t="shared" si="3"/>
        <v>3.2894736842105261E-3</v>
      </c>
      <c r="R88" s="10">
        <f t="shared" si="4"/>
        <v>1.0820637119113572E-5</v>
      </c>
    </row>
    <row r="89" spans="1:18" x14ac:dyDescent="0.3">
      <c r="A89" s="1"/>
      <c r="O89" s="6">
        <f>SUM(R50:R88)</f>
        <v>0.23329293628808853</v>
      </c>
      <c r="P89" s="5" t="s">
        <v>1550</v>
      </c>
      <c r="Q89" s="5"/>
      <c r="R89" s="5"/>
    </row>
    <row r="90" spans="1:18" x14ac:dyDescent="0.3">
      <c r="A90" s="1"/>
      <c r="O90" s="6">
        <f>1-O89</f>
        <v>0.76670706371191144</v>
      </c>
      <c r="P90" s="5" t="s">
        <v>1551</v>
      </c>
      <c r="Q90" s="5"/>
      <c r="R90" s="5"/>
    </row>
    <row r="91" spans="1:18" x14ac:dyDescent="0.3">
      <c r="A91" s="1"/>
    </row>
    <row r="92" spans="1:18" x14ac:dyDescent="0.3">
      <c r="A92" s="1"/>
    </row>
    <row r="93" spans="1:18" x14ac:dyDescent="0.3">
      <c r="A93" s="1"/>
    </row>
    <row r="94" spans="1:18" x14ac:dyDescent="0.3">
      <c r="A94" s="1"/>
    </row>
    <row r="95" spans="1:18" x14ac:dyDescent="0.3">
      <c r="A95" s="1"/>
    </row>
    <row r="96" spans="1:18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</sheetData>
  <sortState ref="A1:G77">
    <sortCondition ref="E1:E77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28" workbookViewId="0">
      <selection activeCell="M38" sqref="M38"/>
    </sheetView>
  </sheetViews>
  <sheetFormatPr defaultRowHeight="16.2" x14ac:dyDescent="0.3"/>
  <cols>
    <col min="18" max="18" width="10.6640625" bestFit="1" customWidth="1"/>
  </cols>
  <sheetData>
    <row r="1" spans="1:19" x14ac:dyDescent="0.3">
      <c r="A1" s="1">
        <v>43321</v>
      </c>
      <c r="B1">
        <v>1</v>
      </c>
      <c r="C1" t="s">
        <v>0</v>
      </c>
      <c r="D1" t="s">
        <v>1</v>
      </c>
      <c r="E1" t="s">
        <v>67</v>
      </c>
      <c r="F1" t="s">
        <v>44</v>
      </c>
      <c r="G1" t="s">
        <v>1343</v>
      </c>
      <c r="O1" s="5" t="s">
        <v>1539</v>
      </c>
      <c r="P1" s="5"/>
      <c r="Q1" s="5"/>
      <c r="R1" s="5"/>
      <c r="S1" s="5"/>
    </row>
    <row r="2" spans="1:19" x14ac:dyDescent="0.3">
      <c r="A2" s="1">
        <v>43343</v>
      </c>
      <c r="B2">
        <v>7</v>
      </c>
      <c r="C2" t="s">
        <v>226</v>
      </c>
      <c r="D2" t="s">
        <v>207</v>
      </c>
      <c r="E2" t="s">
        <v>305</v>
      </c>
      <c r="F2" t="s">
        <v>281</v>
      </c>
      <c r="G2" t="s">
        <v>1344</v>
      </c>
      <c r="J2" t="s">
        <v>1330</v>
      </c>
      <c r="K2" t="s">
        <v>1331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43321</v>
      </c>
      <c r="B3">
        <v>12</v>
      </c>
      <c r="C3" t="s">
        <v>0</v>
      </c>
      <c r="D3" t="s">
        <v>1</v>
      </c>
      <c r="E3" t="s">
        <v>67</v>
      </c>
      <c r="F3" t="s">
        <v>45</v>
      </c>
      <c r="G3" t="s">
        <v>1343</v>
      </c>
      <c r="I3" t="s">
        <v>1332</v>
      </c>
      <c r="J3">
        <v>10</v>
      </c>
      <c r="K3">
        <v>156</v>
      </c>
      <c r="O3" t="s">
        <v>44</v>
      </c>
      <c r="P3">
        <v>8</v>
      </c>
      <c r="Q3" s="5">
        <f>P3/293</f>
        <v>2.7303754266211604E-2</v>
      </c>
      <c r="R3" s="5">
        <f>LN(Q3)</f>
        <v>-3.6007310673372315</v>
      </c>
      <c r="S3" s="5">
        <f>Q3*R3</f>
        <v>-9.8313476241289596E-2</v>
      </c>
    </row>
    <row r="4" spans="1:19" x14ac:dyDescent="0.3">
      <c r="A4" s="1">
        <v>43343</v>
      </c>
      <c r="B4">
        <v>55</v>
      </c>
      <c r="C4" t="s">
        <v>226</v>
      </c>
      <c r="D4" t="s">
        <v>207</v>
      </c>
      <c r="E4" t="s">
        <v>305</v>
      </c>
      <c r="F4" t="s">
        <v>280</v>
      </c>
      <c r="G4" t="s">
        <v>1344</v>
      </c>
      <c r="I4" t="s">
        <v>1333</v>
      </c>
      <c r="J4">
        <v>8</v>
      </c>
      <c r="K4">
        <v>23</v>
      </c>
      <c r="O4" t="s">
        <v>1365</v>
      </c>
      <c r="P4">
        <v>95</v>
      </c>
      <c r="Q4" s="5">
        <f t="shared" ref="Q4:Q33" si="0">P4/293</f>
        <v>0.32423208191126279</v>
      </c>
      <c r="R4" s="5">
        <f t="shared" ref="R4:R33" si="1">LN(Q4)</f>
        <v>-1.1262957174165265</v>
      </c>
      <c r="S4" s="5">
        <f t="shared" ref="S4:S33" si="2">Q4*R4</f>
        <v>-0.3651812053056997</v>
      </c>
    </row>
    <row r="5" spans="1:19" x14ac:dyDescent="0.3">
      <c r="A5" s="1">
        <v>43353</v>
      </c>
      <c r="B5">
        <v>8</v>
      </c>
      <c r="C5" t="s">
        <v>679</v>
      </c>
      <c r="D5" t="s">
        <v>706</v>
      </c>
      <c r="E5" t="s">
        <v>743</v>
      </c>
      <c r="F5" t="s">
        <v>713</v>
      </c>
      <c r="G5" t="s">
        <v>1351</v>
      </c>
      <c r="I5" t="s">
        <v>1334</v>
      </c>
      <c r="J5">
        <v>0</v>
      </c>
      <c r="K5">
        <v>0</v>
      </c>
      <c r="O5" t="s">
        <v>255</v>
      </c>
      <c r="P5">
        <v>23</v>
      </c>
      <c r="Q5" s="5">
        <f t="shared" si="0"/>
        <v>7.8498293515358364E-2</v>
      </c>
      <c r="R5" s="5">
        <f t="shared" si="1"/>
        <v>-2.5446783930879175</v>
      </c>
      <c r="S5" s="5">
        <f t="shared" si="2"/>
        <v>-0.19975291140280582</v>
      </c>
    </row>
    <row r="6" spans="1:19" x14ac:dyDescent="0.3">
      <c r="A6" s="1">
        <v>43412</v>
      </c>
      <c r="B6">
        <v>20</v>
      </c>
      <c r="C6" t="s">
        <v>1135</v>
      </c>
      <c r="D6" t="s">
        <v>1200</v>
      </c>
      <c r="E6" t="s">
        <v>6</v>
      </c>
      <c r="F6" t="s">
        <v>1216</v>
      </c>
      <c r="G6" t="s">
        <v>1347</v>
      </c>
      <c r="I6" t="s">
        <v>1335</v>
      </c>
      <c r="J6">
        <v>6</v>
      </c>
      <c r="K6">
        <v>99</v>
      </c>
      <c r="O6" t="s">
        <v>1370</v>
      </c>
      <c r="P6">
        <v>1</v>
      </c>
      <c r="Q6" s="5">
        <f t="shared" si="0"/>
        <v>3.4129692832764505E-3</v>
      </c>
      <c r="R6" s="5">
        <f t="shared" si="1"/>
        <v>-5.6801726090170677</v>
      </c>
      <c r="S6" s="5">
        <f t="shared" si="2"/>
        <v>-1.9386254638283508E-2</v>
      </c>
    </row>
    <row r="7" spans="1:19" x14ac:dyDescent="0.3">
      <c r="A7" s="1">
        <v>43321</v>
      </c>
      <c r="B7">
        <v>3</v>
      </c>
      <c r="C7" t="s">
        <v>0</v>
      </c>
      <c r="D7" t="s">
        <v>1</v>
      </c>
      <c r="E7" t="s">
        <v>67</v>
      </c>
      <c r="F7" t="s">
        <v>41</v>
      </c>
      <c r="G7" t="s">
        <v>1343</v>
      </c>
      <c r="I7" t="s">
        <v>1336</v>
      </c>
      <c r="J7">
        <v>7</v>
      </c>
      <c r="K7">
        <v>15</v>
      </c>
      <c r="O7" t="s">
        <v>1371</v>
      </c>
      <c r="P7">
        <v>1</v>
      </c>
      <c r="Q7" s="5">
        <f t="shared" si="0"/>
        <v>3.4129692832764505E-3</v>
      </c>
      <c r="R7" s="5">
        <f t="shared" si="1"/>
        <v>-5.6801726090170677</v>
      </c>
      <c r="S7" s="5">
        <f t="shared" si="2"/>
        <v>-1.9386254638283508E-2</v>
      </c>
    </row>
    <row r="8" spans="1:19" x14ac:dyDescent="0.3">
      <c r="A8" s="1">
        <v>43343</v>
      </c>
      <c r="B8">
        <v>20</v>
      </c>
      <c r="C8" t="s">
        <v>226</v>
      </c>
      <c r="D8" t="s">
        <v>207</v>
      </c>
      <c r="E8" t="s">
        <v>305</v>
      </c>
      <c r="F8" t="s">
        <v>255</v>
      </c>
      <c r="G8" t="s">
        <v>1344</v>
      </c>
      <c r="I8" t="s">
        <v>1337</v>
      </c>
      <c r="J8">
        <v>31</v>
      </c>
      <c r="K8">
        <v>293</v>
      </c>
      <c r="O8" t="s">
        <v>1372</v>
      </c>
      <c r="P8">
        <v>1</v>
      </c>
      <c r="Q8" s="5">
        <f t="shared" si="0"/>
        <v>3.4129692832764505E-3</v>
      </c>
      <c r="R8" s="5">
        <f t="shared" si="1"/>
        <v>-5.6801726090170677</v>
      </c>
      <c r="S8" s="5">
        <f t="shared" si="2"/>
        <v>-1.9386254638283508E-2</v>
      </c>
    </row>
    <row r="9" spans="1:19" x14ac:dyDescent="0.3">
      <c r="A9" s="1">
        <v>43385</v>
      </c>
      <c r="B9">
        <v>1</v>
      </c>
      <c r="C9" t="s">
        <v>750</v>
      </c>
      <c r="D9" t="s">
        <v>836</v>
      </c>
      <c r="E9" t="s">
        <v>846</v>
      </c>
      <c r="G9" t="s">
        <v>1347</v>
      </c>
      <c r="O9" t="s">
        <v>1373</v>
      </c>
      <c r="P9">
        <v>9</v>
      </c>
      <c r="Q9" s="5">
        <f t="shared" si="0"/>
        <v>3.0716723549488054E-2</v>
      </c>
      <c r="R9" s="5">
        <f t="shared" si="1"/>
        <v>-3.4829480316808481</v>
      </c>
      <c r="S9" s="5">
        <f t="shared" si="2"/>
        <v>-0.10698475182637417</v>
      </c>
    </row>
    <row r="10" spans="1:19" x14ac:dyDescent="0.3">
      <c r="A10" s="1">
        <v>43412</v>
      </c>
      <c r="B10">
        <v>1</v>
      </c>
      <c r="C10" t="s">
        <v>1135</v>
      </c>
      <c r="D10" t="s">
        <v>1213</v>
      </c>
      <c r="E10" t="s">
        <v>1224</v>
      </c>
      <c r="G10" t="s">
        <v>1347</v>
      </c>
      <c r="I10" t="s">
        <v>1531</v>
      </c>
      <c r="J10">
        <v>8</v>
      </c>
      <c r="O10" t="s">
        <v>1374</v>
      </c>
      <c r="P10">
        <v>1</v>
      </c>
      <c r="Q10" s="5">
        <f t="shared" si="0"/>
        <v>3.4129692832764505E-3</v>
      </c>
      <c r="R10" s="5">
        <f t="shared" si="1"/>
        <v>-5.6801726090170677</v>
      </c>
      <c r="S10" s="5">
        <f t="shared" si="2"/>
        <v>-1.9386254638283508E-2</v>
      </c>
    </row>
    <row r="11" spans="1:19" x14ac:dyDescent="0.3">
      <c r="A11" s="1">
        <v>43353</v>
      </c>
      <c r="B11">
        <v>1</v>
      </c>
      <c r="C11" t="s">
        <v>679</v>
      </c>
      <c r="D11" t="s">
        <v>697</v>
      </c>
      <c r="E11" t="s">
        <v>743</v>
      </c>
      <c r="G11" t="s">
        <v>1351</v>
      </c>
      <c r="I11" t="s">
        <v>1365</v>
      </c>
      <c r="J11">
        <v>95</v>
      </c>
      <c r="O11" t="s">
        <v>1375</v>
      </c>
      <c r="P11">
        <v>15</v>
      </c>
      <c r="Q11" s="5">
        <f t="shared" si="0"/>
        <v>5.1194539249146756E-2</v>
      </c>
      <c r="R11" s="5">
        <f t="shared" si="1"/>
        <v>-2.9721224079148572</v>
      </c>
      <c r="S11" s="5">
        <f t="shared" si="2"/>
        <v>-0.15215643726526573</v>
      </c>
    </row>
    <row r="12" spans="1:19" x14ac:dyDescent="0.3">
      <c r="A12" s="1">
        <v>43353</v>
      </c>
      <c r="B12">
        <v>2</v>
      </c>
      <c r="C12" t="s">
        <v>679</v>
      </c>
      <c r="D12" t="s">
        <v>665</v>
      </c>
      <c r="E12" t="s">
        <v>743</v>
      </c>
      <c r="G12" t="s">
        <v>1351</v>
      </c>
      <c r="I12" t="s">
        <v>1469</v>
      </c>
      <c r="J12">
        <v>23</v>
      </c>
      <c r="O12" t="s">
        <v>1428</v>
      </c>
      <c r="P12">
        <v>2</v>
      </c>
      <c r="Q12" s="5">
        <f t="shared" si="0"/>
        <v>6.8259385665529011E-3</v>
      </c>
      <c r="R12" s="5">
        <f t="shared" si="1"/>
        <v>-4.9870254284571223</v>
      </c>
      <c r="S12" s="5">
        <f t="shared" si="2"/>
        <v>-3.4041129204485474E-2</v>
      </c>
    </row>
    <row r="13" spans="1:19" x14ac:dyDescent="0.3">
      <c r="A13" s="1">
        <v>43385</v>
      </c>
      <c r="B13">
        <v>1</v>
      </c>
      <c r="C13" t="s">
        <v>750</v>
      </c>
      <c r="D13" t="s">
        <v>799</v>
      </c>
      <c r="E13" t="s">
        <v>846</v>
      </c>
      <c r="G13" t="s">
        <v>1347</v>
      </c>
      <c r="I13" t="s">
        <v>1370</v>
      </c>
      <c r="J13">
        <v>1</v>
      </c>
      <c r="O13" t="s">
        <v>396</v>
      </c>
      <c r="P13">
        <v>10</v>
      </c>
      <c r="Q13" s="5">
        <f t="shared" si="0"/>
        <v>3.4129692832764506E-2</v>
      </c>
      <c r="R13" s="5">
        <f t="shared" si="1"/>
        <v>-3.3775875160230218</v>
      </c>
      <c r="S13" s="5">
        <f t="shared" si="2"/>
        <v>-0.1152760244376458</v>
      </c>
    </row>
    <row r="14" spans="1:19" x14ac:dyDescent="0.3">
      <c r="A14" s="1">
        <v>43412</v>
      </c>
      <c r="B14">
        <v>6</v>
      </c>
      <c r="C14" t="s">
        <v>1135</v>
      </c>
      <c r="D14" t="s">
        <v>1199</v>
      </c>
      <c r="E14" t="s">
        <v>1224</v>
      </c>
      <c r="G14" t="s">
        <v>1347</v>
      </c>
      <c r="I14" t="s">
        <v>1371</v>
      </c>
      <c r="J14">
        <v>1</v>
      </c>
      <c r="O14" t="s">
        <v>283</v>
      </c>
      <c r="P14">
        <v>2</v>
      </c>
      <c r="Q14" s="5">
        <f t="shared" si="0"/>
        <v>6.8259385665529011E-3</v>
      </c>
      <c r="R14" s="5">
        <f t="shared" si="1"/>
        <v>-4.9870254284571223</v>
      </c>
      <c r="S14" s="5">
        <f t="shared" si="2"/>
        <v>-3.4041129204485474E-2</v>
      </c>
    </row>
    <row r="15" spans="1:19" x14ac:dyDescent="0.3">
      <c r="A15" s="1">
        <v>43369</v>
      </c>
      <c r="B15">
        <v>1</v>
      </c>
      <c r="C15" t="s">
        <v>811</v>
      </c>
      <c r="D15" t="s">
        <v>827</v>
      </c>
      <c r="E15" t="s">
        <v>846</v>
      </c>
      <c r="G15" t="s">
        <v>1351</v>
      </c>
      <c r="I15" t="s">
        <v>1372</v>
      </c>
      <c r="J15">
        <v>1</v>
      </c>
      <c r="O15" t="s">
        <v>279</v>
      </c>
      <c r="P15">
        <v>3</v>
      </c>
      <c r="Q15" s="5">
        <f t="shared" si="0"/>
        <v>1.0238907849829351E-2</v>
      </c>
      <c r="R15" s="5">
        <f t="shared" si="1"/>
        <v>-4.5815603203489577</v>
      </c>
      <c r="S15" s="5">
        <f t="shared" si="2"/>
        <v>-4.691017392848762E-2</v>
      </c>
    </row>
    <row r="16" spans="1:19" x14ac:dyDescent="0.3">
      <c r="A16" s="1">
        <v>43343</v>
      </c>
      <c r="B16">
        <v>1</v>
      </c>
      <c r="C16" t="s">
        <v>226</v>
      </c>
      <c r="D16" t="s">
        <v>204</v>
      </c>
      <c r="E16" t="s">
        <v>297</v>
      </c>
      <c r="G16" t="s">
        <v>1344</v>
      </c>
      <c r="I16" t="s">
        <v>1419</v>
      </c>
      <c r="J16">
        <v>9</v>
      </c>
      <c r="O16" t="s">
        <v>257</v>
      </c>
      <c r="P16">
        <v>2</v>
      </c>
      <c r="Q16" s="5">
        <f t="shared" si="0"/>
        <v>6.8259385665529011E-3</v>
      </c>
      <c r="R16" s="5">
        <f t="shared" si="1"/>
        <v>-4.9870254284571223</v>
      </c>
      <c r="S16" s="5">
        <f t="shared" si="2"/>
        <v>-3.4041129204485474E-2</v>
      </c>
    </row>
    <row r="17" spans="1:19" x14ac:dyDescent="0.3">
      <c r="A17" s="1">
        <v>43369</v>
      </c>
      <c r="B17">
        <v>1</v>
      </c>
      <c r="C17" t="s">
        <v>811</v>
      </c>
      <c r="D17" t="s">
        <v>801</v>
      </c>
      <c r="E17" t="s">
        <v>846</v>
      </c>
      <c r="G17" t="s">
        <v>1351</v>
      </c>
      <c r="I17" t="s">
        <v>1374</v>
      </c>
      <c r="J17">
        <v>1</v>
      </c>
      <c r="O17" t="s">
        <v>1532</v>
      </c>
      <c r="P17">
        <v>1</v>
      </c>
      <c r="Q17" s="5">
        <f t="shared" si="0"/>
        <v>3.4129692832764505E-3</v>
      </c>
      <c r="R17" s="5">
        <f t="shared" si="1"/>
        <v>-5.6801726090170677</v>
      </c>
      <c r="S17" s="5">
        <f t="shared" si="2"/>
        <v>-1.9386254638283508E-2</v>
      </c>
    </row>
    <row r="18" spans="1:19" x14ac:dyDescent="0.3">
      <c r="A18" s="1">
        <v>43412</v>
      </c>
      <c r="B18">
        <v>13</v>
      </c>
      <c r="C18" t="s">
        <v>1135</v>
      </c>
      <c r="D18" t="s">
        <v>1153</v>
      </c>
      <c r="E18" t="s">
        <v>6</v>
      </c>
      <c r="G18" t="s">
        <v>1347</v>
      </c>
      <c r="I18" t="s">
        <v>1375</v>
      </c>
      <c r="J18">
        <v>15</v>
      </c>
      <c r="O18" t="s">
        <v>1385</v>
      </c>
      <c r="P18">
        <v>1</v>
      </c>
      <c r="Q18" s="5">
        <f t="shared" si="0"/>
        <v>3.4129692832764505E-3</v>
      </c>
      <c r="R18" s="5">
        <f t="shared" si="1"/>
        <v>-5.6801726090170677</v>
      </c>
      <c r="S18" s="5">
        <f t="shared" si="2"/>
        <v>-1.9386254638283508E-2</v>
      </c>
    </row>
    <row r="19" spans="1:19" x14ac:dyDescent="0.3">
      <c r="A19" s="1">
        <v>43369</v>
      </c>
      <c r="B19">
        <v>2</v>
      </c>
      <c r="C19" t="s">
        <v>811</v>
      </c>
      <c r="D19" t="s">
        <v>828</v>
      </c>
      <c r="E19" t="s">
        <v>846</v>
      </c>
      <c r="G19" t="s">
        <v>1351</v>
      </c>
      <c r="I19" t="s">
        <v>1428</v>
      </c>
      <c r="J19">
        <v>2</v>
      </c>
      <c r="O19" t="s">
        <v>977</v>
      </c>
      <c r="P19">
        <v>2</v>
      </c>
      <c r="Q19" s="5">
        <f t="shared" si="0"/>
        <v>6.8259385665529011E-3</v>
      </c>
      <c r="R19" s="5">
        <f t="shared" si="1"/>
        <v>-4.9870254284571223</v>
      </c>
      <c r="S19" s="5">
        <f t="shared" si="2"/>
        <v>-3.4041129204485474E-2</v>
      </c>
    </row>
    <row r="20" spans="1:19" x14ac:dyDescent="0.3">
      <c r="A20" s="1">
        <v>43343</v>
      </c>
      <c r="B20">
        <v>1</v>
      </c>
      <c r="C20" t="s">
        <v>226</v>
      </c>
      <c r="D20" t="s">
        <v>204</v>
      </c>
      <c r="E20" t="s">
        <v>302</v>
      </c>
      <c r="F20" t="s">
        <v>203</v>
      </c>
      <c r="G20" t="s">
        <v>1344</v>
      </c>
      <c r="I20" t="s">
        <v>1420</v>
      </c>
      <c r="J20">
        <v>10</v>
      </c>
      <c r="O20" t="s">
        <v>1387</v>
      </c>
      <c r="P20">
        <v>2</v>
      </c>
      <c r="Q20" s="5">
        <f t="shared" si="0"/>
        <v>6.8259385665529011E-3</v>
      </c>
      <c r="R20" s="5">
        <f t="shared" si="1"/>
        <v>-4.9870254284571223</v>
      </c>
      <c r="S20" s="5">
        <f t="shared" si="2"/>
        <v>-3.4041129204485474E-2</v>
      </c>
    </row>
    <row r="21" spans="1:19" x14ac:dyDescent="0.3">
      <c r="A21" s="1">
        <v>43353</v>
      </c>
      <c r="B21">
        <v>1</v>
      </c>
      <c r="C21" t="s">
        <v>679</v>
      </c>
      <c r="D21" t="s">
        <v>667</v>
      </c>
      <c r="E21" t="s">
        <v>742</v>
      </c>
      <c r="F21" t="s">
        <v>677</v>
      </c>
      <c r="G21" t="s">
        <v>1351</v>
      </c>
      <c r="I21" t="s">
        <v>1448</v>
      </c>
      <c r="J21">
        <v>2</v>
      </c>
      <c r="O21" t="s">
        <v>1396</v>
      </c>
      <c r="P21">
        <v>43</v>
      </c>
      <c r="Q21" s="5">
        <f t="shared" si="0"/>
        <v>0.14675767918088736</v>
      </c>
      <c r="R21" s="5">
        <f t="shared" si="1"/>
        <v>-1.9189724933235048</v>
      </c>
      <c r="S21" s="5">
        <f t="shared" si="2"/>
        <v>-0.28162394953211844</v>
      </c>
    </row>
    <row r="22" spans="1:19" x14ac:dyDescent="0.3">
      <c r="A22" s="1">
        <v>43412</v>
      </c>
      <c r="B22">
        <v>8</v>
      </c>
      <c r="C22" t="s">
        <v>1135</v>
      </c>
      <c r="D22" t="s">
        <v>1153</v>
      </c>
      <c r="E22" t="s">
        <v>1222</v>
      </c>
      <c r="F22" t="s">
        <v>1185</v>
      </c>
      <c r="G22" t="s">
        <v>1347</v>
      </c>
      <c r="I22" t="s">
        <v>1505</v>
      </c>
      <c r="J22">
        <v>3</v>
      </c>
      <c r="O22" t="s">
        <v>1398</v>
      </c>
      <c r="P22">
        <v>8</v>
      </c>
      <c r="Q22" s="5">
        <f t="shared" si="0"/>
        <v>2.7303754266211604E-2</v>
      </c>
      <c r="R22" s="5">
        <f t="shared" si="1"/>
        <v>-3.6007310673372315</v>
      </c>
      <c r="S22" s="5">
        <f t="shared" si="2"/>
        <v>-9.8313476241289596E-2</v>
      </c>
    </row>
    <row r="23" spans="1:19" x14ac:dyDescent="0.3">
      <c r="A23" s="1">
        <v>43353</v>
      </c>
      <c r="B23">
        <v>2</v>
      </c>
      <c r="C23" t="s">
        <v>702</v>
      </c>
      <c r="D23" t="s">
        <v>707</v>
      </c>
      <c r="E23" t="s">
        <v>742</v>
      </c>
      <c r="F23" t="s">
        <v>714</v>
      </c>
      <c r="G23" t="s">
        <v>1351</v>
      </c>
      <c r="I23" t="s">
        <v>1282</v>
      </c>
      <c r="J23">
        <v>2</v>
      </c>
      <c r="O23" t="s">
        <v>263</v>
      </c>
      <c r="P23">
        <v>19</v>
      </c>
      <c r="Q23" s="5">
        <f t="shared" si="0"/>
        <v>6.4846416382252553E-2</v>
      </c>
      <c r="R23" s="5">
        <f t="shared" si="1"/>
        <v>-2.735733629850627</v>
      </c>
      <c r="S23" s="5">
        <f t="shared" si="2"/>
        <v>-0.17740252207222493</v>
      </c>
    </row>
    <row r="24" spans="1:19" x14ac:dyDescent="0.3">
      <c r="A24" s="1">
        <v>43343</v>
      </c>
      <c r="B24">
        <v>3</v>
      </c>
      <c r="C24" t="s">
        <v>178</v>
      </c>
      <c r="D24" t="s">
        <v>278</v>
      </c>
      <c r="E24" t="s">
        <v>296</v>
      </c>
      <c r="F24" t="s">
        <v>279</v>
      </c>
      <c r="G24" t="s">
        <v>1344</v>
      </c>
      <c r="I24" t="s">
        <v>1532</v>
      </c>
      <c r="J24">
        <v>1</v>
      </c>
      <c r="O24" t="s">
        <v>271</v>
      </c>
      <c r="P24">
        <v>12</v>
      </c>
      <c r="Q24" s="5">
        <f t="shared" si="0"/>
        <v>4.0955631399317405E-2</v>
      </c>
      <c r="R24" s="5">
        <f t="shared" si="1"/>
        <v>-3.1952659592290669</v>
      </c>
      <c r="S24" s="5">
        <f t="shared" si="2"/>
        <v>-0.13086413484897202</v>
      </c>
    </row>
    <row r="25" spans="1:19" x14ac:dyDescent="0.3">
      <c r="A25" s="1">
        <v>43343</v>
      </c>
      <c r="B25">
        <v>1</v>
      </c>
      <c r="C25" t="s">
        <v>269</v>
      </c>
      <c r="D25" t="s">
        <v>184</v>
      </c>
      <c r="E25" t="s">
        <v>296</v>
      </c>
      <c r="F25" t="s">
        <v>215</v>
      </c>
      <c r="G25" t="s">
        <v>1344</v>
      </c>
      <c r="I25" t="s">
        <v>1385</v>
      </c>
      <c r="J25">
        <v>1</v>
      </c>
      <c r="O25" t="s">
        <v>711</v>
      </c>
      <c r="P25">
        <v>12</v>
      </c>
      <c r="Q25" s="5">
        <f t="shared" si="0"/>
        <v>4.0955631399317405E-2</v>
      </c>
      <c r="R25" s="5">
        <f t="shared" si="1"/>
        <v>-3.1952659592290669</v>
      </c>
      <c r="S25" s="5">
        <f t="shared" si="2"/>
        <v>-0.13086413484897202</v>
      </c>
    </row>
    <row r="26" spans="1:19" x14ac:dyDescent="0.3">
      <c r="A26" s="1">
        <v>43412</v>
      </c>
      <c r="B26">
        <v>1</v>
      </c>
      <c r="C26" t="s">
        <v>1133</v>
      </c>
      <c r="D26" t="s">
        <v>1139</v>
      </c>
      <c r="E26" t="s">
        <v>1222</v>
      </c>
      <c r="F26" t="s">
        <v>1181</v>
      </c>
      <c r="G26" t="s">
        <v>1347</v>
      </c>
      <c r="I26" t="s">
        <v>1386</v>
      </c>
      <c r="J26">
        <v>2</v>
      </c>
      <c r="O26" t="s">
        <v>274</v>
      </c>
      <c r="P26">
        <v>5</v>
      </c>
      <c r="Q26" s="5">
        <f t="shared" si="0"/>
        <v>1.7064846416382253E-2</v>
      </c>
      <c r="R26" s="5">
        <f t="shared" si="1"/>
        <v>-4.0707346965829672</v>
      </c>
      <c r="S26" s="5">
        <f t="shared" si="2"/>
        <v>-6.9466462399026749E-2</v>
      </c>
    </row>
    <row r="27" spans="1:19" x14ac:dyDescent="0.3">
      <c r="A27" s="1">
        <v>43412</v>
      </c>
      <c r="B27">
        <v>1</v>
      </c>
      <c r="C27" t="s">
        <v>1132</v>
      </c>
      <c r="D27" t="s">
        <v>1210</v>
      </c>
      <c r="E27" t="s">
        <v>1222</v>
      </c>
      <c r="G27" t="s">
        <v>1347</v>
      </c>
      <c r="I27" t="s">
        <v>1387</v>
      </c>
      <c r="J27">
        <v>2</v>
      </c>
      <c r="O27" t="s">
        <v>712</v>
      </c>
      <c r="P27">
        <v>1</v>
      </c>
      <c r="Q27" s="5">
        <f t="shared" si="0"/>
        <v>3.4129692832764505E-3</v>
      </c>
      <c r="R27" s="5">
        <f t="shared" si="1"/>
        <v>-5.6801726090170677</v>
      </c>
      <c r="S27" s="5">
        <f t="shared" si="2"/>
        <v>-1.9386254638283508E-2</v>
      </c>
    </row>
    <row r="28" spans="1:19" x14ac:dyDescent="0.3">
      <c r="A28" s="1">
        <v>43321</v>
      </c>
      <c r="B28">
        <v>1</v>
      </c>
      <c r="C28" t="s">
        <v>42</v>
      </c>
      <c r="D28" t="s">
        <v>43</v>
      </c>
      <c r="E28" t="s">
        <v>65</v>
      </c>
      <c r="G28" t="s">
        <v>1343</v>
      </c>
      <c r="I28" t="s">
        <v>1396</v>
      </c>
      <c r="J28">
        <v>43</v>
      </c>
      <c r="O28" t="s">
        <v>860</v>
      </c>
      <c r="P28">
        <v>6</v>
      </c>
      <c r="Q28" s="5">
        <f t="shared" si="0"/>
        <v>2.0477815699658702E-2</v>
      </c>
      <c r="R28" s="5">
        <f t="shared" si="1"/>
        <v>-3.8884131397890123</v>
      </c>
      <c r="S28" s="5">
        <f t="shared" si="2"/>
        <v>-7.9626207640730626E-2</v>
      </c>
    </row>
    <row r="29" spans="1:19" x14ac:dyDescent="0.3">
      <c r="A29" s="1">
        <v>43353</v>
      </c>
      <c r="B29">
        <v>1</v>
      </c>
      <c r="C29" t="s">
        <v>702</v>
      </c>
      <c r="D29" t="s">
        <v>708</v>
      </c>
      <c r="E29" t="s">
        <v>742</v>
      </c>
      <c r="G29" t="s">
        <v>1351</v>
      </c>
      <c r="I29" t="s">
        <v>1398</v>
      </c>
      <c r="J29">
        <v>8</v>
      </c>
      <c r="O29" t="s">
        <v>1409</v>
      </c>
      <c r="P29">
        <v>2</v>
      </c>
      <c r="Q29" s="5">
        <f t="shared" si="0"/>
        <v>6.8259385665529011E-3</v>
      </c>
      <c r="R29" s="5">
        <f t="shared" si="1"/>
        <v>-4.9870254284571223</v>
      </c>
      <c r="S29" s="5">
        <f t="shared" si="2"/>
        <v>-3.4041129204485474E-2</v>
      </c>
    </row>
    <row r="30" spans="1:19" x14ac:dyDescent="0.3">
      <c r="A30" s="1">
        <v>43412</v>
      </c>
      <c r="B30">
        <v>1</v>
      </c>
      <c r="C30" t="s">
        <v>1132</v>
      </c>
      <c r="D30" t="s">
        <v>1172</v>
      </c>
      <c r="E30" t="s">
        <v>1222</v>
      </c>
      <c r="G30" t="s">
        <v>1347</v>
      </c>
      <c r="I30" t="s">
        <v>1399</v>
      </c>
      <c r="J30">
        <v>19</v>
      </c>
      <c r="O30" t="s">
        <v>1442</v>
      </c>
      <c r="P30">
        <v>1</v>
      </c>
      <c r="Q30" s="5">
        <f t="shared" si="0"/>
        <v>3.4129692832764505E-3</v>
      </c>
      <c r="R30" s="5">
        <f t="shared" si="1"/>
        <v>-5.6801726090170677</v>
      </c>
      <c r="S30" s="5">
        <f t="shared" si="2"/>
        <v>-1.9386254638283508E-2</v>
      </c>
    </row>
    <row r="31" spans="1:19" x14ac:dyDescent="0.3">
      <c r="A31" s="1">
        <v>43412</v>
      </c>
      <c r="B31">
        <v>2</v>
      </c>
      <c r="C31" t="s">
        <v>1135</v>
      </c>
      <c r="D31" t="s">
        <v>1214</v>
      </c>
      <c r="E31" t="s">
        <v>1222</v>
      </c>
      <c r="G31" t="s">
        <v>1347</v>
      </c>
      <c r="I31" t="s">
        <v>1508</v>
      </c>
      <c r="J31">
        <v>12</v>
      </c>
      <c r="O31" t="s">
        <v>1411</v>
      </c>
      <c r="P31">
        <v>3</v>
      </c>
      <c r="Q31" s="5">
        <f t="shared" si="0"/>
        <v>1.0238907849829351E-2</v>
      </c>
      <c r="R31" s="5">
        <f t="shared" si="1"/>
        <v>-4.5815603203489577</v>
      </c>
      <c r="S31" s="5">
        <f t="shared" si="2"/>
        <v>-4.691017392848762E-2</v>
      </c>
    </row>
    <row r="32" spans="1:19" x14ac:dyDescent="0.3">
      <c r="A32" s="1">
        <v>43343</v>
      </c>
      <c r="B32">
        <v>6</v>
      </c>
      <c r="C32" t="s">
        <v>179</v>
      </c>
      <c r="D32" t="s">
        <v>194</v>
      </c>
      <c r="E32" t="s">
        <v>298</v>
      </c>
      <c r="F32" t="s">
        <v>275</v>
      </c>
      <c r="G32" t="s">
        <v>1344</v>
      </c>
      <c r="I32" t="s">
        <v>1530</v>
      </c>
      <c r="J32">
        <v>12</v>
      </c>
      <c r="O32" t="s">
        <v>1493</v>
      </c>
      <c r="P32">
        <v>1</v>
      </c>
      <c r="Q32" s="5">
        <f t="shared" si="0"/>
        <v>3.4129692832764505E-3</v>
      </c>
      <c r="R32" s="5">
        <f t="shared" si="1"/>
        <v>-5.6801726090170677</v>
      </c>
      <c r="S32" s="5">
        <f t="shared" si="2"/>
        <v>-1.9386254638283508E-2</v>
      </c>
    </row>
    <row r="33" spans="1:19" x14ac:dyDescent="0.3">
      <c r="A33" s="1">
        <v>43353</v>
      </c>
      <c r="B33">
        <v>6</v>
      </c>
      <c r="C33" t="s">
        <v>650</v>
      </c>
      <c r="D33" t="s">
        <v>662</v>
      </c>
      <c r="E33" t="s">
        <v>738</v>
      </c>
      <c r="F33" t="s">
        <v>700</v>
      </c>
      <c r="G33" t="s">
        <v>1351</v>
      </c>
      <c r="I33" t="s">
        <v>1407</v>
      </c>
      <c r="J33">
        <v>5</v>
      </c>
      <c r="O33" t="s">
        <v>1414</v>
      </c>
      <c r="P33">
        <v>1</v>
      </c>
      <c r="Q33" s="5">
        <f t="shared" si="0"/>
        <v>3.4129692832764505E-3</v>
      </c>
      <c r="R33" s="5">
        <f t="shared" si="1"/>
        <v>-5.6801726090170677</v>
      </c>
      <c r="S33" s="5">
        <f t="shared" si="2"/>
        <v>-1.9386254638283508E-2</v>
      </c>
    </row>
    <row r="34" spans="1:19" x14ac:dyDescent="0.3">
      <c r="A34" s="1">
        <v>43369</v>
      </c>
      <c r="B34">
        <v>4</v>
      </c>
      <c r="C34" t="s">
        <v>749</v>
      </c>
      <c r="D34" t="s">
        <v>760</v>
      </c>
      <c r="E34" t="s">
        <v>845</v>
      </c>
      <c r="F34" t="s">
        <v>805</v>
      </c>
      <c r="G34" t="s">
        <v>1351</v>
      </c>
      <c r="I34" t="s">
        <v>1533</v>
      </c>
      <c r="J34">
        <v>1</v>
      </c>
    </row>
    <row r="35" spans="1:19" x14ac:dyDescent="0.3">
      <c r="A35" s="1">
        <v>43385</v>
      </c>
      <c r="B35">
        <v>1</v>
      </c>
      <c r="C35" t="s">
        <v>749</v>
      </c>
      <c r="D35" t="s">
        <v>760</v>
      </c>
      <c r="E35" t="s">
        <v>845</v>
      </c>
      <c r="F35" t="s">
        <v>805</v>
      </c>
      <c r="G35" t="s">
        <v>1347</v>
      </c>
      <c r="I35" t="s">
        <v>1264</v>
      </c>
      <c r="J35">
        <v>6</v>
      </c>
    </row>
    <row r="36" spans="1:19" x14ac:dyDescent="0.3">
      <c r="A36" s="1">
        <v>43412</v>
      </c>
      <c r="B36">
        <v>26</v>
      </c>
      <c r="C36" t="s">
        <v>1130</v>
      </c>
      <c r="D36" t="s">
        <v>1147</v>
      </c>
      <c r="E36" t="s">
        <v>1126</v>
      </c>
      <c r="F36" t="s">
        <v>1218</v>
      </c>
      <c r="G36" t="s">
        <v>1347</v>
      </c>
      <c r="I36" t="s">
        <v>1409</v>
      </c>
      <c r="J36">
        <v>2</v>
      </c>
      <c r="O36" s="5" t="s">
        <v>1545</v>
      </c>
      <c r="P36" s="5"/>
      <c r="Q36" s="5">
        <f>SUM(S3:S33)</f>
        <v>-2.497755363529139</v>
      </c>
    </row>
    <row r="37" spans="1:19" x14ac:dyDescent="0.3">
      <c r="A37" s="1">
        <v>43343</v>
      </c>
      <c r="B37">
        <v>2</v>
      </c>
      <c r="C37" t="s">
        <v>179</v>
      </c>
      <c r="D37" t="s">
        <v>211</v>
      </c>
      <c r="E37" t="s">
        <v>298</v>
      </c>
      <c r="F37" t="s">
        <v>272</v>
      </c>
      <c r="G37" t="s">
        <v>1344</v>
      </c>
      <c r="I37" t="s">
        <v>1442</v>
      </c>
      <c r="J37">
        <v>1</v>
      </c>
      <c r="O37" s="5" t="s">
        <v>1546</v>
      </c>
      <c r="P37" s="5"/>
      <c r="Q37" s="5">
        <f>Q36*(-1)</f>
        <v>2.497755363529139</v>
      </c>
    </row>
    <row r="38" spans="1:19" x14ac:dyDescent="0.3">
      <c r="A38" s="1">
        <v>43353</v>
      </c>
      <c r="B38">
        <v>2</v>
      </c>
      <c r="C38" t="s">
        <v>650</v>
      </c>
      <c r="D38" t="s">
        <v>663</v>
      </c>
      <c r="E38" t="s">
        <v>738</v>
      </c>
      <c r="F38" t="s">
        <v>699</v>
      </c>
      <c r="G38" t="s">
        <v>1351</v>
      </c>
      <c r="I38" t="s">
        <v>1411</v>
      </c>
      <c r="J38">
        <v>3</v>
      </c>
      <c r="O38" t="s">
        <v>1547</v>
      </c>
      <c r="P38">
        <f>Q37/LOG(31)</f>
        <v>1.6748152871671529</v>
      </c>
    </row>
    <row r="39" spans="1:19" x14ac:dyDescent="0.3">
      <c r="A39" s="1">
        <v>43369</v>
      </c>
      <c r="B39">
        <v>2</v>
      </c>
      <c r="C39" t="s">
        <v>749</v>
      </c>
      <c r="D39" t="s">
        <v>761</v>
      </c>
      <c r="E39" t="s">
        <v>845</v>
      </c>
      <c r="F39" t="s">
        <v>777</v>
      </c>
      <c r="G39" t="s">
        <v>1351</v>
      </c>
      <c r="I39" t="s">
        <v>1493</v>
      </c>
      <c r="J39">
        <v>1</v>
      </c>
    </row>
    <row r="40" spans="1:19" x14ac:dyDescent="0.3">
      <c r="A40" s="1">
        <v>43385</v>
      </c>
      <c r="B40">
        <v>1</v>
      </c>
      <c r="C40" t="s">
        <v>749</v>
      </c>
      <c r="D40" t="s">
        <v>761</v>
      </c>
      <c r="E40" t="s">
        <v>845</v>
      </c>
      <c r="F40" t="s">
        <v>777</v>
      </c>
      <c r="G40" t="s">
        <v>1347</v>
      </c>
      <c r="I40" t="s">
        <v>1414</v>
      </c>
      <c r="J40">
        <v>1</v>
      </c>
    </row>
    <row r="41" spans="1:19" x14ac:dyDescent="0.3">
      <c r="A41" s="1">
        <v>43412</v>
      </c>
      <c r="B41">
        <v>1</v>
      </c>
      <c r="C41" t="s">
        <v>1130</v>
      </c>
      <c r="D41" t="s">
        <v>1212</v>
      </c>
      <c r="E41" t="s">
        <v>1126</v>
      </c>
      <c r="F41" t="s">
        <v>1219</v>
      </c>
      <c r="G41" t="s">
        <v>1347</v>
      </c>
      <c r="O41" t="s">
        <v>1548</v>
      </c>
    </row>
    <row r="42" spans="1:19" x14ac:dyDescent="0.3">
      <c r="A42" s="1">
        <v>43369</v>
      </c>
      <c r="B42">
        <v>2</v>
      </c>
      <c r="C42" t="s">
        <v>749</v>
      </c>
      <c r="D42" t="s">
        <v>826</v>
      </c>
      <c r="E42" t="s">
        <v>845</v>
      </c>
      <c r="F42" t="s">
        <v>773</v>
      </c>
      <c r="G42" t="s">
        <v>1351</v>
      </c>
      <c r="O42" t="s">
        <v>1540</v>
      </c>
      <c r="P42" t="s">
        <v>1541</v>
      </c>
      <c r="Q42" t="s">
        <v>1542</v>
      </c>
      <c r="R42" t="s">
        <v>1549</v>
      </c>
    </row>
    <row r="43" spans="1:19" x14ac:dyDescent="0.3">
      <c r="A43" s="1">
        <v>43400</v>
      </c>
      <c r="B43">
        <v>1</v>
      </c>
      <c r="C43" t="s">
        <v>926</v>
      </c>
      <c r="D43" t="s">
        <v>930</v>
      </c>
      <c r="E43" t="s">
        <v>955</v>
      </c>
      <c r="F43" t="s">
        <v>942</v>
      </c>
      <c r="G43" t="s">
        <v>1347</v>
      </c>
      <c r="O43" t="s">
        <v>44</v>
      </c>
      <c r="P43">
        <v>8</v>
      </c>
      <c r="Q43">
        <f>P43/293</f>
        <v>2.7303754266211604E-2</v>
      </c>
      <c r="R43" s="9">
        <f>Q43*Q43</f>
        <v>7.4549499702966844E-4</v>
      </c>
    </row>
    <row r="44" spans="1:19" x14ac:dyDescent="0.3">
      <c r="A44" s="1">
        <v>43412</v>
      </c>
      <c r="B44">
        <v>16</v>
      </c>
      <c r="C44" t="s">
        <v>1130</v>
      </c>
      <c r="D44" t="s">
        <v>1147</v>
      </c>
      <c r="E44" t="s">
        <v>1126</v>
      </c>
      <c r="F44" t="s">
        <v>1183</v>
      </c>
      <c r="G44" t="s">
        <v>1347</v>
      </c>
      <c r="O44" t="s">
        <v>1365</v>
      </c>
      <c r="P44">
        <v>95</v>
      </c>
      <c r="Q44">
        <f t="shared" ref="Q44:Q73" si="3">P44/293</f>
        <v>0.32423208191126279</v>
      </c>
      <c r="R44" s="9">
        <f t="shared" ref="R44:R73" si="4">Q44*Q44</f>
        <v>0.10512644294051182</v>
      </c>
    </row>
    <row r="45" spans="1:19" x14ac:dyDescent="0.3">
      <c r="A45" s="1">
        <v>43343</v>
      </c>
      <c r="B45">
        <v>6</v>
      </c>
      <c r="C45" t="s">
        <v>179</v>
      </c>
      <c r="D45" t="s">
        <v>197</v>
      </c>
      <c r="E45" t="s">
        <v>298</v>
      </c>
      <c r="F45" t="s">
        <v>271</v>
      </c>
      <c r="G45" t="s">
        <v>1344</v>
      </c>
      <c r="O45" t="s">
        <v>255</v>
      </c>
      <c r="P45">
        <v>23</v>
      </c>
      <c r="Q45">
        <f t="shared" si="3"/>
        <v>7.8498293515358364E-2</v>
      </c>
      <c r="R45" s="9">
        <f t="shared" si="4"/>
        <v>6.1619820848233531E-3</v>
      </c>
    </row>
    <row r="46" spans="1:19" x14ac:dyDescent="0.3">
      <c r="A46" s="1">
        <v>43353</v>
      </c>
      <c r="B46">
        <v>1</v>
      </c>
      <c r="C46" t="s">
        <v>650</v>
      </c>
      <c r="D46" t="s">
        <v>680</v>
      </c>
      <c r="E46" t="s">
        <v>738</v>
      </c>
      <c r="F46" t="s">
        <v>710</v>
      </c>
      <c r="G46" t="s">
        <v>1351</v>
      </c>
      <c r="O46" t="s">
        <v>1370</v>
      </c>
      <c r="P46">
        <v>1</v>
      </c>
      <c r="Q46">
        <f t="shared" si="3"/>
        <v>3.4129692832764505E-3</v>
      </c>
      <c r="R46" s="9">
        <f t="shared" si="4"/>
        <v>1.1648359328588569E-5</v>
      </c>
    </row>
    <row r="47" spans="1:19" x14ac:dyDescent="0.3">
      <c r="A47" s="1">
        <v>43400</v>
      </c>
      <c r="B47">
        <v>1</v>
      </c>
      <c r="C47" t="s">
        <v>926</v>
      </c>
      <c r="D47" t="s">
        <v>940</v>
      </c>
      <c r="E47" t="s">
        <v>955</v>
      </c>
      <c r="F47" t="s">
        <v>941</v>
      </c>
      <c r="G47" t="s">
        <v>1347</v>
      </c>
      <c r="O47" t="s">
        <v>1371</v>
      </c>
      <c r="P47">
        <v>1</v>
      </c>
      <c r="Q47">
        <f t="shared" si="3"/>
        <v>3.4129692832764505E-3</v>
      </c>
      <c r="R47" s="9">
        <f t="shared" si="4"/>
        <v>1.1648359328588569E-5</v>
      </c>
    </row>
    <row r="48" spans="1:19" x14ac:dyDescent="0.3">
      <c r="A48" s="1">
        <v>43412</v>
      </c>
      <c r="B48">
        <v>4</v>
      </c>
      <c r="C48" t="s">
        <v>1130</v>
      </c>
      <c r="D48" t="s">
        <v>1211</v>
      </c>
      <c r="E48" t="s">
        <v>1126</v>
      </c>
      <c r="F48" t="s">
        <v>1220</v>
      </c>
      <c r="G48" t="s">
        <v>1347</v>
      </c>
      <c r="O48" t="s">
        <v>1372</v>
      </c>
      <c r="P48">
        <v>1</v>
      </c>
      <c r="Q48">
        <f t="shared" si="3"/>
        <v>3.4129692832764505E-3</v>
      </c>
      <c r="R48" s="9">
        <f t="shared" si="4"/>
        <v>1.1648359328588569E-5</v>
      </c>
    </row>
    <row r="49" spans="1:18" x14ac:dyDescent="0.3">
      <c r="A49" s="1">
        <v>43353</v>
      </c>
      <c r="B49">
        <v>12</v>
      </c>
      <c r="C49" t="s">
        <v>649</v>
      </c>
      <c r="D49" t="s">
        <v>704</v>
      </c>
      <c r="E49" t="s">
        <v>738</v>
      </c>
      <c r="F49" t="s">
        <v>711</v>
      </c>
      <c r="G49" t="s">
        <v>1351</v>
      </c>
      <c r="O49" t="s">
        <v>1373</v>
      </c>
      <c r="P49">
        <v>9</v>
      </c>
      <c r="Q49">
        <f t="shared" si="3"/>
        <v>3.0716723549488054E-2</v>
      </c>
      <c r="R49" s="9">
        <f t="shared" si="4"/>
        <v>9.4351710561567392E-4</v>
      </c>
    </row>
    <row r="50" spans="1:18" x14ac:dyDescent="0.3">
      <c r="A50" s="1">
        <v>43343</v>
      </c>
      <c r="B50">
        <v>1</v>
      </c>
      <c r="C50" t="s">
        <v>179</v>
      </c>
      <c r="D50" t="s">
        <v>273</v>
      </c>
      <c r="E50" t="s">
        <v>298</v>
      </c>
      <c r="F50" t="s">
        <v>274</v>
      </c>
      <c r="G50" t="s">
        <v>1344</v>
      </c>
      <c r="O50" t="s">
        <v>1374</v>
      </c>
      <c r="P50">
        <v>1</v>
      </c>
      <c r="Q50">
        <f t="shared" si="3"/>
        <v>3.4129692832764505E-3</v>
      </c>
      <c r="R50" s="9">
        <f t="shared" si="4"/>
        <v>1.1648359328588569E-5</v>
      </c>
    </row>
    <row r="51" spans="1:18" x14ac:dyDescent="0.3">
      <c r="A51" s="1">
        <v>43353</v>
      </c>
      <c r="B51">
        <v>2</v>
      </c>
      <c r="C51" t="s">
        <v>650</v>
      </c>
      <c r="D51" t="s">
        <v>703</v>
      </c>
      <c r="E51" t="s">
        <v>738</v>
      </c>
      <c r="F51" t="s">
        <v>709</v>
      </c>
      <c r="G51" t="s">
        <v>1351</v>
      </c>
      <c r="O51" t="s">
        <v>1375</v>
      </c>
      <c r="P51">
        <v>15</v>
      </c>
      <c r="Q51">
        <f t="shared" si="3"/>
        <v>5.1194539249146756E-2</v>
      </c>
      <c r="R51" s="9">
        <f t="shared" si="4"/>
        <v>2.6208808489324277E-3</v>
      </c>
    </row>
    <row r="52" spans="1:18" x14ac:dyDescent="0.3">
      <c r="A52" s="1">
        <v>43412</v>
      </c>
      <c r="B52">
        <v>2</v>
      </c>
      <c r="C52" t="s">
        <v>1130</v>
      </c>
      <c r="D52" t="s">
        <v>1147</v>
      </c>
      <c r="E52" t="s">
        <v>1126</v>
      </c>
      <c r="F52" t="s">
        <v>1217</v>
      </c>
      <c r="G52" t="s">
        <v>1347</v>
      </c>
      <c r="O52" t="s">
        <v>1428</v>
      </c>
      <c r="P52">
        <v>2</v>
      </c>
      <c r="Q52">
        <f t="shared" si="3"/>
        <v>6.8259385665529011E-3</v>
      </c>
      <c r="R52" s="9">
        <f t="shared" si="4"/>
        <v>4.6593437314354277E-5</v>
      </c>
    </row>
    <row r="53" spans="1:18" x14ac:dyDescent="0.3">
      <c r="A53" s="1">
        <v>43353</v>
      </c>
      <c r="B53">
        <v>1</v>
      </c>
      <c r="C53" t="s">
        <v>648</v>
      </c>
      <c r="D53" t="s">
        <v>705</v>
      </c>
      <c r="E53" t="s">
        <v>740</v>
      </c>
      <c r="F53" t="s">
        <v>712</v>
      </c>
      <c r="G53" t="s">
        <v>1351</v>
      </c>
      <c r="O53" t="s">
        <v>396</v>
      </c>
      <c r="P53">
        <v>10</v>
      </c>
      <c r="Q53">
        <f t="shared" si="3"/>
        <v>3.4129692832764506E-2</v>
      </c>
      <c r="R53" s="9">
        <f t="shared" si="4"/>
        <v>1.1648359328588569E-3</v>
      </c>
    </row>
    <row r="54" spans="1:18" x14ac:dyDescent="0.3">
      <c r="A54" s="1">
        <v>43412</v>
      </c>
      <c r="B54">
        <v>6</v>
      </c>
      <c r="C54" t="s">
        <v>1134</v>
      </c>
      <c r="D54" t="s">
        <v>17</v>
      </c>
      <c r="E54" t="s">
        <v>1223</v>
      </c>
      <c r="F54" t="s">
        <v>1193</v>
      </c>
      <c r="G54" t="s">
        <v>1347</v>
      </c>
      <c r="O54" t="s">
        <v>283</v>
      </c>
      <c r="P54">
        <v>2</v>
      </c>
      <c r="Q54">
        <f t="shared" si="3"/>
        <v>6.8259385665529011E-3</v>
      </c>
      <c r="R54" s="9">
        <f t="shared" si="4"/>
        <v>4.6593437314354277E-5</v>
      </c>
    </row>
    <row r="55" spans="1:18" x14ac:dyDescent="0.3">
      <c r="A55" s="1">
        <v>43343</v>
      </c>
      <c r="B55">
        <v>1</v>
      </c>
      <c r="C55" t="s">
        <v>270</v>
      </c>
      <c r="D55" t="s">
        <v>277</v>
      </c>
      <c r="E55" t="s">
        <v>304</v>
      </c>
      <c r="G55" t="s">
        <v>1344</v>
      </c>
      <c r="O55" t="s">
        <v>279</v>
      </c>
      <c r="P55">
        <v>3</v>
      </c>
      <c r="Q55">
        <f t="shared" si="3"/>
        <v>1.0238907849829351E-2</v>
      </c>
      <c r="R55" s="9">
        <f t="shared" si="4"/>
        <v>1.0483523395729711E-4</v>
      </c>
    </row>
    <row r="56" spans="1:18" x14ac:dyDescent="0.3">
      <c r="A56" s="1">
        <v>43412</v>
      </c>
      <c r="B56">
        <v>1</v>
      </c>
      <c r="C56" t="s">
        <v>1134</v>
      </c>
      <c r="D56" t="s">
        <v>1207</v>
      </c>
      <c r="E56" t="s">
        <v>1223</v>
      </c>
      <c r="G56" t="s">
        <v>1347</v>
      </c>
      <c r="O56" t="s">
        <v>257</v>
      </c>
      <c r="P56">
        <v>2</v>
      </c>
      <c r="Q56">
        <f t="shared" si="3"/>
        <v>6.8259385665529011E-3</v>
      </c>
      <c r="R56" s="9">
        <f t="shared" si="4"/>
        <v>4.6593437314354277E-5</v>
      </c>
    </row>
    <row r="57" spans="1:18" x14ac:dyDescent="0.3">
      <c r="A57" s="1">
        <v>43412</v>
      </c>
      <c r="B57">
        <v>1</v>
      </c>
      <c r="C57" t="s">
        <v>1134</v>
      </c>
      <c r="D57" t="s">
        <v>1209</v>
      </c>
      <c r="E57" t="s">
        <v>1223</v>
      </c>
      <c r="G57" t="s">
        <v>1347</v>
      </c>
      <c r="O57" t="s">
        <v>1532</v>
      </c>
      <c r="P57">
        <v>1</v>
      </c>
      <c r="Q57">
        <f t="shared" si="3"/>
        <v>3.4129692832764505E-3</v>
      </c>
      <c r="R57" s="9">
        <f t="shared" si="4"/>
        <v>1.1648359328588569E-5</v>
      </c>
    </row>
    <row r="58" spans="1:18" x14ac:dyDescent="0.3">
      <c r="A58" s="1">
        <v>43343</v>
      </c>
      <c r="B58">
        <v>1</v>
      </c>
      <c r="C58" t="s">
        <v>270</v>
      </c>
      <c r="D58" t="s">
        <v>276</v>
      </c>
      <c r="E58" t="s">
        <v>304</v>
      </c>
      <c r="G58" t="s">
        <v>1344</v>
      </c>
      <c r="O58" t="s">
        <v>1385</v>
      </c>
      <c r="P58">
        <v>1</v>
      </c>
      <c r="Q58">
        <f t="shared" si="3"/>
        <v>3.4129692832764505E-3</v>
      </c>
      <c r="R58" s="9">
        <f t="shared" si="4"/>
        <v>1.1648359328588569E-5</v>
      </c>
    </row>
    <row r="59" spans="1:18" x14ac:dyDescent="0.3">
      <c r="A59" s="1">
        <v>43412</v>
      </c>
      <c r="B59">
        <v>2</v>
      </c>
      <c r="C59" t="s">
        <v>1134</v>
      </c>
      <c r="D59" t="s">
        <v>1206</v>
      </c>
      <c r="E59" t="s">
        <v>1223</v>
      </c>
      <c r="G59" t="s">
        <v>1347</v>
      </c>
      <c r="O59" t="s">
        <v>977</v>
      </c>
      <c r="P59">
        <v>2</v>
      </c>
      <c r="Q59">
        <f t="shared" si="3"/>
        <v>6.8259385665529011E-3</v>
      </c>
      <c r="R59" s="9">
        <f t="shared" si="4"/>
        <v>4.6593437314354277E-5</v>
      </c>
    </row>
    <row r="60" spans="1:18" x14ac:dyDescent="0.3">
      <c r="A60" s="1">
        <v>43412</v>
      </c>
      <c r="B60">
        <v>1</v>
      </c>
      <c r="C60" t="s">
        <v>1134</v>
      </c>
      <c r="D60" t="s">
        <v>1208</v>
      </c>
      <c r="E60" t="s">
        <v>1223</v>
      </c>
      <c r="G60" t="s">
        <v>1347</v>
      </c>
      <c r="O60" t="s">
        <v>1387</v>
      </c>
      <c r="P60">
        <v>2</v>
      </c>
      <c r="Q60">
        <f t="shared" si="3"/>
        <v>6.8259385665529011E-3</v>
      </c>
      <c r="R60" s="9">
        <f t="shared" si="4"/>
        <v>4.6593437314354277E-5</v>
      </c>
    </row>
    <row r="61" spans="1:18" x14ac:dyDescent="0.3">
      <c r="A61" s="1">
        <v>43412</v>
      </c>
      <c r="B61">
        <v>1</v>
      </c>
      <c r="C61" t="s">
        <v>1135</v>
      </c>
      <c r="D61" t="s">
        <v>1215</v>
      </c>
      <c r="E61" t="s">
        <v>1223</v>
      </c>
      <c r="G61" t="s">
        <v>1347</v>
      </c>
      <c r="O61" t="s">
        <v>1396</v>
      </c>
      <c r="P61">
        <v>43</v>
      </c>
      <c r="Q61">
        <f t="shared" si="3"/>
        <v>0.14675767918088736</v>
      </c>
      <c r="R61" s="9">
        <f t="shared" si="4"/>
        <v>2.1537816398560259E-2</v>
      </c>
    </row>
    <row r="62" spans="1:18" x14ac:dyDescent="0.3">
      <c r="A62" s="1"/>
      <c r="O62" t="s">
        <v>1398</v>
      </c>
      <c r="P62">
        <v>8</v>
      </c>
      <c r="Q62">
        <f t="shared" si="3"/>
        <v>2.7303754266211604E-2</v>
      </c>
      <c r="R62" s="9">
        <f t="shared" si="4"/>
        <v>7.4549499702966844E-4</v>
      </c>
    </row>
    <row r="63" spans="1:18" x14ac:dyDescent="0.3">
      <c r="A63" s="1"/>
      <c r="O63" t="s">
        <v>263</v>
      </c>
      <c r="P63">
        <v>19</v>
      </c>
      <c r="Q63">
        <f t="shared" si="3"/>
        <v>6.4846416382252553E-2</v>
      </c>
      <c r="R63" s="9">
        <f t="shared" si="4"/>
        <v>4.2050577176204725E-3</v>
      </c>
    </row>
    <row r="64" spans="1:18" x14ac:dyDescent="0.3">
      <c r="A64" s="1"/>
      <c r="O64" t="s">
        <v>271</v>
      </c>
      <c r="P64">
        <v>12</v>
      </c>
      <c r="Q64">
        <f t="shared" si="3"/>
        <v>4.0955631399317405E-2</v>
      </c>
      <c r="R64" s="9">
        <f t="shared" si="4"/>
        <v>1.6773637433167537E-3</v>
      </c>
    </row>
    <row r="65" spans="1:18" x14ac:dyDescent="0.3">
      <c r="A65" s="1"/>
      <c r="O65" t="s">
        <v>711</v>
      </c>
      <c r="P65">
        <v>12</v>
      </c>
      <c r="Q65">
        <f t="shared" si="3"/>
        <v>4.0955631399317405E-2</v>
      </c>
      <c r="R65" s="9">
        <f t="shared" si="4"/>
        <v>1.6773637433167537E-3</v>
      </c>
    </row>
    <row r="66" spans="1:18" x14ac:dyDescent="0.3">
      <c r="A66" s="1"/>
      <c r="O66" t="s">
        <v>274</v>
      </c>
      <c r="P66">
        <v>5</v>
      </c>
      <c r="Q66">
        <f t="shared" si="3"/>
        <v>1.7064846416382253E-2</v>
      </c>
      <c r="R66" s="9">
        <f t="shared" si="4"/>
        <v>2.9120898321471423E-4</v>
      </c>
    </row>
    <row r="67" spans="1:18" x14ac:dyDescent="0.3">
      <c r="A67" s="1"/>
      <c r="O67" t="s">
        <v>712</v>
      </c>
      <c r="P67">
        <v>1</v>
      </c>
      <c r="Q67">
        <f t="shared" si="3"/>
        <v>3.4129692832764505E-3</v>
      </c>
      <c r="R67" s="9">
        <f t="shared" si="4"/>
        <v>1.1648359328588569E-5</v>
      </c>
    </row>
    <row r="68" spans="1:18" x14ac:dyDescent="0.3">
      <c r="A68" s="1"/>
      <c r="O68" t="s">
        <v>860</v>
      </c>
      <c r="P68">
        <v>6</v>
      </c>
      <c r="Q68">
        <f t="shared" si="3"/>
        <v>2.0477815699658702E-2</v>
      </c>
      <c r="R68" s="9">
        <f t="shared" si="4"/>
        <v>4.1934093582918843E-4</v>
      </c>
    </row>
    <row r="69" spans="1:18" x14ac:dyDescent="0.3">
      <c r="O69" t="s">
        <v>1409</v>
      </c>
      <c r="P69">
        <v>2</v>
      </c>
      <c r="Q69">
        <f t="shared" si="3"/>
        <v>6.8259385665529011E-3</v>
      </c>
      <c r="R69" s="9">
        <f t="shared" si="4"/>
        <v>4.6593437314354277E-5</v>
      </c>
    </row>
    <row r="70" spans="1:18" x14ac:dyDescent="0.3">
      <c r="O70" t="s">
        <v>1442</v>
      </c>
      <c r="P70">
        <v>1</v>
      </c>
      <c r="Q70">
        <f t="shared" si="3"/>
        <v>3.4129692832764505E-3</v>
      </c>
      <c r="R70" s="9">
        <f t="shared" si="4"/>
        <v>1.1648359328588569E-5</v>
      </c>
    </row>
    <row r="71" spans="1:18" x14ac:dyDescent="0.3">
      <c r="O71" t="s">
        <v>1411</v>
      </c>
      <c r="P71">
        <v>3</v>
      </c>
      <c r="Q71">
        <f t="shared" si="3"/>
        <v>1.0238907849829351E-2</v>
      </c>
      <c r="R71" s="9">
        <f t="shared" si="4"/>
        <v>1.0483523395729711E-4</v>
      </c>
    </row>
    <row r="72" spans="1:18" x14ac:dyDescent="0.3">
      <c r="O72" t="s">
        <v>1493</v>
      </c>
      <c r="P72">
        <v>1</v>
      </c>
      <c r="Q72">
        <f t="shared" si="3"/>
        <v>3.4129692832764505E-3</v>
      </c>
      <c r="R72" s="9">
        <f t="shared" si="4"/>
        <v>1.1648359328588569E-5</v>
      </c>
    </row>
    <row r="73" spans="1:18" x14ac:dyDescent="0.3">
      <c r="O73" t="s">
        <v>1414</v>
      </c>
      <c r="P73">
        <v>1</v>
      </c>
      <c r="Q73">
        <f t="shared" si="3"/>
        <v>3.4129692832764505E-3</v>
      </c>
      <c r="R73" s="9">
        <f t="shared" si="4"/>
        <v>1.1648359328588569E-5</v>
      </c>
    </row>
    <row r="76" spans="1:18" x14ac:dyDescent="0.3">
      <c r="O76" s="6">
        <f>SUM(R43:R73)</f>
        <v>0.14792251511374621</v>
      </c>
      <c r="P76" s="5" t="s">
        <v>1550</v>
      </c>
      <c r="Q76" s="5"/>
      <c r="R76" s="5"/>
    </row>
    <row r="77" spans="1:18" x14ac:dyDescent="0.3">
      <c r="O77" s="6">
        <f>1-O76</f>
        <v>0.85207748488625379</v>
      </c>
      <c r="P77" s="5" t="s">
        <v>1551</v>
      </c>
      <c r="Q77" s="5"/>
      <c r="R77" s="5"/>
    </row>
  </sheetData>
  <sortState ref="A1:G61">
    <sortCondition ref="E1:E61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73" workbookViewId="0">
      <selection activeCell="M84" sqref="M84:P85"/>
    </sheetView>
  </sheetViews>
  <sheetFormatPr defaultRowHeight="16.2" x14ac:dyDescent="0.3"/>
  <cols>
    <col min="16" max="16" width="10.44140625" bestFit="1" customWidth="1"/>
  </cols>
  <sheetData>
    <row r="1" spans="1:17" x14ac:dyDescent="0.3">
      <c r="A1" s="1">
        <v>43343</v>
      </c>
      <c r="B1">
        <v>8</v>
      </c>
      <c r="C1" t="s">
        <v>226</v>
      </c>
      <c r="D1" t="s">
        <v>207</v>
      </c>
      <c r="E1" t="s">
        <v>306</v>
      </c>
      <c r="F1" t="s">
        <v>286</v>
      </c>
      <c r="G1" t="s">
        <v>1345</v>
      </c>
      <c r="M1" s="5" t="s">
        <v>1539</v>
      </c>
      <c r="N1" s="5"/>
      <c r="O1" s="5"/>
      <c r="P1" s="5"/>
      <c r="Q1" s="5"/>
    </row>
    <row r="2" spans="1:17" x14ac:dyDescent="0.3">
      <c r="A2" s="1">
        <v>43321</v>
      </c>
      <c r="B2">
        <v>98</v>
      </c>
      <c r="C2" t="s">
        <v>0</v>
      </c>
      <c r="D2" t="s">
        <v>1</v>
      </c>
      <c r="E2" t="s">
        <v>68</v>
      </c>
      <c r="F2" t="s">
        <v>49</v>
      </c>
      <c r="G2" t="s">
        <v>1344</v>
      </c>
      <c r="J2" t="s">
        <v>1330</v>
      </c>
      <c r="K2" t="s">
        <v>1331</v>
      </c>
      <c r="M2" s="5" t="s">
        <v>1540</v>
      </c>
      <c r="N2" s="5" t="s">
        <v>1541</v>
      </c>
      <c r="O2" s="5" t="s">
        <v>1542</v>
      </c>
      <c r="P2" s="5" t="s">
        <v>1543</v>
      </c>
      <c r="Q2" s="5" t="s">
        <v>1544</v>
      </c>
    </row>
    <row r="3" spans="1:17" x14ac:dyDescent="0.3">
      <c r="A3" s="1">
        <v>43343</v>
      </c>
      <c r="B3">
        <v>1845</v>
      </c>
      <c r="C3" t="s">
        <v>226</v>
      </c>
      <c r="D3" t="s">
        <v>207</v>
      </c>
      <c r="E3" t="s">
        <v>306</v>
      </c>
      <c r="F3" t="s">
        <v>287</v>
      </c>
      <c r="G3" t="s">
        <v>1345</v>
      </c>
      <c r="I3" t="s">
        <v>1332</v>
      </c>
      <c r="J3">
        <v>11</v>
      </c>
      <c r="K3">
        <v>2070</v>
      </c>
      <c r="M3" t="s">
        <v>1534</v>
      </c>
      <c r="N3">
        <v>8</v>
      </c>
      <c r="O3" s="5">
        <f>N3/2176</f>
        <v>3.6764705882352941E-3</v>
      </c>
      <c r="P3" s="5">
        <f>LN(O3)</f>
        <v>-5.6058020662959978</v>
      </c>
      <c r="Q3" s="5">
        <f>O3*P3</f>
        <v>-2.0609566420205873E-2</v>
      </c>
    </row>
    <row r="4" spans="1:17" x14ac:dyDescent="0.3">
      <c r="A4" s="1">
        <v>43369</v>
      </c>
      <c r="B4">
        <v>1</v>
      </c>
      <c r="C4" t="s">
        <v>0</v>
      </c>
      <c r="D4" t="s">
        <v>503</v>
      </c>
      <c r="E4" t="s">
        <v>6</v>
      </c>
      <c r="F4" t="s">
        <v>574</v>
      </c>
      <c r="G4" t="s">
        <v>1341</v>
      </c>
      <c r="I4" t="s">
        <v>1333</v>
      </c>
      <c r="J4">
        <v>12</v>
      </c>
      <c r="K4">
        <v>58</v>
      </c>
      <c r="M4" t="s">
        <v>1365</v>
      </c>
      <c r="N4">
        <v>1945</v>
      </c>
      <c r="O4" s="5">
        <f t="shared" ref="O4:O38" si="0">N4/2176</f>
        <v>0.89384191176470584</v>
      </c>
      <c r="P4" s="5">
        <f t="shared" ref="P4:P38" si="1">LN(O4)</f>
        <v>-0.11222635192328662</v>
      </c>
      <c r="Q4" s="5">
        <f t="shared" ref="Q4:Q38" si="2">O4*P4</f>
        <v>-0.10031261695348918</v>
      </c>
    </row>
    <row r="5" spans="1:17" x14ac:dyDescent="0.3">
      <c r="A5" s="1">
        <v>43400</v>
      </c>
      <c r="B5">
        <v>1</v>
      </c>
      <c r="C5" t="s">
        <v>929</v>
      </c>
      <c r="D5" t="s">
        <v>944</v>
      </c>
      <c r="E5" t="s">
        <v>957</v>
      </c>
      <c r="F5" t="s">
        <v>946</v>
      </c>
      <c r="G5" t="s">
        <v>1347</v>
      </c>
      <c r="I5" t="s">
        <v>1334</v>
      </c>
      <c r="J5">
        <v>2</v>
      </c>
      <c r="K5">
        <v>4</v>
      </c>
      <c r="M5" t="s">
        <v>1417</v>
      </c>
      <c r="N5">
        <v>1</v>
      </c>
      <c r="O5" s="5">
        <f t="shared" si="0"/>
        <v>4.5955882352941176E-4</v>
      </c>
      <c r="P5" s="5">
        <f t="shared" si="1"/>
        <v>-7.6852436079758331</v>
      </c>
      <c r="Q5" s="5">
        <f t="shared" si="2"/>
        <v>-3.5318215110183055E-3</v>
      </c>
    </row>
    <row r="6" spans="1:17" x14ac:dyDescent="0.3">
      <c r="A6" s="1">
        <v>43353</v>
      </c>
      <c r="B6">
        <v>1</v>
      </c>
      <c r="C6" t="s">
        <v>376</v>
      </c>
      <c r="D6" t="s">
        <v>431</v>
      </c>
      <c r="E6" t="s">
        <v>446</v>
      </c>
      <c r="F6" t="s">
        <v>432</v>
      </c>
      <c r="G6" t="s">
        <v>1341</v>
      </c>
      <c r="I6" t="s">
        <v>1335</v>
      </c>
      <c r="J6">
        <v>6</v>
      </c>
      <c r="K6">
        <v>25</v>
      </c>
      <c r="M6" t="s">
        <v>1469</v>
      </c>
      <c r="N6">
        <v>11</v>
      </c>
      <c r="O6" s="5">
        <f t="shared" si="0"/>
        <v>5.0551470588235297E-3</v>
      </c>
      <c r="P6" s="5">
        <f t="shared" si="1"/>
        <v>-5.2873483351774624</v>
      </c>
      <c r="Q6" s="5">
        <f t="shared" si="2"/>
        <v>-2.6728323385547835E-2</v>
      </c>
    </row>
    <row r="7" spans="1:17" x14ac:dyDescent="0.3">
      <c r="A7" s="1">
        <v>43343</v>
      </c>
      <c r="B7">
        <v>10</v>
      </c>
      <c r="C7" t="s">
        <v>226</v>
      </c>
      <c r="D7" t="s">
        <v>207</v>
      </c>
      <c r="E7" t="s">
        <v>306</v>
      </c>
      <c r="F7" t="s">
        <v>285</v>
      </c>
      <c r="G7" t="s">
        <v>1345</v>
      </c>
      <c r="I7" t="s">
        <v>1336</v>
      </c>
      <c r="J7">
        <v>5</v>
      </c>
      <c r="K7">
        <v>19</v>
      </c>
      <c r="M7" t="s">
        <v>1418</v>
      </c>
      <c r="N7">
        <v>1</v>
      </c>
      <c r="O7" s="5">
        <f t="shared" si="0"/>
        <v>4.5955882352941176E-4</v>
      </c>
      <c r="P7" s="5">
        <f t="shared" si="1"/>
        <v>-7.6852436079758331</v>
      </c>
      <c r="Q7" s="5">
        <f t="shared" si="2"/>
        <v>-3.5318215110183055E-3</v>
      </c>
    </row>
    <row r="8" spans="1:17" x14ac:dyDescent="0.3">
      <c r="A8" s="1">
        <v>43369</v>
      </c>
      <c r="B8">
        <v>1</v>
      </c>
      <c r="C8" t="s">
        <v>0</v>
      </c>
      <c r="D8" t="s">
        <v>503</v>
      </c>
      <c r="E8" t="s">
        <v>6</v>
      </c>
      <c r="F8" t="s">
        <v>517</v>
      </c>
      <c r="G8" t="s">
        <v>1341</v>
      </c>
      <c r="I8" t="s">
        <v>1337</v>
      </c>
      <c r="J8">
        <v>36</v>
      </c>
      <c r="K8">
        <v>2176</v>
      </c>
      <c r="M8" t="s">
        <v>1371</v>
      </c>
      <c r="N8">
        <v>2</v>
      </c>
      <c r="O8" s="5">
        <f t="shared" si="0"/>
        <v>9.1911764705882352E-4</v>
      </c>
      <c r="P8" s="5">
        <f t="shared" si="1"/>
        <v>-6.9920964274158877</v>
      </c>
      <c r="Q8" s="5">
        <f t="shared" si="2"/>
        <v>-6.4265592163748964E-3</v>
      </c>
    </row>
    <row r="9" spans="1:17" x14ac:dyDescent="0.3">
      <c r="A9" s="1">
        <v>43353</v>
      </c>
      <c r="B9">
        <v>1</v>
      </c>
      <c r="C9" t="s">
        <v>376</v>
      </c>
      <c r="D9" t="s">
        <v>434</v>
      </c>
      <c r="E9" t="s">
        <v>446</v>
      </c>
      <c r="G9" t="s">
        <v>1341</v>
      </c>
      <c r="M9" t="s">
        <v>1372</v>
      </c>
      <c r="N9">
        <v>1</v>
      </c>
      <c r="O9" s="5">
        <f t="shared" si="0"/>
        <v>4.5955882352941176E-4</v>
      </c>
      <c r="P9" s="5">
        <f t="shared" si="1"/>
        <v>-7.6852436079758331</v>
      </c>
      <c r="Q9" s="5">
        <f t="shared" si="2"/>
        <v>-3.5318215110183055E-3</v>
      </c>
    </row>
    <row r="10" spans="1:17" x14ac:dyDescent="0.3">
      <c r="A10" s="1">
        <v>43353</v>
      </c>
      <c r="B10">
        <v>1</v>
      </c>
      <c r="C10" t="s">
        <v>376</v>
      </c>
      <c r="D10" t="s">
        <v>387</v>
      </c>
      <c r="E10" t="s">
        <v>446</v>
      </c>
      <c r="G10" t="s">
        <v>1341</v>
      </c>
      <c r="I10" t="s">
        <v>1534</v>
      </c>
      <c r="J10">
        <v>8</v>
      </c>
      <c r="M10" t="s">
        <v>1373</v>
      </c>
      <c r="N10">
        <v>85</v>
      </c>
      <c r="O10" s="5">
        <f t="shared" si="0"/>
        <v>3.90625E-2</v>
      </c>
      <c r="P10" s="5">
        <f t="shared" si="1"/>
        <v>-3.2425923514855168</v>
      </c>
      <c r="Q10" s="5">
        <f t="shared" si="2"/>
        <v>-0.12666376372990301</v>
      </c>
    </row>
    <row r="11" spans="1:17" x14ac:dyDescent="0.3">
      <c r="A11" s="1">
        <v>43385</v>
      </c>
      <c r="B11">
        <v>1</v>
      </c>
      <c r="C11" t="s">
        <v>624</v>
      </c>
      <c r="D11" t="s">
        <v>350</v>
      </c>
      <c r="E11" t="s">
        <v>640</v>
      </c>
      <c r="G11" t="s">
        <v>1347</v>
      </c>
      <c r="I11" t="s">
        <v>1365</v>
      </c>
      <c r="J11">
        <v>1945</v>
      </c>
      <c r="M11" t="s">
        <v>1535</v>
      </c>
      <c r="N11">
        <v>14</v>
      </c>
      <c r="O11" s="5">
        <f t="shared" si="0"/>
        <v>6.4338235294117644E-3</v>
      </c>
      <c r="P11" s="5">
        <f t="shared" si="1"/>
        <v>-5.0461862783605751</v>
      </c>
      <c r="Q11" s="5">
        <f t="shared" si="2"/>
        <v>-3.2466272011511053E-2</v>
      </c>
    </row>
    <row r="12" spans="1:17" x14ac:dyDescent="0.3">
      <c r="A12" s="1">
        <v>43385</v>
      </c>
      <c r="B12">
        <v>1</v>
      </c>
      <c r="C12" t="s">
        <v>624</v>
      </c>
      <c r="D12" t="s">
        <v>630</v>
      </c>
      <c r="E12" t="s">
        <v>640</v>
      </c>
      <c r="G12" t="s">
        <v>1347</v>
      </c>
      <c r="I12" t="s">
        <v>1417</v>
      </c>
      <c r="J12">
        <v>1</v>
      </c>
      <c r="M12" t="s">
        <v>1446</v>
      </c>
      <c r="N12">
        <v>1</v>
      </c>
      <c r="O12" s="5">
        <f t="shared" si="0"/>
        <v>4.5955882352941176E-4</v>
      </c>
      <c r="P12" s="5">
        <f t="shared" si="1"/>
        <v>-7.6852436079758331</v>
      </c>
      <c r="Q12" s="5">
        <f t="shared" si="2"/>
        <v>-3.5318215110183055E-3</v>
      </c>
    </row>
    <row r="13" spans="1:17" x14ac:dyDescent="0.3">
      <c r="A13" s="1">
        <v>43321</v>
      </c>
      <c r="B13">
        <v>63</v>
      </c>
      <c r="C13" t="s">
        <v>0</v>
      </c>
      <c r="D13" t="s">
        <v>2</v>
      </c>
      <c r="E13" t="s">
        <v>68</v>
      </c>
      <c r="G13" t="s">
        <v>1344</v>
      </c>
      <c r="I13" t="s">
        <v>1469</v>
      </c>
      <c r="J13">
        <v>11</v>
      </c>
      <c r="M13" t="s">
        <v>1428</v>
      </c>
      <c r="N13">
        <v>1</v>
      </c>
      <c r="O13" s="5">
        <f t="shared" si="0"/>
        <v>4.5955882352941176E-4</v>
      </c>
      <c r="P13" s="5">
        <f t="shared" si="1"/>
        <v>-7.6852436079758331</v>
      </c>
      <c r="Q13" s="5">
        <f t="shared" si="2"/>
        <v>-3.5318215110183055E-3</v>
      </c>
    </row>
    <row r="14" spans="1:17" x14ac:dyDescent="0.3">
      <c r="A14" s="1">
        <v>43353</v>
      </c>
      <c r="B14">
        <v>4</v>
      </c>
      <c r="C14" t="s">
        <v>376</v>
      </c>
      <c r="D14" t="s">
        <v>384</v>
      </c>
      <c r="E14" t="s">
        <v>446</v>
      </c>
      <c r="G14" t="s">
        <v>1341</v>
      </c>
      <c r="I14" t="s">
        <v>1418</v>
      </c>
      <c r="J14">
        <v>1</v>
      </c>
      <c r="M14" t="s">
        <v>1420</v>
      </c>
      <c r="N14">
        <v>26</v>
      </c>
      <c r="O14" s="5">
        <f t="shared" si="0"/>
        <v>1.1948529411764705E-2</v>
      </c>
      <c r="P14" s="5">
        <f t="shared" si="1"/>
        <v>-4.4271470699543514</v>
      </c>
      <c r="Q14" s="5">
        <f t="shared" si="2"/>
        <v>-5.2897896975557503E-2</v>
      </c>
    </row>
    <row r="15" spans="1:17" x14ac:dyDescent="0.3">
      <c r="A15" s="1">
        <v>43369</v>
      </c>
      <c r="B15">
        <v>5</v>
      </c>
      <c r="C15" t="s">
        <v>0</v>
      </c>
      <c r="D15" t="s">
        <v>2</v>
      </c>
      <c r="E15" t="s">
        <v>6</v>
      </c>
      <c r="G15" t="s">
        <v>1341</v>
      </c>
      <c r="I15" t="s">
        <v>1371</v>
      </c>
      <c r="J15">
        <v>2</v>
      </c>
      <c r="M15" t="s">
        <v>1448</v>
      </c>
      <c r="N15">
        <v>2</v>
      </c>
      <c r="O15" s="5">
        <f t="shared" si="0"/>
        <v>9.1911764705882352E-4</v>
      </c>
      <c r="P15" s="5">
        <f t="shared" si="1"/>
        <v>-6.9920964274158877</v>
      </c>
      <c r="Q15" s="5">
        <f t="shared" si="2"/>
        <v>-6.4265592163748964E-3</v>
      </c>
    </row>
    <row r="16" spans="1:17" x14ac:dyDescent="0.3">
      <c r="A16" s="1">
        <v>43385</v>
      </c>
      <c r="B16">
        <v>1</v>
      </c>
      <c r="C16" t="s">
        <v>624</v>
      </c>
      <c r="D16" t="s">
        <v>2</v>
      </c>
      <c r="E16" t="s">
        <v>640</v>
      </c>
      <c r="G16" t="s">
        <v>1347</v>
      </c>
      <c r="I16" t="s">
        <v>1372</v>
      </c>
      <c r="J16">
        <v>1</v>
      </c>
      <c r="M16" t="s">
        <v>1449</v>
      </c>
      <c r="N16">
        <v>2</v>
      </c>
      <c r="O16" s="5">
        <f t="shared" si="0"/>
        <v>9.1911764705882352E-4</v>
      </c>
      <c r="P16" s="5">
        <f t="shared" si="1"/>
        <v>-6.9920964274158877</v>
      </c>
      <c r="Q16" s="5">
        <f t="shared" si="2"/>
        <v>-6.4265592163748964E-3</v>
      </c>
    </row>
    <row r="17" spans="1:17" x14ac:dyDescent="0.3">
      <c r="A17" s="1">
        <v>43412</v>
      </c>
      <c r="B17">
        <v>12</v>
      </c>
      <c r="C17" t="s">
        <v>965</v>
      </c>
      <c r="D17" t="s">
        <v>980</v>
      </c>
      <c r="E17" t="s">
        <v>1065</v>
      </c>
      <c r="G17" t="s">
        <v>1347</v>
      </c>
      <c r="I17" t="s">
        <v>1373</v>
      </c>
      <c r="J17">
        <v>85</v>
      </c>
      <c r="M17" t="s">
        <v>1450</v>
      </c>
      <c r="N17">
        <v>1</v>
      </c>
      <c r="O17" s="5">
        <f t="shared" si="0"/>
        <v>4.5955882352941176E-4</v>
      </c>
      <c r="P17" s="5">
        <f t="shared" si="1"/>
        <v>-7.6852436079758331</v>
      </c>
      <c r="Q17" s="5">
        <f t="shared" si="2"/>
        <v>-3.5318215110183055E-3</v>
      </c>
    </row>
    <row r="18" spans="1:17" x14ac:dyDescent="0.3">
      <c r="A18" s="1">
        <v>43385</v>
      </c>
      <c r="B18">
        <v>1</v>
      </c>
      <c r="C18" t="s">
        <v>624</v>
      </c>
      <c r="D18" t="s">
        <v>23</v>
      </c>
      <c r="E18" t="s">
        <v>640</v>
      </c>
      <c r="G18" t="s">
        <v>1347</v>
      </c>
      <c r="I18" t="s">
        <v>1535</v>
      </c>
      <c r="J18">
        <v>14</v>
      </c>
      <c r="M18" t="s">
        <v>1505</v>
      </c>
      <c r="N18">
        <v>3</v>
      </c>
      <c r="O18" s="5">
        <f t="shared" si="0"/>
        <v>1.3786764705882354E-3</v>
      </c>
      <c r="P18" s="5">
        <f t="shared" si="1"/>
        <v>-6.5866313193077231</v>
      </c>
      <c r="Q18" s="5">
        <f t="shared" si="2"/>
        <v>-9.0808336203691033E-3</v>
      </c>
    </row>
    <row r="19" spans="1:17" x14ac:dyDescent="0.3">
      <c r="A19" s="1">
        <v>43412</v>
      </c>
      <c r="B19">
        <v>13</v>
      </c>
      <c r="C19" t="s">
        <v>965</v>
      </c>
      <c r="D19" t="s">
        <v>1005</v>
      </c>
      <c r="E19" t="s">
        <v>1065</v>
      </c>
      <c r="G19" t="s">
        <v>1347</v>
      </c>
      <c r="I19" t="s">
        <v>1446</v>
      </c>
      <c r="J19">
        <v>1</v>
      </c>
      <c r="M19" t="s">
        <v>1282</v>
      </c>
      <c r="N19">
        <v>10</v>
      </c>
      <c r="O19" s="5">
        <f t="shared" si="0"/>
        <v>4.5955882352941178E-3</v>
      </c>
      <c r="P19" s="5">
        <f t="shared" si="1"/>
        <v>-5.3826585149817872</v>
      </c>
      <c r="Q19" s="5">
        <f t="shared" si="2"/>
        <v>-2.4736482146056008E-2</v>
      </c>
    </row>
    <row r="20" spans="1:17" x14ac:dyDescent="0.3">
      <c r="A20" s="1">
        <v>43412</v>
      </c>
      <c r="B20">
        <v>1</v>
      </c>
      <c r="C20" t="s">
        <v>965</v>
      </c>
      <c r="D20" t="s">
        <v>1049</v>
      </c>
      <c r="E20" t="s">
        <v>1065</v>
      </c>
      <c r="G20" t="s">
        <v>1347</v>
      </c>
      <c r="I20" t="s">
        <v>1428</v>
      </c>
      <c r="J20">
        <v>1</v>
      </c>
      <c r="M20" t="s">
        <v>1422</v>
      </c>
      <c r="N20">
        <v>2</v>
      </c>
      <c r="O20" s="5">
        <f t="shared" si="0"/>
        <v>9.1911764705882352E-4</v>
      </c>
      <c r="P20" s="5">
        <f t="shared" si="1"/>
        <v>-6.9920964274158877</v>
      </c>
      <c r="Q20" s="5">
        <f t="shared" si="2"/>
        <v>-6.4265592163748964E-3</v>
      </c>
    </row>
    <row r="21" spans="1:17" x14ac:dyDescent="0.3">
      <c r="A21" s="1">
        <v>43400</v>
      </c>
      <c r="B21">
        <v>1</v>
      </c>
      <c r="C21" t="s">
        <v>929</v>
      </c>
      <c r="D21" t="s">
        <v>943</v>
      </c>
      <c r="E21" t="s">
        <v>957</v>
      </c>
      <c r="G21" t="s">
        <v>1347</v>
      </c>
      <c r="I21" t="s">
        <v>1420</v>
      </c>
      <c r="J21">
        <v>26</v>
      </c>
      <c r="M21" t="s">
        <v>1386</v>
      </c>
      <c r="N21">
        <v>3</v>
      </c>
      <c r="O21" s="5">
        <f t="shared" si="0"/>
        <v>1.3786764705882354E-3</v>
      </c>
      <c r="P21" s="5">
        <f t="shared" si="1"/>
        <v>-6.5866313193077231</v>
      </c>
      <c r="Q21" s="5">
        <f t="shared" si="2"/>
        <v>-9.0808336203691033E-3</v>
      </c>
    </row>
    <row r="22" spans="1:17" x14ac:dyDescent="0.3">
      <c r="A22" s="1">
        <v>43369</v>
      </c>
      <c r="B22">
        <v>1</v>
      </c>
      <c r="C22" t="s">
        <v>0</v>
      </c>
      <c r="D22" t="s">
        <v>543</v>
      </c>
      <c r="E22" t="s">
        <v>576</v>
      </c>
      <c r="F22" t="s">
        <v>550</v>
      </c>
      <c r="G22" t="s">
        <v>1341</v>
      </c>
      <c r="I22" t="s">
        <v>1448</v>
      </c>
      <c r="J22">
        <v>2</v>
      </c>
      <c r="M22" t="s">
        <v>1424</v>
      </c>
      <c r="N22">
        <v>1</v>
      </c>
      <c r="O22" s="5">
        <f t="shared" si="0"/>
        <v>4.5955882352941176E-4</v>
      </c>
      <c r="P22" s="5">
        <f t="shared" si="1"/>
        <v>-7.6852436079758331</v>
      </c>
      <c r="Q22" s="5">
        <f t="shared" si="2"/>
        <v>-3.5318215110183055E-3</v>
      </c>
    </row>
    <row r="23" spans="1:17" x14ac:dyDescent="0.3">
      <c r="A23" s="1">
        <v>43412</v>
      </c>
      <c r="B23">
        <v>25</v>
      </c>
      <c r="C23" t="s">
        <v>965</v>
      </c>
      <c r="D23" t="s">
        <v>981</v>
      </c>
      <c r="E23" t="s">
        <v>1062</v>
      </c>
      <c r="F23" t="s">
        <v>1000</v>
      </c>
      <c r="G23" t="s">
        <v>1347</v>
      </c>
      <c r="I23" t="s">
        <v>1449</v>
      </c>
      <c r="J23">
        <v>2</v>
      </c>
      <c r="M23" t="s">
        <v>1425</v>
      </c>
      <c r="N23">
        <v>2</v>
      </c>
      <c r="O23" s="5">
        <f t="shared" si="0"/>
        <v>9.1911764705882352E-4</v>
      </c>
      <c r="P23" s="5">
        <f t="shared" si="1"/>
        <v>-6.9920964274158877</v>
      </c>
      <c r="Q23" s="5">
        <f t="shared" si="2"/>
        <v>-6.4265592163748964E-3</v>
      </c>
    </row>
    <row r="24" spans="1:17" x14ac:dyDescent="0.3">
      <c r="A24" s="1">
        <v>43343</v>
      </c>
      <c r="B24">
        <v>2</v>
      </c>
      <c r="C24" t="s">
        <v>178</v>
      </c>
      <c r="D24" t="s">
        <v>192</v>
      </c>
      <c r="E24" t="s">
        <v>296</v>
      </c>
      <c r="F24" t="s">
        <v>283</v>
      </c>
      <c r="G24" t="s">
        <v>1345</v>
      </c>
      <c r="I24" t="s">
        <v>1450</v>
      </c>
      <c r="J24">
        <v>1</v>
      </c>
      <c r="M24" t="s">
        <v>1500</v>
      </c>
      <c r="N24">
        <v>4</v>
      </c>
      <c r="O24" s="5">
        <f t="shared" si="0"/>
        <v>1.838235294117647E-3</v>
      </c>
      <c r="P24" s="5">
        <f t="shared" si="1"/>
        <v>-6.2989492468559423</v>
      </c>
      <c r="Q24" s="5">
        <f t="shared" si="2"/>
        <v>-1.1578950821426364E-2</v>
      </c>
    </row>
    <row r="25" spans="1:17" x14ac:dyDescent="0.3">
      <c r="A25" s="1">
        <v>43385</v>
      </c>
      <c r="B25">
        <v>2</v>
      </c>
      <c r="C25" t="s">
        <v>624</v>
      </c>
      <c r="D25" t="s">
        <v>628</v>
      </c>
      <c r="E25" t="s">
        <v>639</v>
      </c>
      <c r="F25" t="s">
        <v>631</v>
      </c>
      <c r="G25" t="s">
        <v>1347</v>
      </c>
      <c r="I25" t="s">
        <v>1505</v>
      </c>
      <c r="J25">
        <v>3</v>
      </c>
      <c r="M25" t="s">
        <v>1453</v>
      </c>
      <c r="N25">
        <v>2</v>
      </c>
      <c r="O25" s="5">
        <f t="shared" si="0"/>
        <v>9.1911764705882352E-4</v>
      </c>
      <c r="P25" s="5">
        <f t="shared" si="1"/>
        <v>-6.9920964274158877</v>
      </c>
      <c r="Q25" s="5">
        <f t="shared" si="2"/>
        <v>-6.4265592163748964E-3</v>
      </c>
    </row>
    <row r="26" spans="1:17" x14ac:dyDescent="0.3">
      <c r="A26" s="1">
        <v>43343</v>
      </c>
      <c r="B26">
        <v>1</v>
      </c>
      <c r="C26" t="s">
        <v>225</v>
      </c>
      <c r="D26" t="s">
        <v>234</v>
      </c>
      <c r="E26" t="s">
        <v>296</v>
      </c>
      <c r="F26" t="s">
        <v>235</v>
      </c>
      <c r="G26" t="s">
        <v>1345</v>
      </c>
      <c r="I26" t="s">
        <v>1282</v>
      </c>
      <c r="J26">
        <v>10</v>
      </c>
      <c r="M26" t="s">
        <v>1454</v>
      </c>
      <c r="N26">
        <v>3</v>
      </c>
      <c r="O26" s="5">
        <f t="shared" si="0"/>
        <v>1.3786764705882354E-3</v>
      </c>
      <c r="P26" s="5">
        <f t="shared" si="1"/>
        <v>-6.5866313193077231</v>
      </c>
      <c r="Q26" s="5">
        <f t="shared" si="2"/>
        <v>-9.0808336203691033E-3</v>
      </c>
    </row>
    <row r="27" spans="1:17" x14ac:dyDescent="0.3">
      <c r="A27" s="1">
        <v>43343</v>
      </c>
      <c r="B27">
        <v>3</v>
      </c>
      <c r="C27" t="s">
        <v>178</v>
      </c>
      <c r="D27" t="s">
        <v>192</v>
      </c>
      <c r="E27" t="s">
        <v>296</v>
      </c>
      <c r="F27" t="s">
        <v>279</v>
      </c>
      <c r="G27" t="s">
        <v>1345</v>
      </c>
      <c r="I27" t="s">
        <v>1422</v>
      </c>
      <c r="J27">
        <v>2</v>
      </c>
      <c r="M27" t="s">
        <v>1430</v>
      </c>
      <c r="N27">
        <v>1</v>
      </c>
      <c r="O27" s="5">
        <f t="shared" si="0"/>
        <v>4.5955882352941176E-4</v>
      </c>
      <c r="P27" s="5">
        <f t="shared" si="1"/>
        <v>-7.6852436079758331</v>
      </c>
      <c r="Q27" s="5">
        <f t="shared" si="2"/>
        <v>-3.5318215110183055E-3</v>
      </c>
    </row>
    <row r="28" spans="1:17" x14ac:dyDescent="0.3">
      <c r="A28" s="1">
        <v>43412</v>
      </c>
      <c r="B28">
        <v>10</v>
      </c>
      <c r="C28" t="s">
        <v>963</v>
      </c>
      <c r="D28" t="s">
        <v>975</v>
      </c>
      <c r="E28" t="s">
        <v>1062</v>
      </c>
      <c r="F28" t="s">
        <v>998</v>
      </c>
      <c r="G28" t="s">
        <v>1347</v>
      </c>
      <c r="I28" t="s">
        <v>1386</v>
      </c>
      <c r="J28">
        <v>3</v>
      </c>
      <c r="M28" t="s">
        <v>1396</v>
      </c>
      <c r="N28">
        <v>5</v>
      </c>
      <c r="O28" s="5">
        <f t="shared" si="0"/>
        <v>2.2977941176470589E-3</v>
      </c>
      <c r="P28" s="5">
        <f t="shared" si="1"/>
        <v>-6.0758056955417326</v>
      </c>
      <c r="Q28" s="5">
        <f t="shared" si="2"/>
        <v>-1.396095058718229E-2</v>
      </c>
    </row>
    <row r="29" spans="1:17" x14ac:dyDescent="0.3">
      <c r="A29" s="1">
        <v>43343</v>
      </c>
      <c r="B29">
        <v>1</v>
      </c>
      <c r="C29" t="s">
        <v>226</v>
      </c>
      <c r="D29" t="s">
        <v>284</v>
      </c>
      <c r="E29" t="s">
        <v>296</v>
      </c>
      <c r="G29" t="s">
        <v>1345</v>
      </c>
      <c r="I29" t="s">
        <v>1424</v>
      </c>
      <c r="J29">
        <v>1</v>
      </c>
      <c r="M29" t="s">
        <v>1398</v>
      </c>
      <c r="N29">
        <v>10</v>
      </c>
      <c r="O29" s="5">
        <f t="shared" si="0"/>
        <v>4.5955882352941178E-3</v>
      </c>
      <c r="P29" s="5">
        <f t="shared" si="1"/>
        <v>-5.3826585149817872</v>
      </c>
      <c r="Q29" s="5">
        <f t="shared" si="2"/>
        <v>-2.4736482146056008E-2</v>
      </c>
    </row>
    <row r="30" spans="1:17" x14ac:dyDescent="0.3">
      <c r="A30" s="1">
        <v>43412</v>
      </c>
      <c r="B30">
        <v>1</v>
      </c>
      <c r="C30" t="s">
        <v>965</v>
      </c>
      <c r="D30" t="s">
        <v>1048</v>
      </c>
      <c r="E30" t="s">
        <v>1062</v>
      </c>
      <c r="G30" t="s">
        <v>1347</v>
      </c>
      <c r="I30" t="s">
        <v>1425</v>
      </c>
      <c r="J30">
        <v>2</v>
      </c>
      <c r="M30" t="s">
        <v>1399</v>
      </c>
      <c r="N30">
        <v>4</v>
      </c>
      <c r="O30" s="5">
        <f t="shared" si="0"/>
        <v>1.838235294117647E-3</v>
      </c>
      <c r="P30" s="5">
        <f t="shared" si="1"/>
        <v>-6.2989492468559423</v>
      </c>
      <c r="Q30" s="5">
        <f t="shared" si="2"/>
        <v>-1.1578950821426364E-2</v>
      </c>
    </row>
    <row r="31" spans="1:17" x14ac:dyDescent="0.3">
      <c r="A31" s="1">
        <v>43343</v>
      </c>
      <c r="B31">
        <v>3</v>
      </c>
      <c r="C31" t="s">
        <v>178</v>
      </c>
      <c r="D31" t="s">
        <v>244</v>
      </c>
      <c r="E31" t="s">
        <v>296</v>
      </c>
      <c r="G31" t="s">
        <v>1345</v>
      </c>
      <c r="I31" t="s">
        <v>1500</v>
      </c>
      <c r="J31">
        <v>4</v>
      </c>
      <c r="M31" t="s">
        <v>1536</v>
      </c>
      <c r="N31">
        <v>2</v>
      </c>
      <c r="O31" s="5">
        <f t="shared" si="0"/>
        <v>9.1911764705882352E-4</v>
      </c>
      <c r="P31" s="5">
        <f t="shared" si="1"/>
        <v>-6.9920964274158877</v>
      </c>
      <c r="Q31" s="5">
        <f t="shared" si="2"/>
        <v>-6.4265592163748964E-3</v>
      </c>
    </row>
    <row r="32" spans="1:17" x14ac:dyDescent="0.3">
      <c r="A32" s="1">
        <v>43385</v>
      </c>
      <c r="B32">
        <v>1</v>
      </c>
      <c r="C32" t="s">
        <v>624</v>
      </c>
      <c r="D32" t="s">
        <v>629</v>
      </c>
      <c r="E32" t="s">
        <v>639</v>
      </c>
      <c r="G32" t="s">
        <v>1347</v>
      </c>
      <c r="I32" t="s">
        <v>1453</v>
      </c>
      <c r="J32">
        <v>2</v>
      </c>
      <c r="M32" t="s">
        <v>1404</v>
      </c>
      <c r="N32">
        <v>2</v>
      </c>
      <c r="O32" s="5">
        <f t="shared" si="0"/>
        <v>9.1911764705882352E-4</v>
      </c>
      <c r="P32" s="5">
        <f t="shared" si="1"/>
        <v>-6.9920964274158877</v>
      </c>
      <c r="Q32" s="5">
        <f t="shared" si="2"/>
        <v>-6.4265592163748964E-3</v>
      </c>
    </row>
    <row r="33" spans="1:17" x14ac:dyDescent="0.3">
      <c r="A33" s="1">
        <v>43321</v>
      </c>
      <c r="B33">
        <v>2</v>
      </c>
      <c r="C33" t="s">
        <v>8</v>
      </c>
      <c r="D33" t="s">
        <v>10</v>
      </c>
      <c r="E33" t="s">
        <v>65</v>
      </c>
      <c r="G33" t="s">
        <v>1344</v>
      </c>
      <c r="I33" t="s">
        <v>1454</v>
      </c>
      <c r="J33">
        <v>3</v>
      </c>
      <c r="M33" t="s">
        <v>1407</v>
      </c>
      <c r="N33">
        <v>2</v>
      </c>
      <c r="O33" s="5">
        <f t="shared" si="0"/>
        <v>9.1911764705882352E-4</v>
      </c>
      <c r="P33" s="5">
        <f t="shared" si="1"/>
        <v>-6.9920964274158877</v>
      </c>
      <c r="Q33" s="5">
        <f t="shared" si="2"/>
        <v>-6.4265592163748964E-3</v>
      </c>
    </row>
    <row r="34" spans="1:17" x14ac:dyDescent="0.3">
      <c r="A34" s="1">
        <v>43343</v>
      </c>
      <c r="B34">
        <v>3</v>
      </c>
      <c r="C34" t="s">
        <v>176</v>
      </c>
      <c r="D34" t="s">
        <v>282</v>
      </c>
      <c r="E34" t="s">
        <v>296</v>
      </c>
      <c r="G34" t="s">
        <v>1345</v>
      </c>
      <c r="I34" t="s">
        <v>1430</v>
      </c>
      <c r="J34">
        <v>1</v>
      </c>
      <c r="M34" t="s">
        <v>1409</v>
      </c>
      <c r="N34">
        <v>10</v>
      </c>
      <c r="O34" s="5">
        <f t="shared" si="0"/>
        <v>4.5955882352941178E-3</v>
      </c>
      <c r="P34" s="5">
        <f t="shared" si="1"/>
        <v>-5.3826585149817872</v>
      </c>
      <c r="Q34" s="5">
        <f t="shared" si="2"/>
        <v>-2.4736482146056008E-2</v>
      </c>
    </row>
    <row r="35" spans="1:17" x14ac:dyDescent="0.3">
      <c r="A35" s="1">
        <v>43412</v>
      </c>
      <c r="B35">
        <v>1</v>
      </c>
      <c r="C35" t="s">
        <v>963</v>
      </c>
      <c r="D35" t="s">
        <v>1046</v>
      </c>
      <c r="E35" t="s">
        <v>1062</v>
      </c>
      <c r="G35" t="s">
        <v>1347</v>
      </c>
      <c r="I35" t="s">
        <v>1396</v>
      </c>
      <c r="J35">
        <v>5</v>
      </c>
      <c r="M35" t="s">
        <v>1504</v>
      </c>
      <c r="N35">
        <v>1</v>
      </c>
      <c r="O35" s="5">
        <f t="shared" si="0"/>
        <v>4.5955882352941176E-4</v>
      </c>
      <c r="P35" s="5">
        <f t="shared" si="1"/>
        <v>-7.6852436079758331</v>
      </c>
      <c r="Q35" s="5">
        <f t="shared" si="2"/>
        <v>-3.5318215110183055E-3</v>
      </c>
    </row>
    <row r="36" spans="1:17" x14ac:dyDescent="0.3">
      <c r="A36" s="1">
        <v>43412</v>
      </c>
      <c r="B36">
        <v>2</v>
      </c>
      <c r="C36" t="s">
        <v>964</v>
      </c>
      <c r="D36" t="s">
        <v>1045</v>
      </c>
      <c r="E36" t="s">
        <v>1062</v>
      </c>
      <c r="G36" t="s">
        <v>1347</v>
      </c>
      <c r="I36" t="s">
        <v>1398</v>
      </c>
      <c r="J36">
        <v>10</v>
      </c>
      <c r="M36" t="s">
        <v>1441</v>
      </c>
      <c r="N36">
        <v>1</v>
      </c>
      <c r="O36" s="5">
        <f t="shared" si="0"/>
        <v>4.5955882352941176E-4</v>
      </c>
      <c r="P36" s="5">
        <f t="shared" si="1"/>
        <v>-7.6852436079758331</v>
      </c>
      <c r="Q36" s="5">
        <f t="shared" si="2"/>
        <v>-3.5318215110183055E-3</v>
      </c>
    </row>
    <row r="37" spans="1:17" x14ac:dyDescent="0.3">
      <c r="A37" s="1">
        <v>43321</v>
      </c>
      <c r="B37">
        <v>3</v>
      </c>
      <c r="C37" t="s">
        <v>46</v>
      </c>
      <c r="D37" t="s">
        <v>19</v>
      </c>
      <c r="E37" t="s">
        <v>66</v>
      </c>
      <c r="G37" t="s">
        <v>1344</v>
      </c>
      <c r="I37" t="s">
        <v>1399</v>
      </c>
      <c r="J37">
        <v>4</v>
      </c>
      <c r="M37" t="s">
        <v>1411</v>
      </c>
      <c r="N37">
        <v>1</v>
      </c>
      <c r="O37" s="5">
        <f t="shared" si="0"/>
        <v>4.5955882352941176E-4</v>
      </c>
      <c r="P37" s="5">
        <f t="shared" si="1"/>
        <v>-7.6852436079758331</v>
      </c>
      <c r="Q37" s="5">
        <f t="shared" si="2"/>
        <v>-3.5318215110183055E-3</v>
      </c>
    </row>
    <row r="38" spans="1:17" x14ac:dyDescent="0.3">
      <c r="A38" s="1">
        <v>43412</v>
      </c>
      <c r="B38">
        <v>1</v>
      </c>
      <c r="C38" t="s">
        <v>1001</v>
      </c>
      <c r="D38" t="s">
        <v>1021</v>
      </c>
      <c r="E38" t="s">
        <v>1063</v>
      </c>
      <c r="G38" t="s">
        <v>1347</v>
      </c>
      <c r="I38" t="s">
        <v>1536</v>
      </c>
      <c r="J38">
        <v>2</v>
      </c>
      <c r="M38" t="s">
        <v>1412</v>
      </c>
      <c r="N38">
        <v>6</v>
      </c>
      <c r="O38" s="5">
        <f t="shared" si="0"/>
        <v>2.7573529411764708E-3</v>
      </c>
      <c r="P38" s="5">
        <f t="shared" si="1"/>
        <v>-5.8934841387477785</v>
      </c>
      <c r="Q38" s="5">
        <f t="shared" si="2"/>
        <v>-1.6250415823753066E-2</v>
      </c>
    </row>
    <row r="39" spans="1:17" x14ac:dyDescent="0.3">
      <c r="A39" s="1">
        <v>43321</v>
      </c>
      <c r="B39">
        <v>1</v>
      </c>
      <c r="C39" t="s">
        <v>11</v>
      </c>
      <c r="D39" t="s">
        <v>16</v>
      </c>
      <c r="E39" t="s">
        <v>63</v>
      </c>
      <c r="F39" t="s">
        <v>48</v>
      </c>
      <c r="G39" t="s">
        <v>1344</v>
      </c>
      <c r="I39" t="s">
        <v>1404</v>
      </c>
      <c r="J39">
        <v>2</v>
      </c>
    </row>
    <row r="40" spans="1:17" x14ac:dyDescent="0.3">
      <c r="A40" s="1">
        <v>43343</v>
      </c>
      <c r="B40">
        <v>2</v>
      </c>
      <c r="C40" t="s">
        <v>179</v>
      </c>
      <c r="D40" t="s">
        <v>194</v>
      </c>
      <c r="E40" t="s">
        <v>298</v>
      </c>
      <c r="F40" t="s">
        <v>198</v>
      </c>
      <c r="G40" t="s">
        <v>1345</v>
      </c>
      <c r="I40" t="s">
        <v>1407</v>
      </c>
      <c r="J40">
        <v>2</v>
      </c>
      <c r="M40" s="5" t="s">
        <v>1545</v>
      </c>
      <c r="N40" s="5"/>
      <c r="O40" s="5">
        <f>SUM(Q3:Q38)</f>
        <v>-0.61118872439785354</v>
      </c>
    </row>
    <row r="41" spans="1:17" x14ac:dyDescent="0.3">
      <c r="A41" s="1">
        <v>43353</v>
      </c>
      <c r="B41">
        <v>2</v>
      </c>
      <c r="C41" t="s">
        <v>372</v>
      </c>
      <c r="D41" t="s">
        <v>377</v>
      </c>
      <c r="E41" t="s">
        <v>443</v>
      </c>
      <c r="F41" t="s">
        <v>436</v>
      </c>
      <c r="G41" t="s">
        <v>1341</v>
      </c>
      <c r="I41" t="s">
        <v>1409</v>
      </c>
      <c r="J41">
        <v>10</v>
      </c>
      <c r="M41" s="5" t="s">
        <v>1546</v>
      </c>
      <c r="N41" s="5"/>
      <c r="O41" s="5">
        <f>O40*(-1)</f>
        <v>0.61118872439785354</v>
      </c>
    </row>
    <row r="42" spans="1:17" x14ac:dyDescent="0.3">
      <c r="A42" s="1">
        <v>43343</v>
      </c>
      <c r="B42">
        <v>1</v>
      </c>
      <c r="C42" t="s">
        <v>179</v>
      </c>
      <c r="D42" t="s">
        <v>211</v>
      </c>
      <c r="E42" t="s">
        <v>298</v>
      </c>
      <c r="F42" t="s">
        <v>249</v>
      </c>
      <c r="G42" t="s">
        <v>1345</v>
      </c>
      <c r="I42" t="s">
        <v>1504</v>
      </c>
      <c r="J42">
        <v>1</v>
      </c>
      <c r="M42" t="s">
        <v>1547</v>
      </c>
      <c r="N42">
        <f>O41/LOG(36)</f>
        <v>0.39271846192917231</v>
      </c>
    </row>
    <row r="43" spans="1:17" x14ac:dyDescent="0.3">
      <c r="A43" s="1">
        <v>43385</v>
      </c>
      <c r="B43">
        <v>1</v>
      </c>
      <c r="C43" t="s">
        <v>11</v>
      </c>
      <c r="D43" t="s">
        <v>625</v>
      </c>
      <c r="E43" t="s">
        <v>638</v>
      </c>
      <c r="F43" t="s">
        <v>595</v>
      </c>
      <c r="G43" t="s">
        <v>1347</v>
      </c>
      <c r="I43" t="s">
        <v>1441</v>
      </c>
      <c r="J43">
        <v>1</v>
      </c>
    </row>
    <row r="44" spans="1:17" x14ac:dyDescent="0.3">
      <c r="A44" s="1">
        <v>43412</v>
      </c>
      <c r="B44">
        <v>8</v>
      </c>
      <c r="C44" t="s">
        <v>961</v>
      </c>
      <c r="D44" t="s">
        <v>973</v>
      </c>
      <c r="E44" t="s">
        <v>1061</v>
      </c>
      <c r="F44" t="s">
        <v>1027</v>
      </c>
      <c r="G44" t="s">
        <v>1347</v>
      </c>
      <c r="I44" t="s">
        <v>1411</v>
      </c>
      <c r="J44">
        <v>1</v>
      </c>
      <c r="M44" s="5" t="s">
        <v>1548</v>
      </c>
      <c r="N44" s="5"/>
      <c r="O44" s="5"/>
      <c r="P44" s="5"/>
    </row>
    <row r="45" spans="1:17" x14ac:dyDescent="0.3">
      <c r="A45" s="1">
        <v>43400</v>
      </c>
      <c r="B45">
        <v>2</v>
      </c>
      <c r="C45" t="s">
        <v>926</v>
      </c>
      <c r="D45" t="s">
        <v>930</v>
      </c>
      <c r="E45" t="s">
        <v>955</v>
      </c>
      <c r="F45" t="s">
        <v>945</v>
      </c>
      <c r="G45" t="s">
        <v>1347</v>
      </c>
      <c r="I45" t="s">
        <v>1412</v>
      </c>
      <c r="J45">
        <v>6</v>
      </c>
      <c r="M45" s="5" t="s">
        <v>1540</v>
      </c>
      <c r="N45" s="5" t="s">
        <v>1541</v>
      </c>
      <c r="O45" s="5" t="s">
        <v>1542</v>
      </c>
      <c r="P45" s="5" t="s">
        <v>1549</v>
      </c>
    </row>
    <row r="46" spans="1:17" x14ac:dyDescent="0.3">
      <c r="A46" s="1">
        <v>43412</v>
      </c>
      <c r="B46">
        <v>2</v>
      </c>
      <c r="C46" t="s">
        <v>961</v>
      </c>
      <c r="D46" t="s">
        <v>968</v>
      </c>
      <c r="E46" t="s">
        <v>1061</v>
      </c>
      <c r="F46" t="s">
        <v>990</v>
      </c>
      <c r="G46" t="s">
        <v>1347</v>
      </c>
      <c r="M46" t="s">
        <v>1534</v>
      </c>
      <c r="N46">
        <v>8</v>
      </c>
      <c r="O46" s="6">
        <f>N46/2176</f>
        <v>3.6764705882352941E-3</v>
      </c>
      <c r="P46" s="8">
        <f>O46*O46</f>
        <v>1.351643598615917E-5</v>
      </c>
    </row>
    <row r="47" spans="1:17" x14ac:dyDescent="0.3">
      <c r="A47" s="1">
        <v>43412</v>
      </c>
      <c r="B47">
        <v>2</v>
      </c>
      <c r="C47" t="s">
        <v>961</v>
      </c>
      <c r="D47" t="s">
        <v>973</v>
      </c>
      <c r="E47" t="s">
        <v>1061</v>
      </c>
      <c r="F47" t="s">
        <v>1050</v>
      </c>
      <c r="G47" t="s">
        <v>1347</v>
      </c>
      <c r="M47" t="s">
        <v>1365</v>
      </c>
      <c r="N47">
        <v>1945</v>
      </c>
      <c r="O47" s="6">
        <f t="shared" ref="O47:O81" si="3">N47/2176</f>
        <v>0.89384191176470584</v>
      </c>
      <c r="P47" s="8">
        <f t="shared" ref="P47:P81" si="4">O47*O47</f>
        <v>0.79895336322718413</v>
      </c>
    </row>
    <row r="48" spans="1:17" x14ac:dyDescent="0.3">
      <c r="A48" s="1">
        <v>43385</v>
      </c>
      <c r="B48">
        <v>2</v>
      </c>
      <c r="C48" t="s">
        <v>580</v>
      </c>
      <c r="D48" t="s">
        <v>626</v>
      </c>
      <c r="E48" t="s">
        <v>638</v>
      </c>
      <c r="F48" t="s">
        <v>596</v>
      </c>
      <c r="G48" t="s">
        <v>1347</v>
      </c>
      <c r="M48" t="s">
        <v>1417</v>
      </c>
      <c r="N48">
        <v>1</v>
      </c>
      <c r="O48" s="6">
        <f t="shared" si="3"/>
        <v>4.5955882352941176E-4</v>
      </c>
      <c r="P48" s="8">
        <f t="shared" si="4"/>
        <v>2.1119431228373703E-7</v>
      </c>
    </row>
    <row r="49" spans="1:16" x14ac:dyDescent="0.3">
      <c r="A49" s="1">
        <v>43412</v>
      </c>
      <c r="B49">
        <v>2</v>
      </c>
      <c r="C49" t="s">
        <v>961</v>
      </c>
      <c r="D49" t="s">
        <v>968</v>
      </c>
      <c r="E49" t="s">
        <v>1061</v>
      </c>
      <c r="F49" t="s">
        <v>992</v>
      </c>
      <c r="G49" t="s">
        <v>1347</v>
      </c>
      <c r="M49" t="s">
        <v>1469</v>
      </c>
      <c r="N49">
        <v>11</v>
      </c>
      <c r="O49" s="6">
        <f t="shared" si="3"/>
        <v>5.0551470588235297E-3</v>
      </c>
      <c r="P49" s="8">
        <f t="shared" si="4"/>
        <v>2.5554511786332182E-5</v>
      </c>
    </row>
    <row r="50" spans="1:16" x14ac:dyDescent="0.3">
      <c r="A50" s="1">
        <v>43353</v>
      </c>
      <c r="B50">
        <v>1</v>
      </c>
      <c r="C50" t="s">
        <v>399</v>
      </c>
      <c r="D50" t="s">
        <v>433</v>
      </c>
      <c r="E50" t="s">
        <v>447</v>
      </c>
      <c r="F50" t="s">
        <v>435</v>
      </c>
      <c r="G50" t="s">
        <v>1341</v>
      </c>
      <c r="M50" t="s">
        <v>1418</v>
      </c>
      <c r="N50">
        <v>1</v>
      </c>
      <c r="O50" s="6">
        <f t="shared" si="3"/>
        <v>4.5955882352941176E-4</v>
      </c>
      <c r="P50" s="8">
        <f t="shared" si="4"/>
        <v>2.1119431228373703E-7</v>
      </c>
    </row>
    <row r="51" spans="1:16" x14ac:dyDescent="0.3">
      <c r="A51" s="1">
        <v>43353</v>
      </c>
      <c r="B51">
        <v>1</v>
      </c>
      <c r="C51" t="s">
        <v>399</v>
      </c>
      <c r="D51" t="s">
        <v>409</v>
      </c>
      <c r="E51" t="s">
        <v>447</v>
      </c>
      <c r="G51" t="s">
        <v>1341</v>
      </c>
      <c r="M51" t="s">
        <v>1371</v>
      </c>
      <c r="N51">
        <v>2</v>
      </c>
      <c r="O51" s="6">
        <f t="shared" si="3"/>
        <v>9.1911764705882352E-4</v>
      </c>
      <c r="P51" s="8">
        <f t="shared" si="4"/>
        <v>8.4477724913494812E-7</v>
      </c>
    </row>
    <row r="52" spans="1:16" x14ac:dyDescent="0.3">
      <c r="A52" s="1">
        <v>43343</v>
      </c>
      <c r="B52">
        <v>1</v>
      </c>
      <c r="C52" t="s">
        <v>270</v>
      </c>
      <c r="D52" t="s">
        <v>239</v>
      </c>
      <c r="E52" t="s">
        <v>301</v>
      </c>
      <c r="G52" t="s">
        <v>1345</v>
      </c>
      <c r="M52" t="s">
        <v>1372</v>
      </c>
      <c r="N52">
        <v>1</v>
      </c>
      <c r="O52" s="6">
        <f t="shared" si="3"/>
        <v>4.5955882352941176E-4</v>
      </c>
      <c r="P52" s="8">
        <f t="shared" si="4"/>
        <v>2.1119431228373703E-7</v>
      </c>
    </row>
    <row r="53" spans="1:16" x14ac:dyDescent="0.3">
      <c r="A53" s="1">
        <v>43321</v>
      </c>
      <c r="B53">
        <v>1</v>
      </c>
      <c r="C53" t="s">
        <v>12</v>
      </c>
      <c r="D53" t="s">
        <v>47</v>
      </c>
      <c r="E53" t="s">
        <v>72</v>
      </c>
      <c r="G53" t="s">
        <v>1344</v>
      </c>
      <c r="M53" t="s">
        <v>1373</v>
      </c>
      <c r="N53">
        <v>85</v>
      </c>
      <c r="O53" s="6">
        <f t="shared" si="3"/>
        <v>3.90625E-2</v>
      </c>
      <c r="P53" s="8">
        <f t="shared" si="4"/>
        <v>1.52587890625E-3</v>
      </c>
    </row>
    <row r="54" spans="1:16" x14ac:dyDescent="0.3">
      <c r="A54" s="1">
        <v>43412</v>
      </c>
      <c r="B54">
        <v>1</v>
      </c>
      <c r="C54" t="s">
        <v>962</v>
      </c>
      <c r="D54" t="s">
        <v>1013</v>
      </c>
      <c r="E54" t="s">
        <v>1064</v>
      </c>
      <c r="G54" t="s">
        <v>1347</v>
      </c>
      <c r="M54" t="s">
        <v>1535</v>
      </c>
      <c r="N54">
        <v>14</v>
      </c>
      <c r="O54" s="6">
        <f t="shared" si="3"/>
        <v>6.4338235294117644E-3</v>
      </c>
      <c r="P54" s="8">
        <f t="shared" si="4"/>
        <v>4.1394085207612454E-5</v>
      </c>
    </row>
    <row r="55" spans="1:16" x14ac:dyDescent="0.3">
      <c r="A55" s="1">
        <v>43385</v>
      </c>
      <c r="B55">
        <v>2</v>
      </c>
      <c r="C55" t="s">
        <v>624</v>
      </c>
      <c r="D55" t="s">
        <v>627</v>
      </c>
      <c r="E55" t="s">
        <v>61</v>
      </c>
      <c r="G55" t="s">
        <v>1347</v>
      </c>
      <c r="M55" t="s">
        <v>1446</v>
      </c>
      <c r="N55">
        <v>1</v>
      </c>
      <c r="O55" s="6">
        <f t="shared" si="3"/>
        <v>4.5955882352941176E-4</v>
      </c>
      <c r="P55" s="8">
        <f t="shared" si="4"/>
        <v>2.1119431228373703E-7</v>
      </c>
    </row>
    <row r="56" spans="1:16" x14ac:dyDescent="0.3">
      <c r="A56" s="1">
        <v>43412</v>
      </c>
      <c r="B56">
        <v>4</v>
      </c>
      <c r="C56" t="s">
        <v>965</v>
      </c>
      <c r="D56" t="s">
        <v>1047</v>
      </c>
      <c r="E56" t="s">
        <v>1064</v>
      </c>
      <c r="G56" t="s">
        <v>1347</v>
      </c>
      <c r="M56" t="s">
        <v>1428</v>
      </c>
      <c r="N56">
        <v>1</v>
      </c>
      <c r="O56" s="6">
        <f t="shared" si="3"/>
        <v>4.5955882352941176E-4</v>
      </c>
      <c r="P56" s="8">
        <f t="shared" si="4"/>
        <v>2.1119431228373703E-7</v>
      </c>
    </row>
    <row r="57" spans="1:16" x14ac:dyDescent="0.3">
      <c r="A57" s="1">
        <v>43412</v>
      </c>
      <c r="B57">
        <v>8</v>
      </c>
      <c r="C57" t="s">
        <v>962</v>
      </c>
      <c r="D57" t="s">
        <v>1044</v>
      </c>
      <c r="E57" t="s">
        <v>1064</v>
      </c>
      <c r="G57" t="s">
        <v>1347</v>
      </c>
      <c r="M57" t="s">
        <v>1420</v>
      </c>
      <c r="N57">
        <v>26</v>
      </c>
      <c r="O57" s="6">
        <f t="shared" si="3"/>
        <v>1.1948529411764705E-2</v>
      </c>
      <c r="P57" s="8">
        <f t="shared" si="4"/>
        <v>1.4276735510380622E-4</v>
      </c>
    </row>
    <row r="58" spans="1:16" x14ac:dyDescent="0.3">
      <c r="A58" s="1"/>
      <c r="M58" t="s">
        <v>1448</v>
      </c>
      <c r="N58">
        <v>2</v>
      </c>
      <c r="O58" s="6">
        <f t="shared" si="3"/>
        <v>9.1911764705882352E-4</v>
      </c>
      <c r="P58" s="8">
        <f t="shared" si="4"/>
        <v>8.4477724913494812E-7</v>
      </c>
    </row>
    <row r="59" spans="1:16" x14ac:dyDescent="0.3">
      <c r="A59" s="1"/>
      <c r="M59" t="s">
        <v>1449</v>
      </c>
      <c r="N59">
        <v>2</v>
      </c>
      <c r="O59" s="6">
        <f t="shared" si="3"/>
        <v>9.1911764705882352E-4</v>
      </c>
      <c r="P59" s="8">
        <f t="shared" si="4"/>
        <v>8.4477724913494812E-7</v>
      </c>
    </row>
    <row r="60" spans="1:16" x14ac:dyDescent="0.3">
      <c r="A60" s="1"/>
      <c r="M60" t="s">
        <v>1450</v>
      </c>
      <c r="N60">
        <v>1</v>
      </c>
      <c r="O60" s="6">
        <f t="shared" si="3"/>
        <v>4.5955882352941176E-4</v>
      </c>
      <c r="P60" s="8">
        <f t="shared" si="4"/>
        <v>2.1119431228373703E-7</v>
      </c>
    </row>
    <row r="61" spans="1:16" x14ac:dyDescent="0.3">
      <c r="A61" s="1"/>
      <c r="M61" t="s">
        <v>1505</v>
      </c>
      <c r="N61">
        <v>3</v>
      </c>
      <c r="O61" s="6">
        <f t="shared" si="3"/>
        <v>1.3786764705882354E-3</v>
      </c>
      <c r="P61" s="8">
        <f t="shared" si="4"/>
        <v>1.9007488105536335E-6</v>
      </c>
    </row>
    <row r="62" spans="1:16" x14ac:dyDescent="0.3">
      <c r="A62" s="1"/>
      <c r="M62" t="s">
        <v>1282</v>
      </c>
      <c r="N62">
        <v>10</v>
      </c>
      <c r="O62" s="6">
        <f t="shared" si="3"/>
        <v>4.5955882352941178E-3</v>
      </c>
      <c r="P62" s="8">
        <f t="shared" si="4"/>
        <v>2.1119431228373704E-5</v>
      </c>
    </row>
    <row r="63" spans="1:16" x14ac:dyDescent="0.3">
      <c r="A63" s="1"/>
      <c r="M63" t="s">
        <v>1422</v>
      </c>
      <c r="N63">
        <v>2</v>
      </c>
      <c r="O63" s="6">
        <f t="shared" si="3"/>
        <v>9.1911764705882352E-4</v>
      </c>
      <c r="P63" s="8">
        <f t="shared" si="4"/>
        <v>8.4477724913494812E-7</v>
      </c>
    </row>
    <row r="64" spans="1:16" x14ac:dyDescent="0.3">
      <c r="A64" s="1"/>
      <c r="M64" t="s">
        <v>1386</v>
      </c>
      <c r="N64">
        <v>3</v>
      </c>
      <c r="O64" s="6">
        <f t="shared" si="3"/>
        <v>1.3786764705882354E-3</v>
      </c>
      <c r="P64" s="8">
        <f t="shared" si="4"/>
        <v>1.9007488105536335E-6</v>
      </c>
    </row>
    <row r="65" spans="1:16" x14ac:dyDescent="0.3">
      <c r="A65" s="1"/>
      <c r="M65" t="s">
        <v>1424</v>
      </c>
      <c r="N65">
        <v>1</v>
      </c>
      <c r="O65" s="6">
        <f t="shared" si="3"/>
        <v>4.5955882352941176E-4</v>
      </c>
      <c r="P65" s="8">
        <f t="shared" si="4"/>
        <v>2.1119431228373703E-7</v>
      </c>
    </row>
    <row r="66" spans="1:16" x14ac:dyDescent="0.3">
      <c r="A66" s="1"/>
      <c r="M66" t="s">
        <v>1425</v>
      </c>
      <c r="N66">
        <v>2</v>
      </c>
      <c r="O66" s="6">
        <f t="shared" si="3"/>
        <v>9.1911764705882352E-4</v>
      </c>
      <c r="P66" s="8">
        <f t="shared" si="4"/>
        <v>8.4477724913494812E-7</v>
      </c>
    </row>
    <row r="67" spans="1:16" x14ac:dyDescent="0.3">
      <c r="A67" s="1"/>
      <c r="M67" t="s">
        <v>1500</v>
      </c>
      <c r="N67">
        <v>4</v>
      </c>
      <c r="O67" s="6">
        <f t="shared" si="3"/>
        <v>1.838235294117647E-3</v>
      </c>
      <c r="P67" s="8">
        <f t="shared" si="4"/>
        <v>3.3791089965397925E-6</v>
      </c>
    </row>
    <row r="68" spans="1:16" x14ac:dyDescent="0.3">
      <c r="A68" s="1"/>
      <c r="M68" t="s">
        <v>1453</v>
      </c>
      <c r="N68">
        <v>2</v>
      </c>
      <c r="O68" s="6">
        <f t="shared" si="3"/>
        <v>9.1911764705882352E-4</v>
      </c>
      <c r="P68" s="8">
        <f t="shared" si="4"/>
        <v>8.4477724913494812E-7</v>
      </c>
    </row>
    <row r="69" spans="1:16" x14ac:dyDescent="0.3">
      <c r="M69" t="s">
        <v>1454</v>
      </c>
      <c r="N69">
        <v>3</v>
      </c>
      <c r="O69" s="6">
        <f t="shared" si="3"/>
        <v>1.3786764705882354E-3</v>
      </c>
      <c r="P69" s="8">
        <f t="shared" si="4"/>
        <v>1.9007488105536335E-6</v>
      </c>
    </row>
    <row r="70" spans="1:16" x14ac:dyDescent="0.3">
      <c r="M70" t="s">
        <v>1430</v>
      </c>
      <c r="N70">
        <v>1</v>
      </c>
      <c r="O70" s="6">
        <f t="shared" si="3"/>
        <v>4.5955882352941176E-4</v>
      </c>
      <c r="P70" s="8">
        <f t="shared" si="4"/>
        <v>2.1119431228373703E-7</v>
      </c>
    </row>
    <row r="71" spans="1:16" x14ac:dyDescent="0.3">
      <c r="M71" t="s">
        <v>1396</v>
      </c>
      <c r="N71">
        <v>5</v>
      </c>
      <c r="O71" s="6">
        <f t="shared" si="3"/>
        <v>2.2977941176470589E-3</v>
      </c>
      <c r="P71" s="8">
        <f t="shared" si="4"/>
        <v>5.279857807093426E-6</v>
      </c>
    </row>
    <row r="72" spans="1:16" x14ac:dyDescent="0.3">
      <c r="M72" t="s">
        <v>1398</v>
      </c>
      <c r="N72">
        <v>10</v>
      </c>
      <c r="O72" s="6">
        <f t="shared" si="3"/>
        <v>4.5955882352941178E-3</v>
      </c>
      <c r="P72" s="8">
        <f t="shared" si="4"/>
        <v>2.1119431228373704E-5</v>
      </c>
    </row>
    <row r="73" spans="1:16" x14ac:dyDescent="0.3">
      <c r="M73" t="s">
        <v>1399</v>
      </c>
      <c r="N73">
        <v>4</v>
      </c>
      <c r="O73" s="6">
        <f t="shared" si="3"/>
        <v>1.838235294117647E-3</v>
      </c>
      <c r="P73" s="8">
        <f t="shared" si="4"/>
        <v>3.3791089965397925E-6</v>
      </c>
    </row>
    <row r="74" spans="1:16" x14ac:dyDescent="0.3">
      <c r="M74" t="s">
        <v>1536</v>
      </c>
      <c r="N74">
        <v>2</v>
      </c>
      <c r="O74" s="6">
        <f t="shared" si="3"/>
        <v>9.1911764705882352E-4</v>
      </c>
      <c r="P74" s="8">
        <f t="shared" si="4"/>
        <v>8.4477724913494812E-7</v>
      </c>
    </row>
    <row r="75" spans="1:16" x14ac:dyDescent="0.3">
      <c r="M75" t="s">
        <v>1404</v>
      </c>
      <c r="N75">
        <v>2</v>
      </c>
      <c r="O75" s="6">
        <f t="shared" si="3"/>
        <v>9.1911764705882352E-4</v>
      </c>
      <c r="P75" s="8">
        <f t="shared" si="4"/>
        <v>8.4477724913494812E-7</v>
      </c>
    </row>
    <row r="76" spans="1:16" x14ac:dyDescent="0.3">
      <c r="M76" t="s">
        <v>1407</v>
      </c>
      <c r="N76">
        <v>2</v>
      </c>
      <c r="O76" s="6">
        <f t="shared" si="3"/>
        <v>9.1911764705882352E-4</v>
      </c>
      <c r="P76" s="8">
        <f t="shared" si="4"/>
        <v>8.4477724913494812E-7</v>
      </c>
    </row>
    <row r="77" spans="1:16" x14ac:dyDescent="0.3">
      <c r="M77" t="s">
        <v>1409</v>
      </c>
      <c r="N77">
        <v>10</v>
      </c>
      <c r="O77" s="6">
        <f t="shared" si="3"/>
        <v>4.5955882352941178E-3</v>
      </c>
      <c r="P77" s="8">
        <f t="shared" si="4"/>
        <v>2.1119431228373704E-5</v>
      </c>
    </row>
    <row r="78" spans="1:16" x14ac:dyDescent="0.3">
      <c r="M78" t="s">
        <v>1504</v>
      </c>
      <c r="N78">
        <v>1</v>
      </c>
      <c r="O78" s="6">
        <f t="shared" si="3"/>
        <v>4.5955882352941176E-4</v>
      </c>
      <c r="P78" s="8">
        <f t="shared" si="4"/>
        <v>2.1119431228373703E-7</v>
      </c>
    </row>
    <row r="79" spans="1:16" x14ac:dyDescent="0.3">
      <c r="M79" t="s">
        <v>1441</v>
      </c>
      <c r="N79">
        <v>1</v>
      </c>
      <c r="O79" s="6">
        <f t="shared" si="3"/>
        <v>4.5955882352941176E-4</v>
      </c>
      <c r="P79" s="8">
        <f t="shared" si="4"/>
        <v>2.1119431228373703E-7</v>
      </c>
    </row>
    <row r="80" spans="1:16" x14ac:dyDescent="0.3">
      <c r="M80" t="s">
        <v>1411</v>
      </c>
      <c r="N80">
        <v>1</v>
      </c>
      <c r="O80" s="6">
        <f t="shared" si="3"/>
        <v>4.5955882352941176E-4</v>
      </c>
      <c r="P80" s="8">
        <f t="shared" si="4"/>
        <v>2.1119431228373703E-7</v>
      </c>
    </row>
    <row r="81" spans="13:16" x14ac:dyDescent="0.3">
      <c r="M81" t="s">
        <v>1412</v>
      </c>
      <c r="N81">
        <v>6</v>
      </c>
      <c r="O81" s="6">
        <f t="shared" si="3"/>
        <v>2.7573529411764708E-3</v>
      </c>
      <c r="P81" s="8">
        <f t="shared" si="4"/>
        <v>7.6029952422145342E-6</v>
      </c>
    </row>
    <row r="84" spans="13:16" x14ac:dyDescent="0.3">
      <c r="M84" s="6">
        <f>SUM(P46:P81)</f>
        <v>0.80080110226535439</v>
      </c>
      <c r="N84" s="5" t="s">
        <v>1550</v>
      </c>
      <c r="O84" s="5"/>
      <c r="P84" s="5"/>
    </row>
    <row r="85" spans="13:16" x14ac:dyDescent="0.3">
      <c r="M85" s="6">
        <f>1-M84</f>
        <v>0.19919889773464561</v>
      </c>
      <c r="N85" s="5" t="s">
        <v>1551</v>
      </c>
      <c r="O85" s="5"/>
      <c r="P85" s="5"/>
    </row>
  </sheetData>
  <sortState ref="A1:G57">
    <sortCondition ref="E1:E57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59" workbookViewId="0">
      <selection activeCell="M75" sqref="M75:P76"/>
    </sheetView>
  </sheetViews>
  <sheetFormatPr defaultRowHeight="16.2" x14ac:dyDescent="0.3"/>
  <sheetData>
    <row r="1" spans="1:17" x14ac:dyDescent="0.3">
      <c r="A1" s="1">
        <v>43321</v>
      </c>
      <c r="B1">
        <v>220</v>
      </c>
      <c r="C1" t="s">
        <v>0</v>
      </c>
      <c r="D1" t="s">
        <v>1</v>
      </c>
      <c r="E1" t="s">
        <v>71</v>
      </c>
      <c r="F1" t="s">
        <v>49</v>
      </c>
      <c r="G1" t="s">
        <v>1344</v>
      </c>
    </row>
    <row r="2" spans="1:17" x14ac:dyDescent="0.3">
      <c r="A2" s="1">
        <v>43343</v>
      </c>
      <c r="B2">
        <v>210</v>
      </c>
      <c r="C2" t="s">
        <v>180</v>
      </c>
      <c r="D2" t="s">
        <v>207</v>
      </c>
      <c r="E2" t="s">
        <v>297</v>
      </c>
      <c r="F2" t="s">
        <v>280</v>
      </c>
      <c r="G2" t="s">
        <v>1345</v>
      </c>
      <c r="J2" t="s">
        <v>1330</v>
      </c>
      <c r="K2" t="s">
        <v>1331</v>
      </c>
      <c r="M2" s="5" t="s">
        <v>1539</v>
      </c>
      <c r="N2" s="5"/>
      <c r="O2" s="5"/>
      <c r="P2" s="5"/>
      <c r="Q2" s="5"/>
    </row>
    <row r="3" spans="1:17" x14ac:dyDescent="0.3">
      <c r="A3" s="1">
        <v>43321</v>
      </c>
      <c r="B3">
        <v>500</v>
      </c>
      <c r="C3" t="s">
        <v>0</v>
      </c>
      <c r="D3" t="s">
        <v>1</v>
      </c>
      <c r="E3" t="s">
        <v>71</v>
      </c>
      <c r="F3" t="s">
        <v>59</v>
      </c>
      <c r="G3" t="s">
        <v>1344</v>
      </c>
      <c r="I3" t="s">
        <v>1332</v>
      </c>
      <c r="J3">
        <v>8</v>
      </c>
      <c r="K3">
        <v>1168</v>
      </c>
      <c r="M3" s="5" t="s">
        <v>1540</v>
      </c>
      <c r="N3" s="5" t="s">
        <v>1541</v>
      </c>
      <c r="O3" s="5" t="s">
        <v>1542</v>
      </c>
      <c r="P3" s="5" t="s">
        <v>1543</v>
      </c>
      <c r="Q3" s="5" t="s">
        <v>1544</v>
      </c>
    </row>
    <row r="4" spans="1:17" x14ac:dyDescent="0.3">
      <c r="A4" s="1">
        <v>43343</v>
      </c>
      <c r="B4">
        <v>100</v>
      </c>
      <c r="C4" t="s">
        <v>180</v>
      </c>
      <c r="D4" t="s">
        <v>207</v>
      </c>
      <c r="E4" t="s">
        <v>297</v>
      </c>
      <c r="F4" t="s">
        <v>255</v>
      </c>
      <c r="G4" t="s">
        <v>1345</v>
      </c>
      <c r="I4" t="s">
        <v>1333</v>
      </c>
      <c r="J4">
        <v>8</v>
      </c>
      <c r="K4">
        <v>30</v>
      </c>
      <c r="M4" t="s">
        <v>1365</v>
      </c>
      <c r="N4">
        <v>430</v>
      </c>
      <c r="O4" s="5">
        <f>N4/1255</f>
        <v>0.34262948207171312</v>
      </c>
      <c r="P4" s="5">
        <f>LN(O4)</f>
        <v>-1.0711056428782761</v>
      </c>
      <c r="Q4" s="5">
        <f>O4*P4</f>
        <v>-0.36699237166347309</v>
      </c>
    </row>
    <row r="5" spans="1:17" x14ac:dyDescent="0.3">
      <c r="A5" s="1">
        <v>43385</v>
      </c>
      <c r="B5">
        <v>1</v>
      </c>
      <c r="C5" t="s">
        <v>624</v>
      </c>
      <c r="D5" t="s">
        <v>635</v>
      </c>
      <c r="E5" t="s">
        <v>640</v>
      </c>
      <c r="F5" t="s">
        <v>637</v>
      </c>
      <c r="G5" t="s">
        <v>1347</v>
      </c>
      <c r="I5" t="s">
        <v>1334</v>
      </c>
      <c r="J5">
        <v>4</v>
      </c>
      <c r="K5">
        <v>7</v>
      </c>
      <c r="M5" t="s">
        <v>1366</v>
      </c>
      <c r="N5">
        <v>500</v>
      </c>
      <c r="O5" s="5">
        <f t="shared" ref="O5:O34" si="0">N5/1255</f>
        <v>0.39840637450199201</v>
      </c>
      <c r="P5" s="5">
        <f t="shared" ref="P5:P34" si="1">LN(O5)</f>
        <v>-0.92028275314369257</v>
      </c>
      <c r="Q5" s="5">
        <f t="shared" ref="Q5:Q34" si="2">O5*P5</f>
        <v>-0.36664651519669023</v>
      </c>
    </row>
    <row r="6" spans="1:17" x14ac:dyDescent="0.3">
      <c r="A6" s="1">
        <v>43412</v>
      </c>
      <c r="B6">
        <v>9</v>
      </c>
      <c r="C6" t="s">
        <v>965</v>
      </c>
      <c r="D6" t="s">
        <v>1055</v>
      </c>
      <c r="E6" t="s">
        <v>1065</v>
      </c>
      <c r="F6" t="s">
        <v>1058</v>
      </c>
      <c r="G6" t="s">
        <v>1347</v>
      </c>
      <c r="I6" t="s">
        <v>1335</v>
      </c>
      <c r="J6">
        <v>7</v>
      </c>
      <c r="K6">
        <v>38</v>
      </c>
      <c r="M6" t="s">
        <v>1469</v>
      </c>
      <c r="N6">
        <v>110</v>
      </c>
      <c r="O6" s="5">
        <f t="shared" si="0"/>
        <v>8.7649402390438252E-2</v>
      </c>
      <c r="P6" s="5">
        <f t="shared" si="1"/>
        <v>-2.4344104857734679</v>
      </c>
      <c r="Q6" s="5">
        <f t="shared" si="2"/>
        <v>-0.21337462425106093</v>
      </c>
    </row>
    <row r="7" spans="1:17" x14ac:dyDescent="0.3">
      <c r="A7" s="1">
        <v>43400</v>
      </c>
      <c r="B7">
        <v>1</v>
      </c>
      <c r="C7" t="s">
        <v>929</v>
      </c>
      <c r="D7" t="s">
        <v>948</v>
      </c>
      <c r="E7" t="s">
        <v>957</v>
      </c>
      <c r="G7" t="s">
        <v>1347</v>
      </c>
      <c r="I7" t="s">
        <v>1336</v>
      </c>
      <c r="J7">
        <v>4</v>
      </c>
      <c r="K7">
        <v>12</v>
      </c>
      <c r="M7" t="s">
        <v>1370</v>
      </c>
      <c r="N7">
        <v>1</v>
      </c>
      <c r="O7" s="5">
        <f t="shared" si="0"/>
        <v>7.9681274900398409E-4</v>
      </c>
      <c r="P7" s="5">
        <f t="shared" si="1"/>
        <v>-7.134890851565884</v>
      </c>
      <c r="Q7" s="5">
        <f t="shared" si="2"/>
        <v>-5.6851719932795889E-3</v>
      </c>
    </row>
    <row r="8" spans="1:17" x14ac:dyDescent="0.3">
      <c r="A8" s="1">
        <v>43353</v>
      </c>
      <c r="B8">
        <v>1</v>
      </c>
      <c r="C8" t="s">
        <v>376</v>
      </c>
      <c r="D8" t="s">
        <v>387</v>
      </c>
      <c r="E8" t="s">
        <v>446</v>
      </c>
      <c r="G8" t="s">
        <v>1345</v>
      </c>
      <c r="I8" t="s">
        <v>1337</v>
      </c>
      <c r="J8">
        <v>31</v>
      </c>
      <c r="K8">
        <v>1255</v>
      </c>
      <c r="M8" t="s">
        <v>1371</v>
      </c>
      <c r="N8">
        <v>1</v>
      </c>
      <c r="O8" s="5">
        <f t="shared" si="0"/>
        <v>7.9681274900398409E-4</v>
      </c>
      <c r="P8" s="5">
        <f t="shared" si="1"/>
        <v>-7.134890851565884</v>
      </c>
      <c r="Q8" s="5">
        <f t="shared" si="2"/>
        <v>-5.6851719932795889E-3</v>
      </c>
    </row>
    <row r="9" spans="1:17" x14ac:dyDescent="0.3">
      <c r="A9" s="1">
        <v>43321</v>
      </c>
      <c r="B9">
        <v>55</v>
      </c>
      <c r="C9" t="s">
        <v>0</v>
      </c>
      <c r="D9" t="s">
        <v>2</v>
      </c>
      <c r="E9" t="s">
        <v>67</v>
      </c>
      <c r="G9" t="s">
        <v>1344</v>
      </c>
      <c r="M9" t="s">
        <v>1419</v>
      </c>
      <c r="N9">
        <v>75</v>
      </c>
      <c r="O9" s="5">
        <f t="shared" si="0"/>
        <v>5.9760956175298807E-2</v>
      </c>
      <c r="P9" s="5">
        <f t="shared" si="1"/>
        <v>-2.8174027380295739</v>
      </c>
      <c r="Q9" s="5">
        <f t="shared" si="2"/>
        <v>-0.16837068155555224</v>
      </c>
    </row>
    <row r="10" spans="1:17" x14ac:dyDescent="0.3">
      <c r="A10" s="1">
        <v>43353</v>
      </c>
      <c r="B10">
        <v>10</v>
      </c>
      <c r="C10" t="s">
        <v>376</v>
      </c>
      <c r="D10" t="s">
        <v>440</v>
      </c>
      <c r="E10" t="s">
        <v>446</v>
      </c>
      <c r="G10" t="s">
        <v>1345</v>
      </c>
      <c r="I10" t="s">
        <v>1365</v>
      </c>
      <c r="J10">
        <v>430</v>
      </c>
      <c r="M10" t="s">
        <v>1535</v>
      </c>
      <c r="N10">
        <v>13</v>
      </c>
      <c r="O10" s="5">
        <f t="shared" si="0"/>
        <v>1.0358565737051793E-2</v>
      </c>
      <c r="P10" s="5">
        <f t="shared" si="1"/>
        <v>-4.5699414941043477</v>
      </c>
      <c r="Q10" s="5">
        <f t="shared" si="2"/>
        <v>-4.7338039381160574E-2</v>
      </c>
    </row>
    <row r="11" spans="1:17" x14ac:dyDescent="0.3">
      <c r="A11" s="1">
        <v>43412</v>
      </c>
      <c r="B11">
        <v>10</v>
      </c>
      <c r="C11" t="s">
        <v>965</v>
      </c>
      <c r="D11" t="s">
        <v>982</v>
      </c>
      <c r="E11" t="s">
        <v>1065</v>
      </c>
      <c r="G11" t="s">
        <v>1347</v>
      </c>
      <c r="I11" t="s">
        <v>1366</v>
      </c>
      <c r="J11">
        <v>500</v>
      </c>
      <c r="M11" t="s">
        <v>1428</v>
      </c>
      <c r="N11">
        <v>38</v>
      </c>
      <c r="O11" s="5">
        <f t="shared" si="0"/>
        <v>3.0278884462151396E-2</v>
      </c>
      <c r="P11" s="5">
        <f t="shared" si="1"/>
        <v>-3.4973046918394983</v>
      </c>
      <c r="Q11" s="5">
        <f t="shared" si="2"/>
        <v>-0.10589448469314816</v>
      </c>
    </row>
    <row r="12" spans="1:17" x14ac:dyDescent="0.3">
      <c r="A12" s="1">
        <v>43321</v>
      </c>
      <c r="B12">
        <v>7</v>
      </c>
      <c r="C12" t="s">
        <v>0</v>
      </c>
      <c r="D12" t="s">
        <v>35</v>
      </c>
      <c r="E12" t="s">
        <v>67</v>
      </c>
      <c r="G12" t="s">
        <v>1344</v>
      </c>
      <c r="I12" t="s">
        <v>1469</v>
      </c>
      <c r="J12">
        <v>110</v>
      </c>
      <c r="M12" t="s">
        <v>1420</v>
      </c>
      <c r="N12">
        <v>10</v>
      </c>
      <c r="O12" s="5">
        <f t="shared" si="0"/>
        <v>7.9681274900398405E-3</v>
      </c>
      <c r="P12" s="5">
        <f t="shared" si="1"/>
        <v>-4.832305758571839</v>
      </c>
      <c r="Q12" s="5">
        <f t="shared" si="2"/>
        <v>-3.8504428355154094E-2</v>
      </c>
    </row>
    <row r="13" spans="1:17" x14ac:dyDescent="0.3">
      <c r="A13" s="1">
        <v>43353</v>
      </c>
      <c r="B13">
        <v>2</v>
      </c>
      <c r="C13" t="s">
        <v>376</v>
      </c>
      <c r="D13" t="s">
        <v>408</v>
      </c>
      <c r="E13" t="s">
        <v>446</v>
      </c>
      <c r="G13" t="s">
        <v>1345</v>
      </c>
      <c r="I13" t="s">
        <v>1370</v>
      </c>
      <c r="J13">
        <v>1</v>
      </c>
      <c r="M13" t="s">
        <v>1537</v>
      </c>
      <c r="N13">
        <v>1</v>
      </c>
      <c r="O13" s="5">
        <f t="shared" si="0"/>
        <v>7.9681274900398409E-4</v>
      </c>
      <c r="P13" s="5">
        <f t="shared" si="1"/>
        <v>-7.134890851565884</v>
      </c>
      <c r="Q13" s="5">
        <f t="shared" si="2"/>
        <v>-5.6851719932795889E-3</v>
      </c>
    </row>
    <row r="14" spans="1:17" x14ac:dyDescent="0.3">
      <c r="A14" s="1">
        <v>43385</v>
      </c>
      <c r="B14">
        <v>1</v>
      </c>
      <c r="C14" t="s">
        <v>624</v>
      </c>
      <c r="D14" t="s">
        <v>636</v>
      </c>
      <c r="E14" t="s">
        <v>640</v>
      </c>
      <c r="G14" t="s">
        <v>1347</v>
      </c>
      <c r="I14" t="s">
        <v>1371</v>
      </c>
      <c r="J14">
        <v>1</v>
      </c>
      <c r="M14" t="s">
        <v>1282</v>
      </c>
      <c r="N14">
        <v>8</v>
      </c>
      <c r="O14" s="5">
        <f t="shared" si="0"/>
        <v>6.3745019920318727E-3</v>
      </c>
      <c r="P14" s="5">
        <f t="shared" si="1"/>
        <v>-5.0554493098860487</v>
      </c>
      <c r="Q14" s="5">
        <f t="shared" si="2"/>
        <v>-3.2225971696484772E-2</v>
      </c>
    </row>
    <row r="15" spans="1:17" x14ac:dyDescent="0.3">
      <c r="A15" s="1">
        <v>43400</v>
      </c>
      <c r="B15">
        <v>1</v>
      </c>
      <c r="C15" t="s">
        <v>929</v>
      </c>
      <c r="D15" t="s">
        <v>947</v>
      </c>
      <c r="E15" t="s">
        <v>957</v>
      </c>
      <c r="G15" t="s">
        <v>1347</v>
      </c>
      <c r="I15" t="s">
        <v>1419</v>
      </c>
      <c r="J15">
        <v>75</v>
      </c>
      <c r="M15" t="s">
        <v>1422</v>
      </c>
      <c r="N15">
        <v>1</v>
      </c>
      <c r="O15" s="5">
        <f t="shared" si="0"/>
        <v>7.9681274900398409E-4</v>
      </c>
      <c r="P15" s="5">
        <f t="shared" si="1"/>
        <v>-7.134890851565884</v>
      </c>
      <c r="Q15" s="5">
        <f t="shared" si="2"/>
        <v>-5.6851719932795889E-3</v>
      </c>
    </row>
    <row r="16" spans="1:17" x14ac:dyDescent="0.3">
      <c r="A16" s="1">
        <v>43412</v>
      </c>
      <c r="B16">
        <v>2</v>
      </c>
      <c r="C16" t="s">
        <v>965</v>
      </c>
      <c r="D16" t="s">
        <v>1005</v>
      </c>
      <c r="E16" t="s">
        <v>1065</v>
      </c>
      <c r="G16" t="s">
        <v>1347</v>
      </c>
      <c r="I16" t="s">
        <v>1535</v>
      </c>
      <c r="J16">
        <v>13</v>
      </c>
      <c r="M16" t="s">
        <v>1385</v>
      </c>
      <c r="N16">
        <v>2</v>
      </c>
      <c r="O16" s="5">
        <f t="shared" si="0"/>
        <v>1.5936254980079682E-3</v>
      </c>
      <c r="P16" s="5">
        <f t="shared" si="1"/>
        <v>-6.4417436710059386</v>
      </c>
      <c r="Q16" s="5">
        <f t="shared" si="2"/>
        <v>-1.0265726965746517E-2</v>
      </c>
    </row>
    <row r="17" spans="1:17" x14ac:dyDescent="0.3">
      <c r="A17" s="1">
        <v>43321</v>
      </c>
      <c r="B17">
        <v>38</v>
      </c>
      <c r="C17" t="s">
        <v>0</v>
      </c>
      <c r="D17" t="s">
        <v>3</v>
      </c>
      <c r="E17" t="s">
        <v>71</v>
      </c>
      <c r="G17" t="s">
        <v>1344</v>
      </c>
      <c r="I17" t="s">
        <v>1428</v>
      </c>
      <c r="J17">
        <v>38</v>
      </c>
      <c r="M17" t="s">
        <v>1386</v>
      </c>
      <c r="N17">
        <v>2</v>
      </c>
      <c r="O17" s="5">
        <f t="shared" si="0"/>
        <v>1.5936254980079682E-3</v>
      </c>
      <c r="P17" s="5">
        <f t="shared" si="1"/>
        <v>-6.4417436710059386</v>
      </c>
      <c r="Q17" s="5">
        <f t="shared" si="2"/>
        <v>-1.0265726965746517E-2</v>
      </c>
    </row>
    <row r="18" spans="1:17" x14ac:dyDescent="0.3">
      <c r="A18" s="1">
        <v>43412</v>
      </c>
      <c r="B18">
        <v>10</v>
      </c>
      <c r="C18" t="s">
        <v>965</v>
      </c>
      <c r="D18" t="s">
        <v>1005</v>
      </c>
      <c r="E18" t="s">
        <v>1062</v>
      </c>
      <c r="F18" t="s">
        <v>1000</v>
      </c>
      <c r="G18" t="s">
        <v>1347</v>
      </c>
      <c r="I18" t="s">
        <v>1420</v>
      </c>
      <c r="J18">
        <v>10</v>
      </c>
      <c r="M18" t="s">
        <v>1389</v>
      </c>
      <c r="N18">
        <v>1</v>
      </c>
      <c r="O18" s="5">
        <f t="shared" si="0"/>
        <v>7.9681274900398409E-4</v>
      </c>
      <c r="P18" s="5">
        <f t="shared" si="1"/>
        <v>-7.134890851565884</v>
      </c>
      <c r="Q18" s="5">
        <f t="shared" si="2"/>
        <v>-5.6851719932795889E-3</v>
      </c>
    </row>
    <row r="19" spans="1:17" x14ac:dyDescent="0.3">
      <c r="A19" s="1">
        <v>43353</v>
      </c>
      <c r="B19">
        <v>1</v>
      </c>
      <c r="C19" t="s">
        <v>437</v>
      </c>
      <c r="D19" t="s">
        <v>442</v>
      </c>
      <c r="E19" t="s">
        <v>445</v>
      </c>
      <c r="F19" t="s">
        <v>441</v>
      </c>
      <c r="G19" t="s">
        <v>1345</v>
      </c>
      <c r="I19" t="s">
        <v>1537</v>
      </c>
      <c r="J19">
        <v>1</v>
      </c>
      <c r="M19" t="s">
        <v>1500</v>
      </c>
      <c r="N19">
        <v>5</v>
      </c>
      <c r="O19" s="5">
        <f t="shared" si="0"/>
        <v>3.9840637450199202E-3</v>
      </c>
      <c r="P19" s="5">
        <f t="shared" si="1"/>
        <v>-5.5254529391317835</v>
      </c>
      <c r="Q19" s="5">
        <f t="shared" si="2"/>
        <v>-2.2013756729608699E-2</v>
      </c>
    </row>
    <row r="20" spans="1:17" x14ac:dyDescent="0.3">
      <c r="A20" s="1">
        <v>43353</v>
      </c>
      <c r="B20">
        <v>1</v>
      </c>
      <c r="C20" t="s">
        <v>374</v>
      </c>
      <c r="D20" t="s">
        <v>382</v>
      </c>
      <c r="E20" t="s">
        <v>445</v>
      </c>
      <c r="F20" t="s">
        <v>394</v>
      </c>
      <c r="G20" t="s">
        <v>1345</v>
      </c>
      <c r="I20" t="s">
        <v>1282</v>
      </c>
      <c r="J20">
        <v>8</v>
      </c>
      <c r="M20" t="s">
        <v>1392</v>
      </c>
      <c r="N20">
        <v>3</v>
      </c>
      <c r="O20" s="5">
        <f t="shared" si="0"/>
        <v>2.3904382470119521E-3</v>
      </c>
      <c r="P20" s="5">
        <f t="shared" si="1"/>
        <v>-6.0362785628977749</v>
      </c>
      <c r="Q20" s="5">
        <f t="shared" si="2"/>
        <v>-1.4429351146369182E-2</v>
      </c>
    </row>
    <row r="21" spans="1:17" x14ac:dyDescent="0.3">
      <c r="A21" s="1">
        <v>43385</v>
      </c>
      <c r="B21">
        <v>1</v>
      </c>
      <c r="C21" t="s">
        <v>632</v>
      </c>
      <c r="D21" t="s">
        <v>633</v>
      </c>
      <c r="E21" t="s">
        <v>639</v>
      </c>
      <c r="F21" t="s">
        <v>622</v>
      </c>
      <c r="G21" t="s">
        <v>1347</v>
      </c>
      <c r="I21" t="s">
        <v>1422</v>
      </c>
      <c r="J21">
        <v>1</v>
      </c>
      <c r="M21" t="s">
        <v>1394</v>
      </c>
      <c r="N21">
        <v>2</v>
      </c>
      <c r="O21" s="5">
        <f t="shared" si="0"/>
        <v>1.5936254980079682E-3</v>
      </c>
      <c r="P21" s="5">
        <f t="shared" si="1"/>
        <v>-6.4417436710059386</v>
      </c>
      <c r="Q21" s="5">
        <f t="shared" si="2"/>
        <v>-1.0265726965746517E-2</v>
      </c>
    </row>
    <row r="22" spans="1:17" x14ac:dyDescent="0.3">
      <c r="A22" s="1">
        <v>43412</v>
      </c>
      <c r="B22">
        <v>6</v>
      </c>
      <c r="C22" t="s">
        <v>963</v>
      </c>
      <c r="D22" t="s">
        <v>975</v>
      </c>
      <c r="E22" t="s">
        <v>1062</v>
      </c>
      <c r="F22" t="s">
        <v>998</v>
      </c>
      <c r="G22" t="s">
        <v>1347</v>
      </c>
      <c r="I22" t="s">
        <v>1385</v>
      </c>
      <c r="J22">
        <v>2</v>
      </c>
      <c r="M22" t="s">
        <v>1454</v>
      </c>
      <c r="N22">
        <v>1</v>
      </c>
      <c r="O22" s="5">
        <f t="shared" si="0"/>
        <v>7.9681274900398409E-4</v>
      </c>
      <c r="P22" s="5">
        <f t="shared" si="1"/>
        <v>-7.134890851565884</v>
      </c>
      <c r="Q22" s="5">
        <f t="shared" si="2"/>
        <v>-5.6851719932795889E-3</v>
      </c>
    </row>
    <row r="23" spans="1:17" x14ac:dyDescent="0.3">
      <c r="A23" s="1">
        <v>43321</v>
      </c>
      <c r="B23">
        <v>1</v>
      </c>
      <c r="C23" t="s">
        <v>0</v>
      </c>
      <c r="D23" t="s">
        <v>55</v>
      </c>
      <c r="E23" t="s">
        <v>65</v>
      </c>
      <c r="G23" t="s">
        <v>1344</v>
      </c>
      <c r="I23" t="s">
        <v>1386</v>
      </c>
      <c r="J23">
        <v>2</v>
      </c>
      <c r="M23" t="s">
        <v>1430</v>
      </c>
      <c r="N23">
        <v>1</v>
      </c>
      <c r="O23" s="5">
        <f t="shared" si="0"/>
        <v>7.9681274900398409E-4</v>
      </c>
      <c r="P23" s="5">
        <f t="shared" si="1"/>
        <v>-7.134890851565884</v>
      </c>
      <c r="Q23" s="5">
        <f t="shared" si="2"/>
        <v>-5.6851719932795889E-3</v>
      </c>
    </row>
    <row r="24" spans="1:17" x14ac:dyDescent="0.3">
      <c r="A24" s="1">
        <v>43321</v>
      </c>
      <c r="B24">
        <v>2</v>
      </c>
      <c r="C24" t="s">
        <v>11</v>
      </c>
      <c r="D24" t="s">
        <v>51</v>
      </c>
      <c r="E24" t="s">
        <v>65</v>
      </c>
      <c r="G24" t="s">
        <v>1344</v>
      </c>
      <c r="I24" t="s">
        <v>1389</v>
      </c>
      <c r="J24">
        <v>1</v>
      </c>
      <c r="M24" t="s">
        <v>1396</v>
      </c>
      <c r="N24">
        <v>17</v>
      </c>
      <c r="O24" s="5">
        <f t="shared" si="0"/>
        <v>1.3545816733067729E-2</v>
      </c>
      <c r="P24" s="5">
        <f t="shared" si="1"/>
        <v>-4.3016775075096678</v>
      </c>
      <c r="Q24" s="5">
        <f t="shared" si="2"/>
        <v>-5.8269735161485536E-2</v>
      </c>
    </row>
    <row r="25" spans="1:17" x14ac:dyDescent="0.3">
      <c r="A25" s="1">
        <v>43321</v>
      </c>
      <c r="B25">
        <v>1</v>
      </c>
      <c r="C25" t="s">
        <v>8</v>
      </c>
      <c r="D25" t="s">
        <v>22</v>
      </c>
      <c r="E25" t="s">
        <v>65</v>
      </c>
      <c r="G25" t="s">
        <v>1344</v>
      </c>
      <c r="I25" t="s">
        <v>1500</v>
      </c>
      <c r="J25">
        <v>5</v>
      </c>
      <c r="M25" t="s">
        <v>1398</v>
      </c>
      <c r="N25">
        <v>6</v>
      </c>
      <c r="O25" s="5">
        <f t="shared" si="0"/>
        <v>4.7808764940239041E-3</v>
      </c>
      <c r="P25" s="5">
        <f t="shared" si="1"/>
        <v>-5.3431313823378295</v>
      </c>
      <c r="Q25" s="5">
        <f t="shared" si="2"/>
        <v>-2.554485123030038E-2</v>
      </c>
    </row>
    <row r="26" spans="1:17" x14ac:dyDescent="0.3">
      <c r="A26" s="1">
        <v>43343</v>
      </c>
      <c r="B26">
        <v>1</v>
      </c>
      <c r="C26" t="s">
        <v>178</v>
      </c>
      <c r="D26" t="s">
        <v>293</v>
      </c>
      <c r="E26" t="s">
        <v>296</v>
      </c>
      <c r="G26" t="s">
        <v>1345</v>
      </c>
      <c r="I26" t="s">
        <v>1392</v>
      </c>
      <c r="J26">
        <v>3</v>
      </c>
      <c r="M26" t="s">
        <v>1399</v>
      </c>
      <c r="N26">
        <v>1</v>
      </c>
      <c r="O26" s="5">
        <f t="shared" si="0"/>
        <v>7.9681274900398409E-4</v>
      </c>
      <c r="P26" s="5">
        <f t="shared" si="1"/>
        <v>-7.134890851565884</v>
      </c>
      <c r="Q26" s="5">
        <f t="shared" si="2"/>
        <v>-5.6851719932795889E-3</v>
      </c>
    </row>
    <row r="27" spans="1:17" x14ac:dyDescent="0.3">
      <c r="A27" s="1">
        <v>43353</v>
      </c>
      <c r="B27">
        <v>1</v>
      </c>
      <c r="C27" t="s">
        <v>376</v>
      </c>
      <c r="D27" t="s">
        <v>422</v>
      </c>
      <c r="E27" t="s">
        <v>445</v>
      </c>
      <c r="G27" t="s">
        <v>1345</v>
      </c>
      <c r="I27" t="s">
        <v>1394</v>
      </c>
      <c r="J27">
        <v>2</v>
      </c>
      <c r="M27" t="s">
        <v>1460</v>
      </c>
      <c r="N27">
        <v>2</v>
      </c>
      <c r="O27" s="5">
        <f t="shared" si="0"/>
        <v>1.5936254980079682E-3</v>
      </c>
      <c r="P27" s="5">
        <f t="shared" si="1"/>
        <v>-6.4417436710059386</v>
      </c>
      <c r="Q27" s="5">
        <f t="shared" si="2"/>
        <v>-1.0265726965746517E-2</v>
      </c>
    </row>
    <row r="28" spans="1:17" x14ac:dyDescent="0.3">
      <c r="A28" s="1">
        <v>43321</v>
      </c>
      <c r="B28">
        <v>3</v>
      </c>
      <c r="C28" t="s">
        <v>12</v>
      </c>
      <c r="D28" t="s">
        <v>52</v>
      </c>
      <c r="E28" t="s">
        <v>65</v>
      </c>
      <c r="G28" t="s">
        <v>1344</v>
      </c>
      <c r="I28" t="s">
        <v>1454</v>
      </c>
      <c r="J28">
        <v>1</v>
      </c>
      <c r="M28" t="s">
        <v>1403</v>
      </c>
      <c r="N28">
        <v>7</v>
      </c>
      <c r="O28" s="5">
        <f t="shared" si="0"/>
        <v>5.5776892430278889E-3</v>
      </c>
      <c r="P28" s="5">
        <f t="shared" si="1"/>
        <v>-5.1889807025105705</v>
      </c>
      <c r="Q28" s="5">
        <f t="shared" si="2"/>
        <v>-2.8942521846672509E-2</v>
      </c>
    </row>
    <row r="29" spans="1:17" x14ac:dyDescent="0.3">
      <c r="A29" s="1">
        <v>43343</v>
      </c>
      <c r="B29">
        <v>1</v>
      </c>
      <c r="C29" t="s">
        <v>176</v>
      </c>
      <c r="D29" t="s">
        <v>292</v>
      </c>
      <c r="E29" t="s">
        <v>296</v>
      </c>
      <c r="G29" t="s">
        <v>1345</v>
      </c>
      <c r="I29" t="s">
        <v>1430</v>
      </c>
      <c r="J29">
        <v>1</v>
      </c>
      <c r="M29" t="s">
        <v>1530</v>
      </c>
      <c r="N29">
        <v>1</v>
      </c>
      <c r="O29" s="5">
        <f t="shared" si="0"/>
        <v>7.9681274900398409E-4</v>
      </c>
      <c r="P29" s="5">
        <f t="shared" si="1"/>
        <v>-7.134890851565884</v>
      </c>
      <c r="Q29" s="5">
        <f t="shared" si="2"/>
        <v>-5.6851719932795889E-3</v>
      </c>
    </row>
    <row r="30" spans="1:17" x14ac:dyDescent="0.3">
      <c r="A30" s="1">
        <v>43412</v>
      </c>
      <c r="B30">
        <v>1</v>
      </c>
      <c r="C30" t="s">
        <v>963</v>
      </c>
      <c r="D30" t="s">
        <v>1053</v>
      </c>
      <c r="E30" t="s">
        <v>1062</v>
      </c>
      <c r="G30" t="s">
        <v>1347</v>
      </c>
      <c r="I30" t="s">
        <v>1396</v>
      </c>
      <c r="J30">
        <v>17</v>
      </c>
      <c r="M30" t="s">
        <v>1407</v>
      </c>
      <c r="N30">
        <v>4</v>
      </c>
      <c r="O30" s="5">
        <f t="shared" si="0"/>
        <v>3.1872509960159364E-3</v>
      </c>
      <c r="P30" s="5">
        <f t="shared" si="1"/>
        <v>-5.7485964904459932</v>
      </c>
      <c r="Q30" s="5">
        <f t="shared" si="2"/>
        <v>-1.8322219889867708E-2</v>
      </c>
    </row>
    <row r="31" spans="1:17" x14ac:dyDescent="0.3">
      <c r="A31" s="1">
        <v>43343</v>
      </c>
      <c r="B31">
        <v>1</v>
      </c>
      <c r="C31" t="s">
        <v>176</v>
      </c>
      <c r="D31" t="s">
        <v>290</v>
      </c>
      <c r="E31" t="s">
        <v>295</v>
      </c>
      <c r="G31" t="s">
        <v>1345</v>
      </c>
      <c r="I31" t="s">
        <v>1398</v>
      </c>
      <c r="J31">
        <v>6</v>
      </c>
      <c r="M31" t="s">
        <v>1409</v>
      </c>
      <c r="N31">
        <v>5</v>
      </c>
      <c r="O31" s="5">
        <f t="shared" si="0"/>
        <v>3.9840637450199202E-3</v>
      </c>
      <c r="P31" s="5">
        <f t="shared" si="1"/>
        <v>-5.5254529391317835</v>
      </c>
      <c r="Q31" s="5">
        <f t="shared" si="2"/>
        <v>-2.2013756729608699E-2</v>
      </c>
    </row>
    <row r="32" spans="1:17" x14ac:dyDescent="0.3">
      <c r="A32" s="1">
        <v>43343</v>
      </c>
      <c r="B32">
        <v>1</v>
      </c>
      <c r="C32" t="s">
        <v>176</v>
      </c>
      <c r="D32" t="s">
        <v>291</v>
      </c>
      <c r="E32" t="s">
        <v>295</v>
      </c>
      <c r="G32" t="s">
        <v>1345</v>
      </c>
      <c r="I32" t="s">
        <v>1399</v>
      </c>
      <c r="J32">
        <v>1</v>
      </c>
      <c r="M32" t="s">
        <v>1412</v>
      </c>
      <c r="N32">
        <v>5</v>
      </c>
      <c r="O32" s="5">
        <f t="shared" si="0"/>
        <v>3.9840637450199202E-3</v>
      </c>
      <c r="P32" s="5">
        <f t="shared" si="1"/>
        <v>-5.5254529391317835</v>
      </c>
      <c r="Q32" s="5">
        <f t="shared" si="2"/>
        <v>-2.2013756729608699E-2</v>
      </c>
    </row>
    <row r="33" spans="1:17" x14ac:dyDescent="0.3">
      <c r="A33" s="1">
        <v>43412</v>
      </c>
      <c r="B33">
        <v>1</v>
      </c>
      <c r="C33" t="s">
        <v>963</v>
      </c>
      <c r="D33" t="s">
        <v>1054</v>
      </c>
      <c r="E33" t="s">
        <v>1063</v>
      </c>
      <c r="G33" t="s">
        <v>1347</v>
      </c>
      <c r="I33" t="s">
        <v>1460</v>
      </c>
      <c r="J33">
        <v>2</v>
      </c>
      <c r="M33" t="s">
        <v>1538</v>
      </c>
      <c r="N33">
        <v>1</v>
      </c>
      <c r="O33" s="5">
        <f t="shared" si="0"/>
        <v>7.9681274900398409E-4</v>
      </c>
      <c r="P33" s="5">
        <f t="shared" si="1"/>
        <v>-7.134890851565884</v>
      </c>
      <c r="Q33" s="5">
        <f t="shared" si="2"/>
        <v>-5.6851719932795889E-3</v>
      </c>
    </row>
    <row r="34" spans="1:17" x14ac:dyDescent="0.3">
      <c r="A34" s="1">
        <v>43412</v>
      </c>
      <c r="B34">
        <v>2</v>
      </c>
      <c r="C34" t="s">
        <v>1051</v>
      </c>
      <c r="D34" t="s">
        <v>971</v>
      </c>
      <c r="E34" t="s">
        <v>1060</v>
      </c>
      <c r="G34" t="s">
        <v>1347</v>
      </c>
      <c r="I34" t="s">
        <v>1403</v>
      </c>
      <c r="J34">
        <v>7</v>
      </c>
      <c r="M34" t="s">
        <v>1414</v>
      </c>
      <c r="N34">
        <v>1</v>
      </c>
      <c r="O34" s="5">
        <f t="shared" si="0"/>
        <v>7.9681274900398409E-4</v>
      </c>
      <c r="P34" s="5">
        <f t="shared" si="1"/>
        <v>-7.134890851565884</v>
      </c>
      <c r="Q34" s="5">
        <f t="shared" si="2"/>
        <v>-5.6851719932795889E-3</v>
      </c>
    </row>
    <row r="35" spans="1:17" x14ac:dyDescent="0.3">
      <c r="A35" s="1">
        <v>43343</v>
      </c>
      <c r="B35">
        <v>1</v>
      </c>
      <c r="C35" t="s">
        <v>175</v>
      </c>
      <c r="D35" t="s">
        <v>236</v>
      </c>
      <c r="E35" t="s">
        <v>295</v>
      </c>
      <c r="G35" t="s">
        <v>1345</v>
      </c>
      <c r="I35" t="s">
        <v>1530</v>
      </c>
      <c r="J35">
        <v>1</v>
      </c>
    </row>
    <row r="36" spans="1:17" x14ac:dyDescent="0.3">
      <c r="A36" s="1">
        <v>43412</v>
      </c>
      <c r="B36">
        <v>1</v>
      </c>
      <c r="C36" t="s">
        <v>1001</v>
      </c>
      <c r="D36" t="s">
        <v>1021</v>
      </c>
      <c r="E36" t="s">
        <v>1063</v>
      </c>
      <c r="G36" t="s">
        <v>1347</v>
      </c>
      <c r="I36" t="s">
        <v>1407</v>
      </c>
      <c r="J36">
        <v>4</v>
      </c>
      <c r="M36" s="5" t="s">
        <v>1545</v>
      </c>
      <c r="N36" s="5"/>
      <c r="O36" s="5">
        <f>SUM(Q4:Q34)</f>
        <v>-1.6544968660453065</v>
      </c>
    </row>
    <row r="37" spans="1:17" x14ac:dyDescent="0.3">
      <c r="A37" s="1">
        <v>43321</v>
      </c>
      <c r="B37">
        <v>5</v>
      </c>
      <c r="C37" t="s">
        <v>11</v>
      </c>
      <c r="D37" t="s">
        <v>16</v>
      </c>
      <c r="E37" t="s">
        <v>63</v>
      </c>
      <c r="F37" t="s">
        <v>57</v>
      </c>
      <c r="G37" t="s">
        <v>1344</v>
      </c>
      <c r="I37" t="s">
        <v>1409</v>
      </c>
      <c r="J37">
        <v>5</v>
      </c>
      <c r="M37" s="5" t="s">
        <v>1546</v>
      </c>
      <c r="N37" s="5"/>
      <c r="O37" s="5">
        <f>O36*(-1)</f>
        <v>1.6544968660453065</v>
      </c>
    </row>
    <row r="38" spans="1:17" x14ac:dyDescent="0.3">
      <c r="A38" s="1">
        <v>43343</v>
      </c>
      <c r="B38">
        <v>8</v>
      </c>
      <c r="C38" t="s">
        <v>179</v>
      </c>
      <c r="D38" t="s">
        <v>194</v>
      </c>
      <c r="E38" t="s">
        <v>300</v>
      </c>
      <c r="F38" t="s">
        <v>289</v>
      </c>
      <c r="G38" t="s">
        <v>1345</v>
      </c>
      <c r="I38" t="s">
        <v>1412</v>
      </c>
      <c r="J38">
        <v>5</v>
      </c>
      <c r="M38" t="s">
        <v>1547</v>
      </c>
      <c r="N38">
        <f>O37/LOG(31)</f>
        <v>1.1093867254908603</v>
      </c>
    </row>
    <row r="39" spans="1:17" x14ac:dyDescent="0.3">
      <c r="A39" s="1">
        <v>43353</v>
      </c>
      <c r="B39">
        <v>1</v>
      </c>
      <c r="C39" t="s">
        <v>372</v>
      </c>
      <c r="D39" t="s">
        <v>377</v>
      </c>
      <c r="E39" t="s">
        <v>443</v>
      </c>
      <c r="F39" t="s">
        <v>426</v>
      </c>
      <c r="G39" t="s">
        <v>1345</v>
      </c>
      <c r="I39" t="s">
        <v>1538</v>
      </c>
      <c r="J39">
        <v>1</v>
      </c>
    </row>
    <row r="40" spans="1:17" x14ac:dyDescent="0.3">
      <c r="A40" s="1">
        <v>43369</v>
      </c>
      <c r="B40">
        <v>1</v>
      </c>
      <c r="C40" t="s">
        <v>497</v>
      </c>
      <c r="D40" t="s">
        <v>509</v>
      </c>
      <c r="E40" t="s">
        <v>575</v>
      </c>
      <c r="F40" t="s">
        <v>566</v>
      </c>
      <c r="G40" t="s">
        <v>1341</v>
      </c>
      <c r="I40" t="s">
        <v>1414</v>
      </c>
      <c r="J40">
        <v>1</v>
      </c>
      <c r="M40" s="5" t="s">
        <v>1548</v>
      </c>
      <c r="N40" s="5"/>
      <c r="O40" s="5"/>
      <c r="P40" s="5"/>
    </row>
    <row r="41" spans="1:17" x14ac:dyDescent="0.3">
      <c r="A41" s="1">
        <v>43385</v>
      </c>
      <c r="B41">
        <v>1</v>
      </c>
      <c r="C41" t="s">
        <v>11</v>
      </c>
      <c r="D41" t="s">
        <v>634</v>
      </c>
      <c r="E41" t="s">
        <v>638</v>
      </c>
      <c r="F41" t="s">
        <v>600</v>
      </c>
      <c r="G41" t="s">
        <v>1347</v>
      </c>
      <c r="M41" s="5" t="s">
        <v>1540</v>
      </c>
      <c r="N41" s="5" t="s">
        <v>1541</v>
      </c>
      <c r="O41" s="5" t="s">
        <v>1542</v>
      </c>
      <c r="P41" s="5" t="s">
        <v>1549</v>
      </c>
    </row>
    <row r="42" spans="1:17" x14ac:dyDescent="0.3">
      <c r="A42" s="1">
        <v>43400</v>
      </c>
      <c r="B42">
        <v>1</v>
      </c>
      <c r="C42" t="s">
        <v>926</v>
      </c>
      <c r="D42" t="s">
        <v>930</v>
      </c>
      <c r="E42" t="s">
        <v>955</v>
      </c>
      <c r="F42" t="s">
        <v>936</v>
      </c>
      <c r="G42" t="s">
        <v>1347</v>
      </c>
      <c r="M42" t="s">
        <v>1365</v>
      </c>
      <c r="N42">
        <v>430</v>
      </c>
      <c r="O42" s="6">
        <f>N42/1255</f>
        <v>0.34262948207171312</v>
      </c>
      <c r="P42" s="7">
        <f>O42*O42</f>
        <v>0.11739496198473039</v>
      </c>
    </row>
    <row r="43" spans="1:17" x14ac:dyDescent="0.3">
      <c r="A43" s="1">
        <v>43343</v>
      </c>
      <c r="B43">
        <v>2</v>
      </c>
      <c r="C43" t="s">
        <v>179</v>
      </c>
      <c r="D43" t="s">
        <v>196</v>
      </c>
      <c r="E43" t="s">
        <v>300</v>
      </c>
      <c r="F43" t="s">
        <v>288</v>
      </c>
      <c r="G43" t="s">
        <v>1345</v>
      </c>
      <c r="M43" t="s">
        <v>1366</v>
      </c>
      <c r="N43">
        <v>500</v>
      </c>
      <c r="O43" s="6">
        <f t="shared" ref="O43:O72" si="3">N43/1255</f>
        <v>0.39840637450199201</v>
      </c>
      <c r="P43" s="7">
        <f t="shared" ref="P43:P72" si="4">O43*O43</f>
        <v>0.15872763924382152</v>
      </c>
    </row>
    <row r="44" spans="1:17" x14ac:dyDescent="0.3">
      <c r="A44" s="1">
        <v>43353</v>
      </c>
      <c r="B44">
        <v>1</v>
      </c>
      <c r="C44" t="s">
        <v>372</v>
      </c>
      <c r="D44" t="s">
        <v>438</v>
      </c>
      <c r="E44" t="s">
        <v>443</v>
      </c>
      <c r="F44" t="s">
        <v>390</v>
      </c>
      <c r="G44" t="s">
        <v>1345</v>
      </c>
      <c r="M44" t="s">
        <v>1469</v>
      </c>
      <c r="N44">
        <v>110</v>
      </c>
      <c r="O44" s="6">
        <f t="shared" si="3"/>
        <v>8.7649402390438252E-2</v>
      </c>
      <c r="P44" s="7">
        <f t="shared" si="4"/>
        <v>7.6824177394009627E-3</v>
      </c>
    </row>
    <row r="45" spans="1:17" x14ac:dyDescent="0.3">
      <c r="A45" s="1">
        <v>43412</v>
      </c>
      <c r="B45">
        <v>3</v>
      </c>
      <c r="C45" t="s">
        <v>1051</v>
      </c>
      <c r="D45" t="s">
        <v>973</v>
      </c>
      <c r="E45" t="s">
        <v>1061</v>
      </c>
      <c r="F45" t="s">
        <v>1056</v>
      </c>
      <c r="G45" t="s">
        <v>1347</v>
      </c>
      <c r="M45" t="s">
        <v>1370</v>
      </c>
      <c r="N45">
        <v>1</v>
      </c>
      <c r="O45" s="6">
        <f t="shared" si="3"/>
        <v>7.9681274900398409E-4</v>
      </c>
      <c r="P45" s="7">
        <f t="shared" si="4"/>
        <v>6.3491055697528614E-7</v>
      </c>
    </row>
    <row r="46" spans="1:17" x14ac:dyDescent="0.3">
      <c r="A46" s="1">
        <v>43412</v>
      </c>
      <c r="B46">
        <v>1</v>
      </c>
      <c r="C46" t="s">
        <v>1051</v>
      </c>
      <c r="D46" t="s">
        <v>968</v>
      </c>
      <c r="E46" t="s">
        <v>1061</v>
      </c>
      <c r="F46" t="s">
        <v>1057</v>
      </c>
      <c r="G46" t="s">
        <v>1347</v>
      </c>
      <c r="M46" t="s">
        <v>1371</v>
      </c>
      <c r="N46">
        <v>1</v>
      </c>
      <c r="O46" s="6">
        <f t="shared" si="3"/>
        <v>7.9681274900398409E-4</v>
      </c>
      <c r="P46" s="7">
        <f t="shared" si="4"/>
        <v>6.3491055697528614E-7</v>
      </c>
    </row>
    <row r="47" spans="1:17" x14ac:dyDescent="0.3">
      <c r="A47" s="1">
        <v>43412</v>
      </c>
      <c r="B47">
        <v>2</v>
      </c>
      <c r="C47" t="s">
        <v>1051</v>
      </c>
      <c r="D47" t="s">
        <v>1052</v>
      </c>
      <c r="E47" t="s">
        <v>1059</v>
      </c>
      <c r="F47" t="s">
        <v>1015</v>
      </c>
      <c r="G47" t="s">
        <v>1347</v>
      </c>
      <c r="M47" t="s">
        <v>1419</v>
      </c>
      <c r="N47">
        <v>75</v>
      </c>
      <c r="O47" s="6">
        <f t="shared" si="3"/>
        <v>5.9760956175298807E-2</v>
      </c>
      <c r="P47" s="7">
        <f t="shared" si="4"/>
        <v>3.5713718829859845E-3</v>
      </c>
    </row>
    <row r="48" spans="1:17" x14ac:dyDescent="0.3">
      <c r="A48" s="1">
        <v>43321</v>
      </c>
      <c r="B48">
        <v>5</v>
      </c>
      <c r="C48" t="s">
        <v>11</v>
      </c>
      <c r="D48" t="s">
        <v>15</v>
      </c>
      <c r="E48" t="s">
        <v>63</v>
      </c>
      <c r="F48" t="s">
        <v>26</v>
      </c>
      <c r="G48" t="s">
        <v>1344</v>
      </c>
      <c r="M48" t="s">
        <v>1535</v>
      </c>
      <c r="N48">
        <v>13</v>
      </c>
      <c r="O48" s="6">
        <f t="shared" si="3"/>
        <v>1.0358565737051793E-2</v>
      </c>
      <c r="P48" s="7">
        <f t="shared" si="4"/>
        <v>1.0729988412882335E-4</v>
      </c>
    </row>
    <row r="49" spans="1:16" x14ac:dyDescent="0.3">
      <c r="A49" s="1">
        <v>43412</v>
      </c>
      <c r="B49">
        <v>2</v>
      </c>
      <c r="C49" t="s">
        <v>1051</v>
      </c>
      <c r="D49" t="s">
        <v>973</v>
      </c>
      <c r="E49" t="s">
        <v>1061</v>
      </c>
      <c r="F49" t="s">
        <v>1050</v>
      </c>
      <c r="G49" t="s">
        <v>1347</v>
      </c>
      <c r="M49" t="s">
        <v>1428</v>
      </c>
      <c r="N49">
        <v>38</v>
      </c>
      <c r="O49" s="6">
        <f t="shared" si="3"/>
        <v>3.0278884462151396E-2</v>
      </c>
      <c r="P49" s="7">
        <f t="shared" si="4"/>
        <v>9.1681084427231319E-4</v>
      </c>
    </row>
    <row r="50" spans="1:16" x14ac:dyDescent="0.3">
      <c r="A50" s="1">
        <v>43321</v>
      </c>
      <c r="B50">
        <v>1</v>
      </c>
      <c r="C50" t="s">
        <v>50</v>
      </c>
      <c r="D50" t="s">
        <v>54</v>
      </c>
      <c r="E50" t="s">
        <v>63</v>
      </c>
      <c r="F50" t="s">
        <v>58</v>
      </c>
      <c r="G50" t="s">
        <v>1344</v>
      </c>
      <c r="M50" t="s">
        <v>1420</v>
      </c>
      <c r="N50">
        <v>10</v>
      </c>
      <c r="O50" s="6">
        <f t="shared" si="3"/>
        <v>7.9681274900398405E-3</v>
      </c>
      <c r="P50" s="7">
        <f t="shared" si="4"/>
        <v>6.3491055697528613E-5</v>
      </c>
    </row>
    <row r="51" spans="1:16" x14ac:dyDescent="0.3">
      <c r="A51" s="1">
        <v>43321</v>
      </c>
      <c r="B51">
        <v>2</v>
      </c>
      <c r="C51" t="s">
        <v>11</v>
      </c>
      <c r="D51" t="s">
        <v>16</v>
      </c>
      <c r="E51" t="s">
        <v>63</v>
      </c>
      <c r="F51" t="s">
        <v>56</v>
      </c>
      <c r="G51" t="s">
        <v>1344</v>
      </c>
      <c r="M51" t="s">
        <v>1537</v>
      </c>
      <c r="N51">
        <v>1</v>
      </c>
      <c r="O51" s="6">
        <f t="shared" si="3"/>
        <v>7.9681274900398409E-4</v>
      </c>
      <c r="P51" s="7">
        <f t="shared" si="4"/>
        <v>6.3491055697528614E-7</v>
      </c>
    </row>
    <row r="52" spans="1:16" x14ac:dyDescent="0.3">
      <c r="A52" s="1">
        <v>43412</v>
      </c>
      <c r="B52">
        <v>2</v>
      </c>
      <c r="C52" t="s">
        <v>1051</v>
      </c>
      <c r="D52" t="s">
        <v>968</v>
      </c>
      <c r="E52" t="s">
        <v>1061</v>
      </c>
      <c r="F52" t="s">
        <v>992</v>
      </c>
      <c r="G52" t="s">
        <v>1347</v>
      </c>
      <c r="M52" t="s">
        <v>1282</v>
      </c>
      <c r="N52">
        <v>8</v>
      </c>
      <c r="O52" s="6">
        <f t="shared" si="3"/>
        <v>6.3745019920318727E-3</v>
      </c>
      <c r="P52" s="7">
        <f t="shared" si="4"/>
        <v>4.0634275646418313E-5</v>
      </c>
    </row>
    <row r="53" spans="1:16" x14ac:dyDescent="0.3">
      <c r="A53" s="1">
        <v>43353</v>
      </c>
      <c r="B53">
        <v>1</v>
      </c>
      <c r="C53" t="s">
        <v>399</v>
      </c>
      <c r="D53" t="s">
        <v>439</v>
      </c>
      <c r="E53" t="s">
        <v>447</v>
      </c>
      <c r="G53" t="s">
        <v>1345</v>
      </c>
      <c r="M53" t="s">
        <v>1422</v>
      </c>
      <c r="N53">
        <v>1</v>
      </c>
      <c r="O53" s="6">
        <f t="shared" si="3"/>
        <v>7.9681274900398409E-4</v>
      </c>
      <c r="P53" s="7">
        <f t="shared" si="4"/>
        <v>6.3491055697528614E-7</v>
      </c>
    </row>
    <row r="54" spans="1:16" x14ac:dyDescent="0.3">
      <c r="A54" s="1">
        <v>43412</v>
      </c>
      <c r="B54">
        <v>4</v>
      </c>
      <c r="C54" t="s">
        <v>962</v>
      </c>
      <c r="D54" t="s">
        <v>1012</v>
      </c>
      <c r="E54" t="s">
        <v>1064</v>
      </c>
      <c r="G54" t="s">
        <v>1347</v>
      </c>
      <c r="M54" t="s">
        <v>1385</v>
      </c>
      <c r="N54">
        <v>2</v>
      </c>
      <c r="O54" s="6">
        <f t="shared" si="3"/>
        <v>1.5936254980079682E-3</v>
      </c>
      <c r="P54" s="7">
        <f t="shared" si="4"/>
        <v>2.5396422279011446E-6</v>
      </c>
    </row>
    <row r="55" spans="1:16" x14ac:dyDescent="0.3">
      <c r="A55" s="1">
        <v>43343</v>
      </c>
      <c r="B55">
        <v>1</v>
      </c>
      <c r="C55" t="s">
        <v>180</v>
      </c>
      <c r="D55" t="s">
        <v>252</v>
      </c>
      <c r="E55" t="s">
        <v>301</v>
      </c>
      <c r="G55" t="s">
        <v>1345</v>
      </c>
      <c r="M55" t="s">
        <v>1386</v>
      </c>
      <c r="N55">
        <v>2</v>
      </c>
      <c r="O55" s="6">
        <f t="shared" si="3"/>
        <v>1.5936254980079682E-3</v>
      </c>
      <c r="P55" s="7">
        <f t="shared" si="4"/>
        <v>2.5396422279011446E-6</v>
      </c>
    </row>
    <row r="56" spans="1:16" x14ac:dyDescent="0.3">
      <c r="A56" s="1">
        <v>43412</v>
      </c>
      <c r="B56">
        <v>4</v>
      </c>
      <c r="C56" t="s">
        <v>965</v>
      </c>
      <c r="D56" t="s">
        <v>1047</v>
      </c>
      <c r="E56" t="s">
        <v>1064</v>
      </c>
      <c r="G56" t="s">
        <v>1347</v>
      </c>
      <c r="M56" t="s">
        <v>1389</v>
      </c>
      <c r="N56">
        <v>1</v>
      </c>
      <c r="O56" s="6">
        <f t="shared" si="3"/>
        <v>7.9681274900398409E-4</v>
      </c>
      <c r="P56" s="7">
        <f t="shared" si="4"/>
        <v>6.3491055697528614E-7</v>
      </c>
    </row>
    <row r="57" spans="1:16" x14ac:dyDescent="0.3">
      <c r="A57" s="1">
        <v>43321</v>
      </c>
      <c r="B57">
        <v>1</v>
      </c>
      <c r="C57" t="s">
        <v>7</v>
      </c>
      <c r="D57" t="s">
        <v>53</v>
      </c>
      <c r="E57" t="s">
        <v>72</v>
      </c>
      <c r="G57" t="s">
        <v>1344</v>
      </c>
      <c r="M57" t="s">
        <v>1500</v>
      </c>
      <c r="N57">
        <v>5</v>
      </c>
      <c r="O57" s="6">
        <f t="shared" si="3"/>
        <v>3.9840637450199202E-3</v>
      </c>
      <c r="P57" s="7">
        <f t="shared" si="4"/>
        <v>1.5872763924382153E-5</v>
      </c>
    </row>
    <row r="58" spans="1:16" x14ac:dyDescent="0.3">
      <c r="A58" s="1">
        <v>43400</v>
      </c>
      <c r="B58">
        <v>1</v>
      </c>
      <c r="C58" t="s">
        <v>929</v>
      </c>
      <c r="D58" t="s">
        <v>949</v>
      </c>
      <c r="E58" t="s">
        <v>952</v>
      </c>
      <c r="G58" t="s">
        <v>1347</v>
      </c>
      <c r="M58" t="s">
        <v>1392</v>
      </c>
      <c r="N58">
        <v>3</v>
      </c>
      <c r="O58" s="6">
        <f t="shared" si="3"/>
        <v>2.3904382470119521E-3</v>
      </c>
      <c r="P58" s="7">
        <f t="shared" si="4"/>
        <v>5.7141950127775741E-6</v>
      </c>
    </row>
    <row r="59" spans="1:16" x14ac:dyDescent="0.3">
      <c r="A59" s="1"/>
      <c r="M59" t="s">
        <v>1394</v>
      </c>
      <c r="N59">
        <v>2</v>
      </c>
      <c r="O59" s="6">
        <f t="shared" si="3"/>
        <v>1.5936254980079682E-3</v>
      </c>
      <c r="P59" s="7">
        <f t="shared" si="4"/>
        <v>2.5396422279011446E-6</v>
      </c>
    </row>
    <row r="60" spans="1:16" x14ac:dyDescent="0.3">
      <c r="A60" s="1"/>
      <c r="M60" t="s">
        <v>1454</v>
      </c>
      <c r="N60">
        <v>1</v>
      </c>
      <c r="O60" s="6">
        <f t="shared" si="3"/>
        <v>7.9681274900398409E-4</v>
      </c>
      <c r="P60" s="7">
        <f t="shared" si="4"/>
        <v>6.3491055697528614E-7</v>
      </c>
    </row>
    <row r="61" spans="1:16" x14ac:dyDescent="0.3">
      <c r="A61" s="1"/>
      <c r="M61" t="s">
        <v>1430</v>
      </c>
      <c r="N61">
        <v>1</v>
      </c>
      <c r="O61" s="6">
        <f t="shared" si="3"/>
        <v>7.9681274900398409E-4</v>
      </c>
      <c r="P61" s="7">
        <f t="shared" si="4"/>
        <v>6.3491055697528614E-7</v>
      </c>
    </row>
    <row r="62" spans="1:16" x14ac:dyDescent="0.3">
      <c r="A62" s="1"/>
      <c r="M62" t="s">
        <v>1396</v>
      </c>
      <c r="N62">
        <v>17</v>
      </c>
      <c r="O62" s="6">
        <f t="shared" si="3"/>
        <v>1.3545816733067729E-2</v>
      </c>
      <c r="P62" s="7">
        <f t="shared" si="4"/>
        <v>1.8348915096585766E-4</v>
      </c>
    </row>
    <row r="63" spans="1:16" x14ac:dyDescent="0.3">
      <c r="A63" s="1"/>
      <c r="M63" t="s">
        <v>1398</v>
      </c>
      <c r="N63">
        <v>6</v>
      </c>
      <c r="O63" s="6">
        <f t="shared" si="3"/>
        <v>4.7808764940239041E-3</v>
      </c>
      <c r="P63" s="7">
        <f t="shared" si="4"/>
        <v>2.2856780051110296E-5</v>
      </c>
    </row>
    <row r="64" spans="1:16" x14ac:dyDescent="0.3">
      <c r="A64" s="1"/>
      <c r="M64" t="s">
        <v>1399</v>
      </c>
      <c r="N64">
        <v>1</v>
      </c>
      <c r="O64" s="6">
        <f t="shared" si="3"/>
        <v>7.9681274900398409E-4</v>
      </c>
      <c r="P64" s="7">
        <f t="shared" si="4"/>
        <v>6.3491055697528614E-7</v>
      </c>
    </row>
    <row r="65" spans="1:16" x14ac:dyDescent="0.3">
      <c r="A65" s="1"/>
      <c r="M65" t="s">
        <v>1460</v>
      </c>
      <c r="N65">
        <v>2</v>
      </c>
      <c r="O65" s="6">
        <f t="shared" si="3"/>
        <v>1.5936254980079682E-3</v>
      </c>
      <c r="P65" s="7">
        <f t="shared" si="4"/>
        <v>2.5396422279011446E-6</v>
      </c>
    </row>
    <row r="66" spans="1:16" x14ac:dyDescent="0.3">
      <c r="A66" s="1"/>
      <c r="M66" t="s">
        <v>1403</v>
      </c>
      <c r="N66">
        <v>7</v>
      </c>
      <c r="O66" s="6">
        <f t="shared" si="3"/>
        <v>5.5776892430278889E-3</v>
      </c>
      <c r="P66" s="7">
        <f t="shared" si="4"/>
        <v>3.1110617291789027E-5</v>
      </c>
    </row>
    <row r="67" spans="1:16" x14ac:dyDescent="0.3">
      <c r="A67" s="1"/>
      <c r="M67" t="s">
        <v>1530</v>
      </c>
      <c r="N67">
        <v>1</v>
      </c>
      <c r="O67" s="6">
        <f t="shared" si="3"/>
        <v>7.9681274900398409E-4</v>
      </c>
      <c r="P67" s="7">
        <f t="shared" si="4"/>
        <v>6.3491055697528614E-7</v>
      </c>
    </row>
    <row r="68" spans="1:16" x14ac:dyDescent="0.3">
      <c r="A68" s="1"/>
      <c r="M68" t="s">
        <v>1407</v>
      </c>
      <c r="N68">
        <v>4</v>
      </c>
      <c r="O68" s="6">
        <f t="shared" si="3"/>
        <v>3.1872509960159364E-3</v>
      </c>
      <c r="P68" s="7">
        <f t="shared" si="4"/>
        <v>1.0158568911604578E-5</v>
      </c>
    </row>
    <row r="69" spans="1:16" x14ac:dyDescent="0.3">
      <c r="A69" s="1"/>
      <c r="M69" t="s">
        <v>1409</v>
      </c>
      <c r="N69">
        <v>5</v>
      </c>
      <c r="O69" s="6">
        <f t="shared" si="3"/>
        <v>3.9840637450199202E-3</v>
      </c>
      <c r="P69" s="7">
        <f t="shared" si="4"/>
        <v>1.5872763924382153E-5</v>
      </c>
    </row>
    <row r="70" spans="1:16" x14ac:dyDescent="0.3">
      <c r="M70" t="s">
        <v>1412</v>
      </c>
      <c r="N70">
        <v>5</v>
      </c>
      <c r="O70" s="6">
        <f t="shared" si="3"/>
        <v>3.9840637450199202E-3</v>
      </c>
      <c r="P70" s="7">
        <f t="shared" si="4"/>
        <v>1.5872763924382153E-5</v>
      </c>
    </row>
    <row r="71" spans="1:16" x14ac:dyDescent="0.3">
      <c r="M71" t="s">
        <v>1538</v>
      </c>
      <c r="N71">
        <v>1</v>
      </c>
      <c r="O71" s="6">
        <f t="shared" si="3"/>
        <v>7.9681274900398409E-4</v>
      </c>
      <c r="P71" s="7">
        <f t="shared" si="4"/>
        <v>6.3491055697528614E-7</v>
      </c>
    </row>
    <row r="72" spans="1:16" x14ac:dyDescent="0.3">
      <c r="M72" t="s">
        <v>1414</v>
      </c>
      <c r="N72">
        <v>1</v>
      </c>
      <c r="O72" s="6">
        <f t="shared" si="3"/>
        <v>7.9681274900398409E-4</v>
      </c>
      <c r="P72" s="7">
        <f t="shared" si="4"/>
        <v>6.3491055697528614E-7</v>
      </c>
    </row>
    <row r="75" spans="1:16" x14ac:dyDescent="0.3">
      <c r="M75" s="6">
        <f>SUM(P42:P72)</f>
        <v>0.28882271709972851</v>
      </c>
      <c r="N75" s="5" t="s">
        <v>1550</v>
      </c>
      <c r="O75" s="5"/>
      <c r="P75" s="5"/>
    </row>
    <row r="76" spans="1:16" x14ac:dyDescent="0.3">
      <c r="M76" s="6">
        <f>1-M75</f>
        <v>0.71117728290027149</v>
      </c>
      <c r="N76" s="5" t="s">
        <v>1551</v>
      </c>
      <c r="O76" s="5"/>
      <c r="P76" s="5"/>
    </row>
  </sheetData>
  <sortState ref="A1:G58">
    <sortCondition ref="E1:E58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2"/>
  <sheetViews>
    <sheetView topLeftCell="A363" workbookViewId="0">
      <selection activeCell="H375" sqref="H375"/>
    </sheetView>
  </sheetViews>
  <sheetFormatPr defaultRowHeight="16.2" x14ac:dyDescent="0.3"/>
  <sheetData>
    <row r="1" spans="1:6" x14ac:dyDescent="0.3">
      <c r="A1" s="1">
        <v>43343</v>
      </c>
      <c r="B1">
        <v>35</v>
      </c>
      <c r="C1" t="s">
        <v>180</v>
      </c>
      <c r="D1" t="s">
        <v>207</v>
      </c>
      <c r="E1" t="s">
        <v>297</v>
      </c>
      <c r="F1" t="s">
        <v>118</v>
      </c>
    </row>
    <row r="2" spans="1:6" x14ac:dyDescent="0.3">
      <c r="A2" s="1">
        <v>43321</v>
      </c>
      <c r="B2">
        <v>5</v>
      </c>
      <c r="C2" t="s">
        <v>79</v>
      </c>
      <c r="D2" t="s">
        <v>112</v>
      </c>
      <c r="E2" t="s">
        <v>60</v>
      </c>
      <c r="F2" t="s">
        <v>118</v>
      </c>
    </row>
    <row r="3" spans="1:6" x14ac:dyDescent="0.3">
      <c r="A3" s="1">
        <v>43321</v>
      </c>
      <c r="B3">
        <v>205</v>
      </c>
      <c r="C3" t="s">
        <v>0</v>
      </c>
      <c r="D3" t="s">
        <v>1</v>
      </c>
      <c r="E3" t="s">
        <v>60</v>
      </c>
      <c r="F3" t="s">
        <v>118</v>
      </c>
    </row>
    <row r="4" spans="1:6" x14ac:dyDescent="0.3">
      <c r="A4" s="1">
        <v>43343</v>
      </c>
      <c r="B4">
        <v>25</v>
      </c>
      <c r="C4" t="s">
        <v>226</v>
      </c>
      <c r="D4" t="s">
        <v>207</v>
      </c>
      <c r="E4" t="s">
        <v>297</v>
      </c>
      <c r="F4" t="s">
        <v>118</v>
      </c>
    </row>
    <row r="5" spans="1:6" x14ac:dyDescent="0.3">
      <c r="A5" s="1">
        <v>43321</v>
      </c>
      <c r="B5">
        <v>6</v>
      </c>
      <c r="C5" t="s">
        <v>0</v>
      </c>
      <c r="D5" t="s">
        <v>1</v>
      </c>
      <c r="E5" t="s">
        <v>60</v>
      </c>
      <c r="F5" t="s">
        <v>162</v>
      </c>
    </row>
    <row r="6" spans="1:6" x14ac:dyDescent="0.3">
      <c r="A6" s="1">
        <v>43321</v>
      </c>
      <c r="B6">
        <v>1</v>
      </c>
      <c r="C6" t="s">
        <v>0</v>
      </c>
      <c r="D6" t="s">
        <v>1</v>
      </c>
      <c r="E6" t="s">
        <v>67</v>
      </c>
      <c r="F6" t="s">
        <v>44</v>
      </c>
    </row>
    <row r="7" spans="1:6" x14ac:dyDescent="0.3">
      <c r="A7" s="1">
        <v>43343</v>
      </c>
      <c r="B7">
        <v>7</v>
      </c>
      <c r="C7" t="s">
        <v>226</v>
      </c>
      <c r="D7" t="s">
        <v>207</v>
      </c>
      <c r="E7" t="s">
        <v>60</v>
      </c>
      <c r="F7" t="s">
        <v>281</v>
      </c>
    </row>
    <row r="8" spans="1:6" x14ac:dyDescent="0.3">
      <c r="A8" s="1">
        <v>43343</v>
      </c>
      <c r="B8">
        <v>8</v>
      </c>
      <c r="C8" t="s">
        <v>226</v>
      </c>
      <c r="D8" t="s">
        <v>207</v>
      </c>
      <c r="E8" t="s">
        <v>306</v>
      </c>
      <c r="F8" t="s">
        <v>286</v>
      </c>
    </row>
    <row r="9" spans="1:6" x14ac:dyDescent="0.3">
      <c r="A9" s="1">
        <v>43321</v>
      </c>
      <c r="B9">
        <v>2</v>
      </c>
      <c r="C9" t="s">
        <v>0</v>
      </c>
      <c r="D9" t="s">
        <v>1</v>
      </c>
      <c r="E9" t="s">
        <v>6</v>
      </c>
      <c r="F9" t="s">
        <v>4</v>
      </c>
    </row>
    <row r="10" spans="1:6" x14ac:dyDescent="0.3">
      <c r="A10" s="1">
        <v>43321</v>
      </c>
      <c r="B10">
        <v>25</v>
      </c>
      <c r="C10" t="s">
        <v>0</v>
      </c>
      <c r="D10" t="s">
        <v>25</v>
      </c>
      <c r="E10" t="s">
        <v>68</v>
      </c>
      <c r="F10" t="s">
        <v>4</v>
      </c>
    </row>
    <row r="11" spans="1:6" x14ac:dyDescent="0.3">
      <c r="A11" s="1">
        <v>43321</v>
      </c>
      <c r="B11">
        <v>1</v>
      </c>
      <c r="C11" t="s">
        <v>79</v>
      </c>
      <c r="D11" t="s">
        <v>112</v>
      </c>
      <c r="E11" t="s">
        <v>60</v>
      </c>
      <c r="F11" t="s">
        <v>4</v>
      </c>
    </row>
    <row r="12" spans="1:6" x14ac:dyDescent="0.3">
      <c r="A12" s="1">
        <v>43353</v>
      </c>
      <c r="B12">
        <v>2</v>
      </c>
      <c r="C12" t="s">
        <v>453</v>
      </c>
      <c r="D12" t="s">
        <v>112</v>
      </c>
      <c r="E12" t="s">
        <v>60</v>
      </c>
      <c r="F12" t="s">
        <v>4</v>
      </c>
    </row>
    <row r="13" spans="1:6" x14ac:dyDescent="0.3">
      <c r="A13" s="1">
        <v>43385</v>
      </c>
      <c r="B13">
        <v>2</v>
      </c>
      <c r="C13" t="s">
        <v>0</v>
      </c>
      <c r="D13" t="s">
        <v>1</v>
      </c>
      <c r="E13" t="s">
        <v>60</v>
      </c>
      <c r="F13" t="s">
        <v>4</v>
      </c>
    </row>
    <row r="14" spans="1:6" x14ac:dyDescent="0.3">
      <c r="A14" s="1">
        <v>43343</v>
      </c>
      <c r="B14">
        <v>40</v>
      </c>
      <c r="C14" t="s">
        <v>226</v>
      </c>
      <c r="D14" t="s">
        <v>207</v>
      </c>
      <c r="E14" t="s">
        <v>297</v>
      </c>
      <c r="F14" t="s">
        <v>4</v>
      </c>
    </row>
    <row r="15" spans="1:6" x14ac:dyDescent="0.3">
      <c r="A15" s="1">
        <v>43353</v>
      </c>
      <c r="B15">
        <v>20</v>
      </c>
      <c r="C15" t="s">
        <v>0</v>
      </c>
      <c r="D15" t="s">
        <v>1</v>
      </c>
      <c r="E15" t="s">
        <v>60</v>
      </c>
      <c r="F15" t="s">
        <v>4</v>
      </c>
    </row>
    <row r="16" spans="1:6" x14ac:dyDescent="0.3">
      <c r="A16" s="1">
        <v>43369</v>
      </c>
      <c r="B16">
        <v>2</v>
      </c>
      <c r="C16" t="s">
        <v>0</v>
      </c>
      <c r="D16" t="s">
        <v>1</v>
      </c>
      <c r="E16" t="s">
        <v>60</v>
      </c>
      <c r="F16" t="s">
        <v>4</v>
      </c>
    </row>
    <row r="17" spans="1:6" x14ac:dyDescent="0.3">
      <c r="A17" s="1">
        <v>43343</v>
      </c>
      <c r="B17">
        <v>203</v>
      </c>
      <c r="C17" t="s">
        <v>226</v>
      </c>
      <c r="D17" t="s">
        <v>207</v>
      </c>
      <c r="E17" t="s">
        <v>297</v>
      </c>
      <c r="F17" t="s">
        <v>4</v>
      </c>
    </row>
    <row r="18" spans="1:6" x14ac:dyDescent="0.3">
      <c r="A18" s="1">
        <v>43353</v>
      </c>
      <c r="B18">
        <v>25</v>
      </c>
      <c r="C18" t="s">
        <v>0</v>
      </c>
      <c r="D18" t="s">
        <v>1</v>
      </c>
      <c r="E18" t="s">
        <v>60</v>
      </c>
      <c r="F18" t="s">
        <v>4</v>
      </c>
    </row>
    <row r="19" spans="1:6" x14ac:dyDescent="0.3">
      <c r="A19" s="1">
        <v>43369</v>
      </c>
      <c r="B19">
        <v>3</v>
      </c>
      <c r="C19" t="s">
        <v>0</v>
      </c>
      <c r="D19" t="s">
        <v>503</v>
      </c>
      <c r="E19" t="s">
        <v>60</v>
      </c>
      <c r="F19" t="s">
        <v>4</v>
      </c>
    </row>
    <row r="20" spans="1:6" x14ac:dyDescent="0.3">
      <c r="A20" s="1">
        <v>43400</v>
      </c>
      <c r="B20">
        <v>1</v>
      </c>
      <c r="C20" t="s">
        <v>0</v>
      </c>
      <c r="D20" t="s">
        <v>1</v>
      </c>
      <c r="E20" t="s">
        <v>60</v>
      </c>
      <c r="F20" t="s">
        <v>4</v>
      </c>
    </row>
    <row r="21" spans="1:6" x14ac:dyDescent="0.3">
      <c r="A21" s="1">
        <v>43321</v>
      </c>
      <c r="B21">
        <v>102</v>
      </c>
      <c r="C21" t="s">
        <v>0</v>
      </c>
      <c r="D21" t="s">
        <v>1</v>
      </c>
      <c r="E21" t="s">
        <v>60</v>
      </c>
      <c r="F21" t="s">
        <v>45</v>
      </c>
    </row>
    <row r="22" spans="1:6" x14ac:dyDescent="0.3">
      <c r="A22" s="1">
        <v>43343</v>
      </c>
      <c r="B22">
        <v>35</v>
      </c>
      <c r="C22" t="s">
        <v>0</v>
      </c>
      <c r="D22" t="s">
        <v>1</v>
      </c>
      <c r="E22" t="s">
        <v>60</v>
      </c>
      <c r="F22" t="s">
        <v>358</v>
      </c>
    </row>
    <row r="23" spans="1:6" x14ac:dyDescent="0.3">
      <c r="A23" s="1">
        <v>43353</v>
      </c>
      <c r="B23">
        <v>1</v>
      </c>
      <c r="C23" t="s">
        <v>0</v>
      </c>
      <c r="D23" t="s">
        <v>112</v>
      </c>
      <c r="E23" t="s">
        <v>60</v>
      </c>
      <c r="F23" t="s">
        <v>4</v>
      </c>
    </row>
    <row r="24" spans="1:6" x14ac:dyDescent="0.3">
      <c r="A24" s="1">
        <v>43369</v>
      </c>
      <c r="B24">
        <v>2</v>
      </c>
      <c r="C24" t="s">
        <v>0</v>
      </c>
      <c r="D24" t="s">
        <v>1</v>
      </c>
      <c r="E24" t="s">
        <v>60</v>
      </c>
      <c r="F24" t="s">
        <v>4</v>
      </c>
    </row>
    <row r="25" spans="1:6" x14ac:dyDescent="0.3">
      <c r="A25" s="1">
        <v>43343</v>
      </c>
      <c r="B25">
        <v>1500</v>
      </c>
      <c r="C25" t="s">
        <v>226</v>
      </c>
      <c r="D25" t="s">
        <v>207</v>
      </c>
      <c r="E25" t="s">
        <v>297</v>
      </c>
      <c r="F25" t="s">
        <v>4</v>
      </c>
    </row>
    <row r="26" spans="1:6" x14ac:dyDescent="0.3">
      <c r="A26" s="1">
        <v>43385</v>
      </c>
      <c r="B26">
        <v>28</v>
      </c>
      <c r="C26" t="s">
        <v>0</v>
      </c>
      <c r="D26" t="s">
        <v>1</v>
      </c>
      <c r="E26" t="s">
        <v>60</v>
      </c>
      <c r="F26" t="s">
        <v>4</v>
      </c>
    </row>
    <row r="27" spans="1:6" x14ac:dyDescent="0.3">
      <c r="A27" s="1">
        <v>43321</v>
      </c>
      <c r="B27">
        <v>19</v>
      </c>
      <c r="C27" t="s">
        <v>0</v>
      </c>
      <c r="D27" t="s">
        <v>1</v>
      </c>
      <c r="E27" t="s">
        <v>60</v>
      </c>
      <c r="F27" t="s">
        <v>45</v>
      </c>
    </row>
    <row r="28" spans="1:6" x14ac:dyDescent="0.3">
      <c r="A28" s="1">
        <v>43343</v>
      </c>
      <c r="B28">
        <v>6</v>
      </c>
      <c r="C28" t="s">
        <v>0</v>
      </c>
      <c r="D28" t="s">
        <v>1</v>
      </c>
      <c r="E28" t="s">
        <v>60</v>
      </c>
      <c r="F28" t="s">
        <v>4</v>
      </c>
    </row>
    <row r="29" spans="1:6" x14ac:dyDescent="0.3">
      <c r="A29" s="1">
        <v>43353</v>
      </c>
      <c r="B29">
        <v>1</v>
      </c>
      <c r="C29" t="s">
        <v>0</v>
      </c>
      <c r="D29" t="s">
        <v>503</v>
      </c>
      <c r="E29" t="s">
        <v>60</v>
      </c>
      <c r="F29" t="s">
        <v>4</v>
      </c>
    </row>
    <row r="30" spans="1:6" x14ac:dyDescent="0.3">
      <c r="A30" s="1">
        <v>43321</v>
      </c>
      <c r="B30">
        <v>12</v>
      </c>
      <c r="C30" t="s">
        <v>0</v>
      </c>
      <c r="D30" t="s">
        <v>1</v>
      </c>
      <c r="E30" t="s">
        <v>67</v>
      </c>
      <c r="F30" t="s">
        <v>45</v>
      </c>
    </row>
    <row r="31" spans="1:6" x14ac:dyDescent="0.3">
      <c r="A31" s="1">
        <v>43343</v>
      </c>
      <c r="B31">
        <v>55</v>
      </c>
      <c r="C31" t="s">
        <v>226</v>
      </c>
      <c r="D31" t="s">
        <v>207</v>
      </c>
      <c r="E31" t="s">
        <v>60</v>
      </c>
      <c r="F31" t="s">
        <v>4</v>
      </c>
    </row>
    <row r="32" spans="1:6" x14ac:dyDescent="0.3">
      <c r="A32" s="1">
        <v>43353</v>
      </c>
      <c r="B32">
        <v>8</v>
      </c>
      <c r="C32" t="s">
        <v>0</v>
      </c>
      <c r="D32" t="s">
        <v>1</v>
      </c>
      <c r="E32" t="s">
        <v>60</v>
      </c>
      <c r="F32" t="s">
        <v>4</v>
      </c>
    </row>
    <row r="33" spans="1:6" x14ac:dyDescent="0.3">
      <c r="A33" s="1">
        <v>43321</v>
      </c>
      <c r="B33">
        <v>98</v>
      </c>
      <c r="C33" t="s">
        <v>0</v>
      </c>
      <c r="D33" t="s">
        <v>1</v>
      </c>
      <c r="E33" t="s">
        <v>68</v>
      </c>
      <c r="F33" t="s">
        <v>4</v>
      </c>
    </row>
    <row r="34" spans="1:6" x14ac:dyDescent="0.3">
      <c r="A34" s="1">
        <v>43343</v>
      </c>
      <c r="B34">
        <v>1845</v>
      </c>
      <c r="C34" t="s">
        <v>226</v>
      </c>
      <c r="D34" t="s">
        <v>207</v>
      </c>
      <c r="E34" t="s">
        <v>306</v>
      </c>
      <c r="F34" t="s">
        <v>4</v>
      </c>
    </row>
    <row r="35" spans="1:6" x14ac:dyDescent="0.3">
      <c r="A35" s="1">
        <v>43369</v>
      </c>
      <c r="B35">
        <v>1</v>
      </c>
      <c r="C35" t="s">
        <v>0</v>
      </c>
      <c r="D35" t="s">
        <v>503</v>
      </c>
      <c r="E35" t="s">
        <v>6</v>
      </c>
      <c r="F35" t="s">
        <v>4</v>
      </c>
    </row>
    <row r="36" spans="1:6" x14ac:dyDescent="0.3">
      <c r="A36" s="1">
        <v>43400</v>
      </c>
      <c r="B36">
        <v>1</v>
      </c>
      <c r="C36" t="s">
        <v>0</v>
      </c>
      <c r="D36" t="s">
        <v>1</v>
      </c>
      <c r="E36" t="s">
        <v>60</v>
      </c>
      <c r="F36" t="s">
        <v>4</v>
      </c>
    </row>
    <row r="37" spans="1:6" x14ac:dyDescent="0.3">
      <c r="A37" s="1">
        <v>43321</v>
      </c>
      <c r="B37">
        <v>220</v>
      </c>
      <c r="C37" t="s">
        <v>0</v>
      </c>
      <c r="D37" t="s">
        <v>1</v>
      </c>
      <c r="E37" t="s">
        <v>68</v>
      </c>
      <c r="F37" t="s">
        <v>4</v>
      </c>
    </row>
    <row r="38" spans="1:6" x14ac:dyDescent="0.3">
      <c r="A38" s="1">
        <v>43343</v>
      </c>
      <c r="B38">
        <v>210</v>
      </c>
      <c r="C38" t="s">
        <v>180</v>
      </c>
      <c r="D38" t="s">
        <v>207</v>
      </c>
      <c r="E38" t="s">
        <v>297</v>
      </c>
      <c r="F38" t="s">
        <v>4</v>
      </c>
    </row>
    <row r="39" spans="1:6" x14ac:dyDescent="0.3">
      <c r="A39" s="1">
        <v>43343</v>
      </c>
      <c r="B39">
        <v>510</v>
      </c>
      <c r="C39" t="s">
        <v>180</v>
      </c>
      <c r="D39" t="s">
        <v>207</v>
      </c>
      <c r="E39" t="s">
        <v>297</v>
      </c>
      <c r="F39" t="s">
        <v>208</v>
      </c>
    </row>
    <row r="40" spans="1:6" x14ac:dyDescent="0.3">
      <c r="A40" s="1">
        <v>43343</v>
      </c>
      <c r="B40">
        <v>15</v>
      </c>
      <c r="C40" t="s">
        <v>226</v>
      </c>
      <c r="D40" t="s">
        <v>207</v>
      </c>
      <c r="E40" t="s">
        <v>297</v>
      </c>
      <c r="F40" t="s">
        <v>120</v>
      </c>
    </row>
    <row r="41" spans="1:6" x14ac:dyDescent="0.3">
      <c r="A41" s="1">
        <v>43321</v>
      </c>
      <c r="B41">
        <v>5</v>
      </c>
      <c r="C41" t="s">
        <v>79</v>
      </c>
      <c r="D41" t="s">
        <v>1</v>
      </c>
      <c r="E41" t="s">
        <v>60</v>
      </c>
      <c r="F41" t="s">
        <v>120</v>
      </c>
    </row>
    <row r="42" spans="1:6" x14ac:dyDescent="0.3">
      <c r="A42" s="1">
        <v>43321</v>
      </c>
      <c r="B42">
        <v>1</v>
      </c>
      <c r="C42" t="s">
        <v>0</v>
      </c>
      <c r="D42" t="s">
        <v>1</v>
      </c>
      <c r="E42" t="s">
        <v>6</v>
      </c>
      <c r="F42" t="s">
        <v>37</v>
      </c>
    </row>
    <row r="43" spans="1:6" x14ac:dyDescent="0.3">
      <c r="A43" s="1">
        <v>43321</v>
      </c>
      <c r="B43">
        <v>17</v>
      </c>
      <c r="C43" t="s">
        <v>0</v>
      </c>
      <c r="D43" t="s">
        <v>1</v>
      </c>
      <c r="E43" t="s">
        <v>60</v>
      </c>
      <c r="F43" t="s">
        <v>120</v>
      </c>
    </row>
    <row r="44" spans="1:6" x14ac:dyDescent="0.3">
      <c r="A44" s="1">
        <v>43321</v>
      </c>
      <c r="B44">
        <v>10</v>
      </c>
      <c r="C44" t="s">
        <v>0</v>
      </c>
      <c r="D44" t="s">
        <v>25</v>
      </c>
      <c r="E44" t="s">
        <v>67</v>
      </c>
      <c r="F44" t="s">
        <v>39</v>
      </c>
    </row>
    <row r="45" spans="1:6" x14ac:dyDescent="0.3">
      <c r="A45" s="1">
        <v>43321</v>
      </c>
      <c r="B45">
        <v>500</v>
      </c>
      <c r="C45" t="s">
        <v>0</v>
      </c>
      <c r="D45" t="s">
        <v>1</v>
      </c>
      <c r="E45" t="s">
        <v>68</v>
      </c>
      <c r="F45" t="s">
        <v>59</v>
      </c>
    </row>
    <row r="46" spans="1:6" x14ac:dyDescent="0.3">
      <c r="A46" s="1">
        <v>43412</v>
      </c>
      <c r="B46">
        <v>1</v>
      </c>
      <c r="C46" t="s">
        <v>0</v>
      </c>
      <c r="D46" t="s">
        <v>346</v>
      </c>
      <c r="E46" t="s">
        <v>60</v>
      </c>
      <c r="F46" t="s">
        <v>432</v>
      </c>
    </row>
    <row r="47" spans="1:6" x14ac:dyDescent="0.3">
      <c r="A47" s="1">
        <v>43353</v>
      </c>
      <c r="B47">
        <v>1</v>
      </c>
      <c r="C47" t="s">
        <v>0</v>
      </c>
      <c r="D47" t="s">
        <v>113</v>
      </c>
      <c r="E47" t="s">
        <v>60</v>
      </c>
      <c r="F47" t="s">
        <v>432</v>
      </c>
    </row>
    <row r="48" spans="1:6" x14ac:dyDescent="0.3">
      <c r="A48" s="1">
        <v>43353</v>
      </c>
      <c r="B48">
        <v>1</v>
      </c>
      <c r="C48" t="s">
        <v>0</v>
      </c>
      <c r="D48" t="s">
        <v>113</v>
      </c>
      <c r="E48" t="s">
        <v>60</v>
      </c>
      <c r="F48" t="s">
        <v>432</v>
      </c>
    </row>
    <row r="49" spans="1:6" x14ac:dyDescent="0.3">
      <c r="A49" s="1">
        <v>43321</v>
      </c>
      <c r="B49">
        <v>2</v>
      </c>
      <c r="C49" t="s">
        <v>0</v>
      </c>
      <c r="D49" t="s">
        <v>3</v>
      </c>
      <c r="E49" t="s">
        <v>6</v>
      </c>
      <c r="F49" t="s">
        <v>5</v>
      </c>
    </row>
    <row r="50" spans="1:6" x14ac:dyDescent="0.3">
      <c r="A50" s="1">
        <v>43343</v>
      </c>
      <c r="B50">
        <v>6</v>
      </c>
      <c r="C50" t="s">
        <v>0</v>
      </c>
      <c r="D50" t="s">
        <v>1</v>
      </c>
      <c r="E50" t="s">
        <v>60</v>
      </c>
      <c r="F50" t="s">
        <v>138</v>
      </c>
    </row>
    <row r="51" spans="1:6" x14ac:dyDescent="0.3">
      <c r="A51" s="1">
        <v>43343</v>
      </c>
      <c r="B51">
        <v>12</v>
      </c>
      <c r="C51" t="s">
        <v>226</v>
      </c>
      <c r="D51" t="s">
        <v>1</v>
      </c>
      <c r="E51" t="s">
        <v>297</v>
      </c>
      <c r="F51" t="s">
        <v>138</v>
      </c>
    </row>
    <row r="52" spans="1:6" x14ac:dyDescent="0.3">
      <c r="A52" s="1">
        <v>43343</v>
      </c>
      <c r="B52">
        <v>210</v>
      </c>
      <c r="C52" t="s">
        <v>226</v>
      </c>
      <c r="D52" t="s">
        <v>1</v>
      </c>
      <c r="E52" t="s">
        <v>297</v>
      </c>
      <c r="F52" t="s">
        <v>138</v>
      </c>
    </row>
    <row r="53" spans="1:6" x14ac:dyDescent="0.3">
      <c r="A53" s="1">
        <v>43353</v>
      </c>
      <c r="B53">
        <v>6</v>
      </c>
      <c r="C53" t="s">
        <v>0</v>
      </c>
      <c r="D53" t="s">
        <v>1</v>
      </c>
      <c r="E53" t="s">
        <v>60</v>
      </c>
      <c r="F53" t="s">
        <v>138</v>
      </c>
    </row>
    <row r="54" spans="1:6" x14ac:dyDescent="0.3">
      <c r="A54" s="1">
        <v>43385</v>
      </c>
      <c r="B54">
        <v>9</v>
      </c>
      <c r="C54" t="s">
        <v>0</v>
      </c>
      <c r="D54" t="s">
        <v>1</v>
      </c>
      <c r="E54" t="s">
        <v>60</v>
      </c>
      <c r="F54" t="s">
        <v>138</v>
      </c>
    </row>
    <row r="55" spans="1:6" x14ac:dyDescent="0.3">
      <c r="A55" s="1">
        <v>43400</v>
      </c>
      <c r="B55">
        <v>6</v>
      </c>
      <c r="C55" t="s">
        <v>0</v>
      </c>
      <c r="D55" t="s">
        <v>1</v>
      </c>
      <c r="E55" t="s">
        <v>60</v>
      </c>
      <c r="F55" t="s">
        <v>138</v>
      </c>
    </row>
    <row r="56" spans="1:6" x14ac:dyDescent="0.3">
      <c r="A56" s="1">
        <v>43321</v>
      </c>
      <c r="B56">
        <v>22</v>
      </c>
      <c r="C56" t="s">
        <v>0</v>
      </c>
      <c r="D56" t="s">
        <v>1</v>
      </c>
      <c r="E56" t="s">
        <v>60</v>
      </c>
      <c r="F56" t="s">
        <v>138</v>
      </c>
    </row>
    <row r="57" spans="1:6" x14ac:dyDescent="0.3">
      <c r="A57" s="1">
        <v>43343</v>
      </c>
      <c r="B57">
        <v>35</v>
      </c>
      <c r="C57" t="s">
        <v>0</v>
      </c>
      <c r="D57" t="s">
        <v>1</v>
      </c>
      <c r="E57" t="s">
        <v>60</v>
      </c>
      <c r="F57" t="s">
        <v>357</v>
      </c>
    </row>
    <row r="58" spans="1:6" x14ac:dyDescent="0.3">
      <c r="A58" s="1">
        <v>43353</v>
      </c>
      <c r="B58">
        <v>1</v>
      </c>
      <c r="C58" t="s">
        <v>0</v>
      </c>
      <c r="D58" t="s">
        <v>112</v>
      </c>
      <c r="E58" t="s">
        <v>60</v>
      </c>
      <c r="F58" t="s">
        <v>370</v>
      </c>
    </row>
    <row r="59" spans="1:6" x14ac:dyDescent="0.3">
      <c r="A59" s="1">
        <v>43343</v>
      </c>
      <c r="B59">
        <v>70</v>
      </c>
      <c r="C59" t="s">
        <v>226</v>
      </c>
      <c r="D59" t="s">
        <v>207</v>
      </c>
      <c r="E59" t="s">
        <v>297</v>
      </c>
      <c r="F59" t="s">
        <v>138</v>
      </c>
    </row>
    <row r="60" spans="1:6" x14ac:dyDescent="0.3">
      <c r="A60" s="1">
        <v>43321</v>
      </c>
      <c r="B60">
        <v>1</v>
      </c>
      <c r="C60" t="s">
        <v>0</v>
      </c>
      <c r="D60" t="s">
        <v>1</v>
      </c>
      <c r="E60" t="s">
        <v>68</v>
      </c>
      <c r="F60" t="s">
        <v>41</v>
      </c>
    </row>
    <row r="61" spans="1:6" x14ac:dyDescent="0.3">
      <c r="A61" s="1">
        <v>43321</v>
      </c>
      <c r="B61">
        <v>103</v>
      </c>
      <c r="C61" t="s">
        <v>0</v>
      </c>
      <c r="D61" t="s">
        <v>1</v>
      </c>
      <c r="E61" t="s">
        <v>60</v>
      </c>
      <c r="F61" t="s">
        <v>138</v>
      </c>
    </row>
    <row r="62" spans="1:6" x14ac:dyDescent="0.3">
      <c r="A62" s="1">
        <v>43343</v>
      </c>
      <c r="B62">
        <v>36</v>
      </c>
      <c r="C62" t="s">
        <v>0</v>
      </c>
      <c r="D62" t="s">
        <v>1</v>
      </c>
      <c r="E62" t="s">
        <v>60</v>
      </c>
      <c r="F62" t="s">
        <v>370</v>
      </c>
    </row>
    <row r="63" spans="1:6" x14ac:dyDescent="0.3">
      <c r="A63" s="1">
        <v>43353</v>
      </c>
      <c r="B63">
        <v>1</v>
      </c>
      <c r="C63" t="s">
        <v>0</v>
      </c>
      <c r="D63" t="s">
        <v>503</v>
      </c>
      <c r="E63" t="s">
        <v>60</v>
      </c>
      <c r="F63" t="s">
        <v>370</v>
      </c>
    </row>
    <row r="64" spans="1:6" x14ac:dyDescent="0.3">
      <c r="A64" s="1">
        <v>43321</v>
      </c>
      <c r="B64">
        <v>3</v>
      </c>
      <c r="C64" t="s">
        <v>0</v>
      </c>
      <c r="D64" t="s">
        <v>1</v>
      </c>
      <c r="E64" t="s">
        <v>67</v>
      </c>
      <c r="F64" t="s">
        <v>41</v>
      </c>
    </row>
    <row r="65" spans="1:6" x14ac:dyDescent="0.3">
      <c r="A65" s="1">
        <v>43343</v>
      </c>
      <c r="B65">
        <v>20</v>
      </c>
      <c r="C65" t="s">
        <v>226</v>
      </c>
      <c r="D65" t="s">
        <v>207</v>
      </c>
      <c r="E65" t="s">
        <v>60</v>
      </c>
      <c r="F65" t="s">
        <v>138</v>
      </c>
    </row>
    <row r="66" spans="1:6" x14ac:dyDescent="0.3">
      <c r="A66" s="1">
        <v>43343</v>
      </c>
      <c r="B66">
        <v>10</v>
      </c>
      <c r="C66" t="s">
        <v>226</v>
      </c>
      <c r="D66" t="s">
        <v>207</v>
      </c>
      <c r="E66" t="s">
        <v>306</v>
      </c>
      <c r="F66" t="s">
        <v>285</v>
      </c>
    </row>
    <row r="67" spans="1:6" x14ac:dyDescent="0.3">
      <c r="A67" s="1">
        <v>43369</v>
      </c>
      <c r="B67">
        <v>1</v>
      </c>
      <c r="C67" t="s">
        <v>0</v>
      </c>
      <c r="D67" t="s">
        <v>503</v>
      </c>
      <c r="E67" t="s">
        <v>6</v>
      </c>
      <c r="F67" t="s">
        <v>370</v>
      </c>
    </row>
    <row r="68" spans="1:6" x14ac:dyDescent="0.3">
      <c r="A68" s="1">
        <v>43343</v>
      </c>
      <c r="B68">
        <v>100</v>
      </c>
      <c r="C68" t="s">
        <v>180</v>
      </c>
      <c r="D68" t="s">
        <v>207</v>
      </c>
      <c r="E68" t="s">
        <v>297</v>
      </c>
      <c r="F68" t="s">
        <v>138</v>
      </c>
    </row>
    <row r="69" spans="1:6" x14ac:dyDescent="0.3">
      <c r="A69" s="1">
        <v>43385</v>
      </c>
      <c r="B69">
        <v>1</v>
      </c>
      <c r="C69" t="s">
        <v>0</v>
      </c>
      <c r="D69" t="s">
        <v>1</v>
      </c>
      <c r="E69" t="s">
        <v>60</v>
      </c>
      <c r="F69" t="s">
        <v>138</v>
      </c>
    </row>
    <row r="70" spans="1:6" x14ac:dyDescent="0.3">
      <c r="A70" s="1">
        <v>43412</v>
      </c>
      <c r="B70">
        <v>9</v>
      </c>
      <c r="C70" t="s">
        <v>0</v>
      </c>
      <c r="D70" t="s">
        <v>1</v>
      </c>
      <c r="E70" t="s">
        <v>60</v>
      </c>
      <c r="F70" t="s">
        <v>138</v>
      </c>
    </row>
    <row r="71" spans="1:6" x14ac:dyDescent="0.3">
      <c r="A71" s="1">
        <v>43321</v>
      </c>
      <c r="B71">
        <v>2</v>
      </c>
      <c r="C71" t="s">
        <v>79</v>
      </c>
      <c r="D71" t="s">
        <v>1</v>
      </c>
      <c r="E71" t="s">
        <v>60</v>
      </c>
      <c r="F71" t="s">
        <v>121</v>
      </c>
    </row>
    <row r="72" spans="1:6" x14ac:dyDescent="0.3">
      <c r="A72" s="1">
        <v>43343</v>
      </c>
      <c r="B72">
        <v>22</v>
      </c>
      <c r="C72" t="s">
        <v>226</v>
      </c>
      <c r="D72" t="s">
        <v>207</v>
      </c>
      <c r="E72" t="s">
        <v>297</v>
      </c>
      <c r="F72" t="s">
        <v>121</v>
      </c>
    </row>
    <row r="73" spans="1:6" x14ac:dyDescent="0.3">
      <c r="A73" s="1">
        <v>43369</v>
      </c>
      <c r="B73">
        <v>1</v>
      </c>
      <c r="C73" t="s">
        <v>0</v>
      </c>
      <c r="D73" t="s">
        <v>1</v>
      </c>
      <c r="E73" t="s">
        <v>60</v>
      </c>
      <c r="F73" t="s">
        <v>121</v>
      </c>
    </row>
    <row r="74" spans="1:6" x14ac:dyDescent="0.3">
      <c r="A74" s="1">
        <v>43412</v>
      </c>
      <c r="B74">
        <v>2</v>
      </c>
      <c r="C74" t="s">
        <v>1038</v>
      </c>
      <c r="D74" t="s">
        <v>1041</v>
      </c>
      <c r="E74" t="s">
        <v>60</v>
      </c>
    </row>
    <row r="75" spans="1:6" x14ac:dyDescent="0.3">
      <c r="A75" s="1">
        <v>43321</v>
      </c>
      <c r="B75">
        <v>1</v>
      </c>
      <c r="C75" t="s">
        <v>38</v>
      </c>
      <c r="E75" t="s">
        <v>67</v>
      </c>
    </row>
    <row r="76" spans="1:6" x14ac:dyDescent="0.3">
      <c r="A76" s="1">
        <v>43385</v>
      </c>
      <c r="B76">
        <v>1</v>
      </c>
      <c r="C76" t="s">
        <v>747</v>
      </c>
      <c r="D76" t="s">
        <v>132</v>
      </c>
      <c r="E76" t="s">
        <v>60</v>
      </c>
    </row>
    <row r="77" spans="1:6" x14ac:dyDescent="0.3">
      <c r="A77" s="1">
        <v>43321</v>
      </c>
      <c r="B77">
        <v>1</v>
      </c>
      <c r="C77" t="s">
        <v>124</v>
      </c>
      <c r="D77" t="s">
        <v>132</v>
      </c>
      <c r="E77" t="s">
        <v>60</v>
      </c>
    </row>
    <row r="78" spans="1:6" x14ac:dyDescent="0.3">
      <c r="A78" s="1">
        <v>43321</v>
      </c>
      <c r="B78">
        <v>1</v>
      </c>
      <c r="C78" t="s">
        <v>74</v>
      </c>
      <c r="D78" t="s">
        <v>85</v>
      </c>
      <c r="E78" t="s">
        <v>60</v>
      </c>
    </row>
    <row r="79" spans="1:6" x14ac:dyDescent="0.3">
      <c r="A79" s="1">
        <v>43321</v>
      </c>
      <c r="B79">
        <v>1</v>
      </c>
      <c r="C79" t="s">
        <v>12</v>
      </c>
      <c r="D79" t="s">
        <v>36</v>
      </c>
      <c r="E79" t="s">
        <v>68</v>
      </c>
    </row>
    <row r="80" spans="1:6" x14ac:dyDescent="0.3">
      <c r="A80" s="1">
        <v>43343</v>
      </c>
      <c r="B80">
        <v>1</v>
      </c>
      <c r="C80" t="s">
        <v>176</v>
      </c>
      <c r="D80" t="s">
        <v>186</v>
      </c>
      <c r="E80" t="s">
        <v>297</v>
      </c>
    </row>
    <row r="81" spans="1:5" x14ac:dyDescent="0.3">
      <c r="A81" s="1">
        <v>43343</v>
      </c>
      <c r="B81">
        <v>4</v>
      </c>
      <c r="C81" t="s">
        <v>226</v>
      </c>
      <c r="D81" t="s">
        <v>246</v>
      </c>
      <c r="E81" t="s">
        <v>297</v>
      </c>
    </row>
    <row r="82" spans="1:5" x14ac:dyDescent="0.3">
      <c r="A82" s="1">
        <v>43321</v>
      </c>
      <c r="B82">
        <v>10</v>
      </c>
      <c r="C82" t="s">
        <v>79</v>
      </c>
      <c r="D82" t="s">
        <v>110</v>
      </c>
      <c r="E82" t="s">
        <v>60</v>
      </c>
    </row>
    <row r="83" spans="1:5" x14ac:dyDescent="0.3">
      <c r="A83" s="1">
        <v>43343</v>
      </c>
      <c r="B83">
        <v>8</v>
      </c>
      <c r="C83" t="s">
        <v>0</v>
      </c>
      <c r="D83" t="s">
        <v>329</v>
      </c>
      <c r="E83" t="s">
        <v>60</v>
      </c>
    </row>
    <row r="84" spans="1:5" x14ac:dyDescent="0.3">
      <c r="A84" s="1">
        <v>43353</v>
      </c>
      <c r="B84">
        <v>1</v>
      </c>
      <c r="C84" t="s">
        <v>453</v>
      </c>
      <c r="D84" t="s">
        <v>465</v>
      </c>
      <c r="E84" t="s">
        <v>60</v>
      </c>
    </row>
    <row r="85" spans="1:5" x14ac:dyDescent="0.3">
      <c r="A85" s="1">
        <v>43369</v>
      </c>
      <c r="B85">
        <v>5</v>
      </c>
      <c r="C85" t="s">
        <v>0</v>
      </c>
      <c r="D85" t="s">
        <v>110</v>
      </c>
      <c r="E85" t="s">
        <v>60</v>
      </c>
    </row>
    <row r="86" spans="1:5" x14ac:dyDescent="0.3">
      <c r="A86" s="1">
        <v>43385</v>
      </c>
      <c r="B86">
        <v>3</v>
      </c>
      <c r="C86" t="s">
        <v>0</v>
      </c>
      <c r="D86" t="s">
        <v>110</v>
      </c>
      <c r="E86" t="s">
        <v>60</v>
      </c>
    </row>
    <row r="87" spans="1:5" x14ac:dyDescent="0.3">
      <c r="A87" s="1">
        <v>43321</v>
      </c>
      <c r="B87">
        <v>1</v>
      </c>
      <c r="C87" t="s">
        <v>0</v>
      </c>
      <c r="D87" t="s">
        <v>110</v>
      </c>
      <c r="E87" t="s">
        <v>60</v>
      </c>
    </row>
    <row r="88" spans="1:5" x14ac:dyDescent="0.3">
      <c r="A88" s="1">
        <v>43353</v>
      </c>
      <c r="B88">
        <v>6</v>
      </c>
      <c r="C88" t="s">
        <v>0</v>
      </c>
      <c r="D88" t="s">
        <v>465</v>
      </c>
      <c r="E88" t="s">
        <v>60</v>
      </c>
    </row>
    <row r="89" spans="1:5" x14ac:dyDescent="0.3">
      <c r="A89" s="1">
        <v>43321</v>
      </c>
      <c r="B89">
        <v>9</v>
      </c>
      <c r="C89" t="s">
        <v>0</v>
      </c>
      <c r="D89" t="s">
        <v>110</v>
      </c>
      <c r="E89" t="s">
        <v>60</v>
      </c>
    </row>
    <row r="90" spans="1:5" x14ac:dyDescent="0.3">
      <c r="A90" s="1">
        <v>43343</v>
      </c>
      <c r="B90">
        <v>1</v>
      </c>
      <c r="C90" t="s">
        <v>0</v>
      </c>
      <c r="D90" t="s">
        <v>329</v>
      </c>
      <c r="E90" t="s">
        <v>60</v>
      </c>
    </row>
    <row r="91" spans="1:5" x14ac:dyDescent="0.3">
      <c r="A91" s="1">
        <v>43353</v>
      </c>
      <c r="B91">
        <v>1</v>
      </c>
      <c r="C91" t="s">
        <v>0</v>
      </c>
      <c r="D91" t="s">
        <v>110</v>
      </c>
      <c r="E91" t="s">
        <v>60</v>
      </c>
    </row>
    <row r="92" spans="1:5" x14ac:dyDescent="0.3">
      <c r="A92" s="1">
        <v>43353</v>
      </c>
      <c r="B92">
        <v>1</v>
      </c>
      <c r="C92" t="s">
        <v>0</v>
      </c>
      <c r="D92" t="s">
        <v>110</v>
      </c>
      <c r="E92" t="s">
        <v>60</v>
      </c>
    </row>
    <row r="93" spans="1:5" x14ac:dyDescent="0.3">
      <c r="A93" s="1">
        <v>43343</v>
      </c>
      <c r="B93">
        <v>1</v>
      </c>
      <c r="C93" t="s">
        <v>0</v>
      </c>
      <c r="D93" t="s">
        <v>330</v>
      </c>
      <c r="E93" t="s">
        <v>60</v>
      </c>
    </row>
    <row r="94" spans="1:5" x14ac:dyDescent="0.3">
      <c r="A94" s="1">
        <v>43369</v>
      </c>
      <c r="B94">
        <v>1</v>
      </c>
      <c r="C94" t="s">
        <v>0</v>
      </c>
      <c r="D94" t="s">
        <v>726</v>
      </c>
      <c r="E94" t="s">
        <v>60</v>
      </c>
    </row>
    <row r="95" spans="1:5" x14ac:dyDescent="0.3">
      <c r="A95" s="1">
        <v>43385</v>
      </c>
      <c r="B95">
        <v>1</v>
      </c>
      <c r="C95" t="s">
        <v>0</v>
      </c>
      <c r="D95" t="s">
        <v>726</v>
      </c>
      <c r="E95" t="s">
        <v>60</v>
      </c>
    </row>
    <row r="96" spans="1:5" x14ac:dyDescent="0.3">
      <c r="A96" s="1">
        <v>43353</v>
      </c>
      <c r="B96">
        <v>1</v>
      </c>
      <c r="C96" t="s">
        <v>0</v>
      </c>
      <c r="D96" t="s">
        <v>430</v>
      </c>
      <c r="E96" t="s">
        <v>60</v>
      </c>
    </row>
    <row r="97" spans="1:5" x14ac:dyDescent="0.3">
      <c r="A97" s="1">
        <v>43343</v>
      </c>
      <c r="B97">
        <v>1</v>
      </c>
      <c r="C97" t="s">
        <v>180</v>
      </c>
      <c r="D97" t="s">
        <v>205</v>
      </c>
      <c r="E97" t="s">
        <v>297</v>
      </c>
    </row>
    <row r="98" spans="1:5" x14ac:dyDescent="0.3">
      <c r="A98" s="1">
        <v>43400</v>
      </c>
      <c r="B98">
        <v>6</v>
      </c>
      <c r="C98" t="s">
        <v>0</v>
      </c>
      <c r="D98" t="s">
        <v>787</v>
      </c>
      <c r="E98" t="s">
        <v>60</v>
      </c>
    </row>
    <row r="99" spans="1:5" x14ac:dyDescent="0.3">
      <c r="A99" s="1">
        <v>43412</v>
      </c>
      <c r="B99">
        <v>7</v>
      </c>
      <c r="C99" t="s">
        <v>0</v>
      </c>
      <c r="D99" t="s">
        <v>787</v>
      </c>
      <c r="E99" t="s">
        <v>60</v>
      </c>
    </row>
    <row r="100" spans="1:5" x14ac:dyDescent="0.3">
      <c r="A100" s="1">
        <v>43400</v>
      </c>
      <c r="B100">
        <v>1</v>
      </c>
      <c r="C100" t="s">
        <v>0</v>
      </c>
      <c r="D100" t="s">
        <v>787</v>
      </c>
      <c r="E100" t="s">
        <v>60</v>
      </c>
    </row>
    <row r="101" spans="1:5" x14ac:dyDescent="0.3">
      <c r="A101" s="1">
        <v>43400</v>
      </c>
      <c r="B101">
        <v>8</v>
      </c>
      <c r="C101" t="s">
        <v>0</v>
      </c>
      <c r="D101" t="s">
        <v>787</v>
      </c>
      <c r="E101" t="s">
        <v>60</v>
      </c>
    </row>
    <row r="102" spans="1:5" x14ac:dyDescent="0.3">
      <c r="A102" s="1">
        <v>43412</v>
      </c>
      <c r="B102">
        <v>2</v>
      </c>
      <c r="C102" t="s">
        <v>0</v>
      </c>
      <c r="D102" t="s">
        <v>787</v>
      </c>
      <c r="E102" t="s">
        <v>60</v>
      </c>
    </row>
    <row r="103" spans="1:5" x14ac:dyDescent="0.3">
      <c r="A103" s="1">
        <v>43412</v>
      </c>
      <c r="B103">
        <v>2</v>
      </c>
      <c r="C103" t="s">
        <v>0</v>
      </c>
      <c r="D103" t="s">
        <v>787</v>
      </c>
      <c r="E103" t="s">
        <v>60</v>
      </c>
    </row>
    <row r="104" spans="1:5" x14ac:dyDescent="0.3">
      <c r="A104" s="1">
        <v>43385</v>
      </c>
      <c r="B104">
        <v>1</v>
      </c>
      <c r="C104" t="s">
        <v>0</v>
      </c>
      <c r="D104" t="s">
        <v>787</v>
      </c>
      <c r="E104" t="s">
        <v>60</v>
      </c>
    </row>
    <row r="105" spans="1:5" x14ac:dyDescent="0.3">
      <c r="A105" s="1">
        <v>43400</v>
      </c>
      <c r="B105">
        <v>2</v>
      </c>
      <c r="C105" t="s">
        <v>0</v>
      </c>
      <c r="D105" t="s">
        <v>346</v>
      </c>
      <c r="E105" t="s">
        <v>60</v>
      </c>
    </row>
    <row r="106" spans="1:5" x14ac:dyDescent="0.3">
      <c r="A106" s="1">
        <v>43321</v>
      </c>
      <c r="B106">
        <v>1</v>
      </c>
      <c r="C106" t="s">
        <v>79</v>
      </c>
      <c r="D106" t="s">
        <v>113</v>
      </c>
      <c r="E106" t="s">
        <v>60</v>
      </c>
    </row>
    <row r="107" spans="1:5" x14ac:dyDescent="0.3">
      <c r="A107" s="1">
        <v>43343</v>
      </c>
      <c r="B107">
        <v>1</v>
      </c>
      <c r="C107" t="s">
        <v>0</v>
      </c>
      <c r="D107" t="s">
        <v>327</v>
      </c>
      <c r="E107" t="s">
        <v>60</v>
      </c>
    </row>
    <row r="108" spans="1:5" x14ac:dyDescent="0.3">
      <c r="A108" s="1">
        <v>43400</v>
      </c>
      <c r="B108">
        <v>2</v>
      </c>
      <c r="C108" t="s">
        <v>0</v>
      </c>
      <c r="D108" t="s">
        <v>346</v>
      </c>
      <c r="E108" t="s">
        <v>60</v>
      </c>
    </row>
    <row r="109" spans="1:5" x14ac:dyDescent="0.3">
      <c r="A109" s="1">
        <v>43343</v>
      </c>
      <c r="B109">
        <v>1</v>
      </c>
      <c r="C109" t="s">
        <v>0</v>
      </c>
      <c r="D109" t="s">
        <v>346</v>
      </c>
      <c r="E109" t="s">
        <v>60</v>
      </c>
    </row>
    <row r="110" spans="1:5" x14ac:dyDescent="0.3">
      <c r="A110" s="1">
        <v>43369</v>
      </c>
      <c r="B110">
        <v>2</v>
      </c>
      <c r="C110" t="s">
        <v>0</v>
      </c>
      <c r="D110" t="s">
        <v>346</v>
      </c>
      <c r="E110" t="s">
        <v>6</v>
      </c>
    </row>
    <row r="111" spans="1:5" x14ac:dyDescent="0.3">
      <c r="A111" s="1">
        <v>43400</v>
      </c>
      <c r="B111">
        <v>3</v>
      </c>
      <c r="C111" t="s">
        <v>0</v>
      </c>
      <c r="D111" t="s">
        <v>346</v>
      </c>
      <c r="E111" t="s">
        <v>60</v>
      </c>
    </row>
    <row r="112" spans="1:5" x14ac:dyDescent="0.3">
      <c r="A112" s="1">
        <v>43343</v>
      </c>
      <c r="B112">
        <v>1</v>
      </c>
      <c r="C112" t="s">
        <v>0</v>
      </c>
      <c r="D112" t="s">
        <v>327</v>
      </c>
      <c r="E112" t="s">
        <v>60</v>
      </c>
    </row>
    <row r="113" spans="1:5" x14ac:dyDescent="0.3">
      <c r="A113" s="1">
        <v>43343</v>
      </c>
      <c r="B113">
        <v>1</v>
      </c>
      <c r="C113" t="s">
        <v>180</v>
      </c>
      <c r="D113" t="s">
        <v>206</v>
      </c>
      <c r="E113" t="s">
        <v>297</v>
      </c>
    </row>
    <row r="114" spans="1:5" x14ac:dyDescent="0.3">
      <c r="A114" s="1">
        <v>43400</v>
      </c>
      <c r="B114">
        <v>3</v>
      </c>
      <c r="C114" t="s">
        <v>0</v>
      </c>
      <c r="D114" t="s">
        <v>820</v>
      </c>
      <c r="E114" t="s">
        <v>60</v>
      </c>
    </row>
    <row r="115" spans="1:5" x14ac:dyDescent="0.3">
      <c r="A115" s="1">
        <v>43369</v>
      </c>
      <c r="B115">
        <v>1</v>
      </c>
      <c r="C115" t="s">
        <v>0</v>
      </c>
      <c r="D115" t="s">
        <v>820</v>
      </c>
      <c r="E115" t="s">
        <v>60</v>
      </c>
    </row>
    <row r="116" spans="1:5" x14ac:dyDescent="0.3">
      <c r="A116" s="1">
        <v>43385</v>
      </c>
      <c r="B116">
        <v>1</v>
      </c>
      <c r="C116" t="s">
        <v>0</v>
      </c>
      <c r="D116" t="s">
        <v>820</v>
      </c>
      <c r="E116" t="s">
        <v>60</v>
      </c>
    </row>
    <row r="117" spans="1:5" x14ac:dyDescent="0.3">
      <c r="A117" s="1">
        <v>43385</v>
      </c>
      <c r="B117">
        <v>1</v>
      </c>
      <c r="C117" t="s">
        <v>0</v>
      </c>
      <c r="D117" t="s">
        <v>820</v>
      </c>
      <c r="E117" t="s">
        <v>60</v>
      </c>
    </row>
    <row r="118" spans="1:5" x14ac:dyDescent="0.3">
      <c r="A118" s="1">
        <v>43400</v>
      </c>
      <c r="B118">
        <v>1</v>
      </c>
      <c r="C118" t="s">
        <v>0</v>
      </c>
      <c r="D118" t="s">
        <v>820</v>
      </c>
      <c r="E118" t="s">
        <v>60</v>
      </c>
    </row>
    <row r="119" spans="1:5" x14ac:dyDescent="0.3">
      <c r="A119" s="1">
        <v>43353</v>
      </c>
      <c r="B119">
        <v>1</v>
      </c>
      <c r="C119" t="s">
        <v>0</v>
      </c>
      <c r="D119" t="s">
        <v>350</v>
      </c>
      <c r="E119" t="s">
        <v>60</v>
      </c>
    </row>
    <row r="120" spans="1:5" x14ac:dyDescent="0.3">
      <c r="A120" s="1">
        <v>43353</v>
      </c>
      <c r="B120">
        <v>2</v>
      </c>
      <c r="C120" t="s">
        <v>0</v>
      </c>
      <c r="D120" t="s">
        <v>350</v>
      </c>
      <c r="E120" t="s">
        <v>60</v>
      </c>
    </row>
    <row r="121" spans="1:5" x14ac:dyDescent="0.3">
      <c r="A121" s="1">
        <v>43369</v>
      </c>
      <c r="B121">
        <v>1</v>
      </c>
      <c r="C121" t="s">
        <v>0</v>
      </c>
      <c r="D121" t="s">
        <v>350</v>
      </c>
      <c r="E121" t="s">
        <v>60</v>
      </c>
    </row>
    <row r="122" spans="1:5" x14ac:dyDescent="0.3">
      <c r="A122" s="1">
        <v>43353</v>
      </c>
      <c r="B122">
        <v>1</v>
      </c>
      <c r="C122" t="s">
        <v>0</v>
      </c>
      <c r="D122" t="s">
        <v>350</v>
      </c>
      <c r="E122" t="s">
        <v>60</v>
      </c>
    </row>
    <row r="123" spans="1:5" x14ac:dyDescent="0.3">
      <c r="A123" s="1">
        <v>43369</v>
      </c>
      <c r="B123">
        <v>1</v>
      </c>
      <c r="C123" t="s">
        <v>0</v>
      </c>
      <c r="D123" t="s">
        <v>350</v>
      </c>
      <c r="E123" t="s">
        <v>60</v>
      </c>
    </row>
    <row r="124" spans="1:5" x14ac:dyDescent="0.3">
      <c r="A124" s="1">
        <v>43343</v>
      </c>
      <c r="B124">
        <v>1</v>
      </c>
      <c r="C124" t="s">
        <v>0</v>
      </c>
      <c r="D124" t="s">
        <v>350</v>
      </c>
      <c r="E124" t="s">
        <v>60</v>
      </c>
    </row>
    <row r="125" spans="1:5" x14ac:dyDescent="0.3">
      <c r="A125" s="1">
        <v>43369</v>
      </c>
      <c r="B125">
        <v>1</v>
      </c>
      <c r="C125" t="s">
        <v>0</v>
      </c>
      <c r="D125" t="s">
        <v>350</v>
      </c>
      <c r="E125" t="s">
        <v>60</v>
      </c>
    </row>
    <row r="126" spans="1:5" x14ac:dyDescent="0.3">
      <c r="A126" s="1">
        <v>43369</v>
      </c>
      <c r="B126">
        <v>1</v>
      </c>
      <c r="C126" t="s">
        <v>0</v>
      </c>
      <c r="D126" t="s">
        <v>350</v>
      </c>
      <c r="E126" t="s">
        <v>60</v>
      </c>
    </row>
    <row r="127" spans="1:5" x14ac:dyDescent="0.3">
      <c r="A127" s="1">
        <v>43385</v>
      </c>
      <c r="B127">
        <v>1</v>
      </c>
      <c r="C127" t="s">
        <v>0</v>
      </c>
      <c r="D127" t="s">
        <v>350</v>
      </c>
      <c r="E127" t="s">
        <v>60</v>
      </c>
    </row>
    <row r="128" spans="1:5" x14ac:dyDescent="0.3">
      <c r="A128" s="1">
        <v>43353</v>
      </c>
      <c r="B128">
        <v>1</v>
      </c>
      <c r="C128" t="s">
        <v>0</v>
      </c>
      <c r="D128" t="s">
        <v>350</v>
      </c>
      <c r="E128" t="s">
        <v>60</v>
      </c>
    </row>
    <row r="129" spans="1:5" x14ac:dyDescent="0.3">
      <c r="A129" s="1">
        <v>43385</v>
      </c>
      <c r="B129">
        <v>1</v>
      </c>
      <c r="C129" t="s">
        <v>0</v>
      </c>
      <c r="D129" t="s">
        <v>350</v>
      </c>
      <c r="E129" t="s">
        <v>60</v>
      </c>
    </row>
    <row r="130" spans="1:5" x14ac:dyDescent="0.3">
      <c r="A130" s="1">
        <v>43353</v>
      </c>
      <c r="B130">
        <v>1</v>
      </c>
      <c r="C130" t="s">
        <v>0</v>
      </c>
      <c r="D130" t="s">
        <v>350</v>
      </c>
      <c r="E130" t="s">
        <v>60</v>
      </c>
    </row>
    <row r="131" spans="1:5" x14ac:dyDescent="0.3">
      <c r="A131" s="1">
        <v>43400</v>
      </c>
      <c r="B131">
        <v>3</v>
      </c>
      <c r="C131" t="s">
        <v>0</v>
      </c>
      <c r="D131" t="s">
        <v>115</v>
      </c>
      <c r="E131" t="s">
        <v>60</v>
      </c>
    </row>
    <row r="132" spans="1:5" x14ac:dyDescent="0.3">
      <c r="A132" s="1">
        <v>43343</v>
      </c>
      <c r="B132">
        <v>22</v>
      </c>
      <c r="C132" t="s">
        <v>180</v>
      </c>
      <c r="D132" t="s">
        <v>224</v>
      </c>
      <c r="E132" t="s">
        <v>297</v>
      </c>
    </row>
    <row r="133" spans="1:5" x14ac:dyDescent="0.3">
      <c r="A133" s="1">
        <v>43321</v>
      </c>
      <c r="B133">
        <v>1</v>
      </c>
      <c r="C133" t="s">
        <v>79</v>
      </c>
      <c r="D133" t="s">
        <v>115</v>
      </c>
      <c r="E133" t="s">
        <v>60</v>
      </c>
    </row>
    <row r="134" spans="1:5" x14ac:dyDescent="0.3">
      <c r="A134" s="1">
        <v>43369</v>
      </c>
      <c r="B134">
        <v>1</v>
      </c>
      <c r="C134" t="s">
        <v>0</v>
      </c>
      <c r="D134" t="s">
        <v>115</v>
      </c>
      <c r="E134" t="s">
        <v>60</v>
      </c>
    </row>
    <row r="135" spans="1:5" x14ac:dyDescent="0.3">
      <c r="A135" s="1">
        <v>43321</v>
      </c>
      <c r="B135">
        <v>1</v>
      </c>
      <c r="C135" t="s">
        <v>0</v>
      </c>
      <c r="D135" t="s">
        <v>115</v>
      </c>
      <c r="E135" t="s">
        <v>60</v>
      </c>
    </row>
    <row r="136" spans="1:5" x14ac:dyDescent="0.3">
      <c r="A136" s="1">
        <v>43343</v>
      </c>
      <c r="B136">
        <v>15</v>
      </c>
      <c r="C136" t="s">
        <v>0</v>
      </c>
      <c r="D136" t="s">
        <v>115</v>
      </c>
      <c r="E136" t="s">
        <v>60</v>
      </c>
    </row>
    <row r="137" spans="1:5" x14ac:dyDescent="0.3">
      <c r="A137" s="1">
        <v>43353</v>
      </c>
      <c r="B137">
        <v>2</v>
      </c>
      <c r="C137" t="s">
        <v>0</v>
      </c>
      <c r="D137" t="s">
        <v>115</v>
      </c>
      <c r="E137" t="s">
        <v>60</v>
      </c>
    </row>
    <row r="138" spans="1:5" x14ac:dyDescent="0.3">
      <c r="A138" s="1">
        <v>43353</v>
      </c>
      <c r="B138">
        <v>2</v>
      </c>
      <c r="C138" t="s">
        <v>0</v>
      </c>
      <c r="D138" t="s">
        <v>504</v>
      </c>
      <c r="E138" t="s">
        <v>60</v>
      </c>
    </row>
    <row r="139" spans="1:5" x14ac:dyDescent="0.3">
      <c r="A139" s="1">
        <v>43353</v>
      </c>
      <c r="B139">
        <v>1</v>
      </c>
      <c r="C139" t="s">
        <v>0</v>
      </c>
      <c r="D139" t="s">
        <v>115</v>
      </c>
      <c r="E139" t="s">
        <v>60</v>
      </c>
    </row>
    <row r="140" spans="1:5" x14ac:dyDescent="0.3">
      <c r="A140" s="1">
        <v>43385</v>
      </c>
      <c r="B140">
        <v>1</v>
      </c>
      <c r="C140" t="s">
        <v>0</v>
      </c>
      <c r="D140" t="s">
        <v>115</v>
      </c>
      <c r="E140" t="s">
        <v>60</v>
      </c>
    </row>
    <row r="141" spans="1:5" x14ac:dyDescent="0.3">
      <c r="A141" s="1">
        <v>43321</v>
      </c>
      <c r="B141">
        <v>1</v>
      </c>
      <c r="C141" t="s">
        <v>0</v>
      </c>
      <c r="D141" t="s">
        <v>2</v>
      </c>
      <c r="E141" t="s">
        <v>6</v>
      </c>
    </row>
    <row r="142" spans="1:5" x14ac:dyDescent="0.3">
      <c r="A142" s="1">
        <v>43343</v>
      </c>
      <c r="B142">
        <v>13</v>
      </c>
      <c r="C142" t="s">
        <v>180</v>
      </c>
      <c r="D142" t="s">
        <v>157</v>
      </c>
      <c r="E142" t="s">
        <v>297</v>
      </c>
    </row>
    <row r="143" spans="1:5" x14ac:dyDescent="0.3">
      <c r="A143" s="1">
        <v>43353</v>
      </c>
      <c r="B143">
        <v>12</v>
      </c>
      <c r="C143" t="s">
        <v>0</v>
      </c>
      <c r="D143" t="s">
        <v>157</v>
      </c>
      <c r="E143" t="s">
        <v>60</v>
      </c>
    </row>
    <row r="144" spans="1:5" x14ac:dyDescent="0.3">
      <c r="A144" s="1">
        <v>43369</v>
      </c>
      <c r="B144">
        <v>13</v>
      </c>
      <c r="C144" t="s">
        <v>0</v>
      </c>
      <c r="D144" t="s">
        <v>157</v>
      </c>
      <c r="E144" t="s">
        <v>60</v>
      </c>
    </row>
    <row r="145" spans="1:5" x14ac:dyDescent="0.3">
      <c r="A145" s="1">
        <v>43385</v>
      </c>
      <c r="B145">
        <v>3</v>
      </c>
      <c r="C145" t="s">
        <v>0</v>
      </c>
      <c r="D145" t="s">
        <v>157</v>
      </c>
      <c r="E145" t="s">
        <v>60</v>
      </c>
    </row>
    <row r="146" spans="1:5" x14ac:dyDescent="0.3">
      <c r="A146" s="1">
        <v>43412</v>
      </c>
      <c r="B146">
        <v>9</v>
      </c>
      <c r="C146" t="s">
        <v>0</v>
      </c>
      <c r="D146" t="s">
        <v>157</v>
      </c>
      <c r="E146" t="s">
        <v>60</v>
      </c>
    </row>
    <row r="147" spans="1:5" x14ac:dyDescent="0.3">
      <c r="A147" s="1">
        <v>43353</v>
      </c>
      <c r="B147">
        <v>9</v>
      </c>
      <c r="C147" t="s">
        <v>0</v>
      </c>
      <c r="D147" t="s">
        <v>157</v>
      </c>
      <c r="E147" t="s">
        <v>60</v>
      </c>
    </row>
    <row r="148" spans="1:5" x14ac:dyDescent="0.3">
      <c r="A148" s="1">
        <v>43369</v>
      </c>
      <c r="B148">
        <v>3</v>
      </c>
      <c r="C148" t="s">
        <v>0</v>
      </c>
      <c r="D148" t="s">
        <v>157</v>
      </c>
      <c r="E148" t="s">
        <v>60</v>
      </c>
    </row>
    <row r="149" spans="1:5" x14ac:dyDescent="0.3">
      <c r="A149" s="1">
        <v>43385</v>
      </c>
      <c r="B149">
        <v>1</v>
      </c>
      <c r="C149" t="s">
        <v>0</v>
      </c>
      <c r="D149" t="s">
        <v>157</v>
      </c>
      <c r="E149" t="s">
        <v>60</v>
      </c>
    </row>
    <row r="150" spans="1:5" x14ac:dyDescent="0.3">
      <c r="A150" s="1">
        <v>43400</v>
      </c>
      <c r="B150">
        <v>1</v>
      </c>
      <c r="C150" t="s">
        <v>0</v>
      </c>
      <c r="D150" t="s">
        <v>157</v>
      </c>
      <c r="E150" t="s">
        <v>60</v>
      </c>
    </row>
    <row r="151" spans="1:5" x14ac:dyDescent="0.3">
      <c r="A151" s="1">
        <v>43321</v>
      </c>
      <c r="B151">
        <v>10</v>
      </c>
      <c r="C151" t="s">
        <v>0</v>
      </c>
      <c r="D151" t="s">
        <v>2</v>
      </c>
      <c r="E151" t="s">
        <v>68</v>
      </c>
    </row>
    <row r="152" spans="1:5" x14ac:dyDescent="0.3">
      <c r="A152" s="1">
        <v>43353</v>
      </c>
      <c r="B152">
        <v>1</v>
      </c>
      <c r="C152" t="s">
        <v>0</v>
      </c>
      <c r="D152" t="s">
        <v>157</v>
      </c>
      <c r="E152" t="s">
        <v>60</v>
      </c>
    </row>
    <row r="153" spans="1:5" x14ac:dyDescent="0.3">
      <c r="A153" s="1">
        <v>43412</v>
      </c>
      <c r="B153">
        <v>1</v>
      </c>
      <c r="C153" t="s">
        <v>0</v>
      </c>
      <c r="D153" t="s">
        <v>157</v>
      </c>
      <c r="E153" t="s">
        <v>60</v>
      </c>
    </row>
    <row r="154" spans="1:5" x14ac:dyDescent="0.3">
      <c r="A154" s="1">
        <v>43321</v>
      </c>
      <c r="B154">
        <v>11</v>
      </c>
      <c r="C154" t="s">
        <v>79</v>
      </c>
      <c r="D154" t="s">
        <v>111</v>
      </c>
      <c r="E154" t="s">
        <v>60</v>
      </c>
    </row>
    <row r="155" spans="1:5" x14ac:dyDescent="0.3">
      <c r="A155" s="1">
        <v>43369</v>
      </c>
      <c r="B155">
        <v>2</v>
      </c>
      <c r="C155" t="s">
        <v>0</v>
      </c>
      <c r="D155" t="s">
        <v>157</v>
      </c>
      <c r="E155" t="s">
        <v>60</v>
      </c>
    </row>
    <row r="156" spans="1:5" x14ac:dyDescent="0.3">
      <c r="A156" s="1">
        <v>43385</v>
      </c>
      <c r="B156">
        <v>9</v>
      </c>
      <c r="C156" t="s">
        <v>0</v>
      </c>
      <c r="D156" t="s">
        <v>157</v>
      </c>
      <c r="E156" t="s">
        <v>60</v>
      </c>
    </row>
    <row r="157" spans="1:5" x14ac:dyDescent="0.3">
      <c r="A157" s="1">
        <v>43321</v>
      </c>
      <c r="B157">
        <v>1</v>
      </c>
      <c r="C157" t="s">
        <v>0</v>
      </c>
      <c r="D157" t="s">
        <v>2</v>
      </c>
      <c r="E157" t="s">
        <v>68</v>
      </c>
    </row>
    <row r="158" spans="1:5" x14ac:dyDescent="0.3">
      <c r="A158" s="1">
        <v>43353</v>
      </c>
      <c r="B158">
        <v>8</v>
      </c>
      <c r="C158" t="s">
        <v>0</v>
      </c>
      <c r="D158" t="s">
        <v>157</v>
      </c>
      <c r="E158" t="s">
        <v>60</v>
      </c>
    </row>
    <row r="159" spans="1:5" x14ac:dyDescent="0.3">
      <c r="A159" s="1">
        <v>43369</v>
      </c>
      <c r="B159">
        <v>3</v>
      </c>
      <c r="C159" t="s">
        <v>0</v>
      </c>
      <c r="D159" t="s">
        <v>2</v>
      </c>
      <c r="E159" t="s">
        <v>60</v>
      </c>
    </row>
    <row r="160" spans="1:5" x14ac:dyDescent="0.3">
      <c r="A160" s="1">
        <v>43369</v>
      </c>
      <c r="B160">
        <v>4</v>
      </c>
      <c r="C160" t="s">
        <v>0</v>
      </c>
      <c r="D160" t="s">
        <v>2</v>
      </c>
      <c r="E160" t="s">
        <v>60</v>
      </c>
    </row>
    <row r="161" spans="1:5" x14ac:dyDescent="0.3">
      <c r="A161" s="1">
        <v>43400</v>
      </c>
      <c r="B161">
        <v>2</v>
      </c>
      <c r="C161" t="s">
        <v>0</v>
      </c>
      <c r="D161" t="s">
        <v>157</v>
      </c>
      <c r="E161" t="s">
        <v>60</v>
      </c>
    </row>
    <row r="162" spans="1:5" x14ac:dyDescent="0.3">
      <c r="A162" s="1">
        <v>43343</v>
      </c>
      <c r="B162">
        <v>9</v>
      </c>
      <c r="C162" t="s">
        <v>226</v>
      </c>
      <c r="D162" t="s">
        <v>157</v>
      </c>
      <c r="E162" t="s">
        <v>297</v>
      </c>
    </row>
    <row r="163" spans="1:5" x14ac:dyDescent="0.3">
      <c r="A163" s="1">
        <v>43369</v>
      </c>
      <c r="B163">
        <v>3</v>
      </c>
      <c r="C163" t="s">
        <v>0</v>
      </c>
      <c r="D163" t="s">
        <v>157</v>
      </c>
      <c r="E163" t="s">
        <v>60</v>
      </c>
    </row>
    <row r="164" spans="1:5" x14ac:dyDescent="0.3">
      <c r="A164" s="1">
        <v>43385</v>
      </c>
      <c r="B164">
        <v>2</v>
      </c>
      <c r="C164" t="s">
        <v>0</v>
      </c>
      <c r="D164" t="s">
        <v>157</v>
      </c>
      <c r="E164" t="s">
        <v>60</v>
      </c>
    </row>
    <row r="165" spans="1:5" x14ac:dyDescent="0.3">
      <c r="A165" s="1">
        <v>43400</v>
      </c>
      <c r="B165">
        <v>2</v>
      </c>
      <c r="C165" t="s">
        <v>0</v>
      </c>
      <c r="D165" t="s">
        <v>157</v>
      </c>
      <c r="E165" t="s">
        <v>60</v>
      </c>
    </row>
    <row r="166" spans="1:5" x14ac:dyDescent="0.3">
      <c r="A166" s="1">
        <v>43400</v>
      </c>
      <c r="B166">
        <v>4</v>
      </c>
      <c r="C166" t="s">
        <v>0</v>
      </c>
      <c r="D166" t="s">
        <v>157</v>
      </c>
      <c r="E166" t="s">
        <v>60</v>
      </c>
    </row>
    <row r="167" spans="1:5" x14ac:dyDescent="0.3">
      <c r="A167" s="1">
        <v>43343</v>
      </c>
      <c r="B167">
        <v>1</v>
      </c>
      <c r="C167" t="s">
        <v>0</v>
      </c>
      <c r="D167" t="s">
        <v>157</v>
      </c>
      <c r="E167" t="s">
        <v>60</v>
      </c>
    </row>
    <row r="168" spans="1:5" x14ac:dyDescent="0.3">
      <c r="A168" s="1">
        <v>43321</v>
      </c>
      <c r="B168">
        <v>1</v>
      </c>
      <c r="C168" t="s">
        <v>0</v>
      </c>
      <c r="D168" t="s">
        <v>2</v>
      </c>
      <c r="E168" t="s">
        <v>67</v>
      </c>
    </row>
    <row r="169" spans="1:5" x14ac:dyDescent="0.3">
      <c r="A169" s="1">
        <v>43343</v>
      </c>
      <c r="B169">
        <v>11</v>
      </c>
      <c r="C169" t="s">
        <v>226</v>
      </c>
      <c r="D169" t="s">
        <v>157</v>
      </c>
      <c r="E169" t="s">
        <v>297</v>
      </c>
    </row>
    <row r="170" spans="1:5" x14ac:dyDescent="0.3">
      <c r="A170" s="1">
        <v>43353</v>
      </c>
      <c r="B170">
        <v>2</v>
      </c>
      <c r="C170" t="s">
        <v>0</v>
      </c>
      <c r="D170" t="s">
        <v>157</v>
      </c>
      <c r="E170" t="s">
        <v>60</v>
      </c>
    </row>
    <row r="171" spans="1:5" x14ac:dyDescent="0.3">
      <c r="A171" s="1">
        <v>43369</v>
      </c>
      <c r="B171">
        <v>4</v>
      </c>
      <c r="C171" t="s">
        <v>0</v>
      </c>
      <c r="D171" t="s">
        <v>157</v>
      </c>
      <c r="E171" t="s">
        <v>60</v>
      </c>
    </row>
    <row r="172" spans="1:5" x14ac:dyDescent="0.3">
      <c r="A172" s="1">
        <v>43400</v>
      </c>
      <c r="B172">
        <v>1</v>
      </c>
      <c r="C172" t="s">
        <v>0</v>
      </c>
      <c r="D172" t="s">
        <v>157</v>
      </c>
      <c r="E172" t="s">
        <v>60</v>
      </c>
    </row>
    <row r="173" spans="1:5" x14ac:dyDescent="0.3">
      <c r="A173" s="1">
        <v>43321</v>
      </c>
      <c r="B173">
        <v>2</v>
      </c>
      <c r="C173" t="s">
        <v>0</v>
      </c>
      <c r="D173" t="s">
        <v>2</v>
      </c>
      <c r="E173" t="s">
        <v>68</v>
      </c>
    </row>
    <row r="174" spans="1:5" x14ac:dyDescent="0.3">
      <c r="A174" s="1">
        <v>43353</v>
      </c>
      <c r="B174">
        <v>2</v>
      </c>
      <c r="C174" t="s">
        <v>0</v>
      </c>
      <c r="D174" t="s">
        <v>157</v>
      </c>
      <c r="E174" t="s">
        <v>60</v>
      </c>
    </row>
    <row r="175" spans="1:5" x14ac:dyDescent="0.3">
      <c r="A175" s="1">
        <v>43369</v>
      </c>
      <c r="B175">
        <v>8</v>
      </c>
      <c r="C175" t="s">
        <v>0</v>
      </c>
      <c r="D175" t="s">
        <v>157</v>
      </c>
      <c r="E175" t="s">
        <v>6</v>
      </c>
    </row>
    <row r="176" spans="1:5" x14ac:dyDescent="0.3">
      <c r="A176" s="1">
        <v>43385</v>
      </c>
      <c r="B176">
        <v>6</v>
      </c>
      <c r="C176" t="s">
        <v>0</v>
      </c>
      <c r="D176" t="s">
        <v>157</v>
      </c>
      <c r="E176" t="s">
        <v>60</v>
      </c>
    </row>
    <row r="177" spans="1:5" x14ac:dyDescent="0.3">
      <c r="A177" s="1">
        <v>43412</v>
      </c>
      <c r="B177">
        <v>2</v>
      </c>
      <c r="C177" t="s">
        <v>0</v>
      </c>
      <c r="D177" t="s">
        <v>157</v>
      </c>
      <c r="E177" t="s">
        <v>60</v>
      </c>
    </row>
    <row r="178" spans="1:5" x14ac:dyDescent="0.3">
      <c r="A178" s="1">
        <v>43321</v>
      </c>
      <c r="B178">
        <v>3</v>
      </c>
      <c r="C178" t="s">
        <v>0</v>
      </c>
      <c r="D178" t="s">
        <v>157</v>
      </c>
      <c r="E178" t="s">
        <v>60</v>
      </c>
    </row>
    <row r="179" spans="1:5" x14ac:dyDescent="0.3">
      <c r="A179" s="1">
        <v>43353</v>
      </c>
      <c r="B179">
        <v>1</v>
      </c>
      <c r="C179" t="s">
        <v>0</v>
      </c>
      <c r="D179" t="s">
        <v>502</v>
      </c>
      <c r="E179" t="s">
        <v>60</v>
      </c>
    </row>
    <row r="180" spans="1:5" x14ac:dyDescent="0.3">
      <c r="A180" s="1">
        <v>43369</v>
      </c>
      <c r="B180">
        <v>1</v>
      </c>
      <c r="C180" t="s">
        <v>0</v>
      </c>
      <c r="D180" t="s">
        <v>157</v>
      </c>
      <c r="E180" t="s">
        <v>60</v>
      </c>
    </row>
    <row r="181" spans="1:5" x14ac:dyDescent="0.3">
      <c r="A181" s="1">
        <v>43353</v>
      </c>
      <c r="B181">
        <v>2</v>
      </c>
      <c r="C181" t="s">
        <v>0</v>
      </c>
      <c r="D181" t="s">
        <v>157</v>
      </c>
      <c r="E181" t="s">
        <v>60</v>
      </c>
    </row>
    <row r="182" spans="1:5" x14ac:dyDescent="0.3">
      <c r="A182" s="1">
        <v>43385</v>
      </c>
      <c r="B182">
        <v>1</v>
      </c>
      <c r="C182" t="s">
        <v>0</v>
      </c>
      <c r="D182" t="s">
        <v>157</v>
      </c>
      <c r="E182" t="s">
        <v>60</v>
      </c>
    </row>
    <row r="183" spans="1:5" x14ac:dyDescent="0.3">
      <c r="A183" s="1">
        <v>43321</v>
      </c>
      <c r="B183">
        <v>63</v>
      </c>
      <c r="C183" t="s">
        <v>0</v>
      </c>
      <c r="D183" t="s">
        <v>2</v>
      </c>
      <c r="E183" t="s">
        <v>68</v>
      </c>
    </row>
    <row r="184" spans="1:5" x14ac:dyDescent="0.3">
      <c r="A184" s="1">
        <v>43353</v>
      </c>
      <c r="B184">
        <v>4</v>
      </c>
      <c r="C184" t="s">
        <v>0</v>
      </c>
      <c r="D184" t="s">
        <v>157</v>
      </c>
      <c r="E184" t="s">
        <v>60</v>
      </c>
    </row>
    <row r="185" spans="1:5" x14ac:dyDescent="0.3">
      <c r="A185" s="1">
        <v>43369</v>
      </c>
      <c r="B185">
        <v>5</v>
      </c>
      <c r="C185" t="s">
        <v>0</v>
      </c>
      <c r="D185" t="s">
        <v>2</v>
      </c>
      <c r="E185" t="s">
        <v>6</v>
      </c>
    </row>
    <row r="186" spans="1:5" x14ac:dyDescent="0.3">
      <c r="A186" s="1">
        <v>43385</v>
      </c>
      <c r="B186">
        <v>1</v>
      </c>
      <c r="C186" t="s">
        <v>0</v>
      </c>
      <c r="D186" t="s">
        <v>2</v>
      </c>
      <c r="E186" t="s">
        <v>60</v>
      </c>
    </row>
    <row r="187" spans="1:5" x14ac:dyDescent="0.3">
      <c r="A187" s="1">
        <v>43412</v>
      </c>
      <c r="B187">
        <v>12</v>
      </c>
      <c r="C187" t="s">
        <v>0</v>
      </c>
      <c r="D187" t="s">
        <v>157</v>
      </c>
      <c r="E187" t="s">
        <v>60</v>
      </c>
    </row>
    <row r="188" spans="1:5" x14ac:dyDescent="0.3">
      <c r="A188" s="1">
        <v>43321</v>
      </c>
      <c r="B188">
        <v>55</v>
      </c>
      <c r="C188" t="s">
        <v>0</v>
      </c>
      <c r="D188" t="s">
        <v>2</v>
      </c>
      <c r="E188" t="s">
        <v>67</v>
      </c>
    </row>
    <row r="189" spans="1:5" x14ac:dyDescent="0.3">
      <c r="A189" s="1">
        <v>43353</v>
      </c>
      <c r="B189">
        <v>10</v>
      </c>
      <c r="C189" t="s">
        <v>0</v>
      </c>
      <c r="D189" t="s">
        <v>440</v>
      </c>
      <c r="E189" t="s">
        <v>60</v>
      </c>
    </row>
    <row r="190" spans="1:5" x14ac:dyDescent="0.3">
      <c r="A190" s="1">
        <v>43412</v>
      </c>
      <c r="B190">
        <v>10</v>
      </c>
      <c r="C190" t="s">
        <v>0</v>
      </c>
      <c r="D190" t="s">
        <v>157</v>
      </c>
      <c r="E190" t="s">
        <v>60</v>
      </c>
    </row>
    <row r="191" spans="1:5" x14ac:dyDescent="0.3">
      <c r="A191" s="1">
        <v>43369</v>
      </c>
      <c r="B191">
        <v>10</v>
      </c>
      <c r="C191" t="s">
        <v>0</v>
      </c>
      <c r="D191" t="s">
        <v>542</v>
      </c>
      <c r="E191" t="s">
        <v>60</v>
      </c>
    </row>
    <row r="192" spans="1:5" x14ac:dyDescent="0.3">
      <c r="A192" s="1">
        <v>43353</v>
      </c>
      <c r="B192">
        <v>2</v>
      </c>
      <c r="C192" t="s">
        <v>0</v>
      </c>
      <c r="D192" t="s">
        <v>668</v>
      </c>
      <c r="E192" t="s">
        <v>60</v>
      </c>
    </row>
    <row r="193" spans="1:5" x14ac:dyDescent="0.3">
      <c r="A193" s="1">
        <v>43385</v>
      </c>
      <c r="B193">
        <v>1</v>
      </c>
      <c r="C193" t="s">
        <v>0</v>
      </c>
      <c r="D193" t="s">
        <v>668</v>
      </c>
      <c r="E193" t="s">
        <v>60</v>
      </c>
    </row>
    <row r="194" spans="1:5" x14ac:dyDescent="0.3">
      <c r="A194" s="1">
        <v>43385</v>
      </c>
      <c r="B194">
        <v>1</v>
      </c>
      <c r="C194" t="s">
        <v>0</v>
      </c>
      <c r="D194" t="s">
        <v>668</v>
      </c>
      <c r="E194" t="s">
        <v>60</v>
      </c>
    </row>
    <row r="195" spans="1:5" x14ac:dyDescent="0.3">
      <c r="A195" s="1">
        <v>43385</v>
      </c>
      <c r="B195">
        <v>1</v>
      </c>
      <c r="C195" t="s">
        <v>0</v>
      </c>
      <c r="D195" t="s">
        <v>668</v>
      </c>
      <c r="E195" t="s">
        <v>60</v>
      </c>
    </row>
    <row r="196" spans="1:5" x14ac:dyDescent="0.3">
      <c r="A196" s="1">
        <v>43369</v>
      </c>
      <c r="B196">
        <v>1</v>
      </c>
      <c r="C196" t="s">
        <v>0</v>
      </c>
      <c r="D196" t="s">
        <v>668</v>
      </c>
      <c r="E196" t="s">
        <v>60</v>
      </c>
    </row>
    <row r="197" spans="1:5" x14ac:dyDescent="0.3">
      <c r="A197" s="1">
        <v>43343</v>
      </c>
      <c r="B197">
        <v>2</v>
      </c>
      <c r="C197" t="s">
        <v>180</v>
      </c>
      <c r="D197" t="s">
        <v>23</v>
      </c>
      <c r="E197" t="s">
        <v>297</v>
      </c>
    </row>
    <row r="198" spans="1:5" x14ac:dyDescent="0.3">
      <c r="A198" s="1">
        <v>43353</v>
      </c>
      <c r="B198">
        <v>1</v>
      </c>
      <c r="C198" t="s">
        <v>0</v>
      </c>
      <c r="D198" t="s">
        <v>261</v>
      </c>
      <c r="E198" t="s">
        <v>60</v>
      </c>
    </row>
    <row r="199" spans="1:5" x14ac:dyDescent="0.3">
      <c r="A199" s="1">
        <v>43369</v>
      </c>
      <c r="B199">
        <v>17</v>
      </c>
      <c r="C199" t="s">
        <v>0</v>
      </c>
      <c r="D199" t="s">
        <v>261</v>
      </c>
      <c r="E199" t="s">
        <v>60</v>
      </c>
    </row>
    <row r="200" spans="1:5" x14ac:dyDescent="0.3">
      <c r="A200" s="1">
        <v>43385</v>
      </c>
      <c r="B200">
        <v>6</v>
      </c>
      <c r="C200" t="s">
        <v>0</v>
      </c>
      <c r="D200" t="s">
        <v>261</v>
      </c>
      <c r="E200" t="s">
        <v>60</v>
      </c>
    </row>
    <row r="201" spans="1:5" x14ac:dyDescent="0.3">
      <c r="A201" s="1">
        <v>43400</v>
      </c>
      <c r="B201">
        <v>22</v>
      </c>
      <c r="C201" t="s">
        <v>0</v>
      </c>
      <c r="D201" t="s">
        <v>261</v>
      </c>
      <c r="E201" t="s">
        <v>60</v>
      </c>
    </row>
    <row r="202" spans="1:5" x14ac:dyDescent="0.3">
      <c r="A202" s="1">
        <v>43412</v>
      </c>
      <c r="B202">
        <v>13</v>
      </c>
      <c r="C202" t="s">
        <v>0</v>
      </c>
      <c r="D202" t="s">
        <v>261</v>
      </c>
      <c r="E202" t="s">
        <v>60</v>
      </c>
    </row>
    <row r="203" spans="1:5" x14ac:dyDescent="0.3">
      <c r="A203" s="1">
        <v>43369</v>
      </c>
      <c r="B203">
        <v>1</v>
      </c>
      <c r="C203" t="s">
        <v>0</v>
      </c>
      <c r="D203" t="s">
        <v>261</v>
      </c>
      <c r="E203" t="s">
        <v>60</v>
      </c>
    </row>
    <row r="204" spans="1:5" x14ac:dyDescent="0.3">
      <c r="A204" s="1">
        <v>43321</v>
      </c>
      <c r="B204">
        <v>2</v>
      </c>
      <c r="C204" t="s">
        <v>0</v>
      </c>
      <c r="D204" t="s">
        <v>23</v>
      </c>
      <c r="E204" t="s">
        <v>67</v>
      </c>
    </row>
    <row r="205" spans="1:5" x14ac:dyDescent="0.3">
      <c r="A205" s="1">
        <v>43343</v>
      </c>
      <c r="B205">
        <v>1</v>
      </c>
      <c r="C205" t="s">
        <v>226</v>
      </c>
      <c r="D205" t="s">
        <v>23</v>
      </c>
      <c r="E205" t="s">
        <v>297</v>
      </c>
    </row>
    <row r="206" spans="1:5" x14ac:dyDescent="0.3">
      <c r="A206" s="1">
        <v>43353</v>
      </c>
      <c r="B206">
        <v>2</v>
      </c>
      <c r="C206" t="s">
        <v>0</v>
      </c>
      <c r="D206" t="s">
        <v>408</v>
      </c>
      <c r="E206" t="s">
        <v>60</v>
      </c>
    </row>
    <row r="207" spans="1:5" x14ac:dyDescent="0.3">
      <c r="A207" s="1">
        <v>43400</v>
      </c>
      <c r="B207">
        <v>1</v>
      </c>
      <c r="C207" t="s">
        <v>0</v>
      </c>
      <c r="D207" t="s">
        <v>261</v>
      </c>
      <c r="E207" t="s">
        <v>60</v>
      </c>
    </row>
    <row r="208" spans="1:5" x14ac:dyDescent="0.3">
      <c r="A208" s="1">
        <v>43412</v>
      </c>
      <c r="B208">
        <v>1</v>
      </c>
      <c r="C208" t="s">
        <v>0</v>
      </c>
      <c r="D208" t="s">
        <v>261</v>
      </c>
      <c r="E208" t="s">
        <v>60</v>
      </c>
    </row>
    <row r="209" spans="1:5" x14ac:dyDescent="0.3">
      <c r="A209" s="1">
        <v>43385</v>
      </c>
      <c r="B209">
        <v>6</v>
      </c>
      <c r="C209" t="s">
        <v>0</v>
      </c>
      <c r="D209" t="s">
        <v>261</v>
      </c>
      <c r="E209" t="s">
        <v>60</v>
      </c>
    </row>
    <row r="210" spans="1:5" x14ac:dyDescent="0.3">
      <c r="A210" s="1">
        <v>43353</v>
      </c>
      <c r="B210">
        <v>3</v>
      </c>
      <c r="C210" t="s">
        <v>0</v>
      </c>
      <c r="D210" t="s">
        <v>261</v>
      </c>
      <c r="E210" t="s">
        <v>60</v>
      </c>
    </row>
    <row r="211" spans="1:5" x14ac:dyDescent="0.3">
      <c r="A211" s="1">
        <v>43369</v>
      </c>
      <c r="B211">
        <v>1</v>
      </c>
      <c r="C211" t="s">
        <v>0</v>
      </c>
      <c r="D211" t="s">
        <v>23</v>
      </c>
      <c r="E211" t="s">
        <v>60</v>
      </c>
    </row>
    <row r="212" spans="1:5" x14ac:dyDescent="0.3">
      <c r="A212" s="1">
        <v>43385</v>
      </c>
      <c r="B212">
        <v>3</v>
      </c>
      <c r="C212" t="s">
        <v>0</v>
      </c>
      <c r="D212" t="s">
        <v>261</v>
      </c>
      <c r="E212" t="s">
        <v>60</v>
      </c>
    </row>
    <row r="213" spans="1:5" x14ac:dyDescent="0.3">
      <c r="A213" s="1">
        <v>43400</v>
      </c>
      <c r="B213">
        <v>2</v>
      </c>
      <c r="C213" t="s">
        <v>0</v>
      </c>
      <c r="D213" t="s">
        <v>261</v>
      </c>
      <c r="E213" t="s">
        <v>60</v>
      </c>
    </row>
    <row r="214" spans="1:5" x14ac:dyDescent="0.3">
      <c r="A214" s="1">
        <v>43343</v>
      </c>
      <c r="B214">
        <v>2</v>
      </c>
      <c r="C214" t="s">
        <v>226</v>
      </c>
      <c r="D214" t="s">
        <v>261</v>
      </c>
      <c r="E214" t="s">
        <v>297</v>
      </c>
    </row>
    <row r="215" spans="1:5" x14ac:dyDescent="0.3">
      <c r="A215" s="1">
        <v>43412</v>
      </c>
      <c r="B215">
        <v>2</v>
      </c>
      <c r="C215" t="s">
        <v>0</v>
      </c>
      <c r="D215" t="s">
        <v>261</v>
      </c>
      <c r="E215" t="s">
        <v>60</v>
      </c>
    </row>
    <row r="216" spans="1:5" x14ac:dyDescent="0.3">
      <c r="A216" s="1">
        <v>43353</v>
      </c>
      <c r="B216">
        <v>2</v>
      </c>
      <c r="C216" t="s">
        <v>0</v>
      </c>
      <c r="D216" t="s">
        <v>261</v>
      </c>
      <c r="E216" t="s">
        <v>60</v>
      </c>
    </row>
    <row r="217" spans="1:5" x14ac:dyDescent="0.3">
      <c r="A217" s="1">
        <v>43369</v>
      </c>
      <c r="B217">
        <v>3</v>
      </c>
      <c r="C217" t="s">
        <v>0</v>
      </c>
      <c r="D217" t="s">
        <v>261</v>
      </c>
      <c r="E217" t="s">
        <v>60</v>
      </c>
    </row>
    <row r="218" spans="1:5" x14ac:dyDescent="0.3">
      <c r="A218" s="1">
        <v>43385</v>
      </c>
      <c r="B218">
        <v>1</v>
      </c>
      <c r="C218" t="s">
        <v>0</v>
      </c>
      <c r="D218" t="s">
        <v>261</v>
      </c>
      <c r="E218" t="s">
        <v>60</v>
      </c>
    </row>
    <row r="219" spans="1:5" x14ac:dyDescent="0.3">
      <c r="A219" s="1">
        <v>43353</v>
      </c>
      <c r="B219">
        <v>1</v>
      </c>
      <c r="C219" t="s">
        <v>0</v>
      </c>
      <c r="D219" t="s">
        <v>408</v>
      </c>
      <c r="E219" t="s">
        <v>60</v>
      </c>
    </row>
    <row r="220" spans="1:5" x14ac:dyDescent="0.3">
      <c r="A220" s="1">
        <v>43385</v>
      </c>
      <c r="B220">
        <v>1</v>
      </c>
      <c r="C220" t="s">
        <v>0</v>
      </c>
      <c r="D220" t="s">
        <v>261</v>
      </c>
      <c r="E220" t="s">
        <v>60</v>
      </c>
    </row>
    <row r="221" spans="1:5" x14ac:dyDescent="0.3">
      <c r="A221" s="1">
        <v>43412</v>
      </c>
      <c r="B221">
        <v>1</v>
      </c>
      <c r="C221" t="s">
        <v>0</v>
      </c>
      <c r="D221" t="s">
        <v>261</v>
      </c>
      <c r="E221" t="s">
        <v>60</v>
      </c>
    </row>
    <row r="222" spans="1:5" x14ac:dyDescent="0.3">
      <c r="A222" s="1">
        <v>43343</v>
      </c>
      <c r="B222">
        <v>1</v>
      </c>
      <c r="C222" t="s">
        <v>226</v>
      </c>
      <c r="D222" t="s">
        <v>23</v>
      </c>
      <c r="E222" t="s">
        <v>297</v>
      </c>
    </row>
    <row r="223" spans="1:5" x14ac:dyDescent="0.3">
      <c r="A223" s="1">
        <v>43369</v>
      </c>
      <c r="B223">
        <v>1</v>
      </c>
      <c r="C223" t="s">
        <v>0</v>
      </c>
      <c r="D223" t="s">
        <v>261</v>
      </c>
      <c r="E223" t="s">
        <v>60</v>
      </c>
    </row>
    <row r="224" spans="1:5" x14ac:dyDescent="0.3">
      <c r="A224" s="1">
        <v>43385</v>
      </c>
      <c r="B224">
        <v>1</v>
      </c>
      <c r="C224" t="s">
        <v>0</v>
      </c>
      <c r="D224" t="s">
        <v>23</v>
      </c>
      <c r="E224" t="s">
        <v>60</v>
      </c>
    </row>
    <row r="225" spans="1:5" x14ac:dyDescent="0.3">
      <c r="A225" s="1">
        <v>43412</v>
      </c>
      <c r="B225">
        <v>13</v>
      </c>
      <c r="C225" t="s">
        <v>0</v>
      </c>
      <c r="D225" t="s">
        <v>261</v>
      </c>
      <c r="E225" t="s">
        <v>60</v>
      </c>
    </row>
    <row r="226" spans="1:5" x14ac:dyDescent="0.3">
      <c r="A226" s="1">
        <v>43321</v>
      </c>
      <c r="B226">
        <v>7</v>
      </c>
      <c r="C226" t="s">
        <v>0</v>
      </c>
      <c r="D226" t="s">
        <v>35</v>
      </c>
      <c r="E226" t="s">
        <v>67</v>
      </c>
    </row>
    <row r="227" spans="1:5" x14ac:dyDescent="0.3">
      <c r="A227" s="1">
        <v>43353</v>
      </c>
      <c r="B227">
        <v>2</v>
      </c>
      <c r="C227" t="s">
        <v>0</v>
      </c>
      <c r="D227" t="s">
        <v>408</v>
      </c>
      <c r="E227" t="s">
        <v>60</v>
      </c>
    </row>
    <row r="228" spans="1:5" x14ac:dyDescent="0.3">
      <c r="A228" s="1">
        <v>43385</v>
      </c>
      <c r="B228">
        <v>1</v>
      </c>
      <c r="C228" t="s">
        <v>0</v>
      </c>
      <c r="D228" t="s">
        <v>261</v>
      </c>
      <c r="E228" t="s">
        <v>60</v>
      </c>
    </row>
    <row r="229" spans="1:5" x14ac:dyDescent="0.3">
      <c r="A229" s="1">
        <v>43400</v>
      </c>
      <c r="B229">
        <v>1</v>
      </c>
      <c r="C229" t="s">
        <v>0</v>
      </c>
      <c r="D229" t="s">
        <v>261</v>
      </c>
      <c r="E229" t="s">
        <v>60</v>
      </c>
    </row>
    <row r="230" spans="1:5" x14ac:dyDescent="0.3">
      <c r="A230" s="1">
        <v>43412</v>
      </c>
      <c r="B230">
        <v>2</v>
      </c>
      <c r="C230" t="s">
        <v>0</v>
      </c>
      <c r="D230" t="s">
        <v>261</v>
      </c>
      <c r="E230" t="s">
        <v>60</v>
      </c>
    </row>
    <row r="231" spans="1:5" x14ac:dyDescent="0.3">
      <c r="A231" s="1">
        <v>43321</v>
      </c>
      <c r="B231">
        <v>2</v>
      </c>
      <c r="C231" t="s">
        <v>0</v>
      </c>
      <c r="D231" t="s">
        <v>1</v>
      </c>
      <c r="E231" t="s">
        <v>60</v>
      </c>
    </row>
    <row r="232" spans="1:5" x14ac:dyDescent="0.3">
      <c r="A232" s="1">
        <v>43321</v>
      </c>
      <c r="B232">
        <v>3</v>
      </c>
      <c r="C232" t="s">
        <v>0</v>
      </c>
      <c r="D232" t="s">
        <v>1</v>
      </c>
      <c r="E232" t="s">
        <v>68</v>
      </c>
    </row>
    <row r="233" spans="1:5" x14ac:dyDescent="0.3">
      <c r="A233" s="1">
        <v>43343</v>
      </c>
      <c r="B233">
        <v>1</v>
      </c>
      <c r="C233" t="s">
        <v>0</v>
      </c>
      <c r="D233" t="s">
        <v>348</v>
      </c>
      <c r="E233" t="s">
        <v>60</v>
      </c>
    </row>
    <row r="234" spans="1:5" x14ac:dyDescent="0.3">
      <c r="A234" s="1">
        <v>43369</v>
      </c>
      <c r="B234">
        <v>1</v>
      </c>
      <c r="C234" t="s">
        <v>0</v>
      </c>
      <c r="D234" t="s">
        <v>727</v>
      </c>
      <c r="E234" t="s">
        <v>60</v>
      </c>
    </row>
    <row r="235" spans="1:5" x14ac:dyDescent="0.3">
      <c r="A235" s="1">
        <v>43369</v>
      </c>
      <c r="B235">
        <v>1</v>
      </c>
      <c r="C235" t="s">
        <v>0</v>
      </c>
      <c r="D235" t="s">
        <v>544</v>
      </c>
      <c r="E235" t="s">
        <v>60</v>
      </c>
    </row>
    <row r="236" spans="1:5" x14ac:dyDescent="0.3">
      <c r="A236" s="1">
        <v>43385</v>
      </c>
      <c r="B236">
        <v>1</v>
      </c>
      <c r="C236" t="s">
        <v>0</v>
      </c>
      <c r="D236" t="s">
        <v>544</v>
      </c>
      <c r="E236" t="s">
        <v>60</v>
      </c>
    </row>
    <row r="237" spans="1:5" x14ac:dyDescent="0.3">
      <c r="A237" s="1">
        <v>43412</v>
      </c>
      <c r="B237">
        <v>1</v>
      </c>
      <c r="C237" t="s">
        <v>0</v>
      </c>
      <c r="D237" t="s">
        <v>544</v>
      </c>
      <c r="E237" t="s">
        <v>60</v>
      </c>
    </row>
    <row r="238" spans="1:5" x14ac:dyDescent="0.3">
      <c r="A238" s="1">
        <v>43353</v>
      </c>
      <c r="B238">
        <v>1</v>
      </c>
      <c r="C238" t="s">
        <v>0</v>
      </c>
      <c r="D238" t="s">
        <v>407</v>
      </c>
      <c r="E238" t="s">
        <v>60</v>
      </c>
    </row>
    <row r="239" spans="1:5" x14ac:dyDescent="0.3">
      <c r="A239" s="1">
        <v>43343</v>
      </c>
      <c r="B239">
        <v>1</v>
      </c>
      <c r="C239" t="s">
        <v>226</v>
      </c>
      <c r="D239" t="s">
        <v>267</v>
      </c>
      <c r="E239" t="s">
        <v>297</v>
      </c>
    </row>
    <row r="240" spans="1:5" x14ac:dyDescent="0.3">
      <c r="A240" s="1">
        <v>43369</v>
      </c>
      <c r="B240">
        <v>1</v>
      </c>
      <c r="C240" t="s">
        <v>0</v>
      </c>
      <c r="D240" t="s">
        <v>267</v>
      </c>
      <c r="E240" t="s">
        <v>60</v>
      </c>
    </row>
    <row r="241" spans="1:6" x14ac:dyDescent="0.3">
      <c r="A241" s="1">
        <v>43412</v>
      </c>
      <c r="B241">
        <v>1</v>
      </c>
      <c r="C241" t="s">
        <v>0</v>
      </c>
      <c r="D241" t="s">
        <v>267</v>
      </c>
      <c r="E241" t="s">
        <v>60</v>
      </c>
    </row>
    <row r="242" spans="1:6" x14ac:dyDescent="0.3">
      <c r="A242" s="1">
        <v>43321</v>
      </c>
      <c r="B242">
        <v>80</v>
      </c>
      <c r="C242" t="s">
        <v>0</v>
      </c>
      <c r="D242" t="s">
        <v>3</v>
      </c>
      <c r="E242" t="s">
        <v>68</v>
      </c>
    </row>
    <row r="243" spans="1:6" x14ac:dyDescent="0.3">
      <c r="A243" s="1">
        <v>43343</v>
      </c>
      <c r="B243">
        <v>75</v>
      </c>
      <c r="C243" t="s">
        <v>226</v>
      </c>
      <c r="D243" t="s">
        <v>222</v>
      </c>
      <c r="E243" t="s">
        <v>297</v>
      </c>
    </row>
    <row r="244" spans="1:6" x14ac:dyDescent="0.3">
      <c r="A244" s="1">
        <v>43400</v>
      </c>
      <c r="B244">
        <v>2</v>
      </c>
      <c r="C244" t="s">
        <v>0</v>
      </c>
      <c r="D244" t="s">
        <v>3</v>
      </c>
      <c r="E244" t="s">
        <v>60</v>
      </c>
    </row>
    <row r="245" spans="1:6" x14ac:dyDescent="0.3">
      <c r="A245" s="1">
        <v>43353</v>
      </c>
      <c r="B245">
        <v>2</v>
      </c>
      <c r="C245" t="s">
        <v>453</v>
      </c>
      <c r="D245" t="s">
        <v>3</v>
      </c>
      <c r="E245" t="s">
        <v>60</v>
      </c>
    </row>
    <row r="246" spans="1:6" x14ac:dyDescent="0.3">
      <c r="A246" s="1">
        <v>43321</v>
      </c>
      <c r="B246">
        <v>7</v>
      </c>
      <c r="C246" t="s">
        <v>0</v>
      </c>
      <c r="D246" t="s">
        <v>3</v>
      </c>
      <c r="E246" t="s">
        <v>68</v>
      </c>
    </row>
    <row r="247" spans="1:6" x14ac:dyDescent="0.3">
      <c r="A247" s="1">
        <v>43353</v>
      </c>
      <c r="B247">
        <v>1</v>
      </c>
      <c r="C247" t="s">
        <v>0</v>
      </c>
      <c r="D247" t="s">
        <v>3</v>
      </c>
      <c r="E247" t="s">
        <v>60</v>
      </c>
    </row>
    <row r="248" spans="1:6" x14ac:dyDescent="0.3">
      <c r="A248" s="1">
        <v>43343</v>
      </c>
      <c r="B248">
        <v>3</v>
      </c>
      <c r="C248" t="s">
        <v>0</v>
      </c>
      <c r="D248" t="s">
        <v>347</v>
      </c>
      <c r="E248" t="s">
        <v>60</v>
      </c>
    </row>
    <row r="249" spans="1:6" x14ac:dyDescent="0.3">
      <c r="A249" s="1">
        <v>43369</v>
      </c>
      <c r="B249">
        <v>2</v>
      </c>
      <c r="C249" t="s">
        <v>0</v>
      </c>
      <c r="D249" t="s">
        <v>3</v>
      </c>
      <c r="E249" t="s">
        <v>60</v>
      </c>
    </row>
    <row r="250" spans="1:6" x14ac:dyDescent="0.3">
      <c r="A250" s="1">
        <v>43400</v>
      </c>
      <c r="B250">
        <v>1</v>
      </c>
      <c r="C250" t="s">
        <v>0</v>
      </c>
      <c r="D250" t="s">
        <v>3</v>
      </c>
      <c r="E250" t="s">
        <v>60</v>
      </c>
    </row>
    <row r="251" spans="1:6" x14ac:dyDescent="0.3">
      <c r="A251" s="1">
        <v>43321</v>
      </c>
      <c r="B251">
        <v>38</v>
      </c>
      <c r="C251" t="s">
        <v>0</v>
      </c>
      <c r="D251" t="s">
        <v>3</v>
      </c>
      <c r="E251" t="s">
        <v>68</v>
      </c>
    </row>
    <row r="252" spans="1:6" x14ac:dyDescent="0.3">
      <c r="A252" s="1">
        <v>43343</v>
      </c>
      <c r="B252">
        <v>1</v>
      </c>
      <c r="C252" t="s">
        <v>313</v>
      </c>
      <c r="D252" t="s">
        <v>332</v>
      </c>
      <c r="E252" t="s">
        <v>528</v>
      </c>
    </row>
    <row r="253" spans="1:6" x14ac:dyDescent="0.3">
      <c r="A253" s="1">
        <v>43343</v>
      </c>
      <c r="B253">
        <v>3</v>
      </c>
      <c r="C253" t="s">
        <v>180</v>
      </c>
      <c r="D253" t="s">
        <v>23</v>
      </c>
      <c r="E253" t="s">
        <v>166</v>
      </c>
      <c r="F253" t="s">
        <v>203</v>
      </c>
    </row>
    <row r="254" spans="1:6" x14ac:dyDescent="0.3">
      <c r="A254" s="1">
        <v>43353</v>
      </c>
      <c r="B254">
        <v>2</v>
      </c>
      <c r="C254" t="s">
        <v>0</v>
      </c>
      <c r="D254" t="s">
        <v>261</v>
      </c>
      <c r="E254" t="s">
        <v>166</v>
      </c>
      <c r="F254" t="s">
        <v>396</v>
      </c>
    </row>
    <row r="255" spans="1:6" x14ac:dyDescent="0.3">
      <c r="A255" s="1">
        <v>43369</v>
      </c>
      <c r="B255">
        <v>8</v>
      </c>
      <c r="C255" t="s">
        <v>0</v>
      </c>
      <c r="D255" t="s">
        <v>261</v>
      </c>
      <c r="E255" t="s">
        <v>523</v>
      </c>
      <c r="F255" t="s">
        <v>203</v>
      </c>
    </row>
    <row r="256" spans="1:6" x14ac:dyDescent="0.3">
      <c r="A256" s="1">
        <v>43385</v>
      </c>
      <c r="B256">
        <v>5</v>
      </c>
      <c r="C256" t="s">
        <v>0</v>
      </c>
      <c r="D256" t="s">
        <v>261</v>
      </c>
      <c r="E256" t="s">
        <v>166</v>
      </c>
      <c r="F256" t="s">
        <v>203</v>
      </c>
    </row>
    <row r="257" spans="1:6" x14ac:dyDescent="0.3">
      <c r="A257" s="1">
        <v>43400</v>
      </c>
      <c r="B257">
        <v>8</v>
      </c>
      <c r="C257" t="s">
        <v>0</v>
      </c>
      <c r="D257" t="s">
        <v>261</v>
      </c>
      <c r="E257" t="s">
        <v>166</v>
      </c>
      <c r="F257" t="s">
        <v>203</v>
      </c>
    </row>
    <row r="258" spans="1:6" x14ac:dyDescent="0.3">
      <c r="A258" s="1">
        <v>43412</v>
      </c>
      <c r="B258">
        <v>13</v>
      </c>
      <c r="C258" t="s">
        <v>0</v>
      </c>
      <c r="D258" t="s">
        <v>261</v>
      </c>
      <c r="E258" t="s">
        <v>166</v>
      </c>
      <c r="F258" t="s">
        <v>203</v>
      </c>
    </row>
    <row r="259" spans="1:6" x14ac:dyDescent="0.3">
      <c r="A259" s="1">
        <v>43343</v>
      </c>
      <c r="B259">
        <v>4</v>
      </c>
      <c r="C259" t="s">
        <v>180</v>
      </c>
      <c r="D259" t="s">
        <v>23</v>
      </c>
      <c r="E259" t="s">
        <v>166</v>
      </c>
      <c r="F259" t="s">
        <v>203</v>
      </c>
    </row>
    <row r="260" spans="1:6" x14ac:dyDescent="0.3">
      <c r="A260" s="1">
        <v>43353</v>
      </c>
      <c r="B260">
        <v>1</v>
      </c>
      <c r="C260" t="s">
        <v>0</v>
      </c>
      <c r="D260" t="s">
        <v>261</v>
      </c>
      <c r="E260" t="s">
        <v>166</v>
      </c>
      <c r="F260" t="s">
        <v>203</v>
      </c>
    </row>
    <row r="261" spans="1:6" x14ac:dyDescent="0.3">
      <c r="A261" s="1">
        <v>43385</v>
      </c>
      <c r="B261">
        <v>1</v>
      </c>
      <c r="C261" t="s">
        <v>0</v>
      </c>
      <c r="D261" t="s">
        <v>261</v>
      </c>
      <c r="E261" t="s">
        <v>166</v>
      </c>
      <c r="F261" t="s">
        <v>203</v>
      </c>
    </row>
    <row r="262" spans="1:6" x14ac:dyDescent="0.3">
      <c r="A262" s="1">
        <v>43412</v>
      </c>
      <c r="B262">
        <v>1</v>
      </c>
      <c r="C262" t="s">
        <v>0</v>
      </c>
      <c r="D262" t="s">
        <v>261</v>
      </c>
      <c r="E262" t="s">
        <v>166</v>
      </c>
      <c r="F262" t="s">
        <v>203</v>
      </c>
    </row>
    <row r="263" spans="1:6" x14ac:dyDescent="0.3">
      <c r="A263" s="1">
        <v>43353</v>
      </c>
      <c r="B263">
        <v>4</v>
      </c>
      <c r="C263" t="s">
        <v>0</v>
      </c>
      <c r="D263" t="s">
        <v>261</v>
      </c>
      <c r="E263" t="s">
        <v>166</v>
      </c>
      <c r="F263" t="s">
        <v>203</v>
      </c>
    </row>
    <row r="264" spans="1:6" x14ac:dyDescent="0.3">
      <c r="A264" s="1">
        <v>43385</v>
      </c>
      <c r="B264">
        <v>1</v>
      </c>
      <c r="C264" t="s">
        <v>0</v>
      </c>
      <c r="D264" t="s">
        <v>261</v>
      </c>
      <c r="E264" t="s">
        <v>166</v>
      </c>
      <c r="F264" t="s">
        <v>203</v>
      </c>
    </row>
    <row r="265" spans="1:6" x14ac:dyDescent="0.3">
      <c r="A265" s="1">
        <v>43400</v>
      </c>
      <c r="B265">
        <v>2</v>
      </c>
      <c r="C265" t="s">
        <v>0</v>
      </c>
      <c r="D265" t="s">
        <v>261</v>
      </c>
      <c r="E265" t="s">
        <v>166</v>
      </c>
      <c r="F265" t="s">
        <v>203</v>
      </c>
    </row>
    <row r="266" spans="1:6" x14ac:dyDescent="0.3">
      <c r="A266" s="1">
        <v>43343</v>
      </c>
      <c r="B266">
        <v>1</v>
      </c>
      <c r="C266" t="s">
        <v>226</v>
      </c>
      <c r="D266" t="s">
        <v>23</v>
      </c>
      <c r="E266" t="s">
        <v>166</v>
      </c>
      <c r="F266" t="s">
        <v>203</v>
      </c>
    </row>
    <row r="267" spans="1:6" x14ac:dyDescent="0.3">
      <c r="A267" s="1">
        <v>43400</v>
      </c>
      <c r="B267">
        <v>1</v>
      </c>
      <c r="C267" t="s">
        <v>0</v>
      </c>
      <c r="D267" t="s">
        <v>261</v>
      </c>
      <c r="E267" t="s">
        <v>166</v>
      </c>
      <c r="F267" t="s">
        <v>203</v>
      </c>
    </row>
    <row r="268" spans="1:6" x14ac:dyDescent="0.3">
      <c r="A268" s="1">
        <v>43385</v>
      </c>
      <c r="B268">
        <v>3</v>
      </c>
      <c r="C268" t="s">
        <v>0</v>
      </c>
      <c r="D268" t="s">
        <v>261</v>
      </c>
      <c r="E268" t="s">
        <v>166</v>
      </c>
      <c r="F268" t="s">
        <v>203</v>
      </c>
    </row>
    <row r="269" spans="1:6" x14ac:dyDescent="0.3">
      <c r="A269" s="1">
        <v>43343</v>
      </c>
      <c r="B269">
        <v>1</v>
      </c>
      <c r="C269" t="s">
        <v>226</v>
      </c>
      <c r="D269" t="s">
        <v>23</v>
      </c>
      <c r="E269" t="s">
        <v>166</v>
      </c>
      <c r="F269" t="s">
        <v>203</v>
      </c>
    </row>
    <row r="270" spans="1:6" x14ac:dyDescent="0.3">
      <c r="A270" s="1">
        <v>43369</v>
      </c>
      <c r="B270">
        <v>6</v>
      </c>
      <c r="C270" t="s">
        <v>0</v>
      </c>
      <c r="D270" t="s">
        <v>261</v>
      </c>
      <c r="E270" t="s">
        <v>166</v>
      </c>
      <c r="F270" t="s">
        <v>203</v>
      </c>
    </row>
    <row r="271" spans="1:6" x14ac:dyDescent="0.3">
      <c r="A271" s="1">
        <v>43353</v>
      </c>
      <c r="B271">
        <v>1</v>
      </c>
      <c r="C271" t="s">
        <v>0</v>
      </c>
      <c r="D271" t="s">
        <v>261</v>
      </c>
      <c r="E271" t="s">
        <v>166</v>
      </c>
      <c r="F271" t="s">
        <v>396</v>
      </c>
    </row>
    <row r="272" spans="1:6" x14ac:dyDescent="0.3">
      <c r="A272" s="1">
        <v>43385</v>
      </c>
      <c r="B272">
        <v>1</v>
      </c>
      <c r="C272" t="s">
        <v>0</v>
      </c>
      <c r="D272" t="s">
        <v>261</v>
      </c>
      <c r="E272" t="s">
        <v>166</v>
      </c>
      <c r="F272" t="s">
        <v>203</v>
      </c>
    </row>
    <row r="273" spans="1:6" x14ac:dyDescent="0.3">
      <c r="A273" s="1">
        <v>43412</v>
      </c>
      <c r="B273">
        <v>2</v>
      </c>
      <c r="C273" t="s">
        <v>0</v>
      </c>
      <c r="D273" t="s">
        <v>261</v>
      </c>
      <c r="E273" t="s">
        <v>166</v>
      </c>
      <c r="F273" t="s">
        <v>203</v>
      </c>
    </row>
    <row r="274" spans="1:6" x14ac:dyDescent="0.3">
      <c r="A274" s="1">
        <v>43343</v>
      </c>
      <c r="B274">
        <v>1</v>
      </c>
      <c r="C274" t="s">
        <v>226</v>
      </c>
      <c r="D274" t="s">
        <v>23</v>
      </c>
      <c r="E274" t="s">
        <v>166</v>
      </c>
      <c r="F274" t="s">
        <v>203</v>
      </c>
    </row>
    <row r="275" spans="1:6" x14ac:dyDescent="0.3">
      <c r="A275" s="1">
        <v>43353</v>
      </c>
      <c r="B275">
        <v>1</v>
      </c>
      <c r="C275" t="s">
        <v>0</v>
      </c>
      <c r="D275" t="s">
        <v>261</v>
      </c>
      <c r="E275" t="s">
        <v>166</v>
      </c>
      <c r="F275" t="s">
        <v>203</v>
      </c>
    </row>
    <row r="276" spans="1:6" x14ac:dyDescent="0.3">
      <c r="A276" s="1">
        <v>43369</v>
      </c>
      <c r="B276">
        <v>1</v>
      </c>
      <c r="C276" t="s">
        <v>0</v>
      </c>
      <c r="D276" t="s">
        <v>261</v>
      </c>
      <c r="E276" t="s">
        <v>166</v>
      </c>
      <c r="F276" t="s">
        <v>203</v>
      </c>
    </row>
    <row r="277" spans="1:6" x14ac:dyDescent="0.3">
      <c r="A277" s="1">
        <v>43412</v>
      </c>
      <c r="B277">
        <v>25</v>
      </c>
      <c r="C277" t="s">
        <v>0</v>
      </c>
      <c r="D277" t="s">
        <v>261</v>
      </c>
      <c r="E277" t="s">
        <v>166</v>
      </c>
      <c r="F277" t="s">
        <v>203</v>
      </c>
    </row>
    <row r="278" spans="1:6" x14ac:dyDescent="0.3">
      <c r="A278" s="1">
        <v>43412</v>
      </c>
      <c r="B278">
        <v>10</v>
      </c>
      <c r="C278" t="s">
        <v>0</v>
      </c>
      <c r="D278" t="s">
        <v>261</v>
      </c>
      <c r="E278" t="s">
        <v>166</v>
      </c>
      <c r="F278" t="s">
        <v>203</v>
      </c>
    </row>
    <row r="279" spans="1:6" x14ac:dyDescent="0.3">
      <c r="A279" s="1">
        <v>43400</v>
      </c>
      <c r="B279">
        <v>2</v>
      </c>
      <c r="C279" t="s">
        <v>11</v>
      </c>
      <c r="D279" t="s">
        <v>210</v>
      </c>
      <c r="E279" t="s">
        <v>166</v>
      </c>
      <c r="F279" t="s">
        <v>212</v>
      </c>
    </row>
    <row r="280" spans="1:6" x14ac:dyDescent="0.3">
      <c r="A280" s="1">
        <v>43343</v>
      </c>
      <c r="B280">
        <v>8</v>
      </c>
      <c r="C280" t="s">
        <v>179</v>
      </c>
      <c r="D280" t="s">
        <v>210</v>
      </c>
      <c r="E280" t="s">
        <v>166</v>
      </c>
      <c r="F280" t="s">
        <v>212</v>
      </c>
    </row>
    <row r="281" spans="1:6" x14ac:dyDescent="0.3">
      <c r="A281" s="1">
        <v>43353</v>
      </c>
      <c r="B281">
        <v>13</v>
      </c>
      <c r="C281" t="s">
        <v>11</v>
      </c>
      <c r="D281" t="s">
        <v>210</v>
      </c>
      <c r="E281" t="s">
        <v>166</v>
      </c>
      <c r="F281" t="s">
        <v>212</v>
      </c>
    </row>
    <row r="282" spans="1:6" x14ac:dyDescent="0.3">
      <c r="A282" s="1">
        <v>43369</v>
      </c>
      <c r="B282">
        <v>37</v>
      </c>
      <c r="C282" t="s">
        <v>11</v>
      </c>
      <c r="D282" t="s">
        <v>210</v>
      </c>
      <c r="E282" t="s">
        <v>166</v>
      </c>
      <c r="F282" t="s">
        <v>212</v>
      </c>
    </row>
    <row r="283" spans="1:6" x14ac:dyDescent="0.3">
      <c r="A283" s="1">
        <v>43400</v>
      </c>
      <c r="B283">
        <v>13</v>
      </c>
      <c r="C283" t="s">
        <v>11</v>
      </c>
      <c r="D283" t="s">
        <v>210</v>
      </c>
      <c r="E283" t="s">
        <v>166</v>
      </c>
      <c r="F283" t="s">
        <v>212</v>
      </c>
    </row>
    <row r="284" spans="1:6" x14ac:dyDescent="0.3">
      <c r="A284" s="1">
        <v>43385</v>
      </c>
      <c r="B284">
        <v>1</v>
      </c>
      <c r="C284" t="s">
        <v>11</v>
      </c>
      <c r="D284" t="s">
        <v>210</v>
      </c>
      <c r="E284" t="s">
        <v>166</v>
      </c>
      <c r="F284" t="s">
        <v>212</v>
      </c>
    </row>
    <row r="285" spans="1:6" x14ac:dyDescent="0.3">
      <c r="A285" s="1">
        <v>43369</v>
      </c>
      <c r="B285">
        <v>1</v>
      </c>
      <c r="C285" t="s">
        <v>11</v>
      </c>
      <c r="D285" t="s">
        <v>210</v>
      </c>
      <c r="E285" t="s">
        <v>166</v>
      </c>
      <c r="F285" t="s">
        <v>212</v>
      </c>
    </row>
    <row r="286" spans="1:6" x14ac:dyDescent="0.3">
      <c r="A286" s="1">
        <v>43343</v>
      </c>
      <c r="B286">
        <v>3</v>
      </c>
      <c r="C286" t="s">
        <v>8</v>
      </c>
      <c r="D286" t="s">
        <v>190</v>
      </c>
      <c r="E286" t="s">
        <v>166</v>
      </c>
      <c r="F286" t="s">
        <v>266</v>
      </c>
    </row>
    <row r="287" spans="1:6" x14ac:dyDescent="0.3">
      <c r="A287" s="1">
        <v>43321</v>
      </c>
      <c r="B287">
        <v>1</v>
      </c>
      <c r="C287" t="s">
        <v>8</v>
      </c>
      <c r="D287" t="s">
        <v>21</v>
      </c>
      <c r="E287" t="s">
        <v>65</v>
      </c>
      <c r="F287" t="s">
        <v>34</v>
      </c>
    </row>
    <row r="288" spans="1:6" x14ac:dyDescent="0.3">
      <c r="A288" s="1">
        <v>43353</v>
      </c>
      <c r="B288">
        <v>2</v>
      </c>
      <c r="C288" t="s">
        <v>8</v>
      </c>
      <c r="D288" t="s">
        <v>406</v>
      </c>
      <c r="E288" t="s">
        <v>166</v>
      </c>
      <c r="F288" t="s">
        <v>416</v>
      </c>
    </row>
    <row r="289" spans="1:6" x14ac:dyDescent="0.3">
      <c r="A289" s="1">
        <v>43353</v>
      </c>
      <c r="B289">
        <v>1</v>
      </c>
      <c r="C289" t="s">
        <v>8</v>
      </c>
      <c r="D289" t="s">
        <v>20</v>
      </c>
      <c r="E289" t="s">
        <v>166</v>
      </c>
      <c r="F289" t="s">
        <v>416</v>
      </c>
    </row>
    <row r="290" spans="1:6" x14ac:dyDescent="0.3">
      <c r="A290" s="1">
        <v>43385</v>
      </c>
      <c r="B290">
        <v>3</v>
      </c>
      <c r="C290" t="s">
        <v>8</v>
      </c>
      <c r="D290" t="s">
        <v>10</v>
      </c>
      <c r="E290" t="s">
        <v>166</v>
      </c>
      <c r="F290" t="s">
        <v>416</v>
      </c>
    </row>
    <row r="291" spans="1:6" x14ac:dyDescent="0.3">
      <c r="A291" s="1">
        <v>43400</v>
      </c>
      <c r="B291">
        <v>1</v>
      </c>
      <c r="C291" t="s">
        <v>8</v>
      </c>
      <c r="D291" t="s">
        <v>10</v>
      </c>
      <c r="E291" t="s">
        <v>166</v>
      </c>
      <c r="F291" t="s">
        <v>416</v>
      </c>
    </row>
    <row r="292" spans="1:6" x14ac:dyDescent="0.3">
      <c r="A292" s="1">
        <v>43412</v>
      </c>
      <c r="B292">
        <v>1</v>
      </c>
      <c r="C292" t="s">
        <v>8</v>
      </c>
      <c r="D292" t="s">
        <v>20</v>
      </c>
      <c r="E292" t="s">
        <v>166</v>
      </c>
      <c r="F292" t="s">
        <v>416</v>
      </c>
    </row>
    <row r="293" spans="1:6" x14ac:dyDescent="0.3">
      <c r="A293" s="1">
        <v>43353</v>
      </c>
      <c r="B293">
        <v>2</v>
      </c>
      <c r="C293" t="s">
        <v>8</v>
      </c>
      <c r="D293" t="s">
        <v>20</v>
      </c>
      <c r="E293" t="s">
        <v>166</v>
      </c>
      <c r="F293" t="s">
        <v>416</v>
      </c>
    </row>
    <row r="294" spans="1:6" x14ac:dyDescent="0.3">
      <c r="A294" s="1">
        <v>43343</v>
      </c>
      <c r="B294">
        <v>2</v>
      </c>
      <c r="C294" t="s">
        <v>8</v>
      </c>
      <c r="D294" t="s">
        <v>20</v>
      </c>
      <c r="E294" t="s">
        <v>166</v>
      </c>
      <c r="F294" t="s">
        <v>283</v>
      </c>
    </row>
    <row r="295" spans="1:6" x14ac:dyDescent="0.3">
      <c r="A295" s="1">
        <v>43321</v>
      </c>
      <c r="B295">
        <v>1</v>
      </c>
      <c r="C295" t="s">
        <v>8</v>
      </c>
      <c r="D295" t="s">
        <v>20</v>
      </c>
      <c r="E295" t="s">
        <v>65</v>
      </c>
      <c r="F295" t="s">
        <v>33</v>
      </c>
    </row>
    <row r="296" spans="1:6" x14ac:dyDescent="0.3">
      <c r="A296" s="1">
        <v>43343</v>
      </c>
      <c r="B296">
        <v>1</v>
      </c>
      <c r="C296" t="s">
        <v>8</v>
      </c>
      <c r="D296" t="s">
        <v>190</v>
      </c>
      <c r="E296" t="s">
        <v>166</v>
      </c>
      <c r="F296" t="s">
        <v>191</v>
      </c>
    </row>
    <row r="297" spans="1:6" x14ac:dyDescent="0.3">
      <c r="A297" s="1">
        <v>43343</v>
      </c>
      <c r="B297">
        <v>2</v>
      </c>
      <c r="C297" t="s">
        <v>8</v>
      </c>
      <c r="D297" t="s">
        <v>243</v>
      </c>
      <c r="E297" t="s">
        <v>166</v>
      </c>
      <c r="F297" t="s">
        <v>191</v>
      </c>
    </row>
    <row r="298" spans="1:6" x14ac:dyDescent="0.3">
      <c r="A298" s="1">
        <v>43412</v>
      </c>
      <c r="B298">
        <v>1</v>
      </c>
      <c r="C298" t="s">
        <v>8</v>
      </c>
      <c r="D298" t="s">
        <v>20</v>
      </c>
      <c r="E298" t="s">
        <v>166</v>
      </c>
      <c r="F298" t="s">
        <v>1031</v>
      </c>
    </row>
    <row r="299" spans="1:6" x14ac:dyDescent="0.3">
      <c r="A299" s="1">
        <v>43369</v>
      </c>
      <c r="B299">
        <v>9</v>
      </c>
      <c r="C299" t="s">
        <v>0</v>
      </c>
      <c r="D299" t="s">
        <v>2</v>
      </c>
      <c r="E299" t="s">
        <v>166</v>
      </c>
      <c r="F299" t="s">
        <v>817</v>
      </c>
    </row>
    <row r="300" spans="1:6" x14ac:dyDescent="0.3">
      <c r="A300" s="1">
        <v>43343</v>
      </c>
      <c r="B300">
        <v>1</v>
      </c>
      <c r="C300" t="s">
        <v>180</v>
      </c>
      <c r="D300" t="s">
        <v>157</v>
      </c>
      <c r="E300" t="s">
        <v>166</v>
      </c>
      <c r="F300" t="s">
        <v>202</v>
      </c>
    </row>
    <row r="301" spans="1:6" x14ac:dyDescent="0.3">
      <c r="A301" s="1">
        <v>43353</v>
      </c>
      <c r="B301">
        <v>15</v>
      </c>
      <c r="C301" t="s">
        <v>0</v>
      </c>
      <c r="D301" t="s">
        <v>157</v>
      </c>
      <c r="E301" t="s">
        <v>166</v>
      </c>
      <c r="F301" t="s">
        <v>395</v>
      </c>
    </row>
    <row r="302" spans="1:6" x14ac:dyDescent="0.3">
      <c r="A302" s="1">
        <v>43369</v>
      </c>
      <c r="B302">
        <v>3</v>
      </c>
      <c r="C302" t="s">
        <v>0</v>
      </c>
      <c r="D302" t="s">
        <v>157</v>
      </c>
      <c r="E302" t="s">
        <v>523</v>
      </c>
      <c r="F302" t="s">
        <v>395</v>
      </c>
    </row>
    <row r="303" spans="1:6" x14ac:dyDescent="0.3">
      <c r="A303" s="1">
        <v>43385</v>
      </c>
      <c r="B303">
        <v>32</v>
      </c>
      <c r="C303" t="s">
        <v>0</v>
      </c>
      <c r="D303" t="s">
        <v>157</v>
      </c>
      <c r="E303" t="s">
        <v>166</v>
      </c>
      <c r="F303" t="s">
        <v>395</v>
      </c>
    </row>
    <row r="304" spans="1:6" x14ac:dyDescent="0.3">
      <c r="A304" s="1">
        <v>43400</v>
      </c>
      <c r="B304">
        <v>3</v>
      </c>
      <c r="C304" t="s">
        <v>0</v>
      </c>
      <c r="D304" t="s">
        <v>157</v>
      </c>
      <c r="E304" t="s">
        <v>166</v>
      </c>
      <c r="F304" t="s">
        <v>395</v>
      </c>
    </row>
    <row r="305" spans="1:6" x14ac:dyDescent="0.3">
      <c r="A305" s="1">
        <v>43412</v>
      </c>
      <c r="B305">
        <v>3</v>
      </c>
      <c r="C305" t="s">
        <v>0</v>
      </c>
      <c r="D305" t="s">
        <v>157</v>
      </c>
      <c r="E305" t="s">
        <v>166</v>
      </c>
      <c r="F305" t="s">
        <v>395</v>
      </c>
    </row>
    <row r="306" spans="1:6" x14ac:dyDescent="0.3">
      <c r="A306" s="1">
        <v>43343</v>
      </c>
      <c r="B306">
        <v>3</v>
      </c>
      <c r="C306" t="s">
        <v>180</v>
      </c>
      <c r="D306" t="s">
        <v>157</v>
      </c>
      <c r="E306" t="s">
        <v>166</v>
      </c>
      <c r="F306" t="s">
        <v>202</v>
      </c>
    </row>
    <row r="307" spans="1:6" x14ac:dyDescent="0.3">
      <c r="A307" s="1">
        <v>43353</v>
      </c>
      <c r="B307">
        <v>6</v>
      </c>
      <c r="C307" t="s">
        <v>0</v>
      </c>
      <c r="D307" t="s">
        <v>157</v>
      </c>
      <c r="E307" t="s">
        <v>166</v>
      </c>
      <c r="F307" t="s">
        <v>395</v>
      </c>
    </row>
    <row r="308" spans="1:6" x14ac:dyDescent="0.3">
      <c r="A308" s="1">
        <v>43353</v>
      </c>
      <c r="B308">
        <v>8</v>
      </c>
      <c r="C308" t="s">
        <v>0</v>
      </c>
      <c r="D308" t="s">
        <v>157</v>
      </c>
      <c r="E308" t="s">
        <v>166</v>
      </c>
      <c r="F308" t="s">
        <v>395</v>
      </c>
    </row>
    <row r="309" spans="1:6" x14ac:dyDescent="0.3">
      <c r="A309" s="1">
        <v>43353</v>
      </c>
      <c r="B309">
        <v>1</v>
      </c>
      <c r="C309" t="s">
        <v>0</v>
      </c>
      <c r="D309" t="s">
        <v>157</v>
      </c>
      <c r="E309" t="s">
        <v>166</v>
      </c>
      <c r="F309" t="s">
        <v>395</v>
      </c>
    </row>
    <row r="310" spans="1:6" x14ac:dyDescent="0.3">
      <c r="A310" s="1">
        <v>43369</v>
      </c>
      <c r="B310">
        <v>1</v>
      </c>
      <c r="C310" t="s">
        <v>0</v>
      </c>
      <c r="D310" t="s">
        <v>157</v>
      </c>
      <c r="E310" t="s">
        <v>523</v>
      </c>
      <c r="F310" t="s">
        <v>395</v>
      </c>
    </row>
    <row r="311" spans="1:6" x14ac:dyDescent="0.3">
      <c r="A311" s="1">
        <v>43385</v>
      </c>
      <c r="B311">
        <v>1</v>
      </c>
      <c r="C311" t="s">
        <v>0</v>
      </c>
      <c r="D311" t="s">
        <v>157</v>
      </c>
      <c r="E311" t="s">
        <v>166</v>
      </c>
      <c r="F311" t="s">
        <v>395</v>
      </c>
    </row>
    <row r="312" spans="1:6" x14ac:dyDescent="0.3">
      <c r="A312" s="1">
        <v>43343</v>
      </c>
      <c r="B312">
        <v>1</v>
      </c>
      <c r="C312" t="s">
        <v>226</v>
      </c>
      <c r="D312" t="s">
        <v>157</v>
      </c>
      <c r="E312" t="s">
        <v>166</v>
      </c>
      <c r="F312" t="s">
        <v>202</v>
      </c>
    </row>
    <row r="313" spans="1:6" x14ac:dyDescent="0.3">
      <c r="A313" s="1">
        <v>43353</v>
      </c>
      <c r="B313">
        <v>2</v>
      </c>
      <c r="C313" t="s">
        <v>0</v>
      </c>
      <c r="D313" t="s">
        <v>157</v>
      </c>
      <c r="E313" t="s">
        <v>166</v>
      </c>
      <c r="F313" t="s">
        <v>395</v>
      </c>
    </row>
    <row r="314" spans="1:6" x14ac:dyDescent="0.3">
      <c r="A314" s="1">
        <v>43353</v>
      </c>
      <c r="B314">
        <v>2</v>
      </c>
      <c r="C314" t="s">
        <v>0</v>
      </c>
      <c r="D314" t="s">
        <v>157</v>
      </c>
      <c r="E314" t="s">
        <v>166</v>
      </c>
      <c r="F314" t="s">
        <v>395</v>
      </c>
    </row>
    <row r="315" spans="1:6" x14ac:dyDescent="0.3">
      <c r="A315" s="1">
        <v>43369</v>
      </c>
      <c r="B315">
        <v>1</v>
      </c>
      <c r="C315" t="s">
        <v>0</v>
      </c>
      <c r="D315" t="s">
        <v>157</v>
      </c>
      <c r="E315" t="s">
        <v>523</v>
      </c>
      <c r="F315" t="s">
        <v>395</v>
      </c>
    </row>
    <row r="316" spans="1:6" x14ac:dyDescent="0.3">
      <c r="A316" s="1">
        <v>43400</v>
      </c>
      <c r="B316">
        <v>1</v>
      </c>
      <c r="C316" t="s">
        <v>0</v>
      </c>
      <c r="D316" t="s">
        <v>157</v>
      </c>
      <c r="E316" t="s">
        <v>166</v>
      </c>
      <c r="F316" t="s">
        <v>395</v>
      </c>
    </row>
    <row r="317" spans="1:6" x14ac:dyDescent="0.3">
      <c r="A317" s="1">
        <v>43385</v>
      </c>
      <c r="B317">
        <v>2</v>
      </c>
      <c r="C317" t="s">
        <v>0</v>
      </c>
      <c r="D317" t="s">
        <v>157</v>
      </c>
      <c r="E317" t="s">
        <v>166</v>
      </c>
      <c r="F317" t="s">
        <v>395</v>
      </c>
    </row>
    <row r="318" spans="1:6" x14ac:dyDescent="0.3">
      <c r="A318" s="1">
        <v>43343</v>
      </c>
      <c r="B318">
        <v>2</v>
      </c>
      <c r="C318" t="s">
        <v>225</v>
      </c>
      <c r="D318" t="s">
        <v>234</v>
      </c>
      <c r="E318" t="s">
        <v>166</v>
      </c>
      <c r="F318" t="s">
        <v>235</v>
      </c>
    </row>
    <row r="319" spans="1:6" x14ac:dyDescent="0.3">
      <c r="A319" s="1">
        <v>43353</v>
      </c>
      <c r="B319">
        <v>1</v>
      </c>
      <c r="C319" t="s">
        <v>225</v>
      </c>
      <c r="D319" t="s">
        <v>234</v>
      </c>
      <c r="E319" t="s">
        <v>166</v>
      </c>
      <c r="F319" t="s">
        <v>235</v>
      </c>
    </row>
    <row r="320" spans="1:6" x14ac:dyDescent="0.3">
      <c r="A320" s="1">
        <v>43343</v>
      </c>
      <c r="B320">
        <v>1</v>
      </c>
      <c r="C320" t="s">
        <v>225</v>
      </c>
      <c r="D320" t="s">
        <v>234</v>
      </c>
      <c r="E320" t="s">
        <v>166</v>
      </c>
      <c r="F320" t="s">
        <v>235</v>
      </c>
    </row>
    <row r="321" spans="1:6" x14ac:dyDescent="0.3">
      <c r="A321" s="1">
        <v>43353</v>
      </c>
      <c r="B321">
        <v>1</v>
      </c>
      <c r="C321" t="s">
        <v>225</v>
      </c>
      <c r="D321" t="s">
        <v>442</v>
      </c>
      <c r="E321" t="s">
        <v>166</v>
      </c>
      <c r="F321" t="s">
        <v>441</v>
      </c>
    </row>
    <row r="322" spans="1:6" x14ac:dyDescent="0.3">
      <c r="A322" s="1">
        <v>43343</v>
      </c>
      <c r="B322">
        <v>9</v>
      </c>
      <c r="C322" t="s">
        <v>176</v>
      </c>
      <c r="D322" t="s">
        <v>129</v>
      </c>
      <c r="E322" t="s">
        <v>166</v>
      </c>
      <c r="F322" t="s">
        <v>209</v>
      </c>
    </row>
    <row r="323" spans="1:6" x14ac:dyDescent="0.3">
      <c r="A323" s="1">
        <v>43353</v>
      </c>
      <c r="B323">
        <v>1</v>
      </c>
      <c r="C323" t="s">
        <v>8</v>
      </c>
      <c r="D323" t="s">
        <v>20</v>
      </c>
      <c r="E323" t="s">
        <v>166</v>
      </c>
      <c r="F323" t="s">
        <v>279</v>
      </c>
    </row>
    <row r="324" spans="1:6" x14ac:dyDescent="0.3">
      <c r="A324" s="1">
        <v>43385</v>
      </c>
      <c r="B324">
        <v>1</v>
      </c>
      <c r="C324" t="s">
        <v>8</v>
      </c>
      <c r="D324" t="s">
        <v>10</v>
      </c>
      <c r="E324" t="s">
        <v>166</v>
      </c>
      <c r="F324" t="s">
        <v>279</v>
      </c>
    </row>
    <row r="325" spans="1:6" x14ac:dyDescent="0.3">
      <c r="A325" s="1">
        <v>43400</v>
      </c>
      <c r="B325">
        <v>3</v>
      </c>
      <c r="C325" t="s">
        <v>8</v>
      </c>
      <c r="D325" t="s">
        <v>10</v>
      </c>
      <c r="E325" t="s">
        <v>166</v>
      </c>
      <c r="F325" t="s">
        <v>279</v>
      </c>
    </row>
    <row r="326" spans="1:6" x14ac:dyDescent="0.3">
      <c r="A326" s="1">
        <v>43412</v>
      </c>
      <c r="B326">
        <v>2</v>
      </c>
      <c r="C326" t="s">
        <v>8</v>
      </c>
      <c r="D326" t="s">
        <v>10</v>
      </c>
      <c r="E326" t="s">
        <v>166</v>
      </c>
      <c r="F326" t="s">
        <v>279</v>
      </c>
    </row>
    <row r="327" spans="1:6" x14ac:dyDescent="0.3">
      <c r="A327" s="1">
        <v>43353</v>
      </c>
      <c r="B327">
        <v>3</v>
      </c>
      <c r="C327" t="s">
        <v>8</v>
      </c>
      <c r="D327" t="s">
        <v>20</v>
      </c>
      <c r="E327" t="s">
        <v>166</v>
      </c>
      <c r="F327" t="s">
        <v>279</v>
      </c>
    </row>
    <row r="328" spans="1:6" x14ac:dyDescent="0.3">
      <c r="A328" s="1">
        <v>43343</v>
      </c>
      <c r="B328">
        <v>3</v>
      </c>
      <c r="C328" t="s">
        <v>8</v>
      </c>
      <c r="D328" t="s">
        <v>278</v>
      </c>
      <c r="E328" t="s">
        <v>166</v>
      </c>
      <c r="F328" t="s">
        <v>279</v>
      </c>
    </row>
    <row r="329" spans="1:6" x14ac:dyDescent="0.3">
      <c r="A329" s="1">
        <v>43343</v>
      </c>
      <c r="B329">
        <v>3</v>
      </c>
      <c r="C329" t="s">
        <v>8</v>
      </c>
      <c r="D329" t="s">
        <v>20</v>
      </c>
      <c r="E329" t="s">
        <v>166</v>
      </c>
      <c r="F329" t="s">
        <v>279</v>
      </c>
    </row>
    <row r="330" spans="1:6" x14ac:dyDescent="0.3">
      <c r="A330" s="1">
        <v>43369</v>
      </c>
      <c r="B330">
        <v>1</v>
      </c>
      <c r="C330" t="s">
        <v>144</v>
      </c>
      <c r="D330" t="s">
        <v>107</v>
      </c>
      <c r="E330" t="s">
        <v>166</v>
      </c>
      <c r="F330" t="s">
        <v>822</v>
      </c>
    </row>
    <row r="331" spans="1:6" x14ac:dyDescent="0.3">
      <c r="A331" s="1">
        <v>43353</v>
      </c>
      <c r="B331">
        <v>1</v>
      </c>
      <c r="C331" t="s">
        <v>8</v>
      </c>
      <c r="D331" t="s">
        <v>20</v>
      </c>
      <c r="E331" t="s">
        <v>166</v>
      </c>
      <c r="F331" t="s">
        <v>427</v>
      </c>
    </row>
    <row r="332" spans="1:6" x14ac:dyDescent="0.3">
      <c r="A332" s="1">
        <v>43343</v>
      </c>
      <c r="B332">
        <v>2</v>
      </c>
      <c r="C332" t="s">
        <v>8</v>
      </c>
      <c r="D332" t="s">
        <v>20</v>
      </c>
      <c r="E332" t="s">
        <v>166</v>
      </c>
      <c r="F332" t="s">
        <v>193</v>
      </c>
    </row>
    <row r="333" spans="1:6" x14ac:dyDescent="0.3">
      <c r="A333" s="1">
        <v>43353</v>
      </c>
      <c r="B333">
        <v>1</v>
      </c>
      <c r="C333" t="s">
        <v>374</v>
      </c>
      <c r="D333" t="s">
        <v>83</v>
      </c>
      <c r="E333" t="s">
        <v>166</v>
      </c>
      <c r="F333" t="s">
        <v>394</v>
      </c>
    </row>
    <row r="334" spans="1:6" x14ac:dyDescent="0.3">
      <c r="A334" s="1">
        <v>43400</v>
      </c>
      <c r="B334">
        <v>2</v>
      </c>
      <c r="C334" t="s">
        <v>74</v>
      </c>
      <c r="D334" t="s">
        <v>83</v>
      </c>
      <c r="E334" t="s">
        <v>166</v>
      </c>
      <c r="F334" t="s">
        <v>99</v>
      </c>
    </row>
    <row r="335" spans="1:6" x14ac:dyDescent="0.3">
      <c r="A335" s="1">
        <v>43412</v>
      </c>
      <c r="B335">
        <v>15</v>
      </c>
      <c r="C335" t="s">
        <v>74</v>
      </c>
      <c r="D335" t="s">
        <v>83</v>
      </c>
      <c r="E335" t="s">
        <v>166</v>
      </c>
      <c r="F335" t="s">
        <v>99</v>
      </c>
    </row>
    <row r="336" spans="1:6" x14ac:dyDescent="0.3">
      <c r="A336" s="1">
        <v>43343</v>
      </c>
      <c r="B336">
        <v>4</v>
      </c>
      <c r="C336" t="s">
        <v>176</v>
      </c>
      <c r="D336" t="s">
        <v>184</v>
      </c>
      <c r="E336" t="s">
        <v>166</v>
      </c>
      <c r="F336" t="s">
        <v>99</v>
      </c>
    </row>
    <row r="337" spans="1:6" x14ac:dyDescent="0.3">
      <c r="A337" s="1">
        <v>43353</v>
      </c>
      <c r="B337">
        <v>1</v>
      </c>
      <c r="C337" t="s">
        <v>74</v>
      </c>
      <c r="D337" t="s">
        <v>83</v>
      </c>
      <c r="E337" t="s">
        <v>166</v>
      </c>
      <c r="F337" t="s">
        <v>99</v>
      </c>
    </row>
    <row r="338" spans="1:6" x14ac:dyDescent="0.3">
      <c r="A338" s="1">
        <v>43369</v>
      </c>
      <c r="B338">
        <v>2</v>
      </c>
      <c r="C338" t="s">
        <v>74</v>
      </c>
      <c r="D338" t="s">
        <v>83</v>
      </c>
      <c r="E338" t="s">
        <v>166</v>
      </c>
      <c r="F338" t="s">
        <v>99</v>
      </c>
    </row>
    <row r="339" spans="1:6" x14ac:dyDescent="0.3">
      <c r="A339" s="1">
        <v>43343</v>
      </c>
      <c r="B339">
        <v>6</v>
      </c>
      <c r="C339" t="s">
        <v>176</v>
      </c>
      <c r="D339" t="s">
        <v>184</v>
      </c>
      <c r="E339" t="s">
        <v>166</v>
      </c>
      <c r="F339" t="s">
        <v>99</v>
      </c>
    </row>
    <row r="340" spans="1:6" x14ac:dyDescent="0.3">
      <c r="A340" s="1">
        <v>43353</v>
      </c>
      <c r="B340">
        <v>2</v>
      </c>
      <c r="C340" t="s">
        <v>374</v>
      </c>
      <c r="D340" t="s">
        <v>83</v>
      </c>
      <c r="E340" t="s">
        <v>166</v>
      </c>
      <c r="F340" t="s">
        <v>394</v>
      </c>
    </row>
    <row r="341" spans="1:6" x14ac:dyDescent="0.3">
      <c r="A341" s="1">
        <v>43321</v>
      </c>
      <c r="B341">
        <v>1</v>
      </c>
      <c r="C341" t="s">
        <v>74</v>
      </c>
      <c r="D341" t="s">
        <v>83</v>
      </c>
      <c r="E341" t="s">
        <v>166</v>
      </c>
      <c r="F341" t="s">
        <v>99</v>
      </c>
    </row>
    <row r="342" spans="1:6" x14ac:dyDescent="0.3">
      <c r="A342" s="1">
        <v>43385</v>
      </c>
      <c r="B342">
        <v>2</v>
      </c>
      <c r="C342" t="s">
        <v>74</v>
      </c>
      <c r="D342" t="s">
        <v>83</v>
      </c>
      <c r="E342" t="s">
        <v>166</v>
      </c>
      <c r="F342" t="s">
        <v>99</v>
      </c>
    </row>
    <row r="343" spans="1:6" x14ac:dyDescent="0.3">
      <c r="A343" s="1">
        <v>43385</v>
      </c>
      <c r="B343">
        <v>1</v>
      </c>
      <c r="C343" t="s">
        <v>74</v>
      </c>
      <c r="D343" t="s">
        <v>83</v>
      </c>
      <c r="E343" t="s">
        <v>166</v>
      </c>
      <c r="F343" t="s">
        <v>99</v>
      </c>
    </row>
    <row r="344" spans="1:6" x14ac:dyDescent="0.3">
      <c r="A344" s="1">
        <v>43400</v>
      </c>
      <c r="B344">
        <v>1</v>
      </c>
      <c r="C344" t="s">
        <v>74</v>
      </c>
      <c r="D344" t="s">
        <v>83</v>
      </c>
      <c r="E344" t="s">
        <v>166</v>
      </c>
      <c r="F344" t="s">
        <v>99</v>
      </c>
    </row>
    <row r="345" spans="1:6" x14ac:dyDescent="0.3">
      <c r="A345" s="1">
        <v>43343</v>
      </c>
      <c r="B345">
        <v>2</v>
      </c>
      <c r="C345" t="s">
        <v>176</v>
      </c>
      <c r="D345" t="s">
        <v>184</v>
      </c>
      <c r="E345" t="s">
        <v>166</v>
      </c>
      <c r="F345" t="s">
        <v>99</v>
      </c>
    </row>
    <row r="346" spans="1:6" x14ac:dyDescent="0.3">
      <c r="A346" s="1">
        <v>43385</v>
      </c>
      <c r="B346">
        <v>3</v>
      </c>
      <c r="C346" t="s">
        <v>74</v>
      </c>
      <c r="D346" t="s">
        <v>83</v>
      </c>
      <c r="E346" t="s">
        <v>166</v>
      </c>
      <c r="F346" t="s">
        <v>99</v>
      </c>
    </row>
    <row r="347" spans="1:6" x14ac:dyDescent="0.3">
      <c r="A347" s="1">
        <v>43400</v>
      </c>
      <c r="B347">
        <v>4</v>
      </c>
      <c r="C347" t="s">
        <v>74</v>
      </c>
      <c r="D347" t="s">
        <v>83</v>
      </c>
      <c r="E347" t="s">
        <v>166</v>
      </c>
      <c r="F347" t="s">
        <v>99</v>
      </c>
    </row>
    <row r="348" spans="1:6" x14ac:dyDescent="0.3">
      <c r="A348" s="1">
        <v>43412</v>
      </c>
      <c r="B348">
        <v>6</v>
      </c>
      <c r="C348" t="s">
        <v>74</v>
      </c>
      <c r="D348" t="s">
        <v>83</v>
      </c>
      <c r="E348" t="s">
        <v>166</v>
      </c>
      <c r="F348" t="s">
        <v>99</v>
      </c>
    </row>
    <row r="349" spans="1:6" x14ac:dyDescent="0.3">
      <c r="A349" s="1">
        <v>43385</v>
      </c>
      <c r="B349">
        <v>2</v>
      </c>
      <c r="C349" t="s">
        <v>74</v>
      </c>
      <c r="D349" t="s">
        <v>83</v>
      </c>
      <c r="E349" t="s">
        <v>166</v>
      </c>
      <c r="F349" t="s">
        <v>99</v>
      </c>
    </row>
    <row r="350" spans="1:6" x14ac:dyDescent="0.3">
      <c r="A350" s="1">
        <v>43343</v>
      </c>
      <c r="B350">
        <v>2</v>
      </c>
      <c r="C350" t="s">
        <v>176</v>
      </c>
      <c r="D350" t="s">
        <v>184</v>
      </c>
      <c r="E350" t="s">
        <v>166</v>
      </c>
      <c r="F350" t="s">
        <v>99</v>
      </c>
    </row>
    <row r="351" spans="1:6" x14ac:dyDescent="0.3">
      <c r="A351" s="1">
        <v>43385</v>
      </c>
      <c r="B351">
        <v>1</v>
      </c>
      <c r="C351" t="s">
        <v>74</v>
      </c>
      <c r="D351" t="s">
        <v>83</v>
      </c>
      <c r="E351" t="s">
        <v>166</v>
      </c>
      <c r="F351" t="s">
        <v>99</v>
      </c>
    </row>
    <row r="352" spans="1:6" x14ac:dyDescent="0.3">
      <c r="A352" s="1">
        <v>43400</v>
      </c>
      <c r="B352">
        <v>1</v>
      </c>
      <c r="C352" t="s">
        <v>74</v>
      </c>
      <c r="D352" t="s">
        <v>83</v>
      </c>
      <c r="E352" t="s">
        <v>166</v>
      </c>
      <c r="F352" t="s">
        <v>99</v>
      </c>
    </row>
    <row r="353" spans="1:6" x14ac:dyDescent="0.3">
      <c r="A353" s="1">
        <v>43385</v>
      </c>
      <c r="B353">
        <v>5</v>
      </c>
      <c r="C353" t="s">
        <v>74</v>
      </c>
      <c r="D353" t="s">
        <v>83</v>
      </c>
      <c r="E353" t="s">
        <v>166</v>
      </c>
      <c r="F353" t="s">
        <v>99</v>
      </c>
    </row>
    <row r="354" spans="1:6" x14ac:dyDescent="0.3">
      <c r="A354" s="1">
        <v>43400</v>
      </c>
      <c r="B354">
        <v>2</v>
      </c>
      <c r="C354" t="s">
        <v>74</v>
      </c>
      <c r="D354" t="s">
        <v>83</v>
      </c>
      <c r="E354" t="s">
        <v>166</v>
      </c>
      <c r="F354" t="s">
        <v>99</v>
      </c>
    </row>
    <row r="355" spans="1:6" x14ac:dyDescent="0.3">
      <c r="A355" s="1">
        <v>43412</v>
      </c>
      <c r="B355">
        <v>10</v>
      </c>
      <c r="C355" t="s">
        <v>74</v>
      </c>
      <c r="D355" t="s">
        <v>83</v>
      </c>
      <c r="E355" t="s">
        <v>166</v>
      </c>
      <c r="F355" t="s">
        <v>99</v>
      </c>
    </row>
    <row r="356" spans="1:6" x14ac:dyDescent="0.3">
      <c r="A356" s="1">
        <v>43321</v>
      </c>
      <c r="B356">
        <v>8</v>
      </c>
      <c r="C356" t="s">
        <v>74</v>
      </c>
      <c r="D356" t="s">
        <v>145</v>
      </c>
      <c r="E356" t="s">
        <v>166</v>
      </c>
      <c r="F356" t="s">
        <v>99</v>
      </c>
    </row>
    <row r="357" spans="1:6" x14ac:dyDescent="0.3">
      <c r="A357" s="1">
        <v>43369</v>
      </c>
      <c r="B357">
        <v>1</v>
      </c>
      <c r="C357" t="s">
        <v>74</v>
      </c>
      <c r="D357" t="s">
        <v>83</v>
      </c>
      <c r="E357" t="s">
        <v>166</v>
      </c>
      <c r="F357" t="s">
        <v>99</v>
      </c>
    </row>
    <row r="358" spans="1:6" x14ac:dyDescent="0.3">
      <c r="A358" s="1">
        <v>43385</v>
      </c>
      <c r="B358">
        <v>1</v>
      </c>
      <c r="C358" t="s">
        <v>74</v>
      </c>
      <c r="D358" t="s">
        <v>83</v>
      </c>
      <c r="E358" t="s">
        <v>166</v>
      </c>
      <c r="F358" t="s">
        <v>99</v>
      </c>
    </row>
    <row r="359" spans="1:6" x14ac:dyDescent="0.3">
      <c r="A359" s="1">
        <v>43343</v>
      </c>
      <c r="B359">
        <v>1</v>
      </c>
      <c r="C359" t="s">
        <v>269</v>
      </c>
      <c r="D359" t="s">
        <v>184</v>
      </c>
      <c r="E359" t="s">
        <v>166</v>
      </c>
      <c r="F359" t="s">
        <v>99</v>
      </c>
    </row>
    <row r="360" spans="1:6" x14ac:dyDescent="0.3">
      <c r="A360" s="1">
        <v>43412</v>
      </c>
      <c r="B360">
        <v>10</v>
      </c>
      <c r="C360" t="s">
        <v>74</v>
      </c>
      <c r="D360" t="s">
        <v>83</v>
      </c>
      <c r="E360" t="s">
        <v>166</v>
      </c>
      <c r="F360" t="s">
        <v>99</v>
      </c>
    </row>
    <row r="361" spans="1:6" x14ac:dyDescent="0.3">
      <c r="A361" s="1">
        <v>43353</v>
      </c>
      <c r="B361">
        <v>1</v>
      </c>
      <c r="C361" t="s">
        <v>374</v>
      </c>
      <c r="D361" t="s">
        <v>83</v>
      </c>
      <c r="E361" t="s">
        <v>166</v>
      </c>
      <c r="F361" t="s">
        <v>394</v>
      </c>
    </row>
    <row r="362" spans="1:6" x14ac:dyDescent="0.3">
      <c r="A362" s="1">
        <v>43385</v>
      </c>
      <c r="B362">
        <v>1</v>
      </c>
      <c r="C362" t="s">
        <v>74</v>
      </c>
      <c r="D362" t="s">
        <v>83</v>
      </c>
      <c r="E362" t="s">
        <v>166</v>
      </c>
      <c r="F362" t="s">
        <v>99</v>
      </c>
    </row>
    <row r="363" spans="1:6" x14ac:dyDescent="0.3">
      <c r="A363" s="1">
        <v>43412</v>
      </c>
      <c r="B363">
        <v>6</v>
      </c>
      <c r="C363" t="s">
        <v>74</v>
      </c>
      <c r="D363" t="s">
        <v>83</v>
      </c>
      <c r="E363" t="s">
        <v>166</v>
      </c>
      <c r="F363" t="s">
        <v>99</v>
      </c>
    </row>
    <row r="364" spans="1:6" x14ac:dyDescent="0.3">
      <c r="A364" s="1">
        <v>43321</v>
      </c>
      <c r="B364">
        <v>2</v>
      </c>
      <c r="C364" t="s">
        <v>125</v>
      </c>
      <c r="D364" t="s">
        <v>133</v>
      </c>
      <c r="E364" t="s">
        <v>166</v>
      </c>
    </row>
    <row r="365" spans="1:6" x14ac:dyDescent="0.3">
      <c r="A365" s="1">
        <v>43343</v>
      </c>
      <c r="B365">
        <v>1</v>
      </c>
      <c r="C365" t="s">
        <v>179</v>
      </c>
      <c r="D365" t="s">
        <v>195</v>
      </c>
      <c r="E365" t="s">
        <v>166</v>
      </c>
    </row>
    <row r="366" spans="1:6" x14ac:dyDescent="0.3">
      <c r="A366" s="1">
        <v>43412</v>
      </c>
      <c r="B366">
        <v>1</v>
      </c>
      <c r="C366" t="s">
        <v>11</v>
      </c>
      <c r="D366" t="s">
        <v>43</v>
      </c>
      <c r="E366" t="s">
        <v>166</v>
      </c>
    </row>
    <row r="367" spans="1:6" x14ac:dyDescent="0.3">
      <c r="A367" s="1">
        <v>43343</v>
      </c>
      <c r="B367">
        <v>5</v>
      </c>
      <c r="C367" t="s">
        <v>179</v>
      </c>
      <c r="D367" t="s">
        <v>195</v>
      </c>
      <c r="E367" t="s">
        <v>166</v>
      </c>
    </row>
    <row r="368" spans="1:6" x14ac:dyDescent="0.3">
      <c r="A368" s="1">
        <v>43343</v>
      </c>
      <c r="B368">
        <v>66</v>
      </c>
      <c r="C368" t="s">
        <v>179</v>
      </c>
      <c r="D368" t="s">
        <v>195</v>
      </c>
      <c r="E368" t="s">
        <v>166</v>
      </c>
    </row>
    <row r="369" spans="1:5" x14ac:dyDescent="0.3">
      <c r="A369" s="1">
        <v>43369</v>
      </c>
      <c r="B369">
        <v>2</v>
      </c>
      <c r="C369" t="s">
        <v>11</v>
      </c>
      <c r="D369" t="s">
        <v>43</v>
      </c>
      <c r="E369" t="s">
        <v>166</v>
      </c>
    </row>
    <row r="370" spans="1:5" x14ac:dyDescent="0.3">
      <c r="A370" s="1">
        <v>43343</v>
      </c>
      <c r="B370">
        <v>2</v>
      </c>
      <c r="C370" t="s">
        <v>179</v>
      </c>
      <c r="D370" t="s">
        <v>195</v>
      </c>
      <c r="E370" t="s">
        <v>166</v>
      </c>
    </row>
    <row r="371" spans="1:5" x14ac:dyDescent="0.3">
      <c r="A371" s="1">
        <v>43321</v>
      </c>
      <c r="B371">
        <v>1</v>
      </c>
      <c r="C371" t="s">
        <v>42</v>
      </c>
      <c r="D371" t="s">
        <v>43</v>
      </c>
      <c r="E371" t="s">
        <v>65</v>
      </c>
    </row>
    <row r="372" spans="1:5" x14ac:dyDescent="0.3">
      <c r="A372" s="1">
        <v>43321</v>
      </c>
      <c r="B372">
        <v>2</v>
      </c>
      <c r="C372" t="s">
        <v>11</v>
      </c>
      <c r="D372" t="s">
        <v>43</v>
      </c>
      <c r="E372" t="s">
        <v>65</v>
      </c>
    </row>
    <row r="373" spans="1:5" x14ac:dyDescent="0.3">
      <c r="A373" s="1">
        <v>43353</v>
      </c>
      <c r="B373">
        <v>2</v>
      </c>
      <c r="C373" t="s">
        <v>11</v>
      </c>
      <c r="D373" t="s">
        <v>487</v>
      </c>
      <c r="E373" t="s">
        <v>523</v>
      </c>
    </row>
    <row r="374" spans="1:5" x14ac:dyDescent="0.3">
      <c r="A374" s="1">
        <v>43400</v>
      </c>
      <c r="B374">
        <v>1</v>
      </c>
      <c r="C374" t="s">
        <v>903</v>
      </c>
      <c r="D374" t="s">
        <v>908</v>
      </c>
      <c r="E374" t="s">
        <v>166</v>
      </c>
    </row>
    <row r="375" spans="1:5" x14ac:dyDescent="0.3">
      <c r="A375" s="1">
        <v>43412</v>
      </c>
      <c r="B375">
        <v>1</v>
      </c>
      <c r="C375" t="s">
        <v>8</v>
      </c>
      <c r="D375" t="s">
        <v>978</v>
      </c>
      <c r="E375" t="s">
        <v>166</v>
      </c>
    </row>
    <row r="376" spans="1:5" x14ac:dyDescent="0.3">
      <c r="A376" s="1">
        <v>43321</v>
      </c>
      <c r="B376">
        <v>1</v>
      </c>
      <c r="C376" t="s">
        <v>8</v>
      </c>
      <c r="D376" t="s">
        <v>106</v>
      </c>
      <c r="E376" t="s">
        <v>166</v>
      </c>
    </row>
    <row r="377" spans="1:5" x14ac:dyDescent="0.3">
      <c r="A377" s="1">
        <v>43353</v>
      </c>
      <c r="B377">
        <v>1</v>
      </c>
      <c r="C377" t="s">
        <v>8</v>
      </c>
      <c r="D377" t="s">
        <v>456</v>
      </c>
      <c r="E377" t="s">
        <v>523</v>
      </c>
    </row>
    <row r="378" spans="1:5" x14ac:dyDescent="0.3">
      <c r="A378" s="1">
        <v>43412</v>
      </c>
      <c r="B378">
        <v>3</v>
      </c>
      <c r="C378" t="s">
        <v>8</v>
      </c>
      <c r="D378" t="s">
        <v>977</v>
      </c>
      <c r="E378" t="s">
        <v>166</v>
      </c>
    </row>
    <row r="379" spans="1:5" x14ac:dyDescent="0.3">
      <c r="A379" s="1">
        <v>43369</v>
      </c>
      <c r="B379">
        <v>1</v>
      </c>
      <c r="C379" t="s">
        <v>8</v>
      </c>
      <c r="D379" t="s">
        <v>105</v>
      </c>
      <c r="E379" t="s">
        <v>166</v>
      </c>
    </row>
    <row r="380" spans="1:5" x14ac:dyDescent="0.3">
      <c r="A380" s="1">
        <v>43321</v>
      </c>
      <c r="B380">
        <v>4</v>
      </c>
      <c r="C380" t="s">
        <v>8</v>
      </c>
      <c r="D380" t="s">
        <v>22</v>
      </c>
      <c r="E380" t="s">
        <v>65</v>
      </c>
    </row>
    <row r="381" spans="1:5" x14ac:dyDescent="0.3">
      <c r="A381" s="1">
        <v>43343</v>
      </c>
      <c r="B381">
        <v>4</v>
      </c>
      <c r="C381" t="s">
        <v>8</v>
      </c>
      <c r="D381" t="s">
        <v>105</v>
      </c>
      <c r="E381" t="s">
        <v>166</v>
      </c>
    </row>
    <row r="382" spans="1:5" x14ac:dyDescent="0.3">
      <c r="A382" s="1">
        <v>43412</v>
      </c>
      <c r="B382">
        <v>1</v>
      </c>
      <c r="C382" t="s">
        <v>8</v>
      </c>
      <c r="D382" t="s">
        <v>105</v>
      </c>
      <c r="E382" t="s">
        <v>166</v>
      </c>
    </row>
    <row r="383" spans="1:5" x14ac:dyDescent="0.3">
      <c r="A383" s="1">
        <v>43321</v>
      </c>
      <c r="B383">
        <v>4</v>
      </c>
      <c r="C383" t="s">
        <v>8</v>
      </c>
      <c r="D383" t="s">
        <v>105</v>
      </c>
      <c r="E383" t="s">
        <v>166</v>
      </c>
    </row>
    <row r="384" spans="1:5" x14ac:dyDescent="0.3">
      <c r="A384" s="1">
        <v>43369</v>
      </c>
      <c r="B384">
        <v>2</v>
      </c>
      <c r="C384" t="s">
        <v>8</v>
      </c>
      <c r="D384" t="s">
        <v>105</v>
      </c>
      <c r="E384" t="s">
        <v>166</v>
      </c>
    </row>
    <row r="385" spans="1:5" x14ac:dyDescent="0.3">
      <c r="A385" s="1">
        <v>43343</v>
      </c>
      <c r="B385">
        <v>1</v>
      </c>
      <c r="C385" t="s">
        <v>8</v>
      </c>
      <c r="D385" t="s">
        <v>105</v>
      </c>
      <c r="E385" t="s">
        <v>166</v>
      </c>
    </row>
    <row r="386" spans="1:5" x14ac:dyDescent="0.3">
      <c r="A386" s="1">
        <v>43353</v>
      </c>
      <c r="B386">
        <v>1</v>
      </c>
      <c r="C386" t="s">
        <v>8</v>
      </c>
      <c r="D386" t="s">
        <v>105</v>
      </c>
      <c r="E386" t="s">
        <v>166</v>
      </c>
    </row>
    <row r="387" spans="1:5" x14ac:dyDescent="0.3">
      <c r="A387" s="1">
        <v>43369</v>
      </c>
      <c r="B387">
        <v>2</v>
      </c>
      <c r="C387" t="s">
        <v>8</v>
      </c>
      <c r="D387" t="s">
        <v>105</v>
      </c>
      <c r="E387" t="s">
        <v>523</v>
      </c>
    </row>
    <row r="388" spans="1:5" x14ac:dyDescent="0.3">
      <c r="A388" s="1">
        <v>43400</v>
      </c>
      <c r="B388">
        <v>1</v>
      </c>
      <c r="C388" t="s">
        <v>8</v>
      </c>
      <c r="D388" t="s">
        <v>105</v>
      </c>
      <c r="E388" t="s">
        <v>166</v>
      </c>
    </row>
    <row r="389" spans="1:5" x14ac:dyDescent="0.3">
      <c r="A389" s="1">
        <v>43412</v>
      </c>
      <c r="B389">
        <v>2</v>
      </c>
      <c r="C389" t="s">
        <v>8</v>
      </c>
      <c r="D389" t="s">
        <v>105</v>
      </c>
      <c r="E389" t="s">
        <v>166</v>
      </c>
    </row>
    <row r="390" spans="1:5" x14ac:dyDescent="0.3">
      <c r="A390" s="1">
        <v>43343</v>
      </c>
      <c r="B390">
        <v>1</v>
      </c>
      <c r="C390" t="s">
        <v>8</v>
      </c>
      <c r="D390" t="s">
        <v>105</v>
      </c>
      <c r="E390" t="s">
        <v>523</v>
      </c>
    </row>
    <row r="391" spans="1:5" x14ac:dyDescent="0.3">
      <c r="A391" s="1">
        <v>43353</v>
      </c>
      <c r="B391">
        <v>1</v>
      </c>
      <c r="C391" t="s">
        <v>8</v>
      </c>
      <c r="D391" t="s">
        <v>105</v>
      </c>
      <c r="E391" t="s">
        <v>523</v>
      </c>
    </row>
    <row r="392" spans="1:5" x14ac:dyDescent="0.3">
      <c r="A392" s="1">
        <v>43385</v>
      </c>
      <c r="B392">
        <v>1</v>
      </c>
      <c r="C392" t="s">
        <v>8</v>
      </c>
      <c r="D392" t="s">
        <v>105</v>
      </c>
      <c r="E392" t="s">
        <v>166</v>
      </c>
    </row>
    <row r="393" spans="1:5" x14ac:dyDescent="0.3">
      <c r="A393" s="1">
        <v>43353</v>
      </c>
      <c r="B393">
        <v>2</v>
      </c>
      <c r="C393" t="s">
        <v>8</v>
      </c>
      <c r="D393" t="s">
        <v>105</v>
      </c>
      <c r="E393" t="s">
        <v>166</v>
      </c>
    </row>
    <row r="394" spans="1:5" x14ac:dyDescent="0.3">
      <c r="A394" s="1">
        <v>43385</v>
      </c>
      <c r="B394">
        <v>3</v>
      </c>
      <c r="C394" t="s">
        <v>8</v>
      </c>
      <c r="D394" t="s">
        <v>105</v>
      </c>
      <c r="E394" t="s">
        <v>166</v>
      </c>
    </row>
    <row r="395" spans="1:5" x14ac:dyDescent="0.3">
      <c r="A395" s="1">
        <v>43353</v>
      </c>
      <c r="B395">
        <v>1</v>
      </c>
      <c r="C395" t="s">
        <v>8</v>
      </c>
      <c r="D395" t="s">
        <v>105</v>
      </c>
      <c r="E395" t="s">
        <v>166</v>
      </c>
    </row>
    <row r="396" spans="1:5" x14ac:dyDescent="0.3">
      <c r="A396" s="1">
        <v>43343</v>
      </c>
      <c r="B396">
        <v>3</v>
      </c>
      <c r="C396" t="s">
        <v>8</v>
      </c>
      <c r="D396" t="s">
        <v>105</v>
      </c>
      <c r="E396" t="s">
        <v>166</v>
      </c>
    </row>
    <row r="397" spans="1:5" x14ac:dyDescent="0.3">
      <c r="A397" s="1">
        <v>43321</v>
      </c>
      <c r="B397">
        <v>1</v>
      </c>
      <c r="C397" t="s">
        <v>8</v>
      </c>
      <c r="D397" t="s">
        <v>22</v>
      </c>
      <c r="E397" t="s">
        <v>65</v>
      </c>
    </row>
    <row r="398" spans="1:5" x14ac:dyDescent="0.3">
      <c r="A398" s="1">
        <v>43343</v>
      </c>
      <c r="B398">
        <v>1</v>
      </c>
      <c r="C398" t="s">
        <v>8</v>
      </c>
      <c r="D398" t="s">
        <v>105</v>
      </c>
      <c r="E398" t="s">
        <v>166</v>
      </c>
    </row>
    <row r="399" spans="1:5" x14ac:dyDescent="0.3">
      <c r="A399" s="1">
        <v>43321</v>
      </c>
      <c r="B399">
        <v>1</v>
      </c>
      <c r="C399" t="s">
        <v>8</v>
      </c>
      <c r="D399" t="s">
        <v>10</v>
      </c>
      <c r="E399" t="s">
        <v>62</v>
      </c>
    </row>
    <row r="400" spans="1:5" x14ac:dyDescent="0.3">
      <c r="A400" s="1">
        <v>43321</v>
      </c>
      <c r="B400">
        <v>1</v>
      </c>
      <c r="C400" t="s">
        <v>8</v>
      </c>
      <c r="D400" t="s">
        <v>20</v>
      </c>
      <c r="E400" t="s">
        <v>166</v>
      </c>
    </row>
    <row r="401" spans="1:5" x14ac:dyDescent="0.3">
      <c r="A401" s="1">
        <v>43343</v>
      </c>
      <c r="B401">
        <v>1</v>
      </c>
      <c r="C401" t="s">
        <v>8</v>
      </c>
      <c r="D401" t="s">
        <v>20</v>
      </c>
      <c r="E401" t="s">
        <v>523</v>
      </c>
    </row>
    <row r="402" spans="1:5" x14ac:dyDescent="0.3">
      <c r="A402" s="1">
        <v>43343</v>
      </c>
      <c r="B402">
        <v>6</v>
      </c>
      <c r="C402" t="s">
        <v>8</v>
      </c>
      <c r="D402" t="s">
        <v>20</v>
      </c>
      <c r="E402" t="s">
        <v>523</v>
      </c>
    </row>
    <row r="403" spans="1:5" x14ac:dyDescent="0.3">
      <c r="A403" s="1">
        <v>43343</v>
      </c>
      <c r="B403">
        <v>3</v>
      </c>
      <c r="C403" t="s">
        <v>8</v>
      </c>
      <c r="D403" t="s">
        <v>20</v>
      </c>
      <c r="E403" t="s">
        <v>166</v>
      </c>
    </row>
    <row r="404" spans="1:5" x14ac:dyDescent="0.3">
      <c r="A404" s="1">
        <v>43321</v>
      </c>
      <c r="B404">
        <v>2</v>
      </c>
      <c r="C404" t="s">
        <v>8</v>
      </c>
      <c r="D404" t="s">
        <v>10</v>
      </c>
      <c r="E404" t="s">
        <v>65</v>
      </c>
    </row>
    <row r="405" spans="1:5" x14ac:dyDescent="0.3">
      <c r="A405" s="1">
        <v>43412</v>
      </c>
      <c r="B405">
        <v>2</v>
      </c>
      <c r="C405" t="s">
        <v>8</v>
      </c>
      <c r="D405" t="s">
        <v>1040</v>
      </c>
      <c r="E405" t="s">
        <v>166</v>
      </c>
    </row>
    <row r="406" spans="1:5" x14ac:dyDescent="0.3">
      <c r="A406" s="1">
        <v>43321</v>
      </c>
      <c r="B406">
        <v>1</v>
      </c>
      <c r="C406" t="s">
        <v>8</v>
      </c>
      <c r="D406" t="s">
        <v>152</v>
      </c>
      <c r="E406" t="s">
        <v>166</v>
      </c>
    </row>
    <row r="407" spans="1:5" x14ac:dyDescent="0.3">
      <c r="A407" s="1">
        <v>43343</v>
      </c>
      <c r="B407">
        <v>1</v>
      </c>
      <c r="C407" t="s">
        <v>8</v>
      </c>
      <c r="D407" t="s">
        <v>353</v>
      </c>
      <c r="E407" t="s">
        <v>523</v>
      </c>
    </row>
    <row r="408" spans="1:5" x14ac:dyDescent="0.3">
      <c r="A408" s="1">
        <v>43412</v>
      </c>
      <c r="B408">
        <v>1</v>
      </c>
      <c r="C408" t="s">
        <v>8</v>
      </c>
      <c r="D408" t="s">
        <v>102</v>
      </c>
      <c r="E408" t="s">
        <v>166</v>
      </c>
    </row>
    <row r="409" spans="1:5" x14ac:dyDescent="0.3">
      <c r="A409" s="1">
        <v>43321</v>
      </c>
      <c r="B409">
        <v>1</v>
      </c>
      <c r="C409" t="s">
        <v>8</v>
      </c>
      <c r="D409" t="s">
        <v>102</v>
      </c>
      <c r="E409" t="s">
        <v>166</v>
      </c>
    </row>
    <row r="410" spans="1:5" x14ac:dyDescent="0.3">
      <c r="A410" s="1">
        <v>43343</v>
      </c>
      <c r="B410">
        <v>1</v>
      </c>
      <c r="C410" t="s">
        <v>8</v>
      </c>
      <c r="D410" t="s">
        <v>317</v>
      </c>
      <c r="E410" t="s">
        <v>523</v>
      </c>
    </row>
    <row r="411" spans="1:5" x14ac:dyDescent="0.3">
      <c r="A411" s="1">
        <v>43321</v>
      </c>
      <c r="B411">
        <v>1</v>
      </c>
      <c r="C411" t="s">
        <v>8</v>
      </c>
      <c r="D411" t="s">
        <v>102</v>
      </c>
      <c r="E411" t="s">
        <v>166</v>
      </c>
    </row>
    <row r="412" spans="1:5" x14ac:dyDescent="0.3">
      <c r="A412" s="1">
        <v>43321</v>
      </c>
      <c r="B412">
        <v>1</v>
      </c>
      <c r="C412" t="s">
        <v>8</v>
      </c>
      <c r="D412" t="s">
        <v>102</v>
      </c>
      <c r="E412" t="s">
        <v>166</v>
      </c>
    </row>
    <row r="413" spans="1:5" x14ac:dyDescent="0.3">
      <c r="A413" s="1">
        <v>43353</v>
      </c>
      <c r="B413">
        <v>1</v>
      </c>
      <c r="C413" t="s">
        <v>8</v>
      </c>
      <c r="D413" t="s">
        <v>102</v>
      </c>
      <c r="E413" t="s">
        <v>166</v>
      </c>
    </row>
    <row r="414" spans="1:5" x14ac:dyDescent="0.3">
      <c r="A414" s="1">
        <v>43385</v>
      </c>
      <c r="B414">
        <v>1</v>
      </c>
      <c r="C414" t="s">
        <v>8</v>
      </c>
      <c r="D414" t="s">
        <v>102</v>
      </c>
      <c r="E414" t="s">
        <v>166</v>
      </c>
    </row>
    <row r="415" spans="1:5" x14ac:dyDescent="0.3">
      <c r="A415" s="1">
        <v>43353</v>
      </c>
      <c r="B415">
        <v>3</v>
      </c>
      <c r="C415" t="s">
        <v>8</v>
      </c>
      <c r="D415" t="s">
        <v>383</v>
      </c>
      <c r="E415" t="s">
        <v>166</v>
      </c>
    </row>
    <row r="416" spans="1:5" x14ac:dyDescent="0.3">
      <c r="A416" s="1">
        <v>43412</v>
      </c>
      <c r="B416">
        <v>1</v>
      </c>
      <c r="C416" t="s">
        <v>8</v>
      </c>
      <c r="D416" t="s">
        <v>383</v>
      </c>
      <c r="E416" t="s">
        <v>166</v>
      </c>
    </row>
    <row r="417" spans="1:5" x14ac:dyDescent="0.3">
      <c r="A417" s="1">
        <v>43400</v>
      </c>
      <c r="B417">
        <v>1</v>
      </c>
      <c r="C417" t="s">
        <v>8</v>
      </c>
      <c r="D417" t="s">
        <v>383</v>
      </c>
      <c r="E417" t="s">
        <v>166</v>
      </c>
    </row>
    <row r="418" spans="1:5" x14ac:dyDescent="0.3">
      <c r="A418" s="1">
        <v>43343</v>
      </c>
      <c r="B418">
        <v>3</v>
      </c>
      <c r="C418" t="s">
        <v>8</v>
      </c>
      <c r="D418" t="s">
        <v>103</v>
      </c>
      <c r="E418" t="s">
        <v>166</v>
      </c>
    </row>
    <row r="419" spans="1:5" x14ac:dyDescent="0.3">
      <c r="A419" s="1">
        <v>43400</v>
      </c>
      <c r="B419">
        <v>1</v>
      </c>
      <c r="C419" t="s">
        <v>8</v>
      </c>
      <c r="D419" t="s">
        <v>103</v>
      </c>
      <c r="E419" t="s">
        <v>166</v>
      </c>
    </row>
    <row r="420" spans="1:5" x14ac:dyDescent="0.3">
      <c r="A420" s="1">
        <v>43321</v>
      </c>
      <c r="B420">
        <v>3</v>
      </c>
      <c r="C420" t="s">
        <v>8</v>
      </c>
      <c r="D420" t="s">
        <v>103</v>
      </c>
      <c r="E420" t="s">
        <v>166</v>
      </c>
    </row>
    <row r="421" spans="1:5" x14ac:dyDescent="0.3">
      <c r="A421" s="1">
        <v>43353</v>
      </c>
      <c r="B421">
        <v>1</v>
      </c>
      <c r="C421" t="s">
        <v>8</v>
      </c>
      <c r="D421" t="s">
        <v>103</v>
      </c>
      <c r="E421" t="s">
        <v>523</v>
      </c>
    </row>
    <row r="422" spans="1:5" x14ac:dyDescent="0.3">
      <c r="A422" s="1">
        <v>43369</v>
      </c>
      <c r="B422">
        <v>1</v>
      </c>
      <c r="C422" t="s">
        <v>8</v>
      </c>
      <c r="D422" t="s">
        <v>103</v>
      </c>
      <c r="E422" t="s">
        <v>166</v>
      </c>
    </row>
    <row r="423" spans="1:5" x14ac:dyDescent="0.3">
      <c r="A423" s="1">
        <v>43353</v>
      </c>
      <c r="B423">
        <v>1</v>
      </c>
      <c r="C423" t="s">
        <v>8</v>
      </c>
      <c r="D423" t="s">
        <v>418</v>
      </c>
      <c r="E423" t="s">
        <v>166</v>
      </c>
    </row>
    <row r="424" spans="1:5" x14ac:dyDescent="0.3">
      <c r="A424" s="1">
        <v>43385</v>
      </c>
      <c r="B424">
        <v>2</v>
      </c>
      <c r="C424" t="s">
        <v>8</v>
      </c>
      <c r="D424" t="s">
        <v>103</v>
      </c>
      <c r="E424" t="s">
        <v>166</v>
      </c>
    </row>
    <row r="425" spans="1:5" x14ac:dyDescent="0.3">
      <c r="A425" s="1">
        <v>43412</v>
      </c>
      <c r="B425">
        <v>3</v>
      </c>
      <c r="C425" t="s">
        <v>8</v>
      </c>
      <c r="D425" t="s">
        <v>103</v>
      </c>
      <c r="E425" t="s">
        <v>166</v>
      </c>
    </row>
    <row r="426" spans="1:5" x14ac:dyDescent="0.3">
      <c r="A426" s="1">
        <v>43412</v>
      </c>
      <c r="B426">
        <v>1</v>
      </c>
      <c r="C426" t="s">
        <v>8</v>
      </c>
      <c r="D426" t="s">
        <v>103</v>
      </c>
      <c r="E426" t="s">
        <v>166</v>
      </c>
    </row>
    <row r="427" spans="1:5" x14ac:dyDescent="0.3">
      <c r="A427" s="1">
        <v>43400</v>
      </c>
      <c r="B427">
        <v>1</v>
      </c>
      <c r="C427" t="s">
        <v>8</v>
      </c>
      <c r="D427" t="s">
        <v>217</v>
      </c>
      <c r="E427" t="s">
        <v>166</v>
      </c>
    </row>
    <row r="428" spans="1:5" x14ac:dyDescent="0.3">
      <c r="A428" s="1">
        <v>43343</v>
      </c>
      <c r="B428">
        <v>1</v>
      </c>
      <c r="C428" t="s">
        <v>8</v>
      </c>
      <c r="D428" t="s">
        <v>217</v>
      </c>
      <c r="E428" t="s">
        <v>166</v>
      </c>
    </row>
    <row r="429" spans="1:5" x14ac:dyDescent="0.3">
      <c r="A429" s="1">
        <v>43353</v>
      </c>
      <c r="B429">
        <v>2</v>
      </c>
      <c r="C429" t="s">
        <v>8</v>
      </c>
      <c r="D429" t="s">
        <v>217</v>
      </c>
      <c r="E429" t="s">
        <v>166</v>
      </c>
    </row>
    <row r="430" spans="1:5" x14ac:dyDescent="0.3">
      <c r="A430" s="1">
        <v>43400</v>
      </c>
      <c r="B430">
        <v>1</v>
      </c>
      <c r="C430" t="s">
        <v>8</v>
      </c>
      <c r="D430" t="s">
        <v>217</v>
      </c>
      <c r="E430" t="s">
        <v>166</v>
      </c>
    </row>
    <row r="431" spans="1:5" x14ac:dyDescent="0.3">
      <c r="A431" s="1">
        <v>43343</v>
      </c>
      <c r="B431">
        <v>1</v>
      </c>
      <c r="C431" t="s">
        <v>8</v>
      </c>
      <c r="D431" t="s">
        <v>217</v>
      </c>
      <c r="E431" t="s">
        <v>166</v>
      </c>
    </row>
    <row r="432" spans="1:5" x14ac:dyDescent="0.3">
      <c r="A432" s="1">
        <v>43343</v>
      </c>
      <c r="B432">
        <v>2</v>
      </c>
      <c r="C432" t="s">
        <v>8</v>
      </c>
      <c r="D432" t="s">
        <v>153</v>
      </c>
      <c r="E432" t="s">
        <v>166</v>
      </c>
    </row>
    <row r="433" spans="1:5" x14ac:dyDescent="0.3">
      <c r="A433" s="1">
        <v>43353</v>
      </c>
      <c r="B433">
        <v>1</v>
      </c>
      <c r="C433" t="s">
        <v>8</v>
      </c>
      <c r="D433" t="s">
        <v>153</v>
      </c>
      <c r="E433" t="s">
        <v>166</v>
      </c>
    </row>
    <row r="434" spans="1:5" x14ac:dyDescent="0.3">
      <c r="A434" s="1">
        <v>43400</v>
      </c>
      <c r="B434">
        <v>1</v>
      </c>
      <c r="C434" t="s">
        <v>8</v>
      </c>
      <c r="D434" t="s">
        <v>153</v>
      </c>
      <c r="E434" t="s">
        <v>166</v>
      </c>
    </row>
    <row r="435" spans="1:5" x14ac:dyDescent="0.3">
      <c r="A435" s="1">
        <v>43321</v>
      </c>
      <c r="B435">
        <v>1</v>
      </c>
      <c r="C435" t="s">
        <v>8</v>
      </c>
      <c r="D435" t="s">
        <v>153</v>
      </c>
      <c r="E435" t="s">
        <v>166</v>
      </c>
    </row>
    <row r="436" spans="1:5" x14ac:dyDescent="0.3">
      <c r="A436" s="1">
        <v>43412</v>
      </c>
      <c r="B436">
        <v>2</v>
      </c>
      <c r="C436" t="s">
        <v>8</v>
      </c>
      <c r="D436" t="s">
        <v>153</v>
      </c>
      <c r="E436" t="s">
        <v>166</v>
      </c>
    </row>
    <row r="437" spans="1:5" x14ac:dyDescent="0.3">
      <c r="A437" s="1">
        <v>43343</v>
      </c>
      <c r="B437">
        <v>1</v>
      </c>
      <c r="C437" t="s">
        <v>307</v>
      </c>
      <c r="D437" t="s">
        <v>360</v>
      </c>
      <c r="E437" t="s">
        <v>523</v>
      </c>
    </row>
    <row r="438" spans="1:5" x14ac:dyDescent="0.3">
      <c r="A438" s="1">
        <v>43343</v>
      </c>
      <c r="B438">
        <v>2</v>
      </c>
      <c r="C438" t="s">
        <v>307</v>
      </c>
      <c r="D438" t="s">
        <v>315</v>
      </c>
      <c r="E438" t="s">
        <v>523</v>
      </c>
    </row>
    <row r="439" spans="1:5" x14ac:dyDescent="0.3">
      <c r="A439" s="1">
        <v>43343</v>
      </c>
      <c r="B439">
        <v>1</v>
      </c>
      <c r="C439" t="s">
        <v>225</v>
      </c>
      <c r="E439" t="s">
        <v>166</v>
      </c>
    </row>
    <row r="440" spans="1:5" x14ac:dyDescent="0.3">
      <c r="A440" s="1">
        <v>43369</v>
      </c>
      <c r="B440">
        <v>1</v>
      </c>
      <c r="C440" t="s">
        <v>144</v>
      </c>
      <c r="D440" t="s">
        <v>107</v>
      </c>
      <c r="E440" t="s">
        <v>166</v>
      </c>
    </row>
    <row r="441" spans="1:5" x14ac:dyDescent="0.3">
      <c r="A441" s="1">
        <v>43343</v>
      </c>
      <c r="B441">
        <v>1</v>
      </c>
      <c r="C441" t="s">
        <v>144</v>
      </c>
      <c r="D441" t="s">
        <v>107</v>
      </c>
      <c r="E441" t="s">
        <v>166</v>
      </c>
    </row>
    <row r="442" spans="1:5" x14ac:dyDescent="0.3">
      <c r="A442" s="1">
        <v>43412</v>
      </c>
      <c r="B442">
        <v>2</v>
      </c>
      <c r="C442" t="s">
        <v>144</v>
      </c>
      <c r="D442" t="s">
        <v>107</v>
      </c>
      <c r="E442" t="s">
        <v>166</v>
      </c>
    </row>
    <row r="443" spans="1:5" x14ac:dyDescent="0.3">
      <c r="A443" s="1">
        <v>43321</v>
      </c>
      <c r="B443">
        <v>3</v>
      </c>
      <c r="C443" t="s">
        <v>78</v>
      </c>
      <c r="D443" t="s">
        <v>107</v>
      </c>
      <c r="E443" t="s">
        <v>166</v>
      </c>
    </row>
    <row r="444" spans="1:5" x14ac:dyDescent="0.3">
      <c r="A444" s="1">
        <v>43385</v>
      </c>
      <c r="B444">
        <v>1</v>
      </c>
      <c r="C444" t="s">
        <v>144</v>
      </c>
      <c r="D444" t="s">
        <v>107</v>
      </c>
      <c r="E444" t="s">
        <v>166</v>
      </c>
    </row>
    <row r="445" spans="1:5" x14ac:dyDescent="0.3">
      <c r="A445" s="1">
        <v>43353</v>
      </c>
      <c r="B445">
        <v>1</v>
      </c>
      <c r="C445" t="s">
        <v>144</v>
      </c>
      <c r="D445" t="s">
        <v>107</v>
      </c>
      <c r="E445" t="s">
        <v>166</v>
      </c>
    </row>
    <row r="446" spans="1:5" x14ac:dyDescent="0.3">
      <c r="A446" s="1">
        <v>43343</v>
      </c>
      <c r="B446">
        <v>1</v>
      </c>
      <c r="C446" t="s">
        <v>144</v>
      </c>
      <c r="D446" t="s">
        <v>107</v>
      </c>
      <c r="E446" t="s">
        <v>166</v>
      </c>
    </row>
    <row r="447" spans="1:5" x14ac:dyDescent="0.3">
      <c r="A447" s="1">
        <v>43412</v>
      </c>
      <c r="B447">
        <v>1</v>
      </c>
      <c r="C447" t="s">
        <v>144</v>
      </c>
      <c r="D447" t="s">
        <v>107</v>
      </c>
      <c r="E447" t="s">
        <v>166</v>
      </c>
    </row>
    <row r="448" spans="1:5" x14ac:dyDescent="0.3">
      <c r="A448" s="1">
        <v>43321</v>
      </c>
      <c r="B448">
        <v>1</v>
      </c>
      <c r="C448" t="s">
        <v>144</v>
      </c>
      <c r="D448" t="s">
        <v>107</v>
      </c>
      <c r="E448" t="s">
        <v>166</v>
      </c>
    </row>
    <row r="449" spans="1:5" x14ac:dyDescent="0.3">
      <c r="A449" s="1">
        <v>43343</v>
      </c>
      <c r="B449">
        <v>1</v>
      </c>
      <c r="C449" t="s">
        <v>144</v>
      </c>
      <c r="D449" t="s">
        <v>107</v>
      </c>
      <c r="E449" t="s">
        <v>523</v>
      </c>
    </row>
    <row r="450" spans="1:5" x14ac:dyDescent="0.3">
      <c r="A450" s="1">
        <v>43343</v>
      </c>
      <c r="B450">
        <v>1</v>
      </c>
      <c r="C450" t="s">
        <v>176</v>
      </c>
      <c r="D450" t="s">
        <v>129</v>
      </c>
      <c r="E450" t="s">
        <v>166</v>
      </c>
    </row>
    <row r="451" spans="1:5" x14ac:dyDescent="0.3">
      <c r="A451" s="1">
        <v>43343</v>
      </c>
      <c r="B451">
        <v>3</v>
      </c>
      <c r="C451" t="s">
        <v>176</v>
      </c>
      <c r="D451" t="s">
        <v>129</v>
      </c>
      <c r="E451" t="s">
        <v>166</v>
      </c>
    </row>
    <row r="452" spans="1:5" x14ac:dyDescent="0.3">
      <c r="A452" s="1">
        <v>43321</v>
      </c>
      <c r="B452">
        <v>1</v>
      </c>
      <c r="C452" t="s">
        <v>74</v>
      </c>
      <c r="D452" t="s">
        <v>129</v>
      </c>
      <c r="E452" t="s">
        <v>172</v>
      </c>
    </row>
    <row r="453" spans="1:5" x14ac:dyDescent="0.3">
      <c r="A453" s="1">
        <v>43321</v>
      </c>
      <c r="B453">
        <v>1</v>
      </c>
      <c r="C453" t="s">
        <v>74</v>
      </c>
      <c r="D453" t="s">
        <v>129</v>
      </c>
      <c r="E453" t="s">
        <v>166</v>
      </c>
    </row>
    <row r="454" spans="1:5" x14ac:dyDescent="0.3">
      <c r="A454" s="1">
        <v>43343</v>
      </c>
      <c r="B454">
        <v>2</v>
      </c>
      <c r="C454" t="s">
        <v>176</v>
      </c>
      <c r="D454" t="s">
        <v>184</v>
      </c>
      <c r="E454" t="s">
        <v>166</v>
      </c>
    </row>
    <row r="455" spans="1:5" x14ac:dyDescent="0.3">
      <c r="A455" s="1">
        <v>43343</v>
      </c>
      <c r="B455">
        <v>2</v>
      </c>
      <c r="C455" t="s">
        <v>74</v>
      </c>
      <c r="D455" t="s">
        <v>83</v>
      </c>
      <c r="E455" t="s">
        <v>523</v>
      </c>
    </row>
    <row r="456" spans="1:5" x14ac:dyDescent="0.3">
      <c r="A456" s="1">
        <v>43369</v>
      </c>
      <c r="B456">
        <v>4</v>
      </c>
      <c r="C456" t="s">
        <v>74</v>
      </c>
      <c r="D456" t="s">
        <v>83</v>
      </c>
      <c r="E456" t="s">
        <v>166</v>
      </c>
    </row>
    <row r="457" spans="1:5" x14ac:dyDescent="0.3">
      <c r="A457" s="1">
        <v>43343</v>
      </c>
      <c r="B457">
        <v>1</v>
      </c>
      <c r="C457" t="s">
        <v>74</v>
      </c>
      <c r="D457" t="s">
        <v>83</v>
      </c>
      <c r="E457" t="s">
        <v>523</v>
      </c>
    </row>
    <row r="458" spans="1:5" x14ac:dyDescent="0.3">
      <c r="A458" s="1">
        <v>43343</v>
      </c>
      <c r="B458">
        <v>4</v>
      </c>
      <c r="C458" t="s">
        <v>359</v>
      </c>
      <c r="D458" t="s">
        <v>361</v>
      </c>
      <c r="E458" t="s">
        <v>523</v>
      </c>
    </row>
    <row r="459" spans="1:5" x14ac:dyDescent="0.3">
      <c r="A459" s="1">
        <v>43321</v>
      </c>
      <c r="B459">
        <v>1</v>
      </c>
      <c r="C459" t="s">
        <v>12</v>
      </c>
      <c r="D459" t="s">
        <v>18</v>
      </c>
      <c r="E459" t="s">
        <v>65</v>
      </c>
    </row>
    <row r="460" spans="1:5" x14ac:dyDescent="0.3">
      <c r="A460" s="1">
        <v>43321</v>
      </c>
      <c r="B460">
        <v>1</v>
      </c>
      <c r="C460" t="s">
        <v>74</v>
      </c>
      <c r="D460" t="s">
        <v>52</v>
      </c>
      <c r="E460" t="s">
        <v>166</v>
      </c>
    </row>
    <row r="461" spans="1:5" x14ac:dyDescent="0.3">
      <c r="A461" s="1">
        <v>43343</v>
      </c>
      <c r="B461">
        <v>1</v>
      </c>
      <c r="C461" t="s">
        <v>176</v>
      </c>
      <c r="D461" t="s">
        <v>265</v>
      </c>
      <c r="E461" t="s">
        <v>166</v>
      </c>
    </row>
    <row r="462" spans="1:5" x14ac:dyDescent="0.3">
      <c r="A462" s="1">
        <v>43321</v>
      </c>
      <c r="B462">
        <v>1</v>
      </c>
      <c r="C462" t="s">
        <v>74</v>
      </c>
      <c r="D462" t="s">
        <v>146</v>
      </c>
      <c r="E462" t="s">
        <v>166</v>
      </c>
    </row>
    <row r="463" spans="1:5" x14ac:dyDescent="0.3">
      <c r="A463" s="1">
        <v>43343</v>
      </c>
      <c r="B463">
        <v>3</v>
      </c>
      <c r="C463" t="s">
        <v>176</v>
      </c>
      <c r="D463" t="s">
        <v>282</v>
      </c>
      <c r="E463" t="s">
        <v>166</v>
      </c>
    </row>
    <row r="464" spans="1:5" x14ac:dyDescent="0.3">
      <c r="A464" s="1">
        <v>43412</v>
      </c>
      <c r="B464">
        <v>1</v>
      </c>
      <c r="C464" t="s">
        <v>74</v>
      </c>
      <c r="D464" t="s">
        <v>52</v>
      </c>
      <c r="E464" t="s">
        <v>166</v>
      </c>
    </row>
    <row r="465" spans="1:5" x14ac:dyDescent="0.3">
      <c r="A465" s="1">
        <v>43321</v>
      </c>
      <c r="B465">
        <v>3</v>
      </c>
      <c r="C465" t="s">
        <v>12</v>
      </c>
      <c r="D465" t="s">
        <v>52</v>
      </c>
      <c r="E465" t="s">
        <v>65</v>
      </c>
    </row>
    <row r="466" spans="1:5" x14ac:dyDescent="0.3">
      <c r="A466" s="1">
        <v>43343</v>
      </c>
      <c r="B466">
        <v>1</v>
      </c>
      <c r="C466" t="s">
        <v>176</v>
      </c>
      <c r="D466" t="s">
        <v>52</v>
      </c>
      <c r="E466" t="s">
        <v>166</v>
      </c>
    </row>
    <row r="467" spans="1:5" x14ac:dyDescent="0.3">
      <c r="A467" s="1">
        <v>43412</v>
      </c>
      <c r="B467">
        <v>1</v>
      </c>
      <c r="C467" t="s">
        <v>74</v>
      </c>
      <c r="D467" t="s">
        <v>52</v>
      </c>
      <c r="E467" t="s">
        <v>166</v>
      </c>
    </row>
    <row r="468" spans="1:5" x14ac:dyDescent="0.3">
      <c r="A468" s="1">
        <v>43369</v>
      </c>
      <c r="B468">
        <v>1</v>
      </c>
      <c r="C468" t="s">
        <v>0</v>
      </c>
      <c r="D468" t="s">
        <v>55</v>
      </c>
      <c r="E468" t="s">
        <v>166</v>
      </c>
    </row>
    <row r="469" spans="1:5" x14ac:dyDescent="0.3">
      <c r="A469" s="1">
        <v>43385</v>
      </c>
      <c r="B469">
        <v>1</v>
      </c>
      <c r="C469" t="s">
        <v>0</v>
      </c>
      <c r="D469" t="s">
        <v>55</v>
      </c>
      <c r="E469" t="s">
        <v>166</v>
      </c>
    </row>
    <row r="470" spans="1:5" x14ac:dyDescent="0.3">
      <c r="A470" s="1">
        <v>43412</v>
      </c>
      <c r="B470">
        <v>2</v>
      </c>
      <c r="C470" t="s">
        <v>0</v>
      </c>
      <c r="D470" t="s">
        <v>55</v>
      </c>
      <c r="E470" t="s">
        <v>166</v>
      </c>
    </row>
    <row r="471" spans="1:5" x14ac:dyDescent="0.3">
      <c r="A471" s="1">
        <v>43353</v>
      </c>
      <c r="B471">
        <v>2</v>
      </c>
      <c r="C471" t="s">
        <v>0</v>
      </c>
      <c r="D471" t="s">
        <v>55</v>
      </c>
      <c r="E471" t="s">
        <v>523</v>
      </c>
    </row>
    <row r="472" spans="1:5" x14ac:dyDescent="0.3">
      <c r="A472" s="1">
        <v>43412</v>
      </c>
      <c r="B472">
        <v>2</v>
      </c>
      <c r="C472" t="s">
        <v>0</v>
      </c>
      <c r="D472" t="s">
        <v>55</v>
      </c>
      <c r="E472" t="s">
        <v>166</v>
      </c>
    </row>
    <row r="473" spans="1:5" x14ac:dyDescent="0.3">
      <c r="A473" s="1">
        <v>43343</v>
      </c>
      <c r="B473">
        <v>1</v>
      </c>
      <c r="C473" t="s">
        <v>226</v>
      </c>
      <c r="D473" t="s">
        <v>284</v>
      </c>
      <c r="E473" t="s">
        <v>166</v>
      </c>
    </row>
    <row r="474" spans="1:5" x14ac:dyDescent="0.3">
      <c r="A474" s="1">
        <v>43412</v>
      </c>
      <c r="B474">
        <v>1</v>
      </c>
      <c r="C474" t="s">
        <v>0</v>
      </c>
      <c r="D474" t="s">
        <v>55</v>
      </c>
      <c r="E474" t="s">
        <v>166</v>
      </c>
    </row>
    <row r="475" spans="1:5" x14ac:dyDescent="0.3">
      <c r="A475" s="1">
        <v>43321</v>
      </c>
      <c r="B475">
        <v>1</v>
      </c>
      <c r="C475" t="s">
        <v>0</v>
      </c>
      <c r="D475" t="s">
        <v>55</v>
      </c>
      <c r="E475" t="s">
        <v>65</v>
      </c>
    </row>
    <row r="476" spans="1:5" x14ac:dyDescent="0.3">
      <c r="A476" s="1">
        <v>43369</v>
      </c>
      <c r="B476">
        <v>5</v>
      </c>
      <c r="C476" t="s">
        <v>0</v>
      </c>
      <c r="D476" t="s">
        <v>541</v>
      </c>
      <c r="E476" t="s">
        <v>523</v>
      </c>
    </row>
    <row r="477" spans="1:5" x14ac:dyDescent="0.3">
      <c r="A477" s="1">
        <v>43412</v>
      </c>
      <c r="B477">
        <v>2</v>
      </c>
      <c r="C477" t="s">
        <v>0</v>
      </c>
      <c r="D477" t="s">
        <v>223</v>
      </c>
      <c r="E477" t="s">
        <v>166</v>
      </c>
    </row>
    <row r="478" spans="1:5" x14ac:dyDescent="0.3">
      <c r="A478" s="1">
        <v>43343</v>
      </c>
      <c r="B478">
        <v>5</v>
      </c>
      <c r="C478" t="s">
        <v>180</v>
      </c>
      <c r="D478" t="s">
        <v>223</v>
      </c>
      <c r="E478" t="s">
        <v>166</v>
      </c>
    </row>
    <row r="479" spans="1:5" x14ac:dyDescent="0.3">
      <c r="A479" s="1">
        <v>43353</v>
      </c>
      <c r="B479">
        <v>8</v>
      </c>
      <c r="C479" t="s">
        <v>0</v>
      </c>
      <c r="D479" t="s">
        <v>223</v>
      </c>
      <c r="E479" t="s">
        <v>166</v>
      </c>
    </row>
    <row r="480" spans="1:5" x14ac:dyDescent="0.3">
      <c r="A480" s="1">
        <v>43369</v>
      </c>
      <c r="B480">
        <v>2</v>
      </c>
      <c r="C480" t="s">
        <v>0</v>
      </c>
      <c r="D480" t="s">
        <v>223</v>
      </c>
      <c r="E480" t="s">
        <v>166</v>
      </c>
    </row>
    <row r="481" spans="1:5" x14ac:dyDescent="0.3">
      <c r="A481" s="1">
        <v>43321</v>
      </c>
      <c r="B481">
        <v>3</v>
      </c>
      <c r="C481" t="s">
        <v>0</v>
      </c>
      <c r="D481" t="s">
        <v>24</v>
      </c>
      <c r="E481" t="s">
        <v>65</v>
      </c>
    </row>
    <row r="482" spans="1:5" x14ac:dyDescent="0.3">
      <c r="A482" s="1">
        <v>43412</v>
      </c>
      <c r="B482">
        <v>1</v>
      </c>
      <c r="C482" t="s">
        <v>0</v>
      </c>
      <c r="D482" t="s">
        <v>223</v>
      </c>
      <c r="E482" t="s">
        <v>166</v>
      </c>
    </row>
    <row r="483" spans="1:5" x14ac:dyDescent="0.3">
      <c r="A483" s="1">
        <v>43343</v>
      </c>
      <c r="B483">
        <v>1</v>
      </c>
      <c r="C483" t="s">
        <v>0</v>
      </c>
      <c r="D483" t="s">
        <v>331</v>
      </c>
      <c r="E483" t="s">
        <v>523</v>
      </c>
    </row>
    <row r="484" spans="1:5" x14ac:dyDescent="0.3">
      <c r="A484" s="1">
        <v>43353</v>
      </c>
      <c r="B484">
        <v>1</v>
      </c>
      <c r="C484" t="s">
        <v>453</v>
      </c>
      <c r="D484" t="s">
        <v>463</v>
      </c>
      <c r="E484" t="s">
        <v>523</v>
      </c>
    </row>
    <row r="485" spans="1:5" x14ac:dyDescent="0.3">
      <c r="A485" s="1">
        <v>43369</v>
      </c>
      <c r="B485">
        <v>1</v>
      </c>
      <c r="C485" t="s">
        <v>0</v>
      </c>
      <c r="D485" t="s">
        <v>223</v>
      </c>
      <c r="E485" t="s">
        <v>166</v>
      </c>
    </row>
    <row r="486" spans="1:5" x14ac:dyDescent="0.3">
      <c r="A486" s="1">
        <v>43343</v>
      </c>
      <c r="B486">
        <v>2</v>
      </c>
      <c r="C486" t="s">
        <v>226</v>
      </c>
      <c r="D486" t="s">
        <v>253</v>
      </c>
      <c r="E486" t="s">
        <v>166</v>
      </c>
    </row>
    <row r="487" spans="1:5" x14ac:dyDescent="0.3">
      <c r="A487" s="1">
        <v>43353</v>
      </c>
      <c r="B487">
        <v>1</v>
      </c>
      <c r="C487" t="s">
        <v>0</v>
      </c>
      <c r="D487" t="s">
        <v>223</v>
      </c>
      <c r="E487" t="s">
        <v>166</v>
      </c>
    </row>
    <row r="488" spans="1:5" x14ac:dyDescent="0.3">
      <c r="A488" s="1">
        <v>43385</v>
      </c>
      <c r="B488">
        <v>2</v>
      </c>
      <c r="C488" t="s">
        <v>0</v>
      </c>
      <c r="D488" t="s">
        <v>223</v>
      </c>
      <c r="E488" t="s">
        <v>166</v>
      </c>
    </row>
    <row r="489" spans="1:5" x14ac:dyDescent="0.3">
      <c r="A489" s="1">
        <v>43353</v>
      </c>
      <c r="B489">
        <v>2</v>
      </c>
      <c r="C489" t="s">
        <v>0</v>
      </c>
      <c r="D489" t="s">
        <v>223</v>
      </c>
      <c r="E489" t="s">
        <v>166</v>
      </c>
    </row>
    <row r="490" spans="1:5" x14ac:dyDescent="0.3">
      <c r="A490" s="1">
        <v>43385</v>
      </c>
      <c r="B490">
        <v>3</v>
      </c>
      <c r="C490" t="s">
        <v>0</v>
      </c>
      <c r="D490" t="s">
        <v>223</v>
      </c>
      <c r="E490" t="s">
        <v>166</v>
      </c>
    </row>
    <row r="491" spans="1:5" x14ac:dyDescent="0.3">
      <c r="A491" s="1">
        <v>43343</v>
      </c>
      <c r="B491">
        <v>1</v>
      </c>
      <c r="C491" t="s">
        <v>226</v>
      </c>
      <c r="D491" t="s">
        <v>223</v>
      </c>
      <c r="E491" t="s">
        <v>166</v>
      </c>
    </row>
    <row r="492" spans="1:5" x14ac:dyDescent="0.3">
      <c r="A492" s="1">
        <v>43321</v>
      </c>
      <c r="B492">
        <v>2</v>
      </c>
      <c r="C492" t="s">
        <v>0</v>
      </c>
      <c r="D492" t="s">
        <v>24</v>
      </c>
      <c r="E492" t="s">
        <v>70</v>
      </c>
    </row>
    <row r="493" spans="1:5" x14ac:dyDescent="0.3">
      <c r="A493" s="1">
        <v>43385</v>
      </c>
      <c r="B493">
        <v>2</v>
      </c>
      <c r="C493" t="s">
        <v>0</v>
      </c>
      <c r="D493" t="s">
        <v>223</v>
      </c>
      <c r="E493" t="s">
        <v>166</v>
      </c>
    </row>
    <row r="494" spans="1:5" x14ac:dyDescent="0.3">
      <c r="A494" s="1">
        <v>43353</v>
      </c>
      <c r="B494">
        <v>1</v>
      </c>
      <c r="C494" t="s">
        <v>0</v>
      </c>
      <c r="D494" t="s">
        <v>223</v>
      </c>
      <c r="E494" t="s">
        <v>523</v>
      </c>
    </row>
    <row r="495" spans="1:5" x14ac:dyDescent="0.3">
      <c r="A495" s="1">
        <v>43369</v>
      </c>
      <c r="B495">
        <v>2</v>
      </c>
      <c r="C495" t="s">
        <v>0</v>
      </c>
      <c r="D495" t="s">
        <v>223</v>
      </c>
      <c r="E495" t="s">
        <v>166</v>
      </c>
    </row>
    <row r="496" spans="1:5" x14ac:dyDescent="0.3">
      <c r="A496" s="1">
        <v>43385</v>
      </c>
      <c r="B496">
        <v>1</v>
      </c>
      <c r="C496" t="s">
        <v>0</v>
      </c>
      <c r="D496" t="s">
        <v>223</v>
      </c>
      <c r="E496" t="s">
        <v>166</v>
      </c>
    </row>
    <row r="497" spans="1:5" x14ac:dyDescent="0.3">
      <c r="A497" s="1">
        <v>43353</v>
      </c>
      <c r="B497">
        <v>1</v>
      </c>
      <c r="C497" t="s">
        <v>0</v>
      </c>
      <c r="D497" t="s">
        <v>685</v>
      </c>
      <c r="E497" t="s">
        <v>166</v>
      </c>
    </row>
    <row r="498" spans="1:5" x14ac:dyDescent="0.3">
      <c r="A498" s="1">
        <v>43412</v>
      </c>
      <c r="B498">
        <v>2</v>
      </c>
      <c r="C498" t="s">
        <v>0</v>
      </c>
      <c r="D498" t="s">
        <v>609</v>
      </c>
      <c r="E498" t="s">
        <v>166</v>
      </c>
    </row>
    <row r="499" spans="1:5" x14ac:dyDescent="0.3">
      <c r="A499" s="1">
        <v>43353</v>
      </c>
      <c r="B499">
        <v>1</v>
      </c>
      <c r="C499" t="s">
        <v>0</v>
      </c>
      <c r="D499" t="s">
        <v>422</v>
      </c>
      <c r="E499" t="s">
        <v>166</v>
      </c>
    </row>
    <row r="500" spans="1:5" x14ac:dyDescent="0.3">
      <c r="A500" s="1">
        <v>43385</v>
      </c>
      <c r="B500">
        <v>1</v>
      </c>
      <c r="C500" t="s">
        <v>0</v>
      </c>
      <c r="D500" t="s">
        <v>609</v>
      </c>
      <c r="E500" t="s">
        <v>166</v>
      </c>
    </row>
    <row r="501" spans="1:5" x14ac:dyDescent="0.3">
      <c r="A501" s="1">
        <v>43353</v>
      </c>
      <c r="B501">
        <v>1</v>
      </c>
      <c r="C501" t="s">
        <v>0</v>
      </c>
      <c r="D501" t="s">
        <v>422</v>
      </c>
      <c r="E501" t="s">
        <v>166</v>
      </c>
    </row>
    <row r="502" spans="1:5" x14ac:dyDescent="0.3">
      <c r="A502" s="1">
        <v>43343</v>
      </c>
      <c r="B502">
        <v>7</v>
      </c>
      <c r="C502" t="s">
        <v>180</v>
      </c>
      <c r="D502" t="s">
        <v>222</v>
      </c>
      <c r="E502" t="s">
        <v>166</v>
      </c>
    </row>
    <row r="503" spans="1:5" x14ac:dyDescent="0.3">
      <c r="A503" s="1">
        <v>43343</v>
      </c>
      <c r="B503">
        <v>11</v>
      </c>
      <c r="C503" t="s">
        <v>226</v>
      </c>
      <c r="D503" t="s">
        <v>222</v>
      </c>
      <c r="E503" t="s">
        <v>166</v>
      </c>
    </row>
    <row r="504" spans="1:5" x14ac:dyDescent="0.3">
      <c r="A504" s="1">
        <v>43385</v>
      </c>
      <c r="B504">
        <v>5</v>
      </c>
      <c r="C504" t="s">
        <v>0</v>
      </c>
      <c r="D504" t="s">
        <v>3</v>
      </c>
      <c r="E504" t="s">
        <v>166</v>
      </c>
    </row>
    <row r="505" spans="1:5" x14ac:dyDescent="0.3">
      <c r="A505" s="1">
        <v>43321</v>
      </c>
      <c r="B505">
        <v>1</v>
      </c>
      <c r="C505" t="s">
        <v>0</v>
      </c>
      <c r="D505" t="s">
        <v>136</v>
      </c>
      <c r="E505" t="s">
        <v>166</v>
      </c>
    </row>
    <row r="506" spans="1:5" x14ac:dyDescent="0.3">
      <c r="A506" s="1">
        <v>43343</v>
      </c>
      <c r="B506">
        <v>27</v>
      </c>
      <c r="C506" t="s">
        <v>0</v>
      </c>
      <c r="D506" t="s">
        <v>347</v>
      </c>
      <c r="E506" t="s">
        <v>523</v>
      </c>
    </row>
    <row r="507" spans="1:5" x14ac:dyDescent="0.3">
      <c r="A507" s="1">
        <v>43353</v>
      </c>
      <c r="B507">
        <v>4</v>
      </c>
      <c r="C507" t="s">
        <v>0</v>
      </c>
      <c r="D507" t="s">
        <v>3</v>
      </c>
      <c r="E507" t="s">
        <v>166</v>
      </c>
    </row>
    <row r="508" spans="1:5" x14ac:dyDescent="0.3">
      <c r="A508" s="1">
        <v>43385</v>
      </c>
      <c r="B508">
        <v>1</v>
      </c>
      <c r="C508" t="s">
        <v>0</v>
      </c>
      <c r="D508" t="s">
        <v>3</v>
      </c>
      <c r="E508" t="s">
        <v>166</v>
      </c>
    </row>
    <row r="509" spans="1:5" x14ac:dyDescent="0.3">
      <c r="A509" s="1">
        <v>43400</v>
      </c>
      <c r="B509">
        <v>15</v>
      </c>
      <c r="C509" t="s">
        <v>11</v>
      </c>
      <c r="D509" t="s">
        <v>958</v>
      </c>
      <c r="E509" t="s">
        <v>164</v>
      </c>
    </row>
    <row r="510" spans="1:5" x14ac:dyDescent="0.3">
      <c r="A510" s="1">
        <v>43412</v>
      </c>
      <c r="B510">
        <v>3</v>
      </c>
      <c r="C510" t="s">
        <v>11</v>
      </c>
      <c r="D510" t="s">
        <v>660</v>
      </c>
      <c r="E510" t="s">
        <v>164</v>
      </c>
    </row>
    <row r="511" spans="1:5" x14ac:dyDescent="0.3">
      <c r="A511" s="1">
        <v>43369</v>
      </c>
      <c r="B511">
        <v>10</v>
      </c>
      <c r="C511" t="s">
        <v>11</v>
      </c>
      <c r="D511" t="s">
        <v>660</v>
      </c>
      <c r="E511" t="s">
        <v>164</v>
      </c>
    </row>
    <row r="512" spans="1:5" x14ac:dyDescent="0.3">
      <c r="A512" s="1">
        <v>43385</v>
      </c>
      <c r="B512">
        <v>1</v>
      </c>
      <c r="C512" t="s">
        <v>11</v>
      </c>
      <c r="D512" t="s">
        <v>660</v>
      </c>
      <c r="E512" t="s">
        <v>164</v>
      </c>
    </row>
    <row r="513" spans="1:5" x14ac:dyDescent="0.3">
      <c r="A513" s="1">
        <v>43400</v>
      </c>
      <c r="B513">
        <v>2</v>
      </c>
      <c r="C513" t="s">
        <v>11</v>
      </c>
      <c r="D513" t="s">
        <v>660</v>
      </c>
      <c r="E513" t="s">
        <v>164</v>
      </c>
    </row>
    <row r="514" spans="1:5" x14ac:dyDescent="0.3">
      <c r="A514" s="1">
        <v>43412</v>
      </c>
      <c r="B514">
        <v>1</v>
      </c>
      <c r="C514" t="s">
        <v>11</v>
      </c>
      <c r="D514" t="s">
        <v>660</v>
      </c>
      <c r="E514" t="s">
        <v>164</v>
      </c>
    </row>
    <row r="515" spans="1:5" x14ac:dyDescent="0.3">
      <c r="A515" s="1">
        <v>43369</v>
      </c>
      <c r="B515">
        <v>1</v>
      </c>
      <c r="C515" t="s">
        <v>11</v>
      </c>
      <c r="D515" t="s">
        <v>660</v>
      </c>
      <c r="E515" t="s">
        <v>164</v>
      </c>
    </row>
    <row r="516" spans="1:5" x14ac:dyDescent="0.3">
      <c r="A516" s="1">
        <v>43412</v>
      </c>
      <c r="B516">
        <v>1</v>
      </c>
      <c r="C516" t="s">
        <v>11</v>
      </c>
      <c r="D516" t="s">
        <v>971</v>
      </c>
      <c r="E516" t="s">
        <v>164</v>
      </c>
    </row>
    <row r="517" spans="1:5" x14ac:dyDescent="0.3">
      <c r="A517" s="1">
        <v>43412</v>
      </c>
      <c r="B517">
        <v>12</v>
      </c>
      <c r="C517" t="s">
        <v>11</v>
      </c>
      <c r="D517" t="s">
        <v>971</v>
      </c>
      <c r="E517" t="s">
        <v>164</v>
      </c>
    </row>
    <row r="518" spans="1:5" x14ac:dyDescent="0.3">
      <c r="A518" s="1">
        <v>43412</v>
      </c>
      <c r="B518">
        <v>1</v>
      </c>
      <c r="C518" t="s">
        <v>11</v>
      </c>
      <c r="D518" t="s">
        <v>971</v>
      </c>
      <c r="E518" t="s">
        <v>164</v>
      </c>
    </row>
    <row r="519" spans="1:5" x14ac:dyDescent="0.3">
      <c r="A519" s="1">
        <v>43412</v>
      </c>
      <c r="B519">
        <v>2</v>
      </c>
      <c r="C519" t="s">
        <v>11</v>
      </c>
      <c r="D519" t="s">
        <v>971</v>
      </c>
      <c r="E519" t="s">
        <v>164</v>
      </c>
    </row>
    <row r="520" spans="1:5" x14ac:dyDescent="0.3">
      <c r="A520" s="1">
        <v>43353</v>
      </c>
      <c r="B520">
        <v>3</v>
      </c>
      <c r="C520" t="s">
        <v>11</v>
      </c>
      <c r="D520" t="s">
        <v>486</v>
      </c>
      <c r="E520" t="s">
        <v>524</v>
      </c>
    </row>
    <row r="521" spans="1:5" x14ac:dyDescent="0.3">
      <c r="A521" s="1">
        <v>43321</v>
      </c>
      <c r="B521">
        <v>1</v>
      </c>
      <c r="C521" t="s">
        <v>11</v>
      </c>
      <c r="D521" t="s">
        <v>88</v>
      </c>
      <c r="E521" t="s">
        <v>164</v>
      </c>
    </row>
    <row r="522" spans="1:5" x14ac:dyDescent="0.3">
      <c r="A522" s="1">
        <v>43343</v>
      </c>
      <c r="B522">
        <v>1</v>
      </c>
      <c r="C522" t="s">
        <v>11</v>
      </c>
      <c r="D522" t="s">
        <v>365</v>
      </c>
      <c r="E522" t="s">
        <v>524</v>
      </c>
    </row>
    <row r="523" spans="1:5" x14ac:dyDescent="0.3">
      <c r="A523" s="1">
        <v>43412</v>
      </c>
      <c r="B523">
        <v>2</v>
      </c>
      <c r="C523" t="s">
        <v>11</v>
      </c>
      <c r="D523" t="s">
        <v>970</v>
      </c>
      <c r="E523" t="s">
        <v>164</v>
      </c>
    </row>
    <row r="524" spans="1:5" x14ac:dyDescent="0.3">
      <c r="A524" s="1">
        <v>43321</v>
      </c>
      <c r="B524">
        <v>1</v>
      </c>
      <c r="C524" t="s">
        <v>13</v>
      </c>
      <c r="D524" t="s">
        <v>19</v>
      </c>
      <c r="E524" t="s">
        <v>66</v>
      </c>
    </row>
    <row r="525" spans="1:5" x14ac:dyDescent="0.3">
      <c r="A525" s="1">
        <v>43343</v>
      </c>
      <c r="B525">
        <v>2</v>
      </c>
      <c r="C525" t="s">
        <v>13</v>
      </c>
      <c r="D525" t="s">
        <v>236</v>
      </c>
      <c r="E525" t="s">
        <v>164</v>
      </c>
    </row>
    <row r="526" spans="1:5" x14ac:dyDescent="0.3">
      <c r="A526" s="1">
        <v>43369</v>
      </c>
      <c r="B526">
        <v>2</v>
      </c>
      <c r="C526" t="s">
        <v>13</v>
      </c>
      <c r="D526" t="s">
        <v>236</v>
      </c>
      <c r="E526" t="s">
        <v>524</v>
      </c>
    </row>
    <row r="527" spans="1:5" x14ac:dyDescent="0.3">
      <c r="A527" s="1">
        <v>43321</v>
      </c>
      <c r="B527">
        <v>1</v>
      </c>
      <c r="C527" t="s">
        <v>73</v>
      </c>
      <c r="D527" t="s">
        <v>82</v>
      </c>
      <c r="E527" t="s">
        <v>164</v>
      </c>
    </row>
    <row r="528" spans="1:5" x14ac:dyDescent="0.3">
      <c r="A528" s="1">
        <v>43343</v>
      </c>
      <c r="B528">
        <v>1</v>
      </c>
      <c r="C528" t="s">
        <v>310</v>
      </c>
      <c r="D528" t="s">
        <v>236</v>
      </c>
      <c r="E528" t="s">
        <v>524</v>
      </c>
    </row>
    <row r="529" spans="1:5" x14ac:dyDescent="0.3">
      <c r="A529" s="1">
        <v>43321</v>
      </c>
      <c r="B529">
        <v>3</v>
      </c>
      <c r="C529" t="s">
        <v>13</v>
      </c>
      <c r="D529" t="s">
        <v>19</v>
      </c>
      <c r="E529" t="s">
        <v>66</v>
      </c>
    </row>
    <row r="530" spans="1:5" x14ac:dyDescent="0.3">
      <c r="A530" s="1">
        <v>43343</v>
      </c>
      <c r="B530">
        <v>1</v>
      </c>
      <c r="C530" t="s">
        <v>13</v>
      </c>
      <c r="D530" t="s">
        <v>236</v>
      </c>
      <c r="E530" t="s">
        <v>164</v>
      </c>
    </row>
    <row r="531" spans="1:5" x14ac:dyDescent="0.3">
      <c r="A531" s="1">
        <v>43353</v>
      </c>
      <c r="B531">
        <v>2</v>
      </c>
      <c r="C531" t="s">
        <v>13</v>
      </c>
      <c r="D531" t="s">
        <v>237</v>
      </c>
      <c r="E531" t="s">
        <v>164</v>
      </c>
    </row>
    <row r="532" spans="1:5" x14ac:dyDescent="0.3">
      <c r="A532" s="1">
        <v>43400</v>
      </c>
      <c r="B532">
        <v>1</v>
      </c>
      <c r="C532" t="s">
        <v>13</v>
      </c>
      <c r="D532" t="s">
        <v>237</v>
      </c>
      <c r="E532" t="s">
        <v>164</v>
      </c>
    </row>
    <row r="533" spans="1:5" x14ac:dyDescent="0.3">
      <c r="A533" s="1">
        <v>43412</v>
      </c>
      <c r="B533">
        <v>1</v>
      </c>
      <c r="C533" t="s">
        <v>13</v>
      </c>
      <c r="D533" t="s">
        <v>237</v>
      </c>
      <c r="E533" t="s">
        <v>164</v>
      </c>
    </row>
    <row r="534" spans="1:5" x14ac:dyDescent="0.3">
      <c r="A534" s="1">
        <v>43412</v>
      </c>
      <c r="B534">
        <v>1</v>
      </c>
      <c r="C534" t="s">
        <v>13</v>
      </c>
      <c r="D534" t="s">
        <v>237</v>
      </c>
      <c r="E534" t="s">
        <v>164</v>
      </c>
    </row>
    <row r="535" spans="1:5" x14ac:dyDescent="0.3">
      <c r="A535" s="1">
        <v>43412</v>
      </c>
      <c r="B535">
        <v>1</v>
      </c>
      <c r="C535" t="s">
        <v>13</v>
      </c>
      <c r="D535" t="s">
        <v>237</v>
      </c>
      <c r="E535" t="s">
        <v>164</v>
      </c>
    </row>
    <row r="536" spans="1:5" x14ac:dyDescent="0.3">
      <c r="A536" s="1">
        <v>43412</v>
      </c>
      <c r="B536">
        <v>1</v>
      </c>
      <c r="C536" t="s">
        <v>13</v>
      </c>
      <c r="D536" t="s">
        <v>237</v>
      </c>
      <c r="E536" t="s">
        <v>164</v>
      </c>
    </row>
    <row r="537" spans="1:5" x14ac:dyDescent="0.3">
      <c r="A537" s="1">
        <v>43412</v>
      </c>
      <c r="B537">
        <v>1</v>
      </c>
      <c r="C537" t="s">
        <v>13</v>
      </c>
      <c r="D537" t="s">
        <v>237</v>
      </c>
      <c r="E537" t="s">
        <v>164</v>
      </c>
    </row>
    <row r="538" spans="1:5" x14ac:dyDescent="0.3">
      <c r="A538" s="1">
        <v>43321</v>
      </c>
      <c r="B538">
        <v>4</v>
      </c>
      <c r="C538" t="s">
        <v>73</v>
      </c>
      <c r="D538" t="s">
        <v>80</v>
      </c>
      <c r="E538" t="s">
        <v>164</v>
      </c>
    </row>
    <row r="539" spans="1:5" x14ac:dyDescent="0.3">
      <c r="A539" s="1">
        <v>43369</v>
      </c>
      <c r="B539">
        <v>1</v>
      </c>
      <c r="C539" t="s">
        <v>13</v>
      </c>
      <c r="D539" t="s">
        <v>715</v>
      </c>
      <c r="E539" t="s">
        <v>164</v>
      </c>
    </row>
    <row r="540" spans="1:5" x14ac:dyDescent="0.3">
      <c r="A540" s="1">
        <v>43343</v>
      </c>
      <c r="B540">
        <v>1</v>
      </c>
      <c r="C540" t="s">
        <v>13</v>
      </c>
      <c r="D540" t="s">
        <v>182</v>
      </c>
      <c r="E540" t="s">
        <v>164</v>
      </c>
    </row>
    <row r="541" spans="1:5" x14ac:dyDescent="0.3">
      <c r="A541" s="1">
        <v>43353</v>
      </c>
      <c r="B541">
        <v>1</v>
      </c>
      <c r="C541" t="s">
        <v>373</v>
      </c>
      <c r="D541" t="s">
        <v>381</v>
      </c>
      <c r="E541" t="s">
        <v>164</v>
      </c>
    </row>
    <row r="542" spans="1:5" x14ac:dyDescent="0.3">
      <c r="A542" s="1">
        <v>43369</v>
      </c>
      <c r="B542">
        <v>2</v>
      </c>
      <c r="C542" t="s">
        <v>13</v>
      </c>
      <c r="D542" t="s">
        <v>151</v>
      </c>
      <c r="E542" t="s">
        <v>524</v>
      </c>
    </row>
    <row r="543" spans="1:5" x14ac:dyDescent="0.3">
      <c r="A543" s="1">
        <v>43412</v>
      </c>
      <c r="B543">
        <v>3</v>
      </c>
      <c r="C543" t="s">
        <v>13</v>
      </c>
      <c r="D543" t="s">
        <v>151</v>
      </c>
      <c r="E543" t="s">
        <v>164</v>
      </c>
    </row>
    <row r="544" spans="1:5" x14ac:dyDescent="0.3">
      <c r="A544" s="1">
        <v>43343</v>
      </c>
      <c r="B544">
        <v>2</v>
      </c>
      <c r="C544" t="s">
        <v>13</v>
      </c>
      <c r="D544" t="s">
        <v>182</v>
      </c>
      <c r="E544" t="s">
        <v>164</v>
      </c>
    </row>
    <row r="545" spans="1:6" x14ac:dyDescent="0.3">
      <c r="A545" s="1">
        <v>43343</v>
      </c>
      <c r="B545">
        <v>8</v>
      </c>
      <c r="C545" t="s">
        <v>13</v>
      </c>
      <c r="D545" t="s">
        <v>182</v>
      </c>
      <c r="E545" t="s">
        <v>164</v>
      </c>
    </row>
    <row r="546" spans="1:6" x14ac:dyDescent="0.3">
      <c r="A546" s="1">
        <v>43353</v>
      </c>
      <c r="B546">
        <v>1</v>
      </c>
      <c r="C546" t="s">
        <v>13</v>
      </c>
      <c r="D546" t="s">
        <v>381</v>
      </c>
      <c r="E546" t="s">
        <v>164</v>
      </c>
    </row>
    <row r="547" spans="1:6" x14ac:dyDescent="0.3">
      <c r="A547" s="1">
        <v>43412</v>
      </c>
      <c r="B547">
        <v>1</v>
      </c>
      <c r="C547" t="s">
        <v>13</v>
      </c>
      <c r="D547" t="s">
        <v>151</v>
      </c>
      <c r="E547" t="s">
        <v>164</v>
      </c>
    </row>
    <row r="548" spans="1:6" x14ac:dyDescent="0.3">
      <c r="A548" s="1">
        <v>43321</v>
      </c>
      <c r="B548">
        <v>1</v>
      </c>
      <c r="C548" t="s">
        <v>13</v>
      </c>
      <c r="D548" t="s">
        <v>151</v>
      </c>
      <c r="E548" t="s">
        <v>164</v>
      </c>
    </row>
    <row r="549" spans="1:6" x14ac:dyDescent="0.3">
      <c r="A549" s="1">
        <v>43343</v>
      </c>
      <c r="B549">
        <v>2</v>
      </c>
      <c r="C549" t="s">
        <v>176</v>
      </c>
      <c r="D549" t="s">
        <v>187</v>
      </c>
      <c r="E549" t="s">
        <v>164</v>
      </c>
    </row>
    <row r="550" spans="1:6" x14ac:dyDescent="0.3">
      <c r="A550" s="1">
        <v>43412</v>
      </c>
      <c r="B550">
        <v>3</v>
      </c>
      <c r="C550" t="s">
        <v>74</v>
      </c>
      <c r="D550" t="s">
        <v>290</v>
      </c>
      <c r="E550" t="s">
        <v>164</v>
      </c>
    </row>
    <row r="551" spans="1:6" x14ac:dyDescent="0.3">
      <c r="A551" s="1">
        <v>43412</v>
      </c>
      <c r="B551">
        <v>1</v>
      </c>
      <c r="C551" t="s">
        <v>74</v>
      </c>
      <c r="D551" t="s">
        <v>290</v>
      </c>
      <c r="E551" t="s">
        <v>164</v>
      </c>
    </row>
    <row r="552" spans="1:6" x14ac:dyDescent="0.3">
      <c r="A552" s="1">
        <v>43353</v>
      </c>
      <c r="B552">
        <v>1</v>
      </c>
      <c r="C552" t="s">
        <v>74</v>
      </c>
      <c r="D552" t="s">
        <v>290</v>
      </c>
      <c r="E552" t="s">
        <v>530</v>
      </c>
    </row>
    <row r="553" spans="1:6" x14ac:dyDescent="0.3">
      <c r="A553" s="1">
        <v>43343</v>
      </c>
      <c r="B553">
        <v>1</v>
      </c>
      <c r="C553" t="s">
        <v>176</v>
      </c>
      <c r="D553" t="s">
        <v>290</v>
      </c>
      <c r="E553" t="s">
        <v>164</v>
      </c>
    </row>
    <row r="554" spans="1:6" x14ac:dyDescent="0.3">
      <c r="A554" s="1">
        <v>43343</v>
      </c>
      <c r="B554">
        <v>1</v>
      </c>
      <c r="C554" t="s">
        <v>176</v>
      </c>
      <c r="D554" t="s">
        <v>291</v>
      </c>
      <c r="E554" t="s">
        <v>164</v>
      </c>
    </row>
    <row r="555" spans="1:6" x14ac:dyDescent="0.3">
      <c r="A555" s="1">
        <v>43412</v>
      </c>
      <c r="B555">
        <v>1</v>
      </c>
      <c r="C555" t="s">
        <v>74</v>
      </c>
      <c r="D555" t="s">
        <v>290</v>
      </c>
      <c r="E555" t="s">
        <v>164</v>
      </c>
    </row>
    <row r="556" spans="1:6" x14ac:dyDescent="0.3">
      <c r="A556" s="1">
        <v>43353</v>
      </c>
      <c r="B556">
        <v>1</v>
      </c>
      <c r="C556" t="s">
        <v>0</v>
      </c>
      <c r="D556" t="s">
        <v>506</v>
      </c>
      <c r="E556" t="s">
        <v>524</v>
      </c>
    </row>
    <row r="557" spans="1:6" x14ac:dyDescent="0.3">
      <c r="A557" s="1">
        <v>43343</v>
      </c>
      <c r="B557">
        <v>2</v>
      </c>
      <c r="C557" t="s">
        <v>13</v>
      </c>
      <c r="D557" t="s">
        <v>81</v>
      </c>
      <c r="E557" t="s">
        <v>168</v>
      </c>
      <c r="F557" t="s">
        <v>238</v>
      </c>
    </row>
    <row r="558" spans="1:6" x14ac:dyDescent="0.3">
      <c r="A558" s="1">
        <v>43353</v>
      </c>
      <c r="B558">
        <v>1</v>
      </c>
      <c r="C558" t="s">
        <v>373</v>
      </c>
      <c r="D558" t="s">
        <v>81</v>
      </c>
      <c r="E558" t="s">
        <v>165</v>
      </c>
      <c r="F558" t="s">
        <v>392</v>
      </c>
    </row>
    <row r="559" spans="1:6" x14ac:dyDescent="0.3">
      <c r="A559" s="1">
        <v>43369</v>
      </c>
      <c r="B559">
        <v>4</v>
      </c>
      <c r="C559" t="s">
        <v>13</v>
      </c>
      <c r="D559" t="s">
        <v>81</v>
      </c>
      <c r="E559" t="s">
        <v>168</v>
      </c>
      <c r="F559" t="s">
        <v>545</v>
      </c>
    </row>
    <row r="560" spans="1:6" x14ac:dyDescent="0.3">
      <c r="A560" s="1">
        <v>43385</v>
      </c>
      <c r="B560">
        <v>2</v>
      </c>
      <c r="C560" t="s">
        <v>13</v>
      </c>
      <c r="D560" t="s">
        <v>81</v>
      </c>
      <c r="E560" t="s">
        <v>168</v>
      </c>
      <c r="F560" t="s">
        <v>545</v>
      </c>
    </row>
    <row r="561" spans="1:6" x14ac:dyDescent="0.3">
      <c r="A561" s="1">
        <v>43400</v>
      </c>
      <c r="B561">
        <v>2</v>
      </c>
      <c r="C561" t="s">
        <v>13</v>
      </c>
      <c r="D561" t="s">
        <v>81</v>
      </c>
      <c r="E561" t="s">
        <v>168</v>
      </c>
      <c r="F561" t="s">
        <v>545</v>
      </c>
    </row>
    <row r="562" spans="1:6" x14ac:dyDescent="0.3">
      <c r="A562" s="1">
        <v>43412</v>
      </c>
      <c r="B562">
        <v>2</v>
      </c>
      <c r="C562" t="s">
        <v>13</v>
      </c>
      <c r="D562" t="s">
        <v>81</v>
      </c>
      <c r="E562" t="s">
        <v>168</v>
      </c>
      <c r="F562" t="s">
        <v>545</v>
      </c>
    </row>
    <row r="563" spans="1:6" x14ac:dyDescent="0.3">
      <c r="A563" s="1">
        <v>43353</v>
      </c>
      <c r="B563">
        <v>2</v>
      </c>
      <c r="C563" t="s">
        <v>13</v>
      </c>
      <c r="D563" t="s">
        <v>81</v>
      </c>
      <c r="E563" t="s">
        <v>168</v>
      </c>
      <c r="F563" t="s">
        <v>545</v>
      </c>
    </row>
    <row r="564" spans="1:6" x14ac:dyDescent="0.3">
      <c r="A564" s="1">
        <v>43343</v>
      </c>
      <c r="B564">
        <v>2</v>
      </c>
      <c r="C564" t="s">
        <v>13</v>
      </c>
      <c r="D564" t="s">
        <v>81</v>
      </c>
      <c r="E564" t="s">
        <v>168</v>
      </c>
      <c r="F564" t="s">
        <v>238</v>
      </c>
    </row>
    <row r="565" spans="1:6" x14ac:dyDescent="0.3">
      <c r="A565" s="1">
        <v>43353</v>
      </c>
      <c r="B565">
        <v>2</v>
      </c>
      <c r="C565" t="s">
        <v>13</v>
      </c>
      <c r="D565" t="s">
        <v>81</v>
      </c>
      <c r="E565" t="s">
        <v>168</v>
      </c>
      <c r="F565" t="s">
        <v>392</v>
      </c>
    </row>
    <row r="566" spans="1:6" x14ac:dyDescent="0.3">
      <c r="A566" s="1">
        <v>43343</v>
      </c>
      <c r="B566">
        <v>11</v>
      </c>
      <c r="C566" t="s">
        <v>13</v>
      </c>
      <c r="D566" t="s">
        <v>81</v>
      </c>
      <c r="E566" t="s">
        <v>300</v>
      </c>
      <c r="F566" t="s">
        <v>238</v>
      </c>
    </row>
    <row r="567" spans="1:6" x14ac:dyDescent="0.3">
      <c r="A567" s="1">
        <v>43353</v>
      </c>
      <c r="B567">
        <v>1</v>
      </c>
      <c r="C567" t="s">
        <v>13</v>
      </c>
      <c r="D567" t="s">
        <v>81</v>
      </c>
      <c r="E567" t="s">
        <v>168</v>
      </c>
      <c r="F567" t="s">
        <v>545</v>
      </c>
    </row>
    <row r="568" spans="1:6" x14ac:dyDescent="0.3">
      <c r="A568" s="1">
        <v>43343</v>
      </c>
      <c r="B568">
        <v>1</v>
      </c>
      <c r="C568" t="s">
        <v>176</v>
      </c>
      <c r="D568" t="s">
        <v>1067</v>
      </c>
      <c r="E568" t="s">
        <v>168</v>
      </c>
      <c r="F568" t="s">
        <v>100</v>
      </c>
    </row>
    <row r="569" spans="1:6" x14ac:dyDescent="0.3">
      <c r="A569" s="1">
        <v>43321</v>
      </c>
      <c r="B569">
        <v>1</v>
      </c>
      <c r="C569" t="s">
        <v>74</v>
      </c>
      <c r="D569" t="s">
        <v>84</v>
      </c>
      <c r="E569" t="s">
        <v>165</v>
      </c>
      <c r="F569" t="s">
        <v>100</v>
      </c>
    </row>
    <row r="570" spans="1:6" x14ac:dyDescent="0.3">
      <c r="A570" s="1">
        <v>43369</v>
      </c>
      <c r="B570">
        <v>4</v>
      </c>
      <c r="C570" t="s">
        <v>13</v>
      </c>
      <c r="D570" t="s">
        <v>81</v>
      </c>
      <c r="E570" t="s">
        <v>168</v>
      </c>
      <c r="F570" t="s">
        <v>98</v>
      </c>
    </row>
    <row r="571" spans="1:6" x14ac:dyDescent="0.3">
      <c r="A571" s="1">
        <v>43321</v>
      </c>
      <c r="B571">
        <v>1</v>
      </c>
      <c r="C571" t="s">
        <v>73</v>
      </c>
      <c r="D571" t="s">
        <v>81</v>
      </c>
      <c r="E571" t="s">
        <v>165</v>
      </c>
      <c r="F571" t="s">
        <v>98</v>
      </c>
    </row>
    <row r="572" spans="1:6" x14ac:dyDescent="0.3">
      <c r="A572" s="1">
        <v>43343</v>
      </c>
      <c r="B572">
        <v>2</v>
      </c>
      <c r="C572" t="s">
        <v>179</v>
      </c>
      <c r="D572" t="s">
        <v>91</v>
      </c>
      <c r="E572" t="s">
        <v>168</v>
      </c>
      <c r="F572" t="s">
        <v>57</v>
      </c>
    </row>
    <row r="573" spans="1:6" x14ac:dyDescent="0.3">
      <c r="A573" s="1">
        <v>43353</v>
      </c>
      <c r="B573">
        <v>13</v>
      </c>
      <c r="C573" t="s">
        <v>42</v>
      </c>
      <c r="D573" t="s">
        <v>91</v>
      </c>
      <c r="E573" t="s">
        <v>165</v>
      </c>
      <c r="F573" t="s">
        <v>388</v>
      </c>
    </row>
    <row r="574" spans="1:6" x14ac:dyDescent="0.3">
      <c r="A574" s="1">
        <v>43369</v>
      </c>
      <c r="B574">
        <v>5</v>
      </c>
      <c r="C574" t="s">
        <v>11</v>
      </c>
      <c r="D574" t="s">
        <v>91</v>
      </c>
      <c r="E574" t="s">
        <v>168</v>
      </c>
      <c r="F574" t="s">
        <v>57</v>
      </c>
    </row>
    <row r="575" spans="1:6" x14ac:dyDescent="0.3">
      <c r="A575" s="1">
        <v>43385</v>
      </c>
      <c r="B575">
        <v>1</v>
      </c>
      <c r="C575" t="s">
        <v>11</v>
      </c>
      <c r="D575" t="s">
        <v>91</v>
      </c>
      <c r="E575" t="s">
        <v>168</v>
      </c>
      <c r="F575" t="s">
        <v>57</v>
      </c>
    </row>
    <row r="576" spans="1:6" x14ac:dyDescent="0.3">
      <c r="A576" s="1">
        <v>43400</v>
      </c>
      <c r="B576">
        <v>11</v>
      </c>
      <c r="C576" t="s">
        <v>11</v>
      </c>
      <c r="D576" t="s">
        <v>91</v>
      </c>
      <c r="E576" t="s">
        <v>168</v>
      </c>
      <c r="F576" t="s">
        <v>57</v>
      </c>
    </row>
    <row r="577" spans="1:6" x14ac:dyDescent="0.3">
      <c r="A577" s="1">
        <v>43412</v>
      </c>
      <c r="B577">
        <v>2</v>
      </c>
      <c r="C577" t="s">
        <v>11</v>
      </c>
      <c r="D577" t="s">
        <v>91</v>
      </c>
      <c r="E577" t="s">
        <v>168</v>
      </c>
      <c r="F577" t="s">
        <v>57</v>
      </c>
    </row>
    <row r="578" spans="1:6" x14ac:dyDescent="0.3">
      <c r="A578" s="1">
        <v>43343</v>
      </c>
      <c r="B578">
        <v>3</v>
      </c>
      <c r="C578" t="s">
        <v>179</v>
      </c>
      <c r="D578" t="s">
        <v>91</v>
      </c>
      <c r="E578" t="s">
        <v>168</v>
      </c>
      <c r="F578" t="s">
        <v>57</v>
      </c>
    </row>
    <row r="579" spans="1:6" x14ac:dyDescent="0.3">
      <c r="A579" s="1">
        <v>43353</v>
      </c>
      <c r="B579">
        <v>2</v>
      </c>
      <c r="C579" t="s">
        <v>11</v>
      </c>
      <c r="D579" t="s">
        <v>91</v>
      </c>
      <c r="E579" t="s">
        <v>168</v>
      </c>
      <c r="F579" t="s">
        <v>57</v>
      </c>
    </row>
    <row r="580" spans="1:6" x14ac:dyDescent="0.3">
      <c r="A580" s="1">
        <v>43369</v>
      </c>
      <c r="B580">
        <v>5</v>
      </c>
      <c r="C580" t="s">
        <v>11</v>
      </c>
      <c r="D580" t="s">
        <v>91</v>
      </c>
      <c r="E580" t="s">
        <v>168</v>
      </c>
      <c r="F580" t="s">
        <v>57</v>
      </c>
    </row>
    <row r="581" spans="1:6" x14ac:dyDescent="0.3">
      <c r="A581" s="1">
        <v>43343</v>
      </c>
      <c r="B581">
        <v>1</v>
      </c>
      <c r="C581" t="s">
        <v>179</v>
      </c>
      <c r="D581" t="s">
        <v>91</v>
      </c>
      <c r="E581" t="s">
        <v>168</v>
      </c>
      <c r="F581" t="s">
        <v>233</v>
      </c>
    </row>
    <row r="582" spans="1:6" x14ac:dyDescent="0.3">
      <c r="A582" s="1">
        <v>43385</v>
      </c>
      <c r="B582">
        <v>2</v>
      </c>
      <c r="C582" t="s">
        <v>11</v>
      </c>
      <c r="D582" t="s">
        <v>91</v>
      </c>
      <c r="E582" t="s">
        <v>168</v>
      </c>
      <c r="F582" t="s">
        <v>57</v>
      </c>
    </row>
    <row r="583" spans="1:6" x14ac:dyDescent="0.3">
      <c r="A583" s="1">
        <v>43400</v>
      </c>
      <c r="B583">
        <v>2</v>
      </c>
      <c r="C583" t="s">
        <v>11</v>
      </c>
      <c r="D583" t="s">
        <v>91</v>
      </c>
      <c r="E583" t="s">
        <v>168</v>
      </c>
      <c r="F583" t="s">
        <v>57</v>
      </c>
    </row>
    <row r="584" spans="1:6" x14ac:dyDescent="0.3">
      <c r="A584" s="1">
        <v>43321</v>
      </c>
      <c r="B584">
        <v>2</v>
      </c>
      <c r="C584" t="s">
        <v>11</v>
      </c>
      <c r="D584" t="s">
        <v>91</v>
      </c>
      <c r="E584" t="s">
        <v>165</v>
      </c>
      <c r="F584" t="s">
        <v>57</v>
      </c>
    </row>
    <row r="585" spans="1:6" x14ac:dyDescent="0.3">
      <c r="A585" s="1">
        <v>43343</v>
      </c>
      <c r="B585">
        <v>1</v>
      </c>
      <c r="C585" t="s">
        <v>11</v>
      </c>
      <c r="D585" t="s">
        <v>91</v>
      </c>
      <c r="E585" t="s">
        <v>168</v>
      </c>
      <c r="F585" t="s">
        <v>48</v>
      </c>
    </row>
    <row r="586" spans="1:6" x14ac:dyDescent="0.3">
      <c r="A586" s="1">
        <v>43353</v>
      </c>
      <c r="B586">
        <v>1</v>
      </c>
      <c r="C586" t="s">
        <v>11</v>
      </c>
      <c r="D586" t="s">
        <v>461</v>
      </c>
      <c r="E586" t="s">
        <v>168</v>
      </c>
      <c r="F586" t="s">
        <v>57</v>
      </c>
    </row>
    <row r="587" spans="1:6" x14ac:dyDescent="0.3">
      <c r="A587" s="1">
        <v>43369</v>
      </c>
      <c r="B587">
        <v>3</v>
      </c>
      <c r="C587" t="s">
        <v>11</v>
      </c>
      <c r="D587" t="s">
        <v>91</v>
      </c>
      <c r="E587" t="s">
        <v>168</v>
      </c>
      <c r="F587" t="s">
        <v>57</v>
      </c>
    </row>
    <row r="588" spans="1:6" x14ac:dyDescent="0.3">
      <c r="A588" s="1">
        <v>43343</v>
      </c>
      <c r="B588">
        <v>1</v>
      </c>
      <c r="C588" t="s">
        <v>179</v>
      </c>
      <c r="D588" t="s">
        <v>91</v>
      </c>
      <c r="E588" t="s">
        <v>168</v>
      </c>
      <c r="F588" t="s">
        <v>57</v>
      </c>
    </row>
    <row r="589" spans="1:6" x14ac:dyDescent="0.3">
      <c r="A589" s="1">
        <v>43343</v>
      </c>
      <c r="B589">
        <v>3</v>
      </c>
      <c r="C589" t="s">
        <v>179</v>
      </c>
      <c r="D589" t="s">
        <v>91</v>
      </c>
      <c r="E589" t="s">
        <v>168</v>
      </c>
      <c r="F589" t="s">
        <v>57</v>
      </c>
    </row>
    <row r="590" spans="1:6" x14ac:dyDescent="0.3">
      <c r="A590" s="1">
        <v>43353</v>
      </c>
      <c r="B590">
        <v>8</v>
      </c>
      <c r="C590" t="s">
        <v>42</v>
      </c>
      <c r="D590" t="s">
        <v>91</v>
      </c>
      <c r="E590" t="s">
        <v>165</v>
      </c>
      <c r="F590" t="s">
        <v>57</v>
      </c>
    </row>
    <row r="591" spans="1:6" x14ac:dyDescent="0.3">
      <c r="A591" s="1">
        <v>43369</v>
      </c>
      <c r="B591">
        <v>3</v>
      </c>
      <c r="C591" t="s">
        <v>11</v>
      </c>
      <c r="D591" t="s">
        <v>91</v>
      </c>
      <c r="E591" t="s">
        <v>168</v>
      </c>
      <c r="F591" t="s">
        <v>57</v>
      </c>
    </row>
    <row r="592" spans="1:6" x14ac:dyDescent="0.3">
      <c r="A592" s="1">
        <v>43385</v>
      </c>
      <c r="B592">
        <v>5</v>
      </c>
      <c r="C592" t="s">
        <v>11</v>
      </c>
      <c r="D592" t="s">
        <v>91</v>
      </c>
      <c r="E592" t="s">
        <v>168</v>
      </c>
      <c r="F592" t="s">
        <v>57</v>
      </c>
    </row>
    <row r="593" spans="1:6" x14ac:dyDescent="0.3">
      <c r="A593" s="1">
        <v>43400</v>
      </c>
      <c r="B593">
        <v>11</v>
      </c>
      <c r="C593" t="s">
        <v>11</v>
      </c>
      <c r="D593" t="s">
        <v>91</v>
      </c>
      <c r="E593" t="s">
        <v>168</v>
      </c>
      <c r="F593" t="s">
        <v>57</v>
      </c>
    </row>
    <row r="594" spans="1:6" x14ac:dyDescent="0.3">
      <c r="A594" s="1">
        <v>43412</v>
      </c>
      <c r="B594">
        <v>1</v>
      </c>
      <c r="C594" t="s">
        <v>11</v>
      </c>
      <c r="D594" t="s">
        <v>91</v>
      </c>
      <c r="E594" t="s">
        <v>168</v>
      </c>
      <c r="F594" t="s">
        <v>57</v>
      </c>
    </row>
    <row r="595" spans="1:6" x14ac:dyDescent="0.3">
      <c r="A595" s="1">
        <v>43321</v>
      </c>
      <c r="B595">
        <v>2</v>
      </c>
      <c r="C595" t="s">
        <v>42</v>
      </c>
      <c r="D595" t="s">
        <v>91</v>
      </c>
      <c r="E595" t="s">
        <v>165</v>
      </c>
      <c r="F595" t="s">
        <v>48</v>
      </c>
    </row>
    <row r="596" spans="1:6" x14ac:dyDescent="0.3">
      <c r="A596" s="1">
        <v>43343</v>
      </c>
      <c r="B596">
        <v>11</v>
      </c>
      <c r="C596" t="s">
        <v>11</v>
      </c>
      <c r="D596" t="s">
        <v>91</v>
      </c>
      <c r="E596" t="s">
        <v>168</v>
      </c>
      <c r="F596" t="s">
        <v>356</v>
      </c>
    </row>
    <row r="597" spans="1:6" x14ac:dyDescent="0.3">
      <c r="A597" s="1">
        <v>43353</v>
      </c>
      <c r="B597">
        <v>23</v>
      </c>
      <c r="C597" t="s">
        <v>11</v>
      </c>
      <c r="D597" t="s">
        <v>461</v>
      </c>
      <c r="E597" t="s">
        <v>168</v>
      </c>
      <c r="F597" t="s">
        <v>57</v>
      </c>
    </row>
    <row r="598" spans="1:6" x14ac:dyDescent="0.3">
      <c r="A598" s="1">
        <v>43369</v>
      </c>
      <c r="B598">
        <v>1</v>
      </c>
      <c r="C598" t="s">
        <v>11</v>
      </c>
      <c r="D598" t="s">
        <v>91</v>
      </c>
      <c r="E598" t="s">
        <v>168</v>
      </c>
      <c r="F598" t="s">
        <v>57</v>
      </c>
    </row>
    <row r="599" spans="1:6" x14ac:dyDescent="0.3">
      <c r="A599" s="1">
        <v>43343</v>
      </c>
      <c r="B599">
        <v>2</v>
      </c>
      <c r="C599" t="s">
        <v>179</v>
      </c>
      <c r="D599" t="s">
        <v>91</v>
      </c>
      <c r="E599" t="s">
        <v>300</v>
      </c>
      <c r="F599" t="s">
        <v>57</v>
      </c>
    </row>
    <row r="600" spans="1:6" x14ac:dyDescent="0.3">
      <c r="A600" s="1">
        <v>43353</v>
      </c>
      <c r="B600">
        <v>14</v>
      </c>
      <c r="C600" t="s">
        <v>11</v>
      </c>
      <c r="D600" t="s">
        <v>91</v>
      </c>
      <c r="E600" t="s">
        <v>168</v>
      </c>
      <c r="F600" t="s">
        <v>57</v>
      </c>
    </row>
    <row r="601" spans="1:6" x14ac:dyDescent="0.3">
      <c r="A601" s="1">
        <v>43369</v>
      </c>
      <c r="B601">
        <v>4</v>
      </c>
      <c r="C601" t="s">
        <v>11</v>
      </c>
      <c r="D601" t="s">
        <v>91</v>
      </c>
      <c r="E601" t="s">
        <v>168</v>
      </c>
      <c r="F601" t="s">
        <v>57</v>
      </c>
    </row>
    <row r="602" spans="1:6" x14ac:dyDescent="0.3">
      <c r="A602" s="1">
        <v>43343</v>
      </c>
      <c r="B602">
        <v>1</v>
      </c>
      <c r="C602" t="s">
        <v>179</v>
      </c>
      <c r="D602" t="s">
        <v>91</v>
      </c>
      <c r="E602" t="s">
        <v>168</v>
      </c>
      <c r="F602" t="s">
        <v>57</v>
      </c>
    </row>
    <row r="603" spans="1:6" x14ac:dyDescent="0.3">
      <c r="A603" s="1">
        <v>43353</v>
      </c>
      <c r="B603">
        <v>1</v>
      </c>
      <c r="C603" t="s">
        <v>42</v>
      </c>
      <c r="D603" t="s">
        <v>91</v>
      </c>
      <c r="E603" t="s">
        <v>165</v>
      </c>
      <c r="F603" t="s">
        <v>57</v>
      </c>
    </row>
    <row r="604" spans="1:6" x14ac:dyDescent="0.3">
      <c r="A604" s="1">
        <v>43400</v>
      </c>
      <c r="B604">
        <v>3</v>
      </c>
      <c r="C604" t="s">
        <v>11</v>
      </c>
      <c r="D604" t="s">
        <v>91</v>
      </c>
      <c r="E604" t="s">
        <v>168</v>
      </c>
      <c r="F604" t="s">
        <v>57</v>
      </c>
    </row>
    <row r="605" spans="1:6" x14ac:dyDescent="0.3">
      <c r="A605" s="1">
        <v>43412</v>
      </c>
      <c r="B605">
        <v>3</v>
      </c>
      <c r="C605" t="s">
        <v>11</v>
      </c>
      <c r="D605" t="s">
        <v>91</v>
      </c>
      <c r="E605" t="s">
        <v>168</v>
      </c>
      <c r="F605" t="s">
        <v>57</v>
      </c>
    </row>
    <row r="606" spans="1:6" x14ac:dyDescent="0.3">
      <c r="A606" s="1">
        <v>43353</v>
      </c>
      <c r="B606">
        <v>5</v>
      </c>
      <c r="C606" t="s">
        <v>11</v>
      </c>
      <c r="D606" t="s">
        <v>91</v>
      </c>
      <c r="E606" t="s">
        <v>168</v>
      </c>
      <c r="F606" t="s">
        <v>521</v>
      </c>
    </row>
    <row r="607" spans="1:6" x14ac:dyDescent="0.3">
      <c r="A607" s="1">
        <v>43369</v>
      </c>
      <c r="B607">
        <v>1</v>
      </c>
      <c r="C607" t="s">
        <v>11</v>
      </c>
      <c r="D607" t="s">
        <v>91</v>
      </c>
      <c r="E607" t="s">
        <v>168</v>
      </c>
      <c r="F607" t="s">
        <v>57</v>
      </c>
    </row>
    <row r="608" spans="1:6" x14ac:dyDescent="0.3">
      <c r="A608" s="1">
        <v>43343</v>
      </c>
      <c r="B608">
        <v>6</v>
      </c>
      <c r="C608" t="s">
        <v>179</v>
      </c>
      <c r="D608" t="s">
        <v>91</v>
      </c>
      <c r="E608" t="s">
        <v>168</v>
      </c>
      <c r="F608" t="s">
        <v>57</v>
      </c>
    </row>
    <row r="609" spans="1:6" x14ac:dyDescent="0.3">
      <c r="A609" s="1">
        <v>43353</v>
      </c>
      <c r="B609">
        <v>6</v>
      </c>
      <c r="C609" t="s">
        <v>11</v>
      </c>
      <c r="D609" t="s">
        <v>91</v>
      </c>
      <c r="E609" t="s">
        <v>168</v>
      </c>
      <c r="F609" t="s">
        <v>57</v>
      </c>
    </row>
    <row r="610" spans="1:6" x14ac:dyDescent="0.3">
      <c r="A610" s="1">
        <v>43369</v>
      </c>
      <c r="B610">
        <v>4</v>
      </c>
      <c r="C610" t="s">
        <v>11</v>
      </c>
      <c r="D610" t="s">
        <v>91</v>
      </c>
      <c r="E610" t="s">
        <v>168</v>
      </c>
      <c r="F610" t="s">
        <v>57</v>
      </c>
    </row>
    <row r="611" spans="1:6" x14ac:dyDescent="0.3">
      <c r="A611" s="1">
        <v>43385</v>
      </c>
      <c r="B611">
        <v>1</v>
      </c>
      <c r="C611" t="s">
        <v>11</v>
      </c>
      <c r="D611" t="s">
        <v>91</v>
      </c>
      <c r="E611" t="s">
        <v>168</v>
      </c>
      <c r="F611" t="s">
        <v>57</v>
      </c>
    </row>
    <row r="612" spans="1:6" x14ac:dyDescent="0.3">
      <c r="A612" s="1">
        <v>43321</v>
      </c>
      <c r="B612">
        <v>1</v>
      </c>
      <c r="C612" t="s">
        <v>11</v>
      </c>
      <c r="D612" t="s">
        <v>16</v>
      </c>
      <c r="E612" t="s">
        <v>63</v>
      </c>
      <c r="F612" t="s">
        <v>48</v>
      </c>
    </row>
    <row r="613" spans="1:6" x14ac:dyDescent="0.3">
      <c r="A613" s="1">
        <v>43343</v>
      </c>
      <c r="B613">
        <v>2</v>
      </c>
      <c r="C613" t="s">
        <v>179</v>
      </c>
      <c r="D613" t="s">
        <v>91</v>
      </c>
      <c r="E613" t="s">
        <v>168</v>
      </c>
      <c r="F613" t="s">
        <v>57</v>
      </c>
    </row>
    <row r="614" spans="1:6" x14ac:dyDescent="0.3">
      <c r="A614" s="1">
        <v>43353</v>
      </c>
      <c r="B614">
        <v>2</v>
      </c>
      <c r="C614" t="s">
        <v>42</v>
      </c>
      <c r="D614" t="s">
        <v>91</v>
      </c>
      <c r="E614" t="s">
        <v>165</v>
      </c>
      <c r="F614" t="s">
        <v>57</v>
      </c>
    </row>
    <row r="615" spans="1:6" x14ac:dyDescent="0.3">
      <c r="A615" s="1">
        <v>43321</v>
      </c>
      <c r="B615">
        <v>5</v>
      </c>
      <c r="C615" t="s">
        <v>11</v>
      </c>
      <c r="D615" t="s">
        <v>16</v>
      </c>
      <c r="E615" t="s">
        <v>63</v>
      </c>
      <c r="F615" t="s">
        <v>57</v>
      </c>
    </row>
    <row r="616" spans="1:6" x14ac:dyDescent="0.3">
      <c r="A616" s="1">
        <v>43343</v>
      </c>
      <c r="B616">
        <v>8</v>
      </c>
      <c r="C616" t="s">
        <v>179</v>
      </c>
      <c r="D616" t="s">
        <v>91</v>
      </c>
      <c r="E616" t="s">
        <v>300</v>
      </c>
      <c r="F616" t="s">
        <v>57</v>
      </c>
    </row>
    <row r="617" spans="1:6" x14ac:dyDescent="0.3">
      <c r="A617" s="1">
        <v>43353</v>
      </c>
      <c r="B617">
        <v>1</v>
      </c>
      <c r="C617" t="s">
        <v>42</v>
      </c>
      <c r="D617" t="s">
        <v>91</v>
      </c>
      <c r="E617" t="s">
        <v>165</v>
      </c>
      <c r="F617" t="s">
        <v>57</v>
      </c>
    </row>
    <row r="618" spans="1:6" x14ac:dyDescent="0.3">
      <c r="A618" s="1">
        <v>43369</v>
      </c>
      <c r="B618">
        <v>1</v>
      </c>
      <c r="C618" t="s">
        <v>11</v>
      </c>
      <c r="D618" t="s">
        <v>91</v>
      </c>
      <c r="E618" t="s">
        <v>168</v>
      </c>
      <c r="F618" t="s">
        <v>57</v>
      </c>
    </row>
    <row r="619" spans="1:6" x14ac:dyDescent="0.3">
      <c r="A619" s="1">
        <v>43385</v>
      </c>
      <c r="B619">
        <v>1</v>
      </c>
      <c r="C619" t="s">
        <v>11</v>
      </c>
      <c r="D619" t="s">
        <v>91</v>
      </c>
      <c r="E619" t="s">
        <v>168</v>
      </c>
      <c r="F619" t="s">
        <v>57</v>
      </c>
    </row>
    <row r="620" spans="1:6" x14ac:dyDescent="0.3">
      <c r="A620" s="1">
        <v>43400</v>
      </c>
      <c r="B620">
        <v>1</v>
      </c>
      <c r="C620" t="s">
        <v>11</v>
      </c>
      <c r="D620" t="s">
        <v>91</v>
      </c>
      <c r="E620" t="s">
        <v>168</v>
      </c>
      <c r="F620" t="s">
        <v>57</v>
      </c>
    </row>
    <row r="621" spans="1:6" x14ac:dyDescent="0.3">
      <c r="A621" s="1">
        <v>43343</v>
      </c>
      <c r="B621">
        <v>2</v>
      </c>
      <c r="C621" t="s">
        <v>179</v>
      </c>
      <c r="D621" t="s">
        <v>149</v>
      </c>
      <c r="E621" t="s">
        <v>300</v>
      </c>
      <c r="F621" t="s">
        <v>29</v>
      </c>
    </row>
    <row r="622" spans="1:6" x14ac:dyDescent="0.3">
      <c r="A622" s="1">
        <v>43321</v>
      </c>
      <c r="B622">
        <v>10</v>
      </c>
      <c r="C622" t="s">
        <v>11</v>
      </c>
      <c r="D622" t="s">
        <v>15</v>
      </c>
      <c r="E622" t="s">
        <v>63</v>
      </c>
      <c r="F622" t="s">
        <v>29</v>
      </c>
    </row>
    <row r="623" spans="1:6" x14ac:dyDescent="0.3">
      <c r="A623" s="1">
        <v>43385</v>
      </c>
      <c r="B623">
        <v>3</v>
      </c>
      <c r="C623" t="s">
        <v>11</v>
      </c>
      <c r="D623" t="s">
        <v>227</v>
      </c>
      <c r="E623" t="s">
        <v>168</v>
      </c>
      <c r="F623" t="s">
        <v>410</v>
      </c>
    </row>
    <row r="624" spans="1:6" x14ac:dyDescent="0.3">
      <c r="A624" s="1">
        <v>43400</v>
      </c>
      <c r="B624">
        <v>2</v>
      </c>
      <c r="C624" t="s">
        <v>11</v>
      </c>
      <c r="D624" t="s">
        <v>227</v>
      </c>
      <c r="E624" t="s">
        <v>168</v>
      </c>
      <c r="F624" t="s">
        <v>410</v>
      </c>
    </row>
    <row r="625" spans="1:6" x14ac:dyDescent="0.3">
      <c r="A625" s="1">
        <v>43412</v>
      </c>
      <c r="B625">
        <v>1</v>
      </c>
      <c r="C625" t="s">
        <v>11</v>
      </c>
      <c r="D625" t="s">
        <v>227</v>
      </c>
      <c r="E625" t="s">
        <v>168</v>
      </c>
      <c r="F625" t="s">
        <v>410</v>
      </c>
    </row>
    <row r="626" spans="1:6" x14ac:dyDescent="0.3">
      <c r="A626" s="1">
        <v>43353</v>
      </c>
      <c r="B626">
        <v>1</v>
      </c>
      <c r="C626" t="s">
        <v>11</v>
      </c>
      <c r="D626" t="s">
        <v>227</v>
      </c>
      <c r="E626" t="s">
        <v>168</v>
      </c>
      <c r="F626" t="s">
        <v>410</v>
      </c>
    </row>
    <row r="627" spans="1:6" x14ac:dyDescent="0.3">
      <c r="A627" s="1">
        <v>43369</v>
      </c>
      <c r="B627">
        <v>1</v>
      </c>
      <c r="C627" t="s">
        <v>11</v>
      </c>
      <c r="D627" t="s">
        <v>227</v>
      </c>
      <c r="E627" t="s">
        <v>168</v>
      </c>
      <c r="F627" t="s">
        <v>410</v>
      </c>
    </row>
    <row r="628" spans="1:6" x14ac:dyDescent="0.3">
      <c r="A628" s="1">
        <v>43343</v>
      </c>
      <c r="B628">
        <v>12</v>
      </c>
      <c r="C628" t="s">
        <v>179</v>
      </c>
      <c r="D628" t="s">
        <v>227</v>
      </c>
      <c r="E628" t="s">
        <v>168</v>
      </c>
      <c r="F628" t="s">
        <v>228</v>
      </c>
    </row>
    <row r="629" spans="1:6" x14ac:dyDescent="0.3">
      <c r="A629" s="1">
        <v>43353</v>
      </c>
      <c r="B629">
        <v>2</v>
      </c>
      <c r="C629" t="s">
        <v>42</v>
      </c>
      <c r="D629" t="s">
        <v>227</v>
      </c>
      <c r="E629" t="s">
        <v>165</v>
      </c>
      <c r="F629" t="s">
        <v>410</v>
      </c>
    </row>
    <row r="630" spans="1:6" x14ac:dyDescent="0.3">
      <c r="A630" s="1">
        <v>43369</v>
      </c>
      <c r="B630">
        <v>11</v>
      </c>
      <c r="C630" t="s">
        <v>11</v>
      </c>
      <c r="D630" t="s">
        <v>227</v>
      </c>
      <c r="E630" t="s">
        <v>168</v>
      </c>
      <c r="F630" t="s">
        <v>410</v>
      </c>
    </row>
    <row r="631" spans="1:6" x14ac:dyDescent="0.3">
      <c r="A631" s="1">
        <v>43385</v>
      </c>
      <c r="B631">
        <v>5</v>
      </c>
      <c r="C631" t="s">
        <v>11</v>
      </c>
      <c r="D631" t="s">
        <v>227</v>
      </c>
      <c r="E631" t="s">
        <v>168</v>
      </c>
      <c r="F631" t="s">
        <v>410</v>
      </c>
    </row>
    <row r="632" spans="1:6" x14ac:dyDescent="0.3">
      <c r="A632" s="1">
        <v>43400</v>
      </c>
      <c r="B632">
        <v>1</v>
      </c>
      <c r="C632" t="s">
        <v>11</v>
      </c>
      <c r="D632" t="s">
        <v>460</v>
      </c>
      <c r="E632" t="s">
        <v>168</v>
      </c>
      <c r="F632" t="s">
        <v>101</v>
      </c>
    </row>
    <row r="633" spans="1:6" x14ac:dyDescent="0.3">
      <c r="A633" s="1">
        <v>43321</v>
      </c>
      <c r="B633">
        <v>1</v>
      </c>
      <c r="C633" t="s">
        <v>42</v>
      </c>
      <c r="D633" t="s">
        <v>148</v>
      </c>
      <c r="E633" t="s">
        <v>168</v>
      </c>
      <c r="F633" t="s">
        <v>163</v>
      </c>
    </row>
    <row r="634" spans="1:6" x14ac:dyDescent="0.3">
      <c r="A634" s="1">
        <v>43353</v>
      </c>
      <c r="B634">
        <v>3</v>
      </c>
      <c r="C634" t="s">
        <v>11</v>
      </c>
      <c r="D634" t="s">
        <v>510</v>
      </c>
      <c r="E634" t="s">
        <v>168</v>
      </c>
      <c r="F634" t="s">
        <v>522</v>
      </c>
    </row>
    <row r="635" spans="1:6" x14ac:dyDescent="0.3">
      <c r="A635" s="1">
        <v>43321</v>
      </c>
      <c r="B635">
        <v>1</v>
      </c>
      <c r="C635" t="s">
        <v>11</v>
      </c>
      <c r="D635" t="s">
        <v>89</v>
      </c>
      <c r="E635" t="s">
        <v>165</v>
      </c>
      <c r="F635" t="s">
        <v>101</v>
      </c>
    </row>
    <row r="636" spans="1:6" x14ac:dyDescent="0.3">
      <c r="A636" s="1">
        <v>43343</v>
      </c>
      <c r="B636">
        <v>4</v>
      </c>
      <c r="C636" t="s">
        <v>179</v>
      </c>
      <c r="D636" t="s">
        <v>149</v>
      </c>
      <c r="E636" t="s">
        <v>168</v>
      </c>
      <c r="F636" t="s">
        <v>31</v>
      </c>
    </row>
    <row r="637" spans="1:6" x14ac:dyDescent="0.3">
      <c r="A637" s="1">
        <v>43353</v>
      </c>
      <c r="B637">
        <v>9</v>
      </c>
      <c r="C637" t="s">
        <v>42</v>
      </c>
      <c r="D637" t="s">
        <v>149</v>
      </c>
      <c r="E637" t="s">
        <v>165</v>
      </c>
      <c r="F637" t="s">
        <v>31</v>
      </c>
    </row>
    <row r="638" spans="1:6" x14ac:dyDescent="0.3">
      <c r="A638" s="1">
        <v>43369</v>
      </c>
      <c r="B638">
        <v>4</v>
      </c>
      <c r="C638" t="s">
        <v>11</v>
      </c>
      <c r="D638" t="s">
        <v>149</v>
      </c>
      <c r="E638" t="s">
        <v>168</v>
      </c>
      <c r="F638" t="s">
        <v>31</v>
      </c>
    </row>
    <row r="639" spans="1:6" x14ac:dyDescent="0.3">
      <c r="A639" s="1">
        <v>43385</v>
      </c>
      <c r="B639">
        <v>1</v>
      </c>
      <c r="C639" t="s">
        <v>11</v>
      </c>
      <c r="D639" t="s">
        <v>149</v>
      </c>
      <c r="E639" t="s">
        <v>168</v>
      </c>
      <c r="F639" t="s">
        <v>31</v>
      </c>
    </row>
    <row r="640" spans="1:6" x14ac:dyDescent="0.3">
      <c r="A640" s="1">
        <v>43400</v>
      </c>
      <c r="B640">
        <v>6</v>
      </c>
      <c r="C640" t="s">
        <v>11</v>
      </c>
      <c r="D640" t="s">
        <v>149</v>
      </c>
      <c r="E640" t="s">
        <v>168</v>
      </c>
      <c r="F640" t="s">
        <v>31</v>
      </c>
    </row>
    <row r="641" spans="1:6" x14ac:dyDescent="0.3">
      <c r="A641" s="1">
        <v>43412</v>
      </c>
      <c r="B641">
        <v>4</v>
      </c>
      <c r="C641" t="s">
        <v>11</v>
      </c>
      <c r="D641" t="s">
        <v>149</v>
      </c>
      <c r="E641" t="s">
        <v>168</v>
      </c>
      <c r="F641" t="s">
        <v>31</v>
      </c>
    </row>
    <row r="642" spans="1:6" x14ac:dyDescent="0.3">
      <c r="A642" s="1">
        <v>43343</v>
      </c>
      <c r="B642">
        <v>1</v>
      </c>
      <c r="C642" t="s">
        <v>179</v>
      </c>
      <c r="D642" t="s">
        <v>149</v>
      </c>
      <c r="E642" t="s">
        <v>300</v>
      </c>
      <c r="F642" t="s">
        <v>31</v>
      </c>
    </row>
    <row r="643" spans="1:6" x14ac:dyDescent="0.3">
      <c r="A643" s="1">
        <v>43353</v>
      </c>
      <c r="B643">
        <v>3</v>
      </c>
      <c r="C643" t="s">
        <v>11</v>
      </c>
      <c r="D643" t="s">
        <v>149</v>
      </c>
      <c r="E643" t="s">
        <v>168</v>
      </c>
      <c r="F643" t="s">
        <v>31</v>
      </c>
    </row>
    <row r="644" spans="1:6" x14ac:dyDescent="0.3">
      <c r="A644" s="1">
        <v>43385</v>
      </c>
      <c r="B644">
        <v>1</v>
      </c>
      <c r="C644" t="s">
        <v>11</v>
      </c>
      <c r="D644" t="s">
        <v>149</v>
      </c>
      <c r="E644" t="s">
        <v>168</v>
      </c>
      <c r="F644" t="s">
        <v>31</v>
      </c>
    </row>
    <row r="645" spans="1:6" x14ac:dyDescent="0.3">
      <c r="A645" s="1">
        <v>43321</v>
      </c>
      <c r="B645">
        <v>1</v>
      </c>
      <c r="C645" t="s">
        <v>11</v>
      </c>
      <c r="D645" t="s">
        <v>15</v>
      </c>
      <c r="E645" t="s">
        <v>63</v>
      </c>
      <c r="F645" t="s">
        <v>31</v>
      </c>
    </row>
    <row r="646" spans="1:6" x14ac:dyDescent="0.3">
      <c r="A646" s="1">
        <v>43343</v>
      </c>
      <c r="B646">
        <v>6</v>
      </c>
      <c r="C646" t="s">
        <v>179</v>
      </c>
      <c r="D646" t="s">
        <v>149</v>
      </c>
      <c r="E646" t="s">
        <v>168</v>
      </c>
      <c r="F646" t="s">
        <v>31</v>
      </c>
    </row>
    <row r="647" spans="1:6" x14ac:dyDescent="0.3">
      <c r="A647" s="1">
        <v>43400</v>
      </c>
      <c r="B647">
        <v>1</v>
      </c>
      <c r="C647" t="s">
        <v>11</v>
      </c>
      <c r="D647" t="s">
        <v>149</v>
      </c>
      <c r="E647" t="s">
        <v>168</v>
      </c>
      <c r="F647" t="s">
        <v>31</v>
      </c>
    </row>
    <row r="648" spans="1:6" x14ac:dyDescent="0.3">
      <c r="A648" s="1">
        <v>43321</v>
      </c>
      <c r="B648">
        <v>7</v>
      </c>
      <c r="C648" t="s">
        <v>11</v>
      </c>
      <c r="D648" t="s">
        <v>90</v>
      </c>
      <c r="E648" t="s">
        <v>165</v>
      </c>
      <c r="F648" t="s">
        <v>31</v>
      </c>
    </row>
    <row r="649" spans="1:6" x14ac:dyDescent="0.3">
      <c r="A649" s="1">
        <v>43343</v>
      </c>
      <c r="B649">
        <v>5</v>
      </c>
      <c r="C649" t="s">
        <v>11</v>
      </c>
      <c r="D649" t="s">
        <v>149</v>
      </c>
      <c r="E649" t="s">
        <v>168</v>
      </c>
      <c r="F649" t="s">
        <v>337</v>
      </c>
    </row>
    <row r="650" spans="1:6" x14ac:dyDescent="0.3">
      <c r="A650" s="1">
        <v>43369</v>
      </c>
      <c r="B650">
        <v>1</v>
      </c>
      <c r="C650" t="s">
        <v>11</v>
      </c>
      <c r="D650" t="s">
        <v>149</v>
      </c>
      <c r="E650" t="s">
        <v>168</v>
      </c>
      <c r="F650" t="s">
        <v>31</v>
      </c>
    </row>
    <row r="651" spans="1:6" x14ac:dyDescent="0.3">
      <c r="A651" s="1">
        <v>43385</v>
      </c>
      <c r="B651">
        <v>6</v>
      </c>
      <c r="C651" t="s">
        <v>11</v>
      </c>
      <c r="D651" t="s">
        <v>149</v>
      </c>
      <c r="E651" t="s">
        <v>168</v>
      </c>
      <c r="F651" t="s">
        <v>31</v>
      </c>
    </row>
    <row r="652" spans="1:6" x14ac:dyDescent="0.3">
      <c r="A652" s="1">
        <v>43343</v>
      </c>
      <c r="B652">
        <v>1</v>
      </c>
      <c r="C652" t="s">
        <v>179</v>
      </c>
      <c r="D652" t="s">
        <v>149</v>
      </c>
      <c r="E652" t="s">
        <v>168</v>
      </c>
      <c r="F652" t="s">
        <v>31</v>
      </c>
    </row>
    <row r="653" spans="1:6" x14ac:dyDescent="0.3">
      <c r="A653" s="1">
        <v>43369</v>
      </c>
      <c r="B653">
        <v>1</v>
      </c>
      <c r="C653" t="s">
        <v>11</v>
      </c>
      <c r="D653" t="s">
        <v>149</v>
      </c>
      <c r="E653" t="s">
        <v>168</v>
      </c>
      <c r="F653" t="s">
        <v>31</v>
      </c>
    </row>
    <row r="654" spans="1:6" x14ac:dyDescent="0.3">
      <c r="A654" s="1">
        <v>43343</v>
      </c>
      <c r="B654">
        <v>1</v>
      </c>
      <c r="C654" t="s">
        <v>179</v>
      </c>
      <c r="D654" t="s">
        <v>149</v>
      </c>
      <c r="E654" t="s">
        <v>168</v>
      </c>
      <c r="F654" t="s">
        <v>31</v>
      </c>
    </row>
    <row r="655" spans="1:6" x14ac:dyDescent="0.3">
      <c r="A655" s="1">
        <v>43369</v>
      </c>
      <c r="B655">
        <v>1</v>
      </c>
      <c r="C655" t="s">
        <v>11</v>
      </c>
      <c r="D655" t="s">
        <v>508</v>
      </c>
      <c r="E655" t="s">
        <v>168</v>
      </c>
      <c r="F655" t="s">
        <v>31</v>
      </c>
    </row>
    <row r="656" spans="1:6" x14ac:dyDescent="0.3">
      <c r="A656" s="1">
        <v>43385</v>
      </c>
      <c r="B656">
        <v>6</v>
      </c>
      <c r="C656" t="s">
        <v>11</v>
      </c>
      <c r="D656" t="s">
        <v>149</v>
      </c>
      <c r="E656" t="s">
        <v>168</v>
      </c>
      <c r="F656" t="s">
        <v>31</v>
      </c>
    </row>
    <row r="657" spans="1:6" x14ac:dyDescent="0.3">
      <c r="A657" s="1">
        <v>43400</v>
      </c>
      <c r="B657">
        <v>8</v>
      </c>
      <c r="C657" t="s">
        <v>11</v>
      </c>
      <c r="D657" t="s">
        <v>149</v>
      </c>
      <c r="E657" t="s">
        <v>168</v>
      </c>
      <c r="F657" t="s">
        <v>31</v>
      </c>
    </row>
    <row r="658" spans="1:6" x14ac:dyDescent="0.3">
      <c r="A658" s="1">
        <v>43412</v>
      </c>
      <c r="B658">
        <v>31</v>
      </c>
      <c r="C658" t="s">
        <v>11</v>
      </c>
      <c r="D658" t="s">
        <v>149</v>
      </c>
      <c r="E658" t="s">
        <v>168</v>
      </c>
      <c r="F658" t="s">
        <v>31</v>
      </c>
    </row>
    <row r="659" spans="1:6" x14ac:dyDescent="0.3">
      <c r="A659" s="1">
        <v>43353</v>
      </c>
      <c r="B659">
        <v>2</v>
      </c>
      <c r="C659" t="s">
        <v>11</v>
      </c>
      <c r="D659" t="s">
        <v>149</v>
      </c>
      <c r="E659" t="s">
        <v>168</v>
      </c>
      <c r="F659" t="s">
        <v>337</v>
      </c>
    </row>
    <row r="660" spans="1:6" x14ac:dyDescent="0.3">
      <c r="A660" s="1">
        <v>43385</v>
      </c>
      <c r="B660">
        <v>5</v>
      </c>
      <c r="C660" t="s">
        <v>11</v>
      </c>
      <c r="D660" t="s">
        <v>149</v>
      </c>
      <c r="E660" t="s">
        <v>168</v>
      </c>
      <c r="F660" t="s">
        <v>31</v>
      </c>
    </row>
    <row r="661" spans="1:6" x14ac:dyDescent="0.3">
      <c r="A661" s="1">
        <v>43343</v>
      </c>
      <c r="B661">
        <v>15</v>
      </c>
      <c r="C661" t="s">
        <v>179</v>
      </c>
      <c r="D661" t="s">
        <v>149</v>
      </c>
      <c r="E661" t="s">
        <v>300</v>
      </c>
      <c r="F661" t="s">
        <v>31</v>
      </c>
    </row>
    <row r="662" spans="1:6" x14ac:dyDescent="0.3">
      <c r="A662" s="1">
        <v>43353</v>
      </c>
      <c r="B662">
        <v>3</v>
      </c>
      <c r="C662" t="s">
        <v>11</v>
      </c>
      <c r="D662" t="s">
        <v>149</v>
      </c>
      <c r="E662" t="s">
        <v>168</v>
      </c>
      <c r="F662" t="s">
        <v>31</v>
      </c>
    </row>
    <row r="663" spans="1:6" x14ac:dyDescent="0.3">
      <c r="A663" s="1">
        <v>43369</v>
      </c>
      <c r="B663">
        <v>5</v>
      </c>
      <c r="C663" t="s">
        <v>11</v>
      </c>
      <c r="D663" t="s">
        <v>149</v>
      </c>
      <c r="E663" t="s">
        <v>168</v>
      </c>
      <c r="F663" t="s">
        <v>31</v>
      </c>
    </row>
    <row r="664" spans="1:6" x14ac:dyDescent="0.3">
      <c r="A664" s="1">
        <v>43385</v>
      </c>
      <c r="B664">
        <v>3</v>
      </c>
      <c r="C664" t="s">
        <v>11</v>
      </c>
      <c r="D664" t="s">
        <v>149</v>
      </c>
      <c r="E664" t="s">
        <v>168</v>
      </c>
      <c r="F664" t="s">
        <v>31</v>
      </c>
    </row>
    <row r="665" spans="1:6" x14ac:dyDescent="0.3">
      <c r="A665" s="1">
        <v>43400</v>
      </c>
      <c r="B665">
        <v>10</v>
      </c>
      <c r="C665" t="s">
        <v>11</v>
      </c>
      <c r="D665" t="s">
        <v>149</v>
      </c>
      <c r="E665" t="s">
        <v>168</v>
      </c>
      <c r="F665" t="s">
        <v>31</v>
      </c>
    </row>
    <row r="666" spans="1:6" x14ac:dyDescent="0.3">
      <c r="A666" s="1">
        <v>43343</v>
      </c>
      <c r="B666">
        <v>2</v>
      </c>
      <c r="C666" t="s">
        <v>179</v>
      </c>
      <c r="D666" t="s">
        <v>149</v>
      </c>
      <c r="E666" t="s">
        <v>168</v>
      </c>
      <c r="F666" t="s">
        <v>31</v>
      </c>
    </row>
    <row r="667" spans="1:6" x14ac:dyDescent="0.3">
      <c r="A667" s="1">
        <v>43353</v>
      </c>
      <c r="B667">
        <v>3</v>
      </c>
      <c r="C667" t="s">
        <v>42</v>
      </c>
      <c r="D667" t="s">
        <v>149</v>
      </c>
      <c r="E667" t="s">
        <v>168</v>
      </c>
      <c r="F667" t="s">
        <v>31</v>
      </c>
    </row>
    <row r="668" spans="1:6" x14ac:dyDescent="0.3">
      <c r="A668" s="1">
        <v>43385</v>
      </c>
      <c r="B668">
        <v>1</v>
      </c>
      <c r="C668" t="s">
        <v>11</v>
      </c>
      <c r="D668" t="s">
        <v>149</v>
      </c>
      <c r="E668" t="s">
        <v>168</v>
      </c>
      <c r="F668" t="s">
        <v>31</v>
      </c>
    </row>
    <row r="669" spans="1:6" x14ac:dyDescent="0.3">
      <c r="A669" s="1">
        <v>43400</v>
      </c>
      <c r="B669">
        <v>2</v>
      </c>
      <c r="C669" t="s">
        <v>11</v>
      </c>
      <c r="D669" t="s">
        <v>149</v>
      </c>
      <c r="E669" t="s">
        <v>168</v>
      </c>
      <c r="F669" t="s">
        <v>31</v>
      </c>
    </row>
    <row r="670" spans="1:6" x14ac:dyDescent="0.3">
      <c r="A670" s="1">
        <v>43412</v>
      </c>
      <c r="B670">
        <v>13</v>
      </c>
      <c r="C670" t="s">
        <v>11</v>
      </c>
      <c r="D670" t="s">
        <v>149</v>
      </c>
      <c r="E670" t="s">
        <v>168</v>
      </c>
      <c r="F670" t="s">
        <v>31</v>
      </c>
    </row>
    <row r="671" spans="1:6" x14ac:dyDescent="0.3">
      <c r="A671" s="1">
        <v>43321</v>
      </c>
      <c r="B671">
        <v>15</v>
      </c>
      <c r="C671" t="s">
        <v>42</v>
      </c>
      <c r="D671" t="s">
        <v>149</v>
      </c>
      <c r="E671" t="s">
        <v>168</v>
      </c>
      <c r="F671" t="s">
        <v>160</v>
      </c>
    </row>
    <row r="672" spans="1:6" x14ac:dyDescent="0.3">
      <c r="A672" s="1">
        <v>43353</v>
      </c>
      <c r="B672">
        <v>2</v>
      </c>
      <c r="C672" t="s">
        <v>11</v>
      </c>
      <c r="D672" t="s">
        <v>508</v>
      </c>
      <c r="E672" t="s">
        <v>168</v>
      </c>
      <c r="F672" t="s">
        <v>31</v>
      </c>
    </row>
    <row r="673" spans="1:6" x14ac:dyDescent="0.3">
      <c r="A673" s="1">
        <v>43343</v>
      </c>
      <c r="B673">
        <v>2</v>
      </c>
      <c r="C673" t="s">
        <v>179</v>
      </c>
      <c r="D673" t="s">
        <v>149</v>
      </c>
      <c r="E673" t="s">
        <v>168</v>
      </c>
      <c r="F673" t="s">
        <v>272</v>
      </c>
    </row>
    <row r="674" spans="1:6" x14ac:dyDescent="0.3">
      <c r="A674" s="1">
        <v>43353</v>
      </c>
      <c r="B674">
        <v>2</v>
      </c>
      <c r="C674" t="s">
        <v>11</v>
      </c>
      <c r="D674" t="s">
        <v>149</v>
      </c>
      <c r="E674" t="s">
        <v>168</v>
      </c>
      <c r="F674" t="s">
        <v>31</v>
      </c>
    </row>
    <row r="675" spans="1:6" x14ac:dyDescent="0.3">
      <c r="A675" s="1">
        <v>43369</v>
      </c>
      <c r="B675">
        <v>2</v>
      </c>
      <c r="C675" t="s">
        <v>11</v>
      </c>
      <c r="D675" t="s">
        <v>149</v>
      </c>
      <c r="E675" t="s">
        <v>168</v>
      </c>
      <c r="F675" t="s">
        <v>31</v>
      </c>
    </row>
    <row r="676" spans="1:6" x14ac:dyDescent="0.3">
      <c r="A676" s="1">
        <v>43385</v>
      </c>
      <c r="B676">
        <v>1</v>
      </c>
      <c r="C676" t="s">
        <v>11</v>
      </c>
      <c r="D676" t="s">
        <v>149</v>
      </c>
      <c r="E676" t="s">
        <v>168</v>
      </c>
      <c r="F676" t="s">
        <v>31</v>
      </c>
    </row>
    <row r="677" spans="1:6" x14ac:dyDescent="0.3">
      <c r="A677" s="1">
        <v>43343</v>
      </c>
      <c r="B677">
        <v>1</v>
      </c>
      <c r="C677" t="s">
        <v>179</v>
      </c>
      <c r="D677" t="s">
        <v>149</v>
      </c>
      <c r="E677" t="s">
        <v>168</v>
      </c>
      <c r="F677" t="s">
        <v>31</v>
      </c>
    </row>
    <row r="678" spans="1:6" x14ac:dyDescent="0.3">
      <c r="A678" s="1">
        <v>43385</v>
      </c>
      <c r="B678">
        <v>1</v>
      </c>
      <c r="C678" t="s">
        <v>11</v>
      </c>
      <c r="D678" t="s">
        <v>149</v>
      </c>
      <c r="E678" t="s">
        <v>168</v>
      </c>
      <c r="F678" t="s">
        <v>31</v>
      </c>
    </row>
    <row r="679" spans="1:6" x14ac:dyDescent="0.3">
      <c r="A679" s="1">
        <v>43412</v>
      </c>
      <c r="B679">
        <v>8</v>
      </c>
      <c r="C679" t="s">
        <v>11</v>
      </c>
      <c r="D679" t="s">
        <v>149</v>
      </c>
      <c r="E679" t="s">
        <v>168</v>
      </c>
      <c r="F679" t="s">
        <v>31</v>
      </c>
    </row>
    <row r="680" spans="1:6" x14ac:dyDescent="0.3">
      <c r="A680" s="1">
        <v>43343</v>
      </c>
      <c r="B680">
        <v>2</v>
      </c>
      <c r="C680" t="s">
        <v>179</v>
      </c>
      <c r="D680" t="s">
        <v>149</v>
      </c>
      <c r="E680" t="s">
        <v>300</v>
      </c>
      <c r="F680" t="s">
        <v>31</v>
      </c>
    </row>
    <row r="681" spans="1:6" x14ac:dyDescent="0.3">
      <c r="A681" s="1">
        <v>43353</v>
      </c>
      <c r="B681">
        <v>1</v>
      </c>
      <c r="C681" t="s">
        <v>42</v>
      </c>
      <c r="D681" t="s">
        <v>149</v>
      </c>
      <c r="E681" t="s">
        <v>165</v>
      </c>
      <c r="F681" t="s">
        <v>31</v>
      </c>
    </row>
    <row r="682" spans="1:6" x14ac:dyDescent="0.3">
      <c r="A682" s="1">
        <v>43412</v>
      </c>
      <c r="B682">
        <v>3</v>
      </c>
      <c r="C682" t="s">
        <v>11</v>
      </c>
      <c r="D682" t="s">
        <v>149</v>
      </c>
      <c r="E682" t="s">
        <v>168</v>
      </c>
      <c r="F682" t="s">
        <v>31</v>
      </c>
    </row>
    <row r="683" spans="1:6" x14ac:dyDescent="0.3">
      <c r="A683" s="1">
        <v>43353</v>
      </c>
      <c r="B683">
        <v>1</v>
      </c>
      <c r="C683" t="s">
        <v>42</v>
      </c>
      <c r="D683" t="s">
        <v>87</v>
      </c>
      <c r="E683" t="s">
        <v>165</v>
      </c>
      <c r="F683" t="s">
        <v>411</v>
      </c>
    </row>
    <row r="684" spans="1:6" x14ac:dyDescent="0.3">
      <c r="A684" s="1">
        <v>43369</v>
      </c>
      <c r="B684">
        <v>1</v>
      </c>
      <c r="C684" t="s">
        <v>560</v>
      </c>
      <c r="D684" t="s">
        <v>250</v>
      </c>
      <c r="E684" t="s">
        <v>168</v>
      </c>
      <c r="F684" t="s">
        <v>97</v>
      </c>
    </row>
    <row r="685" spans="1:6" x14ac:dyDescent="0.3">
      <c r="A685" s="1">
        <v>43353</v>
      </c>
      <c r="B685">
        <v>1</v>
      </c>
      <c r="C685" t="s">
        <v>398</v>
      </c>
      <c r="D685" t="s">
        <v>405</v>
      </c>
      <c r="E685" t="s">
        <v>165</v>
      </c>
      <c r="F685" t="s">
        <v>97</v>
      </c>
    </row>
    <row r="686" spans="1:6" x14ac:dyDescent="0.3">
      <c r="A686" s="1">
        <v>43321</v>
      </c>
      <c r="B686">
        <v>2</v>
      </c>
      <c r="C686" t="s">
        <v>75</v>
      </c>
      <c r="D686" t="s">
        <v>86</v>
      </c>
      <c r="E686" t="s">
        <v>165</v>
      </c>
      <c r="F686" t="s">
        <v>97</v>
      </c>
    </row>
    <row r="687" spans="1:6" x14ac:dyDescent="0.3">
      <c r="A687" s="1">
        <v>43353</v>
      </c>
      <c r="B687">
        <v>1</v>
      </c>
      <c r="C687" t="s">
        <v>454</v>
      </c>
      <c r="D687" t="s">
        <v>250</v>
      </c>
      <c r="E687" t="s">
        <v>168</v>
      </c>
      <c r="F687" t="s">
        <v>475</v>
      </c>
    </row>
    <row r="688" spans="1:6" x14ac:dyDescent="0.3">
      <c r="A688" s="1">
        <v>43385</v>
      </c>
      <c r="B688">
        <v>1</v>
      </c>
      <c r="C688" t="s">
        <v>560</v>
      </c>
      <c r="D688" t="s">
        <v>250</v>
      </c>
      <c r="E688" t="s">
        <v>168</v>
      </c>
      <c r="F688" t="s">
        <v>97</v>
      </c>
    </row>
    <row r="689" spans="1:6" x14ac:dyDescent="0.3">
      <c r="A689" s="1">
        <v>43343</v>
      </c>
      <c r="B689">
        <v>2</v>
      </c>
      <c r="C689" t="s">
        <v>248</v>
      </c>
      <c r="D689" t="s">
        <v>250</v>
      </c>
      <c r="E689" t="s">
        <v>168</v>
      </c>
      <c r="F689" t="s">
        <v>97</v>
      </c>
    </row>
    <row r="690" spans="1:6" x14ac:dyDescent="0.3">
      <c r="A690" s="1">
        <v>43343</v>
      </c>
      <c r="B690">
        <v>1</v>
      </c>
      <c r="C690" t="s">
        <v>248</v>
      </c>
      <c r="D690" t="s">
        <v>250</v>
      </c>
      <c r="E690" t="s">
        <v>168</v>
      </c>
      <c r="F690" t="s">
        <v>97</v>
      </c>
    </row>
    <row r="691" spans="1:6" x14ac:dyDescent="0.3">
      <c r="A691" s="1">
        <v>43400</v>
      </c>
      <c r="B691">
        <v>6</v>
      </c>
      <c r="C691" t="s">
        <v>11</v>
      </c>
      <c r="D691" t="s">
        <v>91</v>
      </c>
      <c r="E691" t="s">
        <v>168</v>
      </c>
      <c r="F691" t="s">
        <v>611</v>
      </c>
    </row>
    <row r="692" spans="1:6" x14ac:dyDescent="0.3">
      <c r="A692" s="1">
        <v>43412</v>
      </c>
      <c r="B692">
        <v>4</v>
      </c>
      <c r="C692" t="s">
        <v>11</v>
      </c>
      <c r="D692" t="s">
        <v>91</v>
      </c>
      <c r="E692" t="s">
        <v>168</v>
      </c>
      <c r="F692" t="s">
        <v>611</v>
      </c>
    </row>
    <row r="693" spans="1:6" x14ac:dyDescent="0.3">
      <c r="A693" s="1">
        <v>43400</v>
      </c>
      <c r="B693">
        <v>8</v>
      </c>
      <c r="C693" t="s">
        <v>11</v>
      </c>
      <c r="D693" t="s">
        <v>91</v>
      </c>
      <c r="E693" t="s">
        <v>168</v>
      </c>
      <c r="F693" t="s">
        <v>611</v>
      </c>
    </row>
    <row r="694" spans="1:6" x14ac:dyDescent="0.3">
      <c r="A694" s="1">
        <v>43412</v>
      </c>
      <c r="B694">
        <v>1</v>
      </c>
      <c r="C694" t="s">
        <v>11</v>
      </c>
      <c r="D694" t="s">
        <v>91</v>
      </c>
      <c r="E694" t="s">
        <v>168</v>
      </c>
      <c r="F694" t="s">
        <v>611</v>
      </c>
    </row>
    <row r="695" spans="1:6" x14ac:dyDescent="0.3">
      <c r="A695" s="1">
        <v>43385</v>
      </c>
      <c r="B695">
        <v>1</v>
      </c>
      <c r="C695" t="s">
        <v>11</v>
      </c>
      <c r="D695" t="s">
        <v>91</v>
      </c>
      <c r="E695" t="s">
        <v>168</v>
      </c>
      <c r="F695" t="s">
        <v>611</v>
      </c>
    </row>
    <row r="696" spans="1:6" x14ac:dyDescent="0.3">
      <c r="A696" s="1">
        <v>43353</v>
      </c>
      <c r="B696">
        <v>2</v>
      </c>
      <c r="C696" t="s">
        <v>11</v>
      </c>
      <c r="D696" t="s">
        <v>91</v>
      </c>
      <c r="E696" t="s">
        <v>168</v>
      </c>
      <c r="F696" t="s">
        <v>611</v>
      </c>
    </row>
    <row r="697" spans="1:6" x14ac:dyDescent="0.3">
      <c r="A697" s="1">
        <v>43369</v>
      </c>
      <c r="B697">
        <v>2</v>
      </c>
      <c r="C697" t="s">
        <v>11</v>
      </c>
      <c r="D697" t="s">
        <v>91</v>
      </c>
      <c r="E697" t="s">
        <v>168</v>
      </c>
      <c r="F697" t="s">
        <v>611</v>
      </c>
    </row>
    <row r="698" spans="1:6" x14ac:dyDescent="0.3">
      <c r="A698" s="1">
        <v>43400</v>
      </c>
      <c r="B698">
        <v>1</v>
      </c>
      <c r="C698" t="s">
        <v>11</v>
      </c>
      <c r="D698" t="s">
        <v>91</v>
      </c>
      <c r="E698" t="s">
        <v>168</v>
      </c>
      <c r="F698" t="s">
        <v>611</v>
      </c>
    </row>
    <row r="699" spans="1:6" x14ac:dyDescent="0.3">
      <c r="A699" s="1">
        <v>43385</v>
      </c>
      <c r="B699">
        <v>1</v>
      </c>
      <c r="C699" t="s">
        <v>11</v>
      </c>
      <c r="D699" t="s">
        <v>91</v>
      </c>
      <c r="E699" t="s">
        <v>168</v>
      </c>
      <c r="F699" t="s">
        <v>611</v>
      </c>
    </row>
    <row r="700" spans="1:6" x14ac:dyDescent="0.3">
      <c r="A700" s="1">
        <v>43400</v>
      </c>
      <c r="B700">
        <v>10</v>
      </c>
      <c r="C700" t="s">
        <v>11</v>
      </c>
      <c r="D700" t="s">
        <v>91</v>
      </c>
      <c r="E700" t="s">
        <v>168</v>
      </c>
      <c r="F700" t="s">
        <v>611</v>
      </c>
    </row>
    <row r="701" spans="1:6" x14ac:dyDescent="0.3">
      <c r="A701" s="1">
        <v>43412</v>
      </c>
      <c r="B701">
        <v>2</v>
      </c>
      <c r="C701" t="s">
        <v>11</v>
      </c>
      <c r="D701" t="s">
        <v>91</v>
      </c>
      <c r="E701" t="s">
        <v>168</v>
      </c>
      <c r="F701" t="s">
        <v>611</v>
      </c>
    </row>
    <row r="702" spans="1:6" x14ac:dyDescent="0.3">
      <c r="A702" s="1">
        <v>43343</v>
      </c>
      <c r="B702">
        <v>4</v>
      </c>
      <c r="C702" t="s">
        <v>179</v>
      </c>
      <c r="D702" t="s">
        <v>91</v>
      </c>
      <c r="E702" t="s">
        <v>300</v>
      </c>
      <c r="F702" t="s">
        <v>263</v>
      </c>
    </row>
    <row r="703" spans="1:6" x14ac:dyDescent="0.3">
      <c r="A703" s="1">
        <v>43353</v>
      </c>
      <c r="B703">
        <v>3</v>
      </c>
      <c r="C703" t="s">
        <v>11</v>
      </c>
      <c r="D703" t="s">
        <v>91</v>
      </c>
      <c r="E703" t="s">
        <v>168</v>
      </c>
      <c r="F703" t="s">
        <v>611</v>
      </c>
    </row>
    <row r="704" spans="1:6" x14ac:dyDescent="0.3">
      <c r="A704" s="1">
        <v>43400</v>
      </c>
      <c r="B704">
        <v>3</v>
      </c>
      <c r="C704" t="s">
        <v>11</v>
      </c>
      <c r="D704" t="s">
        <v>91</v>
      </c>
      <c r="E704" t="s">
        <v>168</v>
      </c>
      <c r="F704" t="s">
        <v>611</v>
      </c>
    </row>
    <row r="705" spans="1:6" x14ac:dyDescent="0.3">
      <c r="A705" s="1">
        <v>43412</v>
      </c>
      <c r="B705">
        <v>12</v>
      </c>
      <c r="C705" t="s">
        <v>11</v>
      </c>
      <c r="D705" t="s">
        <v>91</v>
      </c>
      <c r="E705" t="s">
        <v>168</v>
      </c>
      <c r="F705" t="s">
        <v>611</v>
      </c>
    </row>
    <row r="706" spans="1:6" x14ac:dyDescent="0.3">
      <c r="A706" s="1">
        <v>43369</v>
      </c>
      <c r="B706">
        <v>2</v>
      </c>
      <c r="C706" t="s">
        <v>11</v>
      </c>
      <c r="D706" t="s">
        <v>91</v>
      </c>
      <c r="E706" t="s">
        <v>168</v>
      </c>
      <c r="F706" t="s">
        <v>611</v>
      </c>
    </row>
    <row r="707" spans="1:6" x14ac:dyDescent="0.3">
      <c r="A707" s="1">
        <v>43385</v>
      </c>
      <c r="B707">
        <v>1</v>
      </c>
      <c r="C707" t="s">
        <v>11</v>
      </c>
      <c r="D707" t="s">
        <v>91</v>
      </c>
      <c r="E707" t="s">
        <v>168</v>
      </c>
      <c r="F707" t="s">
        <v>611</v>
      </c>
    </row>
    <row r="708" spans="1:6" x14ac:dyDescent="0.3">
      <c r="A708" s="1">
        <v>43369</v>
      </c>
      <c r="B708">
        <v>2</v>
      </c>
      <c r="C708" t="s">
        <v>11</v>
      </c>
      <c r="D708" t="s">
        <v>91</v>
      </c>
      <c r="E708" t="s">
        <v>168</v>
      </c>
      <c r="F708" t="s">
        <v>611</v>
      </c>
    </row>
    <row r="709" spans="1:6" x14ac:dyDescent="0.3">
      <c r="A709" s="1">
        <v>43400</v>
      </c>
      <c r="B709">
        <v>1</v>
      </c>
      <c r="C709" t="s">
        <v>11</v>
      </c>
      <c r="D709" t="s">
        <v>91</v>
      </c>
      <c r="E709" t="s">
        <v>168</v>
      </c>
      <c r="F709" t="s">
        <v>611</v>
      </c>
    </row>
    <row r="710" spans="1:6" x14ac:dyDescent="0.3">
      <c r="A710" s="1">
        <v>43400</v>
      </c>
      <c r="B710">
        <v>2</v>
      </c>
      <c r="C710" t="s">
        <v>11</v>
      </c>
      <c r="D710" t="s">
        <v>91</v>
      </c>
      <c r="E710" t="s">
        <v>168</v>
      </c>
      <c r="F710" t="s">
        <v>611</v>
      </c>
    </row>
    <row r="711" spans="1:6" x14ac:dyDescent="0.3">
      <c r="A711" s="1">
        <v>43412</v>
      </c>
      <c r="B711">
        <v>2</v>
      </c>
      <c r="C711" t="s">
        <v>11</v>
      </c>
      <c r="D711" t="s">
        <v>91</v>
      </c>
      <c r="E711" t="s">
        <v>168</v>
      </c>
      <c r="F711" t="s">
        <v>611</v>
      </c>
    </row>
    <row r="712" spans="1:6" x14ac:dyDescent="0.3">
      <c r="A712" s="1">
        <v>43412</v>
      </c>
      <c r="B712">
        <v>1</v>
      </c>
      <c r="C712" t="s">
        <v>11</v>
      </c>
      <c r="D712" t="s">
        <v>91</v>
      </c>
      <c r="E712" t="s">
        <v>168</v>
      </c>
      <c r="F712" t="s">
        <v>611</v>
      </c>
    </row>
    <row r="713" spans="1:6" x14ac:dyDescent="0.3">
      <c r="A713" s="1">
        <v>43321</v>
      </c>
      <c r="B713">
        <v>5</v>
      </c>
      <c r="C713" t="s">
        <v>11</v>
      </c>
      <c r="D713" t="s">
        <v>15</v>
      </c>
      <c r="E713" t="s">
        <v>63</v>
      </c>
      <c r="F713" t="s">
        <v>27</v>
      </c>
    </row>
    <row r="714" spans="1:6" x14ac:dyDescent="0.3">
      <c r="A714" s="1">
        <v>43353</v>
      </c>
      <c r="B714">
        <v>12</v>
      </c>
      <c r="C714" t="s">
        <v>11</v>
      </c>
      <c r="D714" t="s">
        <v>149</v>
      </c>
      <c r="E714" t="s">
        <v>168</v>
      </c>
      <c r="F714" t="s">
        <v>844</v>
      </c>
    </row>
    <row r="715" spans="1:6" x14ac:dyDescent="0.3">
      <c r="A715" s="1">
        <v>43353</v>
      </c>
      <c r="B715">
        <v>6</v>
      </c>
      <c r="C715" t="s">
        <v>42</v>
      </c>
      <c r="D715" t="s">
        <v>149</v>
      </c>
      <c r="E715" t="s">
        <v>165</v>
      </c>
      <c r="F715" t="s">
        <v>391</v>
      </c>
    </row>
    <row r="716" spans="1:6" x14ac:dyDescent="0.3">
      <c r="A716" s="1">
        <v>43400</v>
      </c>
      <c r="B716">
        <v>1</v>
      </c>
      <c r="C716" t="s">
        <v>11</v>
      </c>
      <c r="D716" t="s">
        <v>149</v>
      </c>
      <c r="E716" t="s">
        <v>168</v>
      </c>
      <c r="F716" t="s">
        <v>730</v>
      </c>
    </row>
    <row r="717" spans="1:6" x14ac:dyDescent="0.3">
      <c r="A717" s="1">
        <v>43412</v>
      </c>
      <c r="B717">
        <v>7</v>
      </c>
      <c r="C717" t="s">
        <v>11</v>
      </c>
      <c r="D717" t="s">
        <v>149</v>
      </c>
      <c r="E717" t="s">
        <v>168</v>
      </c>
      <c r="F717" t="s">
        <v>730</v>
      </c>
    </row>
    <row r="718" spans="1:6" x14ac:dyDescent="0.3">
      <c r="A718" s="1">
        <v>43321</v>
      </c>
      <c r="B718">
        <v>1</v>
      </c>
      <c r="C718" t="s">
        <v>11</v>
      </c>
      <c r="D718" t="s">
        <v>15</v>
      </c>
      <c r="E718" t="s">
        <v>63</v>
      </c>
      <c r="F718" t="s">
        <v>30</v>
      </c>
    </row>
    <row r="719" spans="1:6" x14ac:dyDescent="0.3">
      <c r="A719" s="1">
        <v>43369</v>
      </c>
      <c r="B719">
        <v>1</v>
      </c>
      <c r="C719" t="s">
        <v>11</v>
      </c>
      <c r="D719" t="s">
        <v>149</v>
      </c>
      <c r="E719" t="s">
        <v>168</v>
      </c>
      <c r="F719" t="s">
        <v>730</v>
      </c>
    </row>
    <row r="720" spans="1:6" x14ac:dyDescent="0.3">
      <c r="A720" s="1">
        <v>43400</v>
      </c>
      <c r="B720">
        <v>1</v>
      </c>
      <c r="C720" t="s">
        <v>11</v>
      </c>
      <c r="D720" t="s">
        <v>149</v>
      </c>
      <c r="E720" t="s">
        <v>168</v>
      </c>
      <c r="F720" t="s">
        <v>730</v>
      </c>
    </row>
    <row r="721" spans="1:6" x14ac:dyDescent="0.3">
      <c r="A721" s="1">
        <v>43369</v>
      </c>
      <c r="B721">
        <v>1</v>
      </c>
      <c r="C721" t="s">
        <v>11</v>
      </c>
      <c r="D721" t="s">
        <v>149</v>
      </c>
      <c r="E721" t="s">
        <v>168</v>
      </c>
      <c r="F721" t="s">
        <v>730</v>
      </c>
    </row>
    <row r="722" spans="1:6" x14ac:dyDescent="0.3">
      <c r="A722" s="1">
        <v>43412</v>
      </c>
      <c r="B722">
        <v>2</v>
      </c>
      <c r="C722" t="s">
        <v>11</v>
      </c>
      <c r="D722" t="s">
        <v>460</v>
      </c>
      <c r="E722" t="s">
        <v>168</v>
      </c>
      <c r="F722" t="s">
        <v>1015</v>
      </c>
    </row>
    <row r="723" spans="1:6" x14ac:dyDescent="0.3">
      <c r="A723" s="1">
        <v>43412</v>
      </c>
      <c r="B723">
        <v>2</v>
      </c>
      <c r="C723" t="s">
        <v>11</v>
      </c>
      <c r="D723" t="s">
        <v>460</v>
      </c>
      <c r="E723" t="s">
        <v>168</v>
      </c>
      <c r="F723" t="s">
        <v>1015</v>
      </c>
    </row>
    <row r="724" spans="1:6" x14ac:dyDescent="0.3">
      <c r="A724" s="1">
        <v>43412</v>
      </c>
      <c r="B724">
        <v>1</v>
      </c>
      <c r="C724" t="s">
        <v>11</v>
      </c>
      <c r="D724" t="s">
        <v>91</v>
      </c>
      <c r="E724" t="s">
        <v>168</v>
      </c>
      <c r="F724" t="s">
        <v>993</v>
      </c>
    </row>
    <row r="725" spans="1:6" x14ac:dyDescent="0.3">
      <c r="A725" s="1">
        <v>43353</v>
      </c>
      <c r="B725">
        <v>1</v>
      </c>
      <c r="C725" t="s">
        <v>42</v>
      </c>
      <c r="D725" t="s">
        <v>91</v>
      </c>
      <c r="E725" t="s">
        <v>165</v>
      </c>
      <c r="F725" t="s">
        <v>413</v>
      </c>
    </row>
    <row r="726" spans="1:6" x14ac:dyDescent="0.3">
      <c r="A726" s="1">
        <v>43412</v>
      </c>
      <c r="B726">
        <v>1</v>
      </c>
      <c r="C726" t="s">
        <v>11</v>
      </c>
      <c r="D726" t="s">
        <v>91</v>
      </c>
      <c r="E726" t="s">
        <v>168</v>
      </c>
      <c r="F726" t="s">
        <v>993</v>
      </c>
    </row>
    <row r="727" spans="1:6" x14ac:dyDescent="0.3">
      <c r="A727" s="1">
        <v>43353</v>
      </c>
      <c r="B727">
        <v>2</v>
      </c>
      <c r="C727" t="s">
        <v>42</v>
      </c>
      <c r="D727" t="s">
        <v>149</v>
      </c>
      <c r="E727" t="s">
        <v>165</v>
      </c>
      <c r="F727" t="s">
        <v>94</v>
      </c>
    </row>
    <row r="728" spans="1:6" x14ac:dyDescent="0.3">
      <c r="A728" s="1">
        <v>43412</v>
      </c>
      <c r="B728">
        <v>2</v>
      </c>
      <c r="C728" t="s">
        <v>11</v>
      </c>
      <c r="D728" t="s">
        <v>149</v>
      </c>
      <c r="E728" t="s">
        <v>168</v>
      </c>
      <c r="F728" t="s">
        <v>94</v>
      </c>
    </row>
    <row r="729" spans="1:6" x14ac:dyDescent="0.3">
      <c r="A729" s="1">
        <v>43321</v>
      </c>
      <c r="B729">
        <v>9</v>
      </c>
      <c r="C729" t="s">
        <v>11</v>
      </c>
      <c r="D729" t="s">
        <v>15</v>
      </c>
      <c r="E729" t="s">
        <v>63</v>
      </c>
      <c r="F729" t="s">
        <v>26</v>
      </c>
    </row>
    <row r="730" spans="1:6" x14ac:dyDescent="0.3">
      <c r="A730" s="1">
        <v>43400</v>
      </c>
      <c r="B730">
        <v>1</v>
      </c>
      <c r="C730" t="s">
        <v>11</v>
      </c>
      <c r="D730" t="s">
        <v>15</v>
      </c>
      <c r="E730" t="s">
        <v>168</v>
      </c>
      <c r="F730" t="s">
        <v>94</v>
      </c>
    </row>
    <row r="731" spans="1:6" x14ac:dyDescent="0.3">
      <c r="A731" s="1">
        <v>43321</v>
      </c>
      <c r="B731">
        <v>6</v>
      </c>
      <c r="C731" t="s">
        <v>11</v>
      </c>
      <c r="D731" t="s">
        <v>90</v>
      </c>
      <c r="E731" t="s">
        <v>165</v>
      </c>
      <c r="F731" t="s">
        <v>94</v>
      </c>
    </row>
    <row r="732" spans="1:6" x14ac:dyDescent="0.3">
      <c r="A732" s="1">
        <v>43343</v>
      </c>
      <c r="B732">
        <v>1</v>
      </c>
      <c r="C732" t="s">
        <v>11</v>
      </c>
      <c r="D732" t="s">
        <v>149</v>
      </c>
      <c r="E732" t="s">
        <v>168</v>
      </c>
      <c r="F732" t="s">
        <v>94</v>
      </c>
    </row>
    <row r="733" spans="1:6" x14ac:dyDescent="0.3">
      <c r="A733" s="1">
        <v>43353</v>
      </c>
      <c r="B733">
        <v>1</v>
      </c>
      <c r="C733" t="s">
        <v>11</v>
      </c>
      <c r="D733" t="s">
        <v>462</v>
      </c>
      <c r="E733" t="s">
        <v>168</v>
      </c>
      <c r="F733" t="s">
        <v>94</v>
      </c>
    </row>
    <row r="734" spans="1:6" x14ac:dyDescent="0.3">
      <c r="A734" s="1">
        <v>43321</v>
      </c>
      <c r="B734">
        <v>2</v>
      </c>
      <c r="C734" t="s">
        <v>42</v>
      </c>
      <c r="D734" t="s">
        <v>149</v>
      </c>
      <c r="E734" t="s">
        <v>168</v>
      </c>
      <c r="F734" t="s">
        <v>159</v>
      </c>
    </row>
    <row r="735" spans="1:6" x14ac:dyDescent="0.3">
      <c r="A735" s="1">
        <v>43353</v>
      </c>
      <c r="B735">
        <v>1</v>
      </c>
      <c r="C735" t="s">
        <v>11</v>
      </c>
      <c r="D735" t="s">
        <v>508</v>
      </c>
      <c r="E735" t="s">
        <v>168</v>
      </c>
      <c r="F735" t="s">
        <v>94</v>
      </c>
    </row>
    <row r="736" spans="1:6" x14ac:dyDescent="0.3">
      <c r="A736" s="1">
        <v>43412</v>
      </c>
      <c r="B736">
        <v>2</v>
      </c>
      <c r="C736" t="s">
        <v>11</v>
      </c>
      <c r="D736" t="s">
        <v>149</v>
      </c>
      <c r="E736" t="s">
        <v>168</v>
      </c>
      <c r="F736" t="s">
        <v>94</v>
      </c>
    </row>
    <row r="737" spans="1:6" x14ac:dyDescent="0.3">
      <c r="A737" s="1">
        <v>43321</v>
      </c>
      <c r="B737">
        <v>5</v>
      </c>
      <c r="C737" t="s">
        <v>11</v>
      </c>
      <c r="D737" t="s">
        <v>15</v>
      </c>
      <c r="E737" t="s">
        <v>63</v>
      </c>
      <c r="F737" t="s">
        <v>26</v>
      </c>
    </row>
    <row r="738" spans="1:6" x14ac:dyDescent="0.3">
      <c r="A738" s="1">
        <v>43412</v>
      </c>
      <c r="B738">
        <v>2</v>
      </c>
      <c r="C738" t="s">
        <v>11</v>
      </c>
      <c r="D738" t="s">
        <v>149</v>
      </c>
      <c r="E738" t="s">
        <v>168</v>
      </c>
      <c r="F738" t="s">
        <v>94</v>
      </c>
    </row>
    <row r="739" spans="1:6" x14ac:dyDescent="0.3">
      <c r="A739" s="1">
        <v>43385</v>
      </c>
      <c r="B739">
        <v>1</v>
      </c>
      <c r="C739" t="s">
        <v>560</v>
      </c>
      <c r="D739" t="s">
        <v>258</v>
      </c>
      <c r="E739" t="s">
        <v>168</v>
      </c>
      <c r="F739" t="s">
        <v>567</v>
      </c>
    </row>
    <row r="740" spans="1:6" x14ac:dyDescent="0.3">
      <c r="A740" s="1">
        <v>43353</v>
      </c>
      <c r="B740">
        <v>1</v>
      </c>
      <c r="C740" t="s">
        <v>560</v>
      </c>
      <c r="D740" t="s">
        <v>258</v>
      </c>
      <c r="E740" t="s">
        <v>168</v>
      </c>
      <c r="F740" t="s">
        <v>567</v>
      </c>
    </row>
    <row r="741" spans="1:6" x14ac:dyDescent="0.3">
      <c r="A741" s="1">
        <v>43385</v>
      </c>
      <c r="B741">
        <v>3</v>
      </c>
      <c r="C741" t="s">
        <v>560</v>
      </c>
      <c r="D741" t="s">
        <v>258</v>
      </c>
      <c r="E741" t="s">
        <v>168</v>
      </c>
      <c r="F741" t="s">
        <v>567</v>
      </c>
    </row>
    <row r="742" spans="1:6" x14ac:dyDescent="0.3">
      <c r="A742" s="1">
        <v>43343</v>
      </c>
      <c r="B742">
        <v>2</v>
      </c>
      <c r="C742" t="s">
        <v>248</v>
      </c>
      <c r="D742" t="s">
        <v>258</v>
      </c>
      <c r="E742" t="s">
        <v>168</v>
      </c>
      <c r="F742" t="s">
        <v>259</v>
      </c>
    </row>
    <row r="743" spans="1:6" x14ac:dyDescent="0.3">
      <c r="A743" s="1">
        <v>43369</v>
      </c>
      <c r="B743">
        <v>1</v>
      </c>
      <c r="C743" t="s">
        <v>560</v>
      </c>
      <c r="D743" t="s">
        <v>258</v>
      </c>
      <c r="E743" t="s">
        <v>168</v>
      </c>
      <c r="F743" t="s">
        <v>567</v>
      </c>
    </row>
    <row r="744" spans="1:6" x14ac:dyDescent="0.3">
      <c r="A744" s="1">
        <v>43369</v>
      </c>
      <c r="B744">
        <v>1</v>
      </c>
      <c r="C744" t="s">
        <v>560</v>
      </c>
      <c r="D744" t="s">
        <v>258</v>
      </c>
      <c r="E744" t="s">
        <v>168</v>
      </c>
      <c r="F744" t="s">
        <v>567</v>
      </c>
    </row>
    <row r="745" spans="1:6" x14ac:dyDescent="0.3">
      <c r="A745" s="1">
        <v>43385</v>
      </c>
      <c r="B745">
        <v>2</v>
      </c>
      <c r="C745" t="s">
        <v>560</v>
      </c>
      <c r="D745" t="s">
        <v>258</v>
      </c>
      <c r="E745" t="s">
        <v>168</v>
      </c>
      <c r="F745" t="s">
        <v>567</v>
      </c>
    </row>
    <row r="746" spans="1:6" x14ac:dyDescent="0.3">
      <c r="A746" s="1">
        <v>43343</v>
      </c>
      <c r="B746">
        <v>1</v>
      </c>
      <c r="C746" t="s">
        <v>179</v>
      </c>
      <c r="D746" t="s">
        <v>197</v>
      </c>
      <c r="E746" t="s">
        <v>168</v>
      </c>
      <c r="F746" t="s">
        <v>200</v>
      </c>
    </row>
    <row r="747" spans="1:6" x14ac:dyDescent="0.3">
      <c r="A747" s="1">
        <v>43353</v>
      </c>
      <c r="B747">
        <v>1</v>
      </c>
      <c r="C747" t="s">
        <v>42</v>
      </c>
      <c r="D747" t="s">
        <v>379</v>
      </c>
      <c r="E747" t="s">
        <v>165</v>
      </c>
      <c r="F747" t="s">
        <v>393</v>
      </c>
    </row>
    <row r="748" spans="1:6" x14ac:dyDescent="0.3">
      <c r="A748" s="1">
        <v>43369</v>
      </c>
      <c r="B748">
        <v>3</v>
      </c>
      <c r="C748" t="s">
        <v>11</v>
      </c>
      <c r="D748" t="s">
        <v>537</v>
      </c>
      <c r="E748" t="s">
        <v>168</v>
      </c>
      <c r="F748" t="s">
        <v>271</v>
      </c>
    </row>
    <row r="749" spans="1:6" x14ac:dyDescent="0.3">
      <c r="A749" s="1">
        <v>43400</v>
      </c>
      <c r="B749">
        <v>1</v>
      </c>
      <c r="C749" t="s">
        <v>11</v>
      </c>
      <c r="D749" t="s">
        <v>197</v>
      </c>
      <c r="E749" t="s">
        <v>168</v>
      </c>
      <c r="F749" t="s">
        <v>271</v>
      </c>
    </row>
    <row r="750" spans="1:6" x14ac:dyDescent="0.3">
      <c r="A750" s="1">
        <v>43369</v>
      </c>
      <c r="B750">
        <v>2</v>
      </c>
      <c r="C750" t="s">
        <v>11</v>
      </c>
      <c r="D750" t="s">
        <v>197</v>
      </c>
      <c r="E750" t="s">
        <v>168</v>
      </c>
      <c r="F750" t="s">
        <v>271</v>
      </c>
    </row>
    <row r="751" spans="1:6" x14ac:dyDescent="0.3">
      <c r="A751" s="1">
        <v>43343</v>
      </c>
      <c r="B751">
        <v>8</v>
      </c>
      <c r="C751" t="s">
        <v>179</v>
      </c>
      <c r="D751" t="s">
        <v>197</v>
      </c>
      <c r="E751" t="s">
        <v>168</v>
      </c>
      <c r="F751" t="s">
        <v>231</v>
      </c>
    </row>
    <row r="752" spans="1:6" x14ac:dyDescent="0.3">
      <c r="A752" s="1">
        <v>43353</v>
      </c>
      <c r="B752">
        <v>12</v>
      </c>
      <c r="C752" t="s">
        <v>42</v>
      </c>
      <c r="D752" t="s">
        <v>379</v>
      </c>
      <c r="E752" t="s">
        <v>165</v>
      </c>
      <c r="F752" t="s">
        <v>393</v>
      </c>
    </row>
    <row r="753" spans="1:6" x14ac:dyDescent="0.3">
      <c r="A753" s="1">
        <v>43369</v>
      </c>
      <c r="B753">
        <v>3</v>
      </c>
      <c r="C753" t="s">
        <v>11</v>
      </c>
      <c r="D753" t="s">
        <v>537</v>
      </c>
      <c r="E753" t="s">
        <v>168</v>
      </c>
      <c r="F753" t="s">
        <v>271</v>
      </c>
    </row>
    <row r="754" spans="1:6" x14ac:dyDescent="0.3">
      <c r="A754" s="1">
        <v>43353</v>
      </c>
      <c r="B754">
        <v>1</v>
      </c>
      <c r="C754" t="s">
        <v>11</v>
      </c>
      <c r="D754" t="s">
        <v>197</v>
      </c>
      <c r="E754" t="s">
        <v>168</v>
      </c>
      <c r="F754" t="s">
        <v>271</v>
      </c>
    </row>
    <row r="755" spans="1:6" x14ac:dyDescent="0.3">
      <c r="A755" s="1">
        <v>43369</v>
      </c>
      <c r="B755">
        <v>1</v>
      </c>
      <c r="C755" t="s">
        <v>11</v>
      </c>
      <c r="D755" t="s">
        <v>197</v>
      </c>
      <c r="E755" t="s">
        <v>168</v>
      </c>
      <c r="F755" t="s">
        <v>271</v>
      </c>
    </row>
    <row r="756" spans="1:6" x14ac:dyDescent="0.3">
      <c r="A756" s="1">
        <v>43412</v>
      </c>
      <c r="B756">
        <v>2</v>
      </c>
      <c r="C756" t="s">
        <v>11</v>
      </c>
      <c r="D756" t="s">
        <v>197</v>
      </c>
      <c r="E756" t="s">
        <v>168</v>
      </c>
      <c r="F756" t="s">
        <v>271</v>
      </c>
    </row>
    <row r="757" spans="1:6" x14ac:dyDescent="0.3">
      <c r="A757" s="1">
        <v>43369</v>
      </c>
      <c r="B757">
        <v>1</v>
      </c>
      <c r="C757" t="s">
        <v>11</v>
      </c>
      <c r="D757" t="s">
        <v>197</v>
      </c>
      <c r="E757" t="s">
        <v>168</v>
      </c>
      <c r="F757" t="s">
        <v>271</v>
      </c>
    </row>
    <row r="758" spans="1:6" x14ac:dyDescent="0.3">
      <c r="A758" s="1">
        <v>43400</v>
      </c>
      <c r="B758">
        <v>3</v>
      </c>
      <c r="C758" t="s">
        <v>11</v>
      </c>
      <c r="D758" t="s">
        <v>197</v>
      </c>
      <c r="E758" t="s">
        <v>168</v>
      </c>
      <c r="F758" t="s">
        <v>271</v>
      </c>
    </row>
    <row r="759" spans="1:6" x14ac:dyDescent="0.3">
      <c r="A759" s="1">
        <v>43412</v>
      </c>
      <c r="B759">
        <v>1</v>
      </c>
      <c r="C759" t="s">
        <v>11</v>
      </c>
      <c r="D759" t="s">
        <v>197</v>
      </c>
      <c r="E759" t="s">
        <v>168</v>
      </c>
      <c r="F759" t="s">
        <v>271</v>
      </c>
    </row>
    <row r="760" spans="1:6" x14ac:dyDescent="0.3">
      <c r="A760" s="1">
        <v>43343</v>
      </c>
      <c r="B760">
        <v>6</v>
      </c>
      <c r="C760" t="s">
        <v>179</v>
      </c>
      <c r="D760" t="s">
        <v>197</v>
      </c>
      <c r="E760" t="s">
        <v>168</v>
      </c>
      <c r="F760" t="s">
        <v>271</v>
      </c>
    </row>
    <row r="761" spans="1:6" x14ac:dyDescent="0.3">
      <c r="A761" s="1">
        <v>43353</v>
      </c>
      <c r="B761">
        <v>1</v>
      </c>
      <c r="C761" t="s">
        <v>11</v>
      </c>
      <c r="D761" t="s">
        <v>197</v>
      </c>
      <c r="E761" t="s">
        <v>168</v>
      </c>
      <c r="F761" t="s">
        <v>271</v>
      </c>
    </row>
    <row r="762" spans="1:6" x14ac:dyDescent="0.3">
      <c r="A762" s="1">
        <v>43400</v>
      </c>
      <c r="B762">
        <v>1</v>
      </c>
      <c r="C762" t="s">
        <v>11</v>
      </c>
      <c r="D762" t="s">
        <v>197</v>
      </c>
      <c r="E762" t="s">
        <v>168</v>
      </c>
      <c r="F762" t="s">
        <v>271</v>
      </c>
    </row>
    <row r="763" spans="1:6" x14ac:dyDescent="0.3">
      <c r="A763" s="1">
        <v>43400</v>
      </c>
      <c r="B763">
        <v>1</v>
      </c>
      <c r="C763" t="s">
        <v>11</v>
      </c>
      <c r="D763" t="s">
        <v>229</v>
      </c>
      <c r="E763" t="s">
        <v>168</v>
      </c>
      <c r="F763" t="s">
        <v>558</v>
      </c>
    </row>
    <row r="764" spans="1:6" x14ac:dyDescent="0.3">
      <c r="A764" s="1">
        <v>43369</v>
      </c>
      <c r="B764">
        <v>1</v>
      </c>
      <c r="C764" t="s">
        <v>11</v>
      </c>
      <c r="D764" t="s">
        <v>229</v>
      </c>
      <c r="E764" t="s">
        <v>168</v>
      </c>
      <c r="F764" t="s">
        <v>558</v>
      </c>
    </row>
    <row r="765" spans="1:6" x14ac:dyDescent="0.3">
      <c r="A765" s="1">
        <v>43369</v>
      </c>
      <c r="B765">
        <v>1</v>
      </c>
      <c r="C765" t="s">
        <v>11</v>
      </c>
      <c r="D765" t="s">
        <v>229</v>
      </c>
      <c r="E765" t="s">
        <v>168</v>
      </c>
      <c r="F765" t="s">
        <v>558</v>
      </c>
    </row>
    <row r="766" spans="1:6" x14ac:dyDescent="0.3">
      <c r="A766" s="1">
        <v>43343</v>
      </c>
      <c r="B766">
        <v>3</v>
      </c>
      <c r="C766" t="s">
        <v>179</v>
      </c>
      <c r="D766" t="s">
        <v>229</v>
      </c>
      <c r="E766" t="s">
        <v>168</v>
      </c>
      <c r="F766" t="s">
        <v>230</v>
      </c>
    </row>
    <row r="767" spans="1:6" x14ac:dyDescent="0.3">
      <c r="A767" s="1">
        <v>43385</v>
      </c>
      <c r="B767">
        <v>1</v>
      </c>
      <c r="C767" t="s">
        <v>479</v>
      </c>
      <c r="D767" t="s">
        <v>54</v>
      </c>
      <c r="E767" t="s">
        <v>168</v>
      </c>
      <c r="F767" t="s">
        <v>58</v>
      </c>
    </row>
    <row r="768" spans="1:6" x14ac:dyDescent="0.3">
      <c r="A768" s="1">
        <v>43353</v>
      </c>
      <c r="B768">
        <v>12</v>
      </c>
      <c r="C768" t="s">
        <v>479</v>
      </c>
      <c r="D768" t="s">
        <v>54</v>
      </c>
      <c r="E768" t="s">
        <v>168</v>
      </c>
      <c r="F768" t="s">
        <v>58</v>
      </c>
    </row>
    <row r="769" spans="1:6" x14ac:dyDescent="0.3">
      <c r="A769" s="1">
        <v>43321</v>
      </c>
      <c r="B769">
        <v>1</v>
      </c>
      <c r="C769" t="s">
        <v>50</v>
      </c>
      <c r="D769" t="s">
        <v>54</v>
      </c>
      <c r="E769" t="s">
        <v>63</v>
      </c>
      <c r="F769" t="s">
        <v>58</v>
      </c>
    </row>
    <row r="770" spans="1:6" x14ac:dyDescent="0.3">
      <c r="A770" s="1">
        <v>43412</v>
      </c>
      <c r="B770">
        <v>7</v>
      </c>
      <c r="C770" t="s">
        <v>11</v>
      </c>
      <c r="D770" t="s">
        <v>91</v>
      </c>
      <c r="E770" t="s">
        <v>168</v>
      </c>
      <c r="F770" t="s">
        <v>96</v>
      </c>
    </row>
    <row r="771" spans="1:6" x14ac:dyDescent="0.3">
      <c r="A771" s="1">
        <v>43400</v>
      </c>
      <c r="B771">
        <v>1</v>
      </c>
      <c r="C771" t="s">
        <v>11</v>
      </c>
      <c r="D771" t="s">
        <v>91</v>
      </c>
      <c r="E771" t="s">
        <v>168</v>
      </c>
      <c r="F771" t="s">
        <v>96</v>
      </c>
    </row>
    <row r="772" spans="1:6" x14ac:dyDescent="0.3">
      <c r="A772" s="1">
        <v>43321</v>
      </c>
      <c r="B772">
        <v>3</v>
      </c>
      <c r="C772" t="s">
        <v>11</v>
      </c>
      <c r="D772" t="s">
        <v>16</v>
      </c>
      <c r="E772" t="s">
        <v>63</v>
      </c>
      <c r="F772" t="s">
        <v>28</v>
      </c>
    </row>
    <row r="773" spans="1:6" x14ac:dyDescent="0.3">
      <c r="A773" s="1">
        <v>43353</v>
      </c>
      <c r="B773">
        <v>1</v>
      </c>
      <c r="C773" t="s">
        <v>42</v>
      </c>
      <c r="D773" t="s">
        <v>91</v>
      </c>
      <c r="E773" t="s">
        <v>165</v>
      </c>
      <c r="F773" t="s">
        <v>96</v>
      </c>
    </row>
    <row r="774" spans="1:6" x14ac:dyDescent="0.3">
      <c r="A774" s="1">
        <v>43412</v>
      </c>
      <c r="B774">
        <v>1</v>
      </c>
      <c r="C774" t="s">
        <v>11</v>
      </c>
      <c r="D774" t="s">
        <v>91</v>
      </c>
      <c r="E774" t="s">
        <v>168</v>
      </c>
      <c r="F774" t="s">
        <v>96</v>
      </c>
    </row>
    <row r="775" spans="1:6" x14ac:dyDescent="0.3">
      <c r="A775" s="1">
        <v>43321</v>
      </c>
      <c r="B775">
        <v>1</v>
      </c>
      <c r="C775" t="s">
        <v>11</v>
      </c>
      <c r="D775" t="s">
        <v>91</v>
      </c>
      <c r="E775" t="s">
        <v>165</v>
      </c>
      <c r="F775" t="s">
        <v>96</v>
      </c>
    </row>
    <row r="776" spans="1:6" x14ac:dyDescent="0.3">
      <c r="A776" s="1">
        <v>43353</v>
      </c>
      <c r="B776">
        <v>1</v>
      </c>
      <c r="C776" t="s">
        <v>11</v>
      </c>
      <c r="D776" t="s">
        <v>91</v>
      </c>
      <c r="E776" t="s">
        <v>168</v>
      </c>
      <c r="F776" t="s">
        <v>96</v>
      </c>
    </row>
    <row r="777" spans="1:6" x14ac:dyDescent="0.3">
      <c r="A777" s="1">
        <v>43385</v>
      </c>
      <c r="B777">
        <v>1</v>
      </c>
      <c r="C777" t="s">
        <v>11</v>
      </c>
      <c r="D777" t="s">
        <v>91</v>
      </c>
      <c r="E777" t="s">
        <v>168</v>
      </c>
      <c r="F777" t="s">
        <v>96</v>
      </c>
    </row>
    <row r="778" spans="1:6" x14ac:dyDescent="0.3">
      <c r="A778" s="1">
        <v>43412</v>
      </c>
      <c r="B778">
        <v>2</v>
      </c>
      <c r="C778" t="s">
        <v>11</v>
      </c>
      <c r="D778" t="s">
        <v>91</v>
      </c>
      <c r="E778" t="s">
        <v>168</v>
      </c>
      <c r="F778" t="s">
        <v>96</v>
      </c>
    </row>
    <row r="779" spans="1:6" x14ac:dyDescent="0.3">
      <c r="A779" s="1">
        <v>43343</v>
      </c>
      <c r="B779">
        <v>1</v>
      </c>
      <c r="C779" t="s">
        <v>179</v>
      </c>
      <c r="D779" t="s">
        <v>91</v>
      </c>
      <c r="E779" t="s">
        <v>168</v>
      </c>
      <c r="F779" t="s">
        <v>96</v>
      </c>
    </row>
    <row r="780" spans="1:6" x14ac:dyDescent="0.3">
      <c r="A780" s="1">
        <v>43353</v>
      </c>
      <c r="B780">
        <v>2</v>
      </c>
      <c r="C780" t="s">
        <v>11</v>
      </c>
      <c r="D780" t="s">
        <v>91</v>
      </c>
      <c r="E780" t="s">
        <v>168</v>
      </c>
      <c r="F780" t="s">
        <v>96</v>
      </c>
    </row>
    <row r="781" spans="1:6" x14ac:dyDescent="0.3">
      <c r="A781" s="1">
        <v>43412</v>
      </c>
      <c r="B781">
        <v>2</v>
      </c>
      <c r="C781" t="s">
        <v>11</v>
      </c>
      <c r="D781" t="s">
        <v>91</v>
      </c>
      <c r="E781" t="s">
        <v>168</v>
      </c>
      <c r="F781" t="s">
        <v>96</v>
      </c>
    </row>
    <row r="782" spans="1:6" x14ac:dyDescent="0.3">
      <c r="A782" s="1">
        <v>43321</v>
      </c>
      <c r="B782">
        <v>2</v>
      </c>
      <c r="C782" t="s">
        <v>11</v>
      </c>
      <c r="D782" t="s">
        <v>16</v>
      </c>
      <c r="E782" t="s">
        <v>63</v>
      </c>
      <c r="F782" t="s">
        <v>28</v>
      </c>
    </row>
    <row r="783" spans="1:6" x14ac:dyDescent="0.3">
      <c r="A783" s="1">
        <v>43412</v>
      </c>
      <c r="B783">
        <v>2</v>
      </c>
      <c r="C783" t="s">
        <v>11</v>
      </c>
      <c r="D783" t="s">
        <v>91</v>
      </c>
      <c r="E783" t="s">
        <v>168</v>
      </c>
      <c r="F783" t="s">
        <v>96</v>
      </c>
    </row>
    <row r="784" spans="1:6" x14ac:dyDescent="0.3">
      <c r="A784" s="1">
        <v>43400</v>
      </c>
      <c r="B784">
        <v>1</v>
      </c>
      <c r="C784" t="s">
        <v>11</v>
      </c>
      <c r="D784" t="s">
        <v>43</v>
      </c>
      <c r="E784" t="s">
        <v>168</v>
      </c>
    </row>
    <row r="785" spans="1:5" x14ac:dyDescent="0.3">
      <c r="A785" s="1">
        <v>43353</v>
      </c>
      <c r="B785">
        <v>2</v>
      </c>
      <c r="C785" t="s">
        <v>11</v>
      </c>
      <c r="D785" t="s">
        <v>664</v>
      </c>
      <c r="E785" t="s">
        <v>168</v>
      </c>
    </row>
    <row r="786" spans="1:5" x14ac:dyDescent="0.3">
      <c r="A786" s="1">
        <v>43353</v>
      </c>
      <c r="B786">
        <v>1</v>
      </c>
      <c r="C786" t="s">
        <v>11</v>
      </c>
      <c r="D786" t="s">
        <v>511</v>
      </c>
      <c r="E786" t="s">
        <v>168</v>
      </c>
    </row>
    <row r="787" spans="1:5" x14ac:dyDescent="0.3">
      <c r="A787" s="1">
        <v>43343</v>
      </c>
      <c r="B787">
        <v>8</v>
      </c>
      <c r="C787" t="s">
        <v>11</v>
      </c>
      <c r="D787" t="s">
        <v>322</v>
      </c>
      <c r="E787" t="s">
        <v>168</v>
      </c>
    </row>
    <row r="788" spans="1:5" x14ac:dyDescent="0.3">
      <c r="A788" s="1">
        <v>43353</v>
      </c>
      <c r="B788">
        <v>2</v>
      </c>
      <c r="C788" t="s">
        <v>11</v>
      </c>
      <c r="D788" t="s">
        <v>227</v>
      </c>
      <c r="E788" t="s">
        <v>168</v>
      </c>
    </row>
    <row r="789" spans="1:5" x14ac:dyDescent="0.3">
      <c r="A789" s="1">
        <v>43369</v>
      </c>
      <c r="B789">
        <v>4</v>
      </c>
      <c r="C789" t="s">
        <v>11</v>
      </c>
      <c r="D789" t="s">
        <v>227</v>
      </c>
      <c r="E789" t="s">
        <v>168</v>
      </c>
    </row>
    <row r="790" spans="1:5" x14ac:dyDescent="0.3">
      <c r="A790" s="1">
        <v>43353</v>
      </c>
      <c r="B790">
        <v>4</v>
      </c>
      <c r="C790" t="s">
        <v>11</v>
      </c>
      <c r="D790" t="s">
        <v>460</v>
      </c>
      <c r="E790" t="s">
        <v>168</v>
      </c>
    </row>
    <row r="791" spans="1:5" x14ac:dyDescent="0.3">
      <c r="A791" s="1">
        <v>43343</v>
      </c>
      <c r="B791">
        <v>15</v>
      </c>
      <c r="C791" t="s">
        <v>11</v>
      </c>
      <c r="D791" t="s">
        <v>323</v>
      </c>
      <c r="E791" t="s">
        <v>168</v>
      </c>
    </row>
    <row r="792" spans="1:5" x14ac:dyDescent="0.3">
      <c r="A792" s="1">
        <v>43343</v>
      </c>
      <c r="B792">
        <v>1</v>
      </c>
      <c r="C792" t="s">
        <v>11</v>
      </c>
      <c r="D792" t="s">
        <v>323</v>
      </c>
      <c r="E792" t="s">
        <v>168</v>
      </c>
    </row>
    <row r="793" spans="1:5" x14ac:dyDescent="0.3">
      <c r="A793" s="1">
        <v>43343</v>
      </c>
      <c r="B793">
        <v>3</v>
      </c>
      <c r="C793" t="s">
        <v>11</v>
      </c>
      <c r="D793" t="s">
        <v>149</v>
      </c>
      <c r="E793" t="s">
        <v>168</v>
      </c>
    </row>
    <row r="794" spans="1:5" x14ac:dyDescent="0.3">
      <c r="A794" s="1">
        <v>43321</v>
      </c>
      <c r="B794">
        <v>1</v>
      </c>
      <c r="C794" t="s">
        <v>11</v>
      </c>
      <c r="D794" t="s">
        <v>87</v>
      </c>
      <c r="E794" t="s">
        <v>168</v>
      </c>
    </row>
    <row r="795" spans="1:5" x14ac:dyDescent="0.3">
      <c r="A795" s="1">
        <v>43343</v>
      </c>
      <c r="B795">
        <v>1</v>
      </c>
      <c r="C795" t="s">
        <v>11</v>
      </c>
      <c r="D795" t="s">
        <v>91</v>
      </c>
      <c r="E795" t="s">
        <v>168</v>
      </c>
    </row>
    <row r="796" spans="1:5" x14ac:dyDescent="0.3">
      <c r="A796" s="1">
        <v>43343</v>
      </c>
      <c r="B796">
        <v>5</v>
      </c>
      <c r="C796" t="s">
        <v>11</v>
      </c>
      <c r="D796" t="s">
        <v>321</v>
      </c>
      <c r="E796" t="s">
        <v>168</v>
      </c>
    </row>
    <row r="797" spans="1:5" x14ac:dyDescent="0.3">
      <c r="A797" s="1">
        <v>43343</v>
      </c>
      <c r="B797">
        <v>1</v>
      </c>
      <c r="C797" t="s">
        <v>310</v>
      </c>
      <c r="D797" t="s">
        <v>320</v>
      </c>
      <c r="E797" t="s">
        <v>168</v>
      </c>
    </row>
    <row r="798" spans="1:5" x14ac:dyDescent="0.3">
      <c r="A798" s="1">
        <v>43353</v>
      </c>
      <c r="B798">
        <v>1</v>
      </c>
      <c r="C798" t="s">
        <v>13</v>
      </c>
      <c r="D798" t="s">
        <v>81</v>
      </c>
      <c r="E798" t="s">
        <v>168</v>
      </c>
    </row>
    <row r="799" spans="1:5" x14ac:dyDescent="0.3">
      <c r="A799" s="1">
        <v>43321</v>
      </c>
      <c r="B799">
        <v>1</v>
      </c>
      <c r="C799" t="s">
        <v>13</v>
      </c>
      <c r="D799" t="s">
        <v>150</v>
      </c>
      <c r="E799" t="s">
        <v>165</v>
      </c>
    </row>
    <row r="800" spans="1:5" x14ac:dyDescent="0.3">
      <c r="A800" s="1">
        <v>43343</v>
      </c>
      <c r="B800">
        <v>1</v>
      </c>
      <c r="C800" t="s">
        <v>13</v>
      </c>
      <c r="D800" t="s">
        <v>237</v>
      </c>
      <c r="E800" t="s">
        <v>168</v>
      </c>
    </row>
    <row r="801" spans="1:6" x14ac:dyDescent="0.3">
      <c r="A801" s="1">
        <v>43343</v>
      </c>
      <c r="B801">
        <v>2</v>
      </c>
      <c r="C801" t="s">
        <v>176</v>
      </c>
      <c r="D801" t="s">
        <v>84</v>
      </c>
      <c r="E801" t="s">
        <v>168</v>
      </c>
    </row>
    <row r="802" spans="1:6" x14ac:dyDescent="0.3">
      <c r="A802" s="1">
        <v>43353</v>
      </c>
      <c r="B802">
        <v>3</v>
      </c>
      <c r="C802" t="s">
        <v>479</v>
      </c>
      <c r="D802" t="s">
        <v>54</v>
      </c>
      <c r="E802" t="s">
        <v>168</v>
      </c>
    </row>
    <row r="803" spans="1:6" x14ac:dyDescent="0.3">
      <c r="A803" s="1">
        <v>43343</v>
      </c>
      <c r="B803">
        <v>1</v>
      </c>
      <c r="C803" t="s">
        <v>343</v>
      </c>
      <c r="D803" t="s">
        <v>332</v>
      </c>
      <c r="E803" t="s">
        <v>168</v>
      </c>
    </row>
    <row r="804" spans="1:6" x14ac:dyDescent="0.3">
      <c r="A804" s="1">
        <v>43353</v>
      </c>
      <c r="B804">
        <v>1</v>
      </c>
      <c r="C804" t="s">
        <v>479</v>
      </c>
      <c r="D804" t="s">
        <v>54</v>
      </c>
      <c r="E804" t="s">
        <v>168</v>
      </c>
    </row>
    <row r="805" spans="1:6" x14ac:dyDescent="0.3">
      <c r="A805" s="1">
        <v>43400</v>
      </c>
      <c r="B805">
        <v>2</v>
      </c>
      <c r="C805" t="s">
        <v>560</v>
      </c>
      <c r="D805" t="s">
        <v>258</v>
      </c>
      <c r="E805" t="s">
        <v>168</v>
      </c>
    </row>
    <row r="806" spans="1:6" x14ac:dyDescent="0.3">
      <c r="A806" s="1">
        <v>43353</v>
      </c>
      <c r="B806">
        <v>1</v>
      </c>
      <c r="C806" t="s">
        <v>144</v>
      </c>
      <c r="D806" t="s">
        <v>17</v>
      </c>
      <c r="E806" t="s">
        <v>61</v>
      </c>
      <c r="F806" t="s">
        <v>712</v>
      </c>
    </row>
    <row r="807" spans="1:6" x14ac:dyDescent="0.3">
      <c r="A807" s="1">
        <v>43353</v>
      </c>
      <c r="B807">
        <v>1</v>
      </c>
      <c r="C807" t="s">
        <v>144</v>
      </c>
      <c r="D807" t="s">
        <v>433</v>
      </c>
      <c r="E807" t="s">
        <v>61</v>
      </c>
      <c r="F807" t="s">
        <v>435</v>
      </c>
    </row>
    <row r="808" spans="1:6" x14ac:dyDescent="0.3">
      <c r="A808" s="1">
        <v>43321</v>
      </c>
      <c r="B808">
        <v>1</v>
      </c>
      <c r="C808" t="s">
        <v>7</v>
      </c>
      <c r="D808" t="s">
        <v>17</v>
      </c>
      <c r="E808" t="s">
        <v>61</v>
      </c>
      <c r="F808" t="s">
        <v>32</v>
      </c>
    </row>
    <row r="809" spans="1:6" x14ac:dyDescent="0.3">
      <c r="A809" s="1">
        <v>43400</v>
      </c>
      <c r="B809">
        <v>1</v>
      </c>
      <c r="C809" t="s">
        <v>144</v>
      </c>
      <c r="D809" t="s">
        <v>17</v>
      </c>
      <c r="E809" t="s">
        <v>61</v>
      </c>
      <c r="F809" t="s">
        <v>860</v>
      </c>
    </row>
    <row r="810" spans="1:6" x14ac:dyDescent="0.3">
      <c r="A810" s="1">
        <v>43353</v>
      </c>
      <c r="B810">
        <v>1</v>
      </c>
      <c r="C810" t="s">
        <v>144</v>
      </c>
      <c r="D810" t="s">
        <v>409</v>
      </c>
      <c r="E810" t="s">
        <v>61</v>
      </c>
      <c r="F810" t="s">
        <v>415</v>
      </c>
    </row>
    <row r="811" spans="1:6" x14ac:dyDescent="0.3">
      <c r="A811" s="1">
        <v>43369</v>
      </c>
      <c r="B811">
        <v>1</v>
      </c>
      <c r="C811" t="s">
        <v>144</v>
      </c>
      <c r="D811" t="s">
        <v>815</v>
      </c>
      <c r="E811" t="s">
        <v>61</v>
      </c>
    </row>
    <row r="812" spans="1:6" x14ac:dyDescent="0.3">
      <c r="A812" s="1">
        <v>43353</v>
      </c>
      <c r="B812">
        <v>1</v>
      </c>
      <c r="C812" t="s">
        <v>144</v>
      </c>
      <c r="D812" t="s">
        <v>409</v>
      </c>
      <c r="E812" t="s">
        <v>61</v>
      </c>
    </row>
    <row r="813" spans="1:6" x14ac:dyDescent="0.3">
      <c r="A813" s="1">
        <v>43369</v>
      </c>
      <c r="B813">
        <v>2</v>
      </c>
      <c r="C813" t="s">
        <v>144</v>
      </c>
      <c r="D813" t="s">
        <v>433</v>
      </c>
      <c r="E813" t="s">
        <v>526</v>
      </c>
    </row>
    <row r="814" spans="1:6" x14ac:dyDescent="0.3">
      <c r="A814" s="1">
        <v>43385</v>
      </c>
      <c r="B814">
        <v>1</v>
      </c>
      <c r="C814" t="s">
        <v>144</v>
      </c>
      <c r="D814" t="s">
        <v>131</v>
      </c>
      <c r="E814" t="s">
        <v>61</v>
      </c>
    </row>
    <row r="815" spans="1:6" x14ac:dyDescent="0.3">
      <c r="A815" s="1">
        <v>43343</v>
      </c>
      <c r="B815">
        <v>2</v>
      </c>
      <c r="C815" t="s">
        <v>144</v>
      </c>
      <c r="D815" t="s">
        <v>239</v>
      </c>
      <c r="E815" t="s">
        <v>61</v>
      </c>
    </row>
    <row r="816" spans="1:6" x14ac:dyDescent="0.3">
      <c r="A816" s="1">
        <v>43343</v>
      </c>
      <c r="B816">
        <v>1</v>
      </c>
      <c r="C816" t="s">
        <v>144</v>
      </c>
      <c r="D816" t="s">
        <v>131</v>
      </c>
      <c r="E816" t="s">
        <v>61</v>
      </c>
    </row>
    <row r="817" spans="1:5" x14ac:dyDescent="0.3">
      <c r="A817" s="1">
        <v>43400</v>
      </c>
      <c r="B817">
        <v>1</v>
      </c>
      <c r="C817" t="s">
        <v>144</v>
      </c>
      <c r="D817" t="s">
        <v>131</v>
      </c>
      <c r="E817" t="s">
        <v>61</v>
      </c>
    </row>
    <row r="818" spans="1:5" x14ac:dyDescent="0.3">
      <c r="A818" s="1">
        <v>43412</v>
      </c>
      <c r="B818">
        <v>3</v>
      </c>
      <c r="C818" t="s">
        <v>144</v>
      </c>
      <c r="D818" t="s">
        <v>131</v>
      </c>
      <c r="E818" t="s">
        <v>61</v>
      </c>
    </row>
    <row r="819" spans="1:5" x14ac:dyDescent="0.3">
      <c r="A819" s="1">
        <v>43369</v>
      </c>
      <c r="B819">
        <v>2</v>
      </c>
      <c r="C819" t="s">
        <v>144</v>
      </c>
      <c r="D819" t="s">
        <v>131</v>
      </c>
      <c r="E819" t="s">
        <v>61</v>
      </c>
    </row>
    <row r="820" spans="1:5" x14ac:dyDescent="0.3">
      <c r="A820" s="1">
        <v>43385</v>
      </c>
      <c r="B820">
        <v>1</v>
      </c>
      <c r="C820" t="s">
        <v>144</v>
      </c>
      <c r="D820" t="s">
        <v>131</v>
      </c>
      <c r="E820" t="s">
        <v>61</v>
      </c>
    </row>
    <row r="821" spans="1:5" x14ac:dyDescent="0.3">
      <c r="A821" s="1">
        <v>43353</v>
      </c>
      <c r="B821">
        <v>1</v>
      </c>
      <c r="C821" t="s">
        <v>144</v>
      </c>
      <c r="D821" t="s">
        <v>131</v>
      </c>
      <c r="E821" t="s">
        <v>61</v>
      </c>
    </row>
    <row r="822" spans="1:5" x14ac:dyDescent="0.3">
      <c r="A822" s="1">
        <v>43321</v>
      </c>
      <c r="B822">
        <v>1</v>
      </c>
      <c r="C822" t="s">
        <v>123</v>
      </c>
      <c r="D822" t="s">
        <v>131</v>
      </c>
      <c r="E822" t="s">
        <v>61</v>
      </c>
    </row>
    <row r="823" spans="1:5" x14ac:dyDescent="0.3">
      <c r="A823" s="1">
        <v>43385</v>
      </c>
      <c r="B823">
        <v>2</v>
      </c>
      <c r="C823" t="s">
        <v>144</v>
      </c>
      <c r="D823" t="s">
        <v>131</v>
      </c>
      <c r="E823" t="s">
        <v>61</v>
      </c>
    </row>
    <row r="824" spans="1:5" x14ac:dyDescent="0.3">
      <c r="A824" s="1">
        <v>43321</v>
      </c>
      <c r="B824">
        <v>1</v>
      </c>
      <c r="C824" t="s">
        <v>144</v>
      </c>
      <c r="D824" t="s">
        <v>154</v>
      </c>
      <c r="E824" t="s">
        <v>61</v>
      </c>
    </row>
    <row r="825" spans="1:5" x14ac:dyDescent="0.3">
      <c r="A825" s="1">
        <v>43343</v>
      </c>
      <c r="B825">
        <v>1</v>
      </c>
      <c r="C825" t="s">
        <v>144</v>
      </c>
      <c r="D825" t="s">
        <v>131</v>
      </c>
      <c r="E825" t="s">
        <v>526</v>
      </c>
    </row>
    <row r="826" spans="1:5" x14ac:dyDescent="0.3">
      <c r="A826" s="1">
        <v>43353</v>
      </c>
      <c r="B826">
        <v>2</v>
      </c>
      <c r="C826" t="s">
        <v>144</v>
      </c>
      <c r="D826" t="s">
        <v>433</v>
      </c>
      <c r="E826" t="s">
        <v>526</v>
      </c>
    </row>
    <row r="827" spans="1:5" x14ac:dyDescent="0.3">
      <c r="A827" s="1">
        <v>43343</v>
      </c>
      <c r="B827">
        <v>1</v>
      </c>
      <c r="C827" t="s">
        <v>144</v>
      </c>
      <c r="D827" t="s">
        <v>131</v>
      </c>
      <c r="E827" t="s">
        <v>304</v>
      </c>
    </row>
    <row r="828" spans="1:5" x14ac:dyDescent="0.3">
      <c r="A828" s="1">
        <v>43343</v>
      </c>
      <c r="B828">
        <v>1</v>
      </c>
      <c r="C828" t="s">
        <v>144</v>
      </c>
      <c r="D828" t="s">
        <v>239</v>
      </c>
      <c r="E828" t="s">
        <v>61</v>
      </c>
    </row>
    <row r="829" spans="1:5" x14ac:dyDescent="0.3">
      <c r="A829" s="1">
        <v>43353</v>
      </c>
      <c r="B829">
        <v>1</v>
      </c>
      <c r="C829" t="s">
        <v>144</v>
      </c>
      <c r="D829" t="s">
        <v>131</v>
      </c>
      <c r="E829" t="s">
        <v>61</v>
      </c>
    </row>
    <row r="830" spans="1:5" x14ac:dyDescent="0.3">
      <c r="A830" s="1">
        <v>43412</v>
      </c>
      <c r="B830">
        <v>4</v>
      </c>
      <c r="C830" t="s">
        <v>144</v>
      </c>
      <c r="D830" t="s">
        <v>131</v>
      </c>
      <c r="E830" t="s">
        <v>61</v>
      </c>
    </row>
    <row r="831" spans="1:5" x14ac:dyDescent="0.3">
      <c r="A831" s="1">
        <v>43369</v>
      </c>
      <c r="B831">
        <v>1</v>
      </c>
      <c r="C831" t="s">
        <v>144</v>
      </c>
      <c r="D831" t="s">
        <v>336</v>
      </c>
      <c r="E831" t="s">
        <v>61</v>
      </c>
    </row>
    <row r="832" spans="1:5" x14ac:dyDescent="0.3">
      <c r="A832" s="1">
        <v>43400</v>
      </c>
      <c r="B832">
        <v>1</v>
      </c>
      <c r="C832" t="s">
        <v>144</v>
      </c>
      <c r="D832" t="s">
        <v>336</v>
      </c>
      <c r="E832" t="s">
        <v>61</v>
      </c>
    </row>
    <row r="833" spans="1:5" x14ac:dyDescent="0.3">
      <c r="A833" s="1">
        <v>43343</v>
      </c>
      <c r="B833">
        <v>2</v>
      </c>
      <c r="C833" t="s">
        <v>144</v>
      </c>
      <c r="D833" t="s">
        <v>336</v>
      </c>
      <c r="E833" t="s">
        <v>526</v>
      </c>
    </row>
    <row r="834" spans="1:5" x14ac:dyDescent="0.3">
      <c r="A834" s="1">
        <v>43353</v>
      </c>
      <c r="B834">
        <v>1</v>
      </c>
      <c r="C834" t="s">
        <v>144</v>
      </c>
      <c r="D834" t="s">
        <v>336</v>
      </c>
      <c r="E834" t="s">
        <v>61</v>
      </c>
    </row>
    <row r="835" spans="1:5" x14ac:dyDescent="0.3">
      <c r="A835" s="1">
        <v>43385</v>
      </c>
      <c r="B835">
        <v>2</v>
      </c>
      <c r="C835" t="s">
        <v>144</v>
      </c>
      <c r="D835" t="s">
        <v>336</v>
      </c>
      <c r="E835" t="s">
        <v>61</v>
      </c>
    </row>
    <row r="836" spans="1:5" x14ac:dyDescent="0.3">
      <c r="A836" s="1">
        <v>43343</v>
      </c>
      <c r="B836">
        <v>1</v>
      </c>
      <c r="C836" t="s">
        <v>144</v>
      </c>
      <c r="D836" t="s">
        <v>220</v>
      </c>
      <c r="E836" t="s">
        <v>61</v>
      </c>
    </row>
    <row r="837" spans="1:5" x14ac:dyDescent="0.3">
      <c r="A837" s="1">
        <v>43353</v>
      </c>
      <c r="B837">
        <v>5</v>
      </c>
      <c r="C837" t="s">
        <v>144</v>
      </c>
      <c r="D837" t="s">
        <v>364</v>
      </c>
      <c r="E837" t="s">
        <v>61</v>
      </c>
    </row>
    <row r="838" spans="1:5" x14ac:dyDescent="0.3">
      <c r="A838" s="1">
        <v>43369</v>
      </c>
      <c r="B838">
        <v>4</v>
      </c>
      <c r="C838" t="s">
        <v>144</v>
      </c>
      <c r="D838" t="s">
        <v>364</v>
      </c>
      <c r="E838" t="s">
        <v>61</v>
      </c>
    </row>
    <row r="839" spans="1:5" x14ac:dyDescent="0.3">
      <c r="A839" s="1">
        <v>43412</v>
      </c>
      <c r="B839">
        <v>1</v>
      </c>
      <c r="C839" t="s">
        <v>144</v>
      </c>
      <c r="D839" t="s">
        <v>364</v>
      </c>
      <c r="E839" t="s">
        <v>61</v>
      </c>
    </row>
    <row r="840" spans="1:5" x14ac:dyDescent="0.3">
      <c r="A840" s="1">
        <v>43353</v>
      </c>
      <c r="B840">
        <v>2</v>
      </c>
      <c r="C840" t="s">
        <v>144</v>
      </c>
      <c r="D840" t="s">
        <v>364</v>
      </c>
      <c r="E840" t="s">
        <v>526</v>
      </c>
    </row>
    <row r="841" spans="1:5" x14ac:dyDescent="0.3">
      <c r="A841" s="1">
        <v>43369</v>
      </c>
      <c r="B841">
        <v>1</v>
      </c>
      <c r="C841" t="s">
        <v>144</v>
      </c>
      <c r="D841" t="s">
        <v>364</v>
      </c>
      <c r="E841" t="s">
        <v>61</v>
      </c>
    </row>
    <row r="842" spans="1:5" x14ac:dyDescent="0.3">
      <c r="A842" s="1">
        <v>43353</v>
      </c>
      <c r="B842">
        <v>6</v>
      </c>
      <c r="C842" t="s">
        <v>7</v>
      </c>
      <c r="D842" t="s">
        <v>489</v>
      </c>
      <c r="E842" t="s">
        <v>526</v>
      </c>
    </row>
    <row r="843" spans="1:5" x14ac:dyDescent="0.3">
      <c r="A843" s="1">
        <v>43353</v>
      </c>
      <c r="B843">
        <v>1</v>
      </c>
      <c r="C843" t="s">
        <v>144</v>
      </c>
      <c r="D843" t="s">
        <v>364</v>
      </c>
      <c r="E843" t="s">
        <v>61</v>
      </c>
    </row>
    <row r="844" spans="1:5" x14ac:dyDescent="0.3">
      <c r="A844" s="1">
        <v>43343</v>
      </c>
      <c r="B844">
        <v>1</v>
      </c>
      <c r="C844" t="s">
        <v>144</v>
      </c>
      <c r="D844" t="s">
        <v>364</v>
      </c>
      <c r="E844" t="s">
        <v>526</v>
      </c>
    </row>
    <row r="845" spans="1:5" x14ac:dyDescent="0.3">
      <c r="A845" s="1">
        <v>43369</v>
      </c>
      <c r="B845">
        <v>1</v>
      </c>
      <c r="C845" t="s">
        <v>144</v>
      </c>
      <c r="D845" t="s">
        <v>364</v>
      </c>
      <c r="E845" t="s">
        <v>61</v>
      </c>
    </row>
    <row r="846" spans="1:5" x14ac:dyDescent="0.3">
      <c r="A846" s="1">
        <v>43400</v>
      </c>
      <c r="B846">
        <v>5</v>
      </c>
      <c r="C846" t="s">
        <v>144</v>
      </c>
      <c r="D846" t="s">
        <v>861</v>
      </c>
      <c r="E846" t="s">
        <v>61</v>
      </c>
    </row>
    <row r="847" spans="1:5" x14ac:dyDescent="0.3">
      <c r="A847" s="1">
        <v>43412</v>
      </c>
      <c r="B847">
        <v>1</v>
      </c>
      <c r="C847" t="s">
        <v>144</v>
      </c>
      <c r="D847" t="s">
        <v>861</v>
      </c>
      <c r="E847" t="s">
        <v>61</v>
      </c>
    </row>
    <row r="848" spans="1:5" x14ac:dyDescent="0.3">
      <c r="A848" s="1">
        <v>43343</v>
      </c>
      <c r="B848">
        <v>1</v>
      </c>
      <c r="C848" t="s">
        <v>144</v>
      </c>
      <c r="D848" t="s">
        <v>189</v>
      </c>
      <c r="E848" t="s">
        <v>61</v>
      </c>
    </row>
    <row r="849" spans="1:5" x14ac:dyDescent="0.3">
      <c r="A849" s="1">
        <v>43369</v>
      </c>
      <c r="B849">
        <v>1</v>
      </c>
      <c r="C849" t="s">
        <v>144</v>
      </c>
      <c r="D849" t="s">
        <v>538</v>
      </c>
      <c r="E849" t="s">
        <v>526</v>
      </c>
    </row>
    <row r="850" spans="1:5" x14ac:dyDescent="0.3">
      <c r="A850" s="1">
        <v>43400</v>
      </c>
      <c r="B850">
        <v>1</v>
      </c>
      <c r="C850" t="s">
        <v>144</v>
      </c>
      <c r="D850" t="s">
        <v>682</v>
      </c>
      <c r="E850" t="s">
        <v>61</v>
      </c>
    </row>
    <row r="851" spans="1:5" x14ac:dyDescent="0.3">
      <c r="A851" s="1">
        <v>43343</v>
      </c>
      <c r="B851">
        <v>1</v>
      </c>
      <c r="C851" t="s">
        <v>144</v>
      </c>
      <c r="D851" t="s">
        <v>189</v>
      </c>
      <c r="E851" t="s">
        <v>61</v>
      </c>
    </row>
    <row r="852" spans="1:5" x14ac:dyDescent="0.3">
      <c r="A852" s="1">
        <v>43412</v>
      </c>
      <c r="B852">
        <v>1</v>
      </c>
      <c r="C852" t="s">
        <v>144</v>
      </c>
      <c r="D852" t="s">
        <v>682</v>
      </c>
      <c r="E852" t="s">
        <v>61</v>
      </c>
    </row>
    <row r="853" spans="1:5" x14ac:dyDescent="0.3">
      <c r="A853" s="1">
        <v>43353</v>
      </c>
      <c r="B853">
        <v>1</v>
      </c>
      <c r="C853" t="s">
        <v>144</v>
      </c>
      <c r="D853" t="s">
        <v>682</v>
      </c>
      <c r="E853" t="s">
        <v>61</v>
      </c>
    </row>
    <row r="854" spans="1:5" x14ac:dyDescent="0.3">
      <c r="A854" s="1">
        <v>43385</v>
      </c>
      <c r="B854">
        <v>1</v>
      </c>
      <c r="C854" t="s">
        <v>144</v>
      </c>
      <c r="D854" t="s">
        <v>682</v>
      </c>
      <c r="E854" t="s">
        <v>61</v>
      </c>
    </row>
    <row r="855" spans="1:5" x14ac:dyDescent="0.3">
      <c r="A855" s="1">
        <v>43385</v>
      </c>
      <c r="B855">
        <v>1</v>
      </c>
      <c r="C855" t="s">
        <v>144</v>
      </c>
      <c r="D855" t="s">
        <v>682</v>
      </c>
      <c r="E855" t="s">
        <v>61</v>
      </c>
    </row>
    <row r="856" spans="1:5" x14ac:dyDescent="0.3">
      <c r="A856" s="1">
        <v>43343</v>
      </c>
      <c r="B856">
        <v>1</v>
      </c>
      <c r="C856" t="s">
        <v>144</v>
      </c>
      <c r="D856" t="s">
        <v>276</v>
      </c>
      <c r="E856" t="s">
        <v>304</v>
      </c>
    </row>
    <row r="857" spans="1:5" x14ac:dyDescent="0.3">
      <c r="A857" s="1">
        <v>43412</v>
      </c>
      <c r="B857">
        <v>1</v>
      </c>
      <c r="C857" t="s">
        <v>144</v>
      </c>
      <c r="D857" t="s">
        <v>682</v>
      </c>
      <c r="E857" t="s">
        <v>61</v>
      </c>
    </row>
    <row r="858" spans="1:5" x14ac:dyDescent="0.3">
      <c r="A858" s="1">
        <v>43321</v>
      </c>
      <c r="B858">
        <v>1</v>
      </c>
      <c r="C858" t="s">
        <v>78</v>
      </c>
      <c r="D858" t="s">
        <v>109</v>
      </c>
      <c r="E858" t="s">
        <v>61</v>
      </c>
    </row>
    <row r="859" spans="1:5" x14ac:dyDescent="0.3">
      <c r="A859" s="1">
        <v>43353</v>
      </c>
      <c r="B859">
        <v>1</v>
      </c>
      <c r="C859" t="s">
        <v>144</v>
      </c>
      <c r="D859" t="s">
        <v>109</v>
      </c>
      <c r="E859" t="s">
        <v>526</v>
      </c>
    </row>
    <row r="860" spans="1:5" x14ac:dyDescent="0.3">
      <c r="A860" s="1">
        <v>43321</v>
      </c>
      <c r="B860">
        <v>1</v>
      </c>
      <c r="C860" t="s">
        <v>144</v>
      </c>
      <c r="D860" t="s">
        <v>109</v>
      </c>
      <c r="E860" t="s">
        <v>61</v>
      </c>
    </row>
    <row r="861" spans="1:5" x14ac:dyDescent="0.3">
      <c r="A861" s="1">
        <v>43369</v>
      </c>
      <c r="B861">
        <v>1</v>
      </c>
      <c r="C861" t="s">
        <v>144</v>
      </c>
      <c r="D861" t="s">
        <v>539</v>
      </c>
      <c r="E861" t="s">
        <v>526</v>
      </c>
    </row>
    <row r="862" spans="1:5" x14ac:dyDescent="0.3">
      <c r="A862" s="1">
        <v>43353</v>
      </c>
      <c r="B862">
        <v>1</v>
      </c>
      <c r="C862" t="s">
        <v>144</v>
      </c>
      <c r="D862" t="s">
        <v>264</v>
      </c>
      <c r="E862" t="s">
        <v>61</v>
      </c>
    </row>
    <row r="863" spans="1:5" x14ac:dyDescent="0.3">
      <c r="A863" s="1">
        <v>43343</v>
      </c>
      <c r="B863">
        <v>5</v>
      </c>
      <c r="C863" t="s">
        <v>144</v>
      </c>
      <c r="D863" t="s">
        <v>333</v>
      </c>
      <c r="E863" t="s">
        <v>526</v>
      </c>
    </row>
    <row r="864" spans="1:5" x14ac:dyDescent="0.3">
      <c r="A864" s="1">
        <v>43369</v>
      </c>
      <c r="B864">
        <v>1</v>
      </c>
      <c r="C864" t="s">
        <v>144</v>
      </c>
      <c r="D864" t="s">
        <v>264</v>
      </c>
      <c r="E864" t="s">
        <v>61</v>
      </c>
    </row>
    <row r="865" spans="1:5" x14ac:dyDescent="0.3">
      <c r="A865" s="1">
        <v>43385</v>
      </c>
      <c r="B865">
        <v>1</v>
      </c>
      <c r="C865" t="s">
        <v>144</v>
      </c>
      <c r="D865" t="s">
        <v>264</v>
      </c>
      <c r="E865" t="s">
        <v>61</v>
      </c>
    </row>
    <row r="866" spans="1:5" x14ac:dyDescent="0.3">
      <c r="A866" s="1">
        <v>43400</v>
      </c>
      <c r="B866">
        <v>1</v>
      </c>
      <c r="C866" t="s">
        <v>144</v>
      </c>
      <c r="D866" t="s">
        <v>264</v>
      </c>
      <c r="E866" t="s">
        <v>61</v>
      </c>
    </row>
    <row r="867" spans="1:5" x14ac:dyDescent="0.3">
      <c r="A867" s="1">
        <v>43412</v>
      </c>
      <c r="B867">
        <v>1</v>
      </c>
      <c r="C867" t="s">
        <v>144</v>
      </c>
      <c r="D867" t="s">
        <v>264</v>
      </c>
      <c r="E867" t="s">
        <v>61</v>
      </c>
    </row>
    <row r="868" spans="1:5" x14ac:dyDescent="0.3">
      <c r="A868" s="1">
        <v>43343</v>
      </c>
      <c r="B868">
        <v>3</v>
      </c>
      <c r="C868" t="s">
        <v>144</v>
      </c>
      <c r="D868" t="s">
        <v>333</v>
      </c>
      <c r="E868" t="s">
        <v>526</v>
      </c>
    </row>
    <row r="869" spans="1:5" x14ac:dyDescent="0.3">
      <c r="A869" s="1">
        <v>43353</v>
      </c>
      <c r="B869">
        <v>2</v>
      </c>
      <c r="C869" t="s">
        <v>7</v>
      </c>
      <c r="D869" t="s">
        <v>490</v>
      </c>
      <c r="E869" t="s">
        <v>526</v>
      </c>
    </row>
    <row r="870" spans="1:5" x14ac:dyDescent="0.3">
      <c r="A870" s="1">
        <v>43343</v>
      </c>
      <c r="B870">
        <v>2</v>
      </c>
      <c r="C870" t="s">
        <v>144</v>
      </c>
      <c r="D870" t="s">
        <v>264</v>
      </c>
      <c r="E870" t="s">
        <v>61</v>
      </c>
    </row>
    <row r="871" spans="1:5" x14ac:dyDescent="0.3">
      <c r="A871" s="1">
        <v>43353</v>
      </c>
      <c r="B871">
        <v>2</v>
      </c>
      <c r="C871" t="s">
        <v>144</v>
      </c>
      <c r="D871" t="s">
        <v>264</v>
      </c>
      <c r="E871" t="s">
        <v>61</v>
      </c>
    </row>
    <row r="872" spans="1:5" x14ac:dyDescent="0.3">
      <c r="A872" s="1">
        <v>43353</v>
      </c>
      <c r="B872">
        <v>1</v>
      </c>
      <c r="C872" t="s">
        <v>144</v>
      </c>
      <c r="D872" t="s">
        <v>264</v>
      </c>
      <c r="E872" t="s">
        <v>526</v>
      </c>
    </row>
    <row r="873" spans="1:5" x14ac:dyDescent="0.3">
      <c r="A873" s="1">
        <v>43321</v>
      </c>
      <c r="B873">
        <v>1</v>
      </c>
      <c r="C873" t="s">
        <v>7</v>
      </c>
      <c r="D873" t="s">
        <v>53</v>
      </c>
      <c r="E873" t="s">
        <v>72</v>
      </c>
    </row>
    <row r="874" spans="1:5" x14ac:dyDescent="0.3">
      <c r="A874" s="1">
        <v>43369</v>
      </c>
      <c r="B874">
        <v>1</v>
      </c>
      <c r="C874" t="s">
        <v>144</v>
      </c>
      <c r="D874" t="s">
        <v>721</v>
      </c>
      <c r="E874" t="s">
        <v>61</v>
      </c>
    </row>
    <row r="875" spans="1:5" x14ac:dyDescent="0.3">
      <c r="A875" s="1">
        <v>43343</v>
      </c>
      <c r="B875">
        <v>2</v>
      </c>
      <c r="C875" t="s">
        <v>144</v>
      </c>
      <c r="D875" t="s">
        <v>335</v>
      </c>
      <c r="E875" t="s">
        <v>526</v>
      </c>
    </row>
    <row r="876" spans="1:5" x14ac:dyDescent="0.3">
      <c r="A876" s="1">
        <v>43353</v>
      </c>
      <c r="B876">
        <v>2</v>
      </c>
      <c r="C876" t="s">
        <v>144</v>
      </c>
      <c r="D876" t="s">
        <v>469</v>
      </c>
      <c r="E876" t="s">
        <v>526</v>
      </c>
    </row>
    <row r="877" spans="1:5" x14ac:dyDescent="0.3">
      <c r="A877" s="1">
        <v>43321</v>
      </c>
      <c r="B877">
        <v>2</v>
      </c>
      <c r="C877" t="s">
        <v>78</v>
      </c>
      <c r="D877" t="s">
        <v>17</v>
      </c>
      <c r="E877" t="s">
        <v>61</v>
      </c>
    </row>
    <row r="878" spans="1:5" x14ac:dyDescent="0.3">
      <c r="A878" s="1">
        <v>43343</v>
      </c>
      <c r="B878">
        <v>4</v>
      </c>
      <c r="C878" t="s">
        <v>144</v>
      </c>
      <c r="D878" t="s">
        <v>17</v>
      </c>
      <c r="E878" t="s">
        <v>526</v>
      </c>
    </row>
    <row r="879" spans="1:5" x14ac:dyDescent="0.3">
      <c r="A879" s="1">
        <v>43353</v>
      </c>
      <c r="B879">
        <v>6</v>
      </c>
      <c r="C879" t="s">
        <v>144</v>
      </c>
      <c r="D879" t="s">
        <v>17</v>
      </c>
      <c r="E879" t="s">
        <v>526</v>
      </c>
    </row>
    <row r="880" spans="1:5" x14ac:dyDescent="0.3">
      <c r="A880" s="1">
        <v>43369</v>
      </c>
      <c r="B880">
        <v>10</v>
      </c>
      <c r="C880" t="s">
        <v>144</v>
      </c>
      <c r="D880" t="s">
        <v>17</v>
      </c>
      <c r="E880" t="s">
        <v>61</v>
      </c>
    </row>
    <row r="881" spans="1:5" x14ac:dyDescent="0.3">
      <c r="A881" s="1">
        <v>43385</v>
      </c>
      <c r="B881">
        <v>7</v>
      </c>
      <c r="C881" t="s">
        <v>144</v>
      </c>
      <c r="D881" t="s">
        <v>17</v>
      </c>
      <c r="E881" t="s">
        <v>61</v>
      </c>
    </row>
    <row r="882" spans="1:5" x14ac:dyDescent="0.3">
      <c r="A882" s="1">
        <v>43353</v>
      </c>
      <c r="B882">
        <v>1</v>
      </c>
      <c r="C882" t="s">
        <v>7</v>
      </c>
      <c r="D882" t="s">
        <v>17</v>
      </c>
      <c r="E882" t="s">
        <v>526</v>
      </c>
    </row>
    <row r="883" spans="1:5" x14ac:dyDescent="0.3">
      <c r="A883" s="1">
        <v>43321</v>
      </c>
      <c r="B883">
        <v>1</v>
      </c>
      <c r="C883" t="s">
        <v>7</v>
      </c>
      <c r="D883" t="s">
        <v>9</v>
      </c>
      <c r="E883" t="s">
        <v>61</v>
      </c>
    </row>
    <row r="884" spans="1:5" x14ac:dyDescent="0.3">
      <c r="A884" s="1">
        <v>43343</v>
      </c>
      <c r="B884">
        <v>1</v>
      </c>
      <c r="C884" t="s">
        <v>144</v>
      </c>
      <c r="D884" t="s">
        <v>219</v>
      </c>
      <c r="E884" t="s">
        <v>61</v>
      </c>
    </row>
    <row r="885" spans="1:5" x14ac:dyDescent="0.3">
      <c r="A885" s="1">
        <v>43412</v>
      </c>
      <c r="B885">
        <v>8</v>
      </c>
      <c r="C885" t="s">
        <v>144</v>
      </c>
      <c r="D885" t="s">
        <v>219</v>
      </c>
      <c r="E885" t="s">
        <v>61</v>
      </c>
    </row>
    <row r="886" spans="1:5" x14ac:dyDescent="0.3">
      <c r="A886" s="1">
        <v>43400</v>
      </c>
      <c r="B886">
        <v>1</v>
      </c>
      <c r="C886" t="s">
        <v>144</v>
      </c>
      <c r="D886" t="s">
        <v>492</v>
      </c>
      <c r="E886" t="s">
        <v>61</v>
      </c>
    </row>
    <row r="887" spans="1:5" x14ac:dyDescent="0.3">
      <c r="A887" s="1">
        <v>43400</v>
      </c>
      <c r="B887">
        <v>1</v>
      </c>
      <c r="C887" t="s">
        <v>144</v>
      </c>
      <c r="D887" t="s">
        <v>492</v>
      </c>
      <c r="E887" t="s">
        <v>61</v>
      </c>
    </row>
    <row r="888" spans="1:5" x14ac:dyDescent="0.3">
      <c r="A888" s="1">
        <v>43343</v>
      </c>
      <c r="B888">
        <v>1</v>
      </c>
      <c r="C888" t="s">
        <v>144</v>
      </c>
      <c r="D888" t="s">
        <v>355</v>
      </c>
      <c r="E888" t="s">
        <v>526</v>
      </c>
    </row>
    <row r="889" spans="1:5" x14ac:dyDescent="0.3">
      <c r="A889" s="1">
        <v>43353</v>
      </c>
      <c r="B889">
        <v>1</v>
      </c>
      <c r="C889" t="s">
        <v>7</v>
      </c>
      <c r="D889" t="s">
        <v>492</v>
      </c>
      <c r="E889" t="s">
        <v>526</v>
      </c>
    </row>
    <row r="890" spans="1:5" x14ac:dyDescent="0.3">
      <c r="A890" s="1">
        <v>43369</v>
      </c>
      <c r="B890">
        <v>1</v>
      </c>
      <c r="C890" t="s">
        <v>144</v>
      </c>
      <c r="D890" t="s">
        <v>354</v>
      </c>
      <c r="E890" t="s">
        <v>61</v>
      </c>
    </row>
    <row r="891" spans="1:5" x14ac:dyDescent="0.3">
      <c r="A891" s="1">
        <v>43343</v>
      </c>
      <c r="B891">
        <v>1</v>
      </c>
      <c r="C891" t="s">
        <v>144</v>
      </c>
      <c r="D891" t="s">
        <v>354</v>
      </c>
      <c r="E891" t="s">
        <v>526</v>
      </c>
    </row>
    <row r="892" spans="1:5" x14ac:dyDescent="0.3">
      <c r="A892" s="1">
        <v>43321</v>
      </c>
      <c r="B892">
        <v>1</v>
      </c>
      <c r="C892" t="s">
        <v>1066</v>
      </c>
      <c r="D892" t="s">
        <v>47</v>
      </c>
      <c r="E892" t="s">
        <v>72</v>
      </c>
    </row>
    <row r="893" spans="1:5" x14ac:dyDescent="0.3">
      <c r="A893" s="1">
        <v>43343</v>
      </c>
      <c r="B893">
        <v>1</v>
      </c>
      <c r="C893" t="s">
        <v>0</v>
      </c>
      <c r="D893" t="s">
        <v>369</v>
      </c>
      <c r="E893" t="s">
        <v>526</v>
      </c>
    </row>
    <row r="894" spans="1:5" x14ac:dyDescent="0.3">
      <c r="A894" s="1">
        <v>43353</v>
      </c>
      <c r="B894">
        <v>1</v>
      </c>
      <c r="C894" t="s">
        <v>0</v>
      </c>
      <c r="D894" t="s">
        <v>156</v>
      </c>
      <c r="E894" t="s">
        <v>61</v>
      </c>
    </row>
    <row r="895" spans="1:5" x14ac:dyDescent="0.3">
      <c r="A895" s="1">
        <v>43385</v>
      </c>
      <c r="B895">
        <v>3</v>
      </c>
      <c r="C895" t="s">
        <v>0</v>
      </c>
      <c r="D895" t="s">
        <v>156</v>
      </c>
      <c r="E895" t="s">
        <v>61</v>
      </c>
    </row>
    <row r="896" spans="1:5" x14ac:dyDescent="0.3">
      <c r="A896" s="1">
        <v>43412</v>
      </c>
      <c r="B896">
        <v>1</v>
      </c>
      <c r="C896" t="s">
        <v>0</v>
      </c>
      <c r="D896" t="s">
        <v>156</v>
      </c>
      <c r="E896" t="s">
        <v>61</v>
      </c>
    </row>
    <row r="897" spans="1:5" x14ac:dyDescent="0.3">
      <c r="A897" s="1">
        <v>43353</v>
      </c>
      <c r="B897">
        <v>3</v>
      </c>
      <c r="C897" t="s">
        <v>0</v>
      </c>
      <c r="D897" t="s">
        <v>156</v>
      </c>
      <c r="E897" t="s">
        <v>61</v>
      </c>
    </row>
    <row r="898" spans="1:5" x14ac:dyDescent="0.3">
      <c r="A898" s="1">
        <v>43321</v>
      </c>
      <c r="B898">
        <v>1</v>
      </c>
      <c r="C898" t="s">
        <v>79</v>
      </c>
      <c r="D898" t="s">
        <v>114</v>
      </c>
      <c r="E898" t="s">
        <v>61</v>
      </c>
    </row>
    <row r="899" spans="1:5" x14ac:dyDescent="0.3">
      <c r="A899" s="1">
        <v>43343</v>
      </c>
      <c r="B899">
        <v>2</v>
      </c>
      <c r="C899" t="s">
        <v>0</v>
      </c>
      <c r="D899" t="s">
        <v>156</v>
      </c>
      <c r="E899" t="s">
        <v>526</v>
      </c>
    </row>
    <row r="900" spans="1:5" x14ac:dyDescent="0.3">
      <c r="A900" s="1">
        <v>43343</v>
      </c>
      <c r="B900">
        <v>1</v>
      </c>
      <c r="C900" t="s">
        <v>226</v>
      </c>
      <c r="D900" t="s">
        <v>156</v>
      </c>
      <c r="E900" t="s">
        <v>61</v>
      </c>
    </row>
    <row r="901" spans="1:5" x14ac:dyDescent="0.3">
      <c r="A901" s="1">
        <v>43369</v>
      </c>
      <c r="B901">
        <v>1</v>
      </c>
      <c r="C901" t="s">
        <v>0</v>
      </c>
      <c r="D901" t="s">
        <v>114</v>
      </c>
      <c r="E901" t="s">
        <v>61</v>
      </c>
    </row>
    <row r="902" spans="1:5" x14ac:dyDescent="0.3">
      <c r="A902" s="1">
        <v>43385</v>
      </c>
      <c r="B902">
        <v>1</v>
      </c>
      <c r="C902" t="s">
        <v>0</v>
      </c>
      <c r="D902" t="s">
        <v>156</v>
      </c>
      <c r="E902" t="s">
        <v>61</v>
      </c>
    </row>
    <row r="903" spans="1:5" x14ac:dyDescent="0.3">
      <c r="A903" s="1">
        <v>43400</v>
      </c>
      <c r="B903">
        <v>1</v>
      </c>
      <c r="C903" t="s">
        <v>0</v>
      </c>
      <c r="D903" t="s">
        <v>156</v>
      </c>
      <c r="E903" t="s">
        <v>61</v>
      </c>
    </row>
    <row r="904" spans="1:5" x14ac:dyDescent="0.3">
      <c r="A904" s="1">
        <v>43353</v>
      </c>
      <c r="B904">
        <v>1</v>
      </c>
      <c r="C904" t="s">
        <v>0</v>
      </c>
      <c r="D904" t="s">
        <v>482</v>
      </c>
      <c r="E904" t="s">
        <v>526</v>
      </c>
    </row>
    <row r="905" spans="1:5" x14ac:dyDescent="0.3">
      <c r="A905" s="1">
        <v>43343</v>
      </c>
      <c r="B905">
        <v>1</v>
      </c>
      <c r="C905" t="s">
        <v>226</v>
      </c>
      <c r="D905" t="s">
        <v>156</v>
      </c>
      <c r="E905" t="s">
        <v>61</v>
      </c>
    </row>
    <row r="906" spans="1:5" x14ac:dyDescent="0.3">
      <c r="A906" s="1">
        <v>43385</v>
      </c>
      <c r="B906">
        <v>1</v>
      </c>
      <c r="C906" t="s">
        <v>0</v>
      </c>
      <c r="D906" t="s">
        <v>156</v>
      </c>
      <c r="E906" t="s">
        <v>61</v>
      </c>
    </row>
    <row r="907" spans="1:5" x14ac:dyDescent="0.3">
      <c r="A907" s="1">
        <v>43321</v>
      </c>
      <c r="B907">
        <v>1</v>
      </c>
      <c r="C907" t="s">
        <v>0</v>
      </c>
      <c r="D907" t="s">
        <v>156</v>
      </c>
      <c r="E907" t="s">
        <v>61</v>
      </c>
    </row>
    <row r="908" spans="1:5" x14ac:dyDescent="0.3">
      <c r="A908" s="1">
        <v>43353</v>
      </c>
      <c r="B908">
        <v>1</v>
      </c>
      <c r="C908" t="s">
        <v>0</v>
      </c>
      <c r="D908" t="s">
        <v>156</v>
      </c>
      <c r="E908" t="s">
        <v>526</v>
      </c>
    </row>
    <row r="909" spans="1:5" x14ac:dyDescent="0.3">
      <c r="A909" s="1">
        <v>43369</v>
      </c>
      <c r="B909">
        <v>1</v>
      </c>
      <c r="C909" t="s">
        <v>0</v>
      </c>
      <c r="D909" t="s">
        <v>156</v>
      </c>
      <c r="E909" t="s">
        <v>61</v>
      </c>
    </row>
    <row r="910" spans="1:5" x14ac:dyDescent="0.3">
      <c r="A910" s="1">
        <v>43385</v>
      </c>
      <c r="B910">
        <v>2</v>
      </c>
      <c r="C910" t="s">
        <v>0</v>
      </c>
      <c r="D910" t="s">
        <v>156</v>
      </c>
      <c r="E910" t="s">
        <v>61</v>
      </c>
    </row>
    <row r="911" spans="1:5" x14ac:dyDescent="0.3">
      <c r="A911" s="1">
        <v>43412</v>
      </c>
      <c r="B911">
        <v>4</v>
      </c>
      <c r="C911" t="s">
        <v>0</v>
      </c>
      <c r="D911" t="s">
        <v>156</v>
      </c>
      <c r="E911" t="s">
        <v>61</v>
      </c>
    </row>
    <row r="912" spans="1:5" x14ac:dyDescent="0.3">
      <c r="A912" s="1">
        <v>43343</v>
      </c>
      <c r="B912">
        <v>1</v>
      </c>
      <c r="C912" t="s">
        <v>180</v>
      </c>
      <c r="D912" t="s">
        <v>156</v>
      </c>
      <c r="E912" t="s">
        <v>61</v>
      </c>
    </row>
    <row r="913" spans="1:5" x14ac:dyDescent="0.3">
      <c r="A913" s="1">
        <v>43412</v>
      </c>
      <c r="B913">
        <v>4</v>
      </c>
      <c r="C913" t="s">
        <v>0</v>
      </c>
      <c r="D913" t="s">
        <v>156</v>
      </c>
      <c r="E913" t="s">
        <v>61</v>
      </c>
    </row>
    <row r="914" spans="1:5" x14ac:dyDescent="0.3">
      <c r="A914" s="1">
        <v>43412</v>
      </c>
      <c r="B914">
        <v>1</v>
      </c>
      <c r="C914" t="s">
        <v>0</v>
      </c>
      <c r="D914" t="s">
        <v>570</v>
      </c>
      <c r="E914" t="s">
        <v>61</v>
      </c>
    </row>
    <row r="915" spans="1:5" x14ac:dyDescent="0.3">
      <c r="A915" s="1">
        <v>43400</v>
      </c>
      <c r="B915">
        <v>1</v>
      </c>
      <c r="C915" t="s">
        <v>0</v>
      </c>
      <c r="D915" t="s">
        <v>570</v>
      </c>
      <c r="E915" t="s">
        <v>61</v>
      </c>
    </row>
    <row r="916" spans="1:5" x14ac:dyDescent="0.3">
      <c r="A916" s="1">
        <v>43412</v>
      </c>
      <c r="B916">
        <v>1</v>
      </c>
      <c r="C916" t="s">
        <v>0</v>
      </c>
      <c r="D916" t="s">
        <v>570</v>
      </c>
      <c r="E916" t="s">
        <v>61</v>
      </c>
    </row>
    <row r="917" spans="1:5" x14ac:dyDescent="0.3">
      <c r="A917" s="1">
        <v>43353</v>
      </c>
      <c r="B917">
        <v>1</v>
      </c>
      <c r="C917" t="s">
        <v>0</v>
      </c>
      <c r="D917" t="s">
        <v>570</v>
      </c>
      <c r="E917" t="s">
        <v>61</v>
      </c>
    </row>
    <row r="918" spans="1:5" x14ac:dyDescent="0.3">
      <c r="A918" s="1">
        <v>43369</v>
      </c>
      <c r="B918">
        <v>1</v>
      </c>
      <c r="C918" t="s">
        <v>0</v>
      </c>
      <c r="D918" t="s">
        <v>570</v>
      </c>
      <c r="E918" t="s">
        <v>61</v>
      </c>
    </row>
    <row r="919" spans="1:5" x14ac:dyDescent="0.3">
      <c r="A919" s="1">
        <v>43385</v>
      </c>
      <c r="B919">
        <v>1</v>
      </c>
      <c r="C919" t="s">
        <v>0</v>
      </c>
      <c r="D919" t="s">
        <v>570</v>
      </c>
      <c r="E919" t="s">
        <v>61</v>
      </c>
    </row>
    <row r="920" spans="1:5" x14ac:dyDescent="0.3">
      <c r="A920" s="1">
        <v>43400</v>
      </c>
      <c r="B920">
        <v>1</v>
      </c>
      <c r="C920" t="s">
        <v>0</v>
      </c>
      <c r="D920" t="s">
        <v>570</v>
      </c>
      <c r="E920" t="s">
        <v>61</v>
      </c>
    </row>
    <row r="921" spans="1:5" x14ac:dyDescent="0.3">
      <c r="A921" s="1">
        <v>43353</v>
      </c>
      <c r="B921">
        <v>9</v>
      </c>
      <c r="C921" t="s">
        <v>11</v>
      </c>
      <c r="D921" t="s">
        <v>43</v>
      </c>
    </row>
    <row r="922" spans="1:5" x14ac:dyDescent="0.3">
      <c r="A922" s="1">
        <v>43353</v>
      </c>
      <c r="B922">
        <v>1</v>
      </c>
      <c r="C922" t="s">
        <v>11</v>
      </c>
      <c r="D922" t="s">
        <v>660</v>
      </c>
    </row>
  </sheetData>
  <sortState ref="A1:F922">
    <sortCondition ref="E1:E922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A28"/>
  <sheetViews>
    <sheetView tabSelected="1" workbookViewId="0">
      <selection activeCell="J17" sqref="J17"/>
    </sheetView>
  </sheetViews>
  <sheetFormatPr defaultRowHeight="16.2" x14ac:dyDescent="0.3"/>
  <sheetData>
    <row r="3" spans="4:27" x14ac:dyDescent="0.3">
      <c r="D3" t="s">
        <v>1302</v>
      </c>
      <c r="E3" t="s">
        <v>1303</v>
      </c>
      <c r="F3" t="s">
        <v>1304</v>
      </c>
      <c r="G3" t="s">
        <v>1305</v>
      </c>
      <c r="H3" t="s">
        <v>1306</v>
      </c>
      <c r="I3" t="s">
        <v>1307</v>
      </c>
      <c r="J3" t="s">
        <v>1308</v>
      </c>
      <c r="K3" t="s">
        <v>1309</v>
      </c>
      <c r="L3" t="s">
        <v>1310</v>
      </c>
      <c r="M3" t="s">
        <v>1311</v>
      </c>
      <c r="N3" t="s">
        <v>1312</v>
      </c>
      <c r="O3" t="s">
        <v>1313</v>
      </c>
      <c r="P3" t="s">
        <v>1314</v>
      </c>
      <c r="Q3" t="s">
        <v>1315</v>
      </c>
      <c r="R3" t="s">
        <v>1316</v>
      </c>
      <c r="S3" t="s">
        <v>1317</v>
      </c>
      <c r="T3" t="s">
        <v>1318</v>
      </c>
      <c r="U3" t="s">
        <v>1319</v>
      </c>
      <c r="V3" t="s">
        <v>1320</v>
      </c>
      <c r="W3" t="s">
        <v>1321</v>
      </c>
      <c r="X3" t="s">
        <v>1322</v>
      </c>
      <c r="Y3" t="s">
        <v>1323</v>
      </c>
      <c r="Z3" t="s">
        <v>1324</v>
      </c>
      <c r="AA3" t="s">
        <v>1325</v>
      </c>
    </row>
    <row r="4" spans="4:27" x14ac:dyDescent="0.3">
      <c r="D4" t="s">
        <v>1326</v>
      </c>
      <c r="E4">
        <v>53</v>
      </c>
      <c r="G4">
        <v>46</v>
      </c>
      <c r="H4">
        <v>54</v>
      </c>
      <c r="I4">
        <v>70</v>
      </c>
      <c r="J4">
        <v>42</v>
      </c>
      <c r="K4">
        <v>43</v>
      </c>
      <c r="L4">
        <v>48</v>
      </c>
      <c r="M4">
        <v>49</v>
      </c>
      <c r="N4">
        <v>29</v>
      </c>
      <c r="O4">
        <v>39</v>
      </c>
      <c r="P4">
        <v>31</v>
      </c>
      <c r="Q4">
        <v>36</v>
      </c>
      <c r="R4">
        <v>31</v>
      </c>
    </row>
    <row r="5" spans="4:27" x14ac:dyDescent="0.3">
      <c r="D5" t="s">
        <v>1327</v>
      </c>
      <c r="E5" s="3">
        <v>974</v>
      </c>
      <c r="F5" s="3"/>
      <c r="G5" s="3">
        <v>410</v>
      </c>
      <c r="H5" s="3">
        <v>450</v>
      </c>
      <c r="I5" s="3">
        <v>575</v>
      </c>
      <c r="J5" s="3">
        <v>273</v>
      </c>
      <c r="K5" s="3">
        <v>674</v>
      </c>
      <c r="L5" s="3">
        <v>733</v>
      </c>
      <c r="M5" s="3">
        <v>392</v>
      </c>
      <c r="N5" s="3">
        <v>1677</v>
      </c>
      <c r="O5" s="3">
        <v>304</v>
      </c>
      <c r="P5" s="3">
        <v>293</v>
      </c>
      <c r="Q5" s="3">
        <v>2176</v>
      </c>
      <c r="R5" s="3">
        <v>1255</v>
      </c>
    </row>
    <row r="6" spans="4:27" x14ac:dyDescent="0.3">
      <c r="D6" s="3" t="s">
        <v>1291</v>
      </c>
      <c r="E6" s="3">
        <v>15</v>
      </c>
      <c r="F6" s="3"/>
      <c r="G6" s="3">
        <v>15</v>
      </c>
      <c r="H6" s="3">
        <v>15</v>
      </c>
      <c r="I6" s="3">
        <v>17</v>
      </c>
      <c r="J6" s="3">
        <v>13</v>
      </c>
      <c r="K6" s="3">
        <v>17</v>
      </c>
      <c r="L6" s="3">
        <v>17</v>
      </c>
      <c r="M6" s="3">
        <v>12</v>
      </c>
      <c r="N6" s="3">
        <v>12</v>
      </c>
      <c r="O6" s="3">
        <v>11</v>
      </c>
      <c r="P6" s="3">
        <v>8</v>
      </c>
      <c r="Q6" s="3">
        <v>12</v>
      </c>
      <c r="R6" s="3">
        <v>8</v>
      </c>
    </row>
    <row r="7" spans="4:27" x14ac:dyDescent="0.3">
      <c r="D7" s="3" t="s">
        <v>1292</v>
      </c>
      <c r="E7" s="3">
        <v>151</v>
      </c>
      <c r="F7" s="3"/>
      <c r="G7" s="3">
        <v>141</v>
      </c>
      <c r="H7" s="3">
        <v>50</v>
      </c>
      <c r="I7" s="3">
        <v>80</v>
      </c>
      <c r="J7" s="3">
        <v>62</v>
      </c>
      <c r="K7" s="3">
        <v>65</v>
      </c>
      <c r="L7" s="3">
        <v>117</v>
      </c>
      <c r="M7" s="3">
        <v>31</v>
      </c>
      <c r="N7" s="3">
        <v>41</v>
      </c>
      <c r="O7" s="3">
        <v>35</v>
      </c>
      <c r="P7" s="3">
        <v>23</v>
      </c>
      <c r="Q7" s="3">
        <v>58</v>
      </c>
      <c r="R7" s="3">
        <v>30</v>
      </c>
    </row>
    <row r="8" spans="4:27" x14ac:dyDescent="0.3">
      <c r="D8" s="3" t="s">
        <v>1293</v>
      </c>
      <c r="E8" s="3">
        <v>8</v>
      </c>
      <c r="F8" s="3"/>
      <c r="G8" s="3">
        <v>7</v>
      </c>
      <c r="H8" s="3">
        <v>7</v>
      </c>
      <c r="I8" s="3">
        <v>11</v>
      </c>
      <c r="J8" s="3">
        <v>9</v>
      </c>
      <c r="K8" s="3">
        <v>4</v>
      </c>
      <c r="L8" s="3">
        <v>9</v>
      </c>
      <c r="M8" s="3">
        <v>11</v>
      </c>
      <c r="N8" s="3">
        <v>1</v>
      </c>
      <c r="O8" s="3">
        <v>6</v>
      </c>
      <c r="P8" s="3">
        <v>7</v>
      </c>
      <c r="Q8" s="3">
        <v>5</v>
      </c>
      <c r="R8" s="3">
        <v>4</v>
      </c>
    </row>
    <row r="9" spans="4:27" x14ac:dyDescent="0.3">
      <c r="D9" s="3" t="s">
        <v>1294</v>
      </c>
      <c r="E9" s="3">
        <v>21</v>
      </c>
      <c r="F9" s="3"/>
      <c r="G9" s="3">
        <v>19</v>
      </c>
      <c r="H9" s="3">
        <v>15</v>
      </c>
      <c r="I9" s="3">
        <v>69</v>
      </c>
      <c r="J9" s="3">
        <v>14</v>
      </c>
      <c r="K9" s="3">
        <v>7</v>
      </c>
      <c r="L9" s="3">
        <v>26</v>
      </c>
      <c r="M9" s="3">
        <v>28</v>
      </c>
      <c r="N9" s="3">
        <v>2</v>
      </c>
      <c r="O9" s="3">
        <v>13</v>
      </c>
      <c r="P9" s="3">
        <v>15</v>
      </c>
      <c r="Q9" s="3">
        <v>19</v>
      </c>
      <c r="R9" s="3">
        <v>12</v>
      </c>
    </row>
    <row r="10" spans="4:27" x14ac:dyDescent="0.3">
      <c r="D10" t="s">
        <v>1328</v>
      </c>
      <c r="E10" s="3">
        <v>4</v>
      </c>
      <c r="F10" s="3"/>
      <c r="G10" s="3">
        <v>2</v>
      </c>
      <c r="H10" s="3">
        <v>5</v>
      </c>
      <c r="I10" s="3">
        <v>7</v>
      </c>
      <c r="J10" s="3">
        <v>3</v>
      </c>
      <c r="K10" s="3">
        <v>3</v>
      </c>
      <c r="L10" s="3">
        <v>4</v>
      </c>
      <c r="M10" s="3">
        <v>3</v>
      </c>
      <c r="N10" s="3">
        <v>1</v>
      </c>
      <c r="O10" s="3">
        <v>4</v>
      </c>
      <c r="P10" s="3">
        <v>0</v>
      </c>
      <c r="Q10" s="3">
        <v>2</v>
      </c>
      <c r="R10" s="3">
        <v>4</v>
      </c>
    </row>
    <row r="11" spans="4:27" x14ac:dyDescent="0.3">
      <c r="D11" t="s">
        <v>1329</v>
      </c>
      <c r="E11" s="3">
        <v>15</v>
      </c>
      <c r="G11" s="3">
        <v>4</v>
      </c>
      <c r="H11" s="3">
        <v>32</v>
      </c>
      <c r="I11" s="3">
        <v>26</v>
      </c>
      <c r="J11" s="3">
        <v>3</v>
      </c>
      <c r="K11" s="3">
        <v>3</v>
      </c>
      <c r="L11" s="3">
        <v>17</v>
      </c>
      <c r="M11" s="3">
        <v>17</v>
      </c>
      <c r="N11" s="3">
        <v>1</v>
      </c>
      <c r="O11" s="3">
        <v>5</v>
      </c>
      <c r="P11" s="3">
        <v>0</v>
      </c>
      <c r="Q11" s="3">
        <v>4</v>
      </c>
      <c r="R11" s="3">
        <v>7</v>
      </c>
    </row>
    <row r="12" spans="4:27" x14ac:dyDescent="0.3">
      <c r="D12" t="s">
        <v>1295</v>
      </c>
      <c r="E12" s="3">
        <v>14</v>
      </c>
      <c r="F12" s="3"/>
      <c r="G12" s="3">
        <v>13</v>
      </c>
      <c r="H12" s="3">
        <v>18</v>
      </c>
      <c r="I12" s="3">
        <v>18</v>
      </c>
      <c r="J12" s="3">
        <v>9</v>
      </c>
      <c r="K12" s="3">
        <v>9</v>
      </c>
      <c r="L12" s="3">
        <v>5</v>
      </c>
      <c r="M12" s="3">
        <v>10</v>
      </c>
      <c r="N12" s="3">
        <v>5</v>
      </c>
      <c r="O12" s="3">
        <v>8</v>
      </c>
      <c r="P12" s="3">
        <v>6</v>
      </c>
      <c r="Q12" s="3">
        <v>6</v>
      </c>
      <c r="R12" s="3">
        <v>7</v>
      </c>
    </row>
    <row r="13" spans="4:27" x14ac:dyDescent="0.3">
      <c r="D13" t="s">
        <v>1296</v>
      </c>
      <c r="E13" s="3">
        <v>130</v>
      </c>
      <c r="G13" s="3">
        <v>160</v>
      </c>
      <c r="H13" s="3">
        <v>120</v>
      </c>
      <c r="I13" s="3">
        <v>262</v>
      </c>
      <c r="J13" s="3">
        <v>56</v>
      </c>
      <c r="K13" s="3">
        <v>102</v>
      </c>
      <c r="L13" s="3">
        <v>81</v>
      </c>
      <c r="M13" s="3">
        <v>150</v>
      </c>
      <c r="N13" s="3">
        <v>44</v>
      </c>
      <c r="O13" s="3">
        <v>51</v>
      </c>
      <c r="P13" s="3">
        <v>99</v>
      </c>
      <c r="Q13" s="3">
        <v>25</v>
      </c>
      <c r="R13" s="3">
        <v>38</v>
      </c>
    </row>
    <row r="14" spans="4:27" x14ac:dyDescent="0.3">
      <c r="D14" t="s">
        <v>1297</v>
      </c>
      <c r="E14" s="3">
        <v>12</v>
      </c>
      <c r="F14" s="3"/>
      <c r="G14" s="3">
        <v>9</v>
      </c>
      <c r="H14" s="3">
        <v>9</v>
      </c>
      <c r="I14" s="3">
        <v>17</v>
      </c>
      <c r="J14" s="3">
        <v>8</v>
      </c>
      <c r="K14" s="3">
        <v>10</v>
      </c>
      <c r="L14" s="3">
        <v>13</v>
      </c>
      <c r="M14" s="3">
        <v>13</v>
      </c>
      <c r="N14" s="3">
        <v>10</v>
      </c>
      <c r="O14" s="3">
        <v>10</v>
      </c>
      <c r="P14" s="3">
        <v>10</v>
      </c>
      <c r="Q14" s="3">
        <v>11</v>
      </c>
      <c r="R14" s="3">
        <v>8</v>
      </c>
    </row>
    <row r="15" spans="4:27" x14ac:dyDescent="0.3">
      <c r="D15" t="s">
        <v>1298</v>
      </c>
      <c r="E15" s="3">
        <v>657</v>
      </c>
      <c r="G15" s="3">
        <v>86</v>
      </c>
      <c r="H15">
        <v>233</v>
      </c>
      <c r="I15" s="3">
        <v>138</v>
      </c>
      <c r="J15">
        <v>138</v>
      </c>
      <c r="K15" s="3">
        <v>497</v>
      </c>
      <c r="L15">
        <v>492</v>
      </c>
      <c r="M15" s="3">
        <v>166</v>
      </c>
      <c r="N15">
        <v>1589</v>
      </c>
      <c r="O15" s="3">
        <v>200</v>
      </c>
      <c r="P15" s="3">
        <v>156</v>
      </c>
      <c r="Q15" s="3">
        <v>2070</v>
      </c>
      <c r="R15" s="3">
        <v>1168</v>
      </c>
    </row>
    <row r="16" spans="4:27" x14ac:dyDescent="0.3">
      <c r="D16" t="s">
        <v>1299</v>
      </c>
      <c r="E16" s="11">
        <v>2.1800000000000002</v>
      </c>
      <c r="F16" s="11"/>
      <c r="G16" s="11">
        <v>2.65</v>
      </c>
      <c r="H16" s="11">
        <v>2.94</v>
      </c>
      <c r="I16" s="11">
        <v>3.42</v>
      </c>
      <c r="J16" s="11">
        <v>2.84</v>
      </c>
      <c r="K16" s="11">
        <v>2.0099999999999998</v>
      </c>
      <c r="L16" s="11">
        <v>2.65</v>
      </c>
      <c r="M16" s="11">
        <v>2.95</v>
      </c>
      <c r="N16" s="11">
        <v>0.54</v>
      </c>
      <c r="O16" s="11">
        <v>2.34</v>
      </c>
      <c r="P16" s="11">
        <v>2.5</v>
      </c>
      <c r="Q16" s="11">
        <v>0.61</v>
      </c>
      <c r="R16" s="11">
        <v>1.65</v>
      </c>
    </row>
    <row r="17" spans="4:18" x14ac:dyDescent="0.3">
      <c r="D17" t="s">
        <v>1300</v>
      </c>
      <c r="E17" s="11">
        <v>1.26</v>
      </c>
      <c r="F17" s="11"/>
      <c r="G17" s="11">
        <v>1.59</v>
      </c>
      <c r="H17" s="11">
        <v>1.7</v>
      </c>
      <c r="I17" s="11">
        <v>1.85</v>
      </c>
      <c r="J17" s="11">
        <v>1.75</v>
      </c>
      <c r="K17" s="11">
        <v>1.23</v>
      </c>
      <c r="L17" s="11">
        <v>1.58</v>
      </c>
      <c r="M17" s="11">
        <v>1.75</v>
      </c>
      <c r="N17" s="11">
        <v>0.37</v>
      </c>
      <c r="O17" s="11">
        <v>1.47</v>
      </c>
      <c r="P17" s="11">
        <v>1.67</v>
      </c>
      <c r="Q17" s="11">
        <v>0.39</v>
      </c>
      <c r="R17" s="11">
        <v>1.1100000000000001</v>
      </c>
    </row>
    <row r="18" spans="4:18" x14ac:dyDescent="0.3">
      <c r="D18" t="s">
        <v>1301</v>
      </c>
      <c r="E18" s="11">
        <v>0.71</v>
      </c>
      <c r="F18" s="11"/>
      <c r="G18" s="11">
        <v>0.86</v>
      </c>
      <c r="H18" s="11">
        <v>0.86</v>
      </c>
      <c r="I18" s="11">
        <v>0.95</v>
      </c>
      <c r="J18" s="11">
        <v>0.9</v>
      </c>
      <c r="K18" s="11">
        <v>0.76</v>
      </c>
      <c r="L18" s="11">
        <v>0.87</v>
      </c>
      <c r="M18" s="11">
        <v>0.92</v>
      </c>
      <c r="N18" s="11">
        <v>0.17</v>
      </c>
      <c r="O18" s="11">
        <v>0.77</v>
      </c>
      <c r="P18" s="11">
        <v>0.85</v>
      </c>
      <c r="Q18" s="11">
        <v>0.2</v>
      </c>
      <c r="R18" s="11">
        <v>0.71</v>
      </c>
    </row>
    <row r="19" spans="4:18" x14ac:dyDescent="0.3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4:18" x14ac:dyDescent="0.3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4:18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4:18" x14ac:dyDescent="0.3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4:18" x14ac:dyDescent="0.3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4:18" x14ac:dyDescent="0.3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4:18" x14ac:dyDescent="0.3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4:18" x14ac:dyDescent="0.3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4:18" x14ac:dyDescent="0.3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4:18" x14ac:dyDescent="0.3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topLeftCell="A94" workbookViewId="0">
      <selection activeCell="N111" sqref="N111"/>
    </sheetView>
  </sheetViews>
  <sheetFormatPr defaultRowHeight="16.2" x14ac:dyDescent="0.3"/>
  <sheetData>
    <row r="1" spans="1:19" x14ac:dyDescent="0.3">
      <c r="A1" s="1">
        <v>43343</v>
      </c>
      <c r="B1">
        <v>35</v>
      </c>
      <c r="C1" t="s">
        <v>180</v>
      </c>
      <c r="D1" t="s">
        <v>207</v>
      </c>
      <c r="E1" t="s">
        <v>297</v>
      </c>
      <c r="F1" t="s">
        <v>221</v>
      </c>
      <c r="G1" t="s">
        <v>1344</v>
      </c>
      <c r="K1" t="s">
        <v>1330</v>
      </c>
      <c r="L1" t="s">
        <v>1331</v>
      </c>
      <c r="O1" s="5" t="s">
        <v>1539</v>
      </c>
      <c r="P1" s="5"/>
      <c r="Q1" s="5"/>
      <c r="R1" s="5"/>
      <c r="S1" s="5"/>
    </row>
    <row r="2" spans="1:19" x14ac:dyDescent="0.3">
      <c r="A2" s="1">
        <v>43321</v>
      </c>
      <c r="B2">
        <v>2</v>
      </c>
      <c r="C2" t="s">
        <v>0</v>
      </c>
      <c r="D2" t="s">
        <v>1</v>
      </c>
      <c r="E2" t="s">
        <v>60</v>
      </c>
      <c r="F2" t="s">
        <v>1353</v>
      </c>
      <c r="G2" t="s">
        <v>1343</v>
      </c>
      <c r="J2" t="s">
        <v>1332</v>
      </c>
      <c r="K2">
        <v>9</v>
      </c>
      <c r="L2">
        <v>86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43412</v>
      </c>
      <c r="B3">
        <v>1</v>
      </c>
      <c r="C3" t="s">
        <v>1135</v>
      </c>
      <c r="D3" t="s">
        <v>1152</v>
      </c>
      <c r="E3" t="s">
        <v>1224</v>
      </c>
      <c r="F3" t="s">
        <v>1354</v>
      </c>
      <c r="G3" t="s">
        <v>1342</v>
      </c>
      <c r="J3" t="s">
        <v>1333</v>
      </c>
      <c r="K3">
        <v>15</v>
      </c>
      <c r="L3">
        <v>141</v>
      </c>
      <c r="O3" t="s">
        <v>1416</v>
      </c>
      <c r="P3">
        <v>35</v>
      </c>
      <c r="Q3" s="5">
        <f>P3/410</f>
        <v>8.5365853658536592E-2</v>
      </c>
      <c r="R3" s="5">
        <f>LN(Q3)</f>
        <v>-2.4608090982089399</v>
      </c>
      <c r="S3" s="5">
        <f>Q3*R3</f>
        <v>-0.21006906935929975</v>
      </c>
    </row>
    <row r="4" spans="1:19" x14ac:dyDescent="0.3">
      <c r="A4" s="1">
        <v>43400</v>
      </c>
      <c r="B4">
        <v>2</v>
      </c>
      <c r="C4" t="s">
        <v>882</v>
      </c>
      <c r="D4" t="s">
        <v>884</v>
      </c>
      <c r="E4" t="s">
        <v>957</v>
      </c>
      <c r="F4" t="s">
        <v>1162</v>
      </c>
      <c r="G4" t="s">
        <v>1342</v>
      </c>
      <c r="J4" t="s">
        <v>1334</v>
      </c>
      <c r="K4">
        <v>2</v>
      </c>
      <c r="L4">
        <v>4</v>
      </c>
      <c r="O4" t="s">
        <v>1365</v>
      </c>
      <c r="P4">
        <v>3</v>
      </c>
      <c r="Q4" s="5">
        <f t="shared" ref="Q4:Q48" si="0">P4/410</f>
        <v>7.3170731707317077E-3</v>
      </c>
      <c r="R4" s="5">
        <f t="shared" ref="R4:R48" si="1">LN(Q4)</f>
        <v>-4.9175448710302438</v>
      </c>
      <c r="S4" s="5">
        <f t="shared" ref="S4:S48" si="2">Q4*R4</f>
        <v>-3.5982035641684715E-2</v>
      </c>
    </row>
    <row r="5" spans="1:19" x14ac:dyDescent="0.3">
      <c r="A5" s="1">
        <v>43412</v>
      </c>
      <c r="B5">
        <v>1</v>
      </c>
      <c r="C5" t="s">
        <v>1135</v>
      </c>
      <c r="D5" t="s">
        <v>1154</v>
      </c>
      <c r="E5" t="s">
        <v>1224</v>
      </c>
      <c r="G5" t="s">
        <v>1342</v>
      </c>
      <c r="J5" t="s">
        <v>1335</v>
      </c>
      <c r="K5">
        <v>13</v>
      </c>
      <c r="L5">
        <v>160</v>
      </c>
      <c r="O5" t="s">
        <v>1417</v>
      </c>
      <c r="P5">
        <v>2</v>
      </c>
      <c r="Q5" s="5">
        <f t="shared" si="0"/>
        <v>4.8780487804878049E-3</v>
      </c>
      <c r="R5" s="5">
        <f t="shared" si="1"/>
        <v>-5.3230099791384085</v>
      </c>
      <c r="S5" s="5">
        <f t="shared" si="2"/>
        <v>-2.5965902337260528E-2</v>
      </c>
    </row>
    <row r="6" spans="1:19" x14ac:dyDescent="0.3">
      <c r="A6" s="1">
        <v>43353</v>
      </c>
      <c r="B6">
        <v>2</v>
      </c>
      <c r="C6" t="s">
        <v>651</v>
      </c>
      <c r="D6" t="s">
        <v>666</v>
      </c>
      <c r="E6" t="s">
        <v>743</v>
      </c>
      <c r="G6" t="s">
        <v>1345</v>
      </c>
      <c r="J6" t="s">
        <v>1336</v>
      </c>
      <c r="K6">
        <v>7</v>
      </c>
      <c r="L6">
        <v>19</v>
      </c>
      <c r="O6" t="s">
        <v>1228</v>
      </c>
      <c r="P6">
        <v>1</v>
      </c>
      <c r="Q6" s="5">
        <f t="shared" si="0"/>
        <v>2.4390243902439024E-3</v>
      </c>
      <c r="R6" s="5">
        <f t="shared" si="1"/>
        <v>-6.0161571596983539</v>
      </c>
      <c r="S6" s="5">
        <f t="shared" si="2"/>
        <v>-1.4673554048044766E-2</v>
      </c>
    </row>
    <row r="7" spans="1:19" x14ac:dyDescent="0.3">
      <c r="A7" s="1">
        <v>43369</v>
      </c>
      <c r="B7">
        <v>1</v>
      </c>
      <c r="C7" t="s">
        <v>791</v>
      </c>
      <c r="D7" t="s">
        <v>800</v>
      </c>
      <c r="E7" t="s">
        <v>841</v>
      </c>
      <c r="G7" t="s">
        <v>1345</v>
      </c>
      <c r="J7" t="s">
        <v>1337</v>
      </c>
      <c r="K7">
        <v>46</v>
      </c>
      <c r="L7">
        <v>410</v>
      </c>
      <c r="O7" t="s">
        <v>1371</v>
      </c>
      <c r="P7">
        <v>3</v>
      </c>
      <c r="Q7" s="5">
        <f t="shared" si="0"/>
        <v>7.3170731707317077E-3</v>
      </c>
      <c r="R7" s="5">
        <f t="shared" si="1"/>
        <v>-4.9175448710302438</v>
      </c>
      <c r="S7" s="5">
        <f t="shared" si="2"/>
        <v>-3.5982035641684715E-2</v>
      </c>
    </row>
    <row r="8" spans="1:19" x14ac:dyDescent="0.3">
      <c r="A8" s="1">
        <v>43343</v>
      </c>
      <c r="B8">
        <v>22</v>
      </c>
      <c r="C8" t="s">
        <v>180</v>
      </c>
      <c r="D8" t="s">
        <v>224</v>
      </c>
      <c r="E8" t="s">
        <v>297</v>
      </c>
      <c r="G8" t="s">
        <v>1344</v>
      </c>
      <c r="O8" t="s">
        <v>1372</v>
      </c>
      <c r="P8">
        <v>22</v>
      </c>
      <c r="Q8" s="5">
        <f t="shared" si="0"/>
        <v>5.3658536585365853E-2</v>
      </c>
      <c r="R8" s="5">
        <f t="shared" si="1"/>
        <v>-2.9251147063400378</v>
      </c>
      <c r="S8" s="5">
        <f t="shared" si="2"/>
        <v>-0.1569573744865386</v>
      </c>
    </row>
    <row r="9" spans="1:19" x14ac:dyDescent="0.3">
      <c r="A9" s="1">
        <v>43353</v>
      </c>
      <c r="B9">
        <v>9</v>
      </c>
      <c r="C9" t="s">
        <v>651</v>
      </c>
      <c r="D9" t="s">
        <v>665</v>
      </c>
      <c r="E9" t="s">
        <v>743</v>
      </c>
      <c r="G9" t="s">
        <v>1345</v>
      </c>
      <c r="J9" t="s">
        <v>1416</v>
      </c>
      <c r="K9">
        <v>35</v>
      </c>
      <c r="O9" t="s">
        <v>1373</v>
      </c>
      <c r="P9">
        <v>16</v>
      </c>
      <c r="Q9" s="5">
        <f t="shared" si="0"/>
        <v>3.9024390243902439E-2</v>
      </c>
      <c r="R9" s="5">
        <f t="shared" si="1"/>
        <v>-3.2435684374585723</v>
      </c>
      <c r="S9" s="5">
        <f t="shared" si="2"/>
        <v>-0.12657828048618819</v>
      </c>
    </row>
    <row r="10" spans="1:19" x14ac:dyDescent="0.3">
      <c r="A10" s="1">
        <v>43369</v>
      </c>
      <c r="B10">
        <v>3</v>
      </c>
      <c r="C10" t="s">
        <v>791</v>
      </c>
      <c r="D10" t="s">
        <v>799</v>
      </c>
      <c r="E10" t="s">
        <v>841</v>
      </c>
      <c r="G10" t="s">
        <v>1345</v>
      </c>
      <c r="J10" t="s">
        <v>1365</v>
      </c>
      <c r="K10">
        <v>3</v>
      </c>
      <c r="O10" t="s">
        <v>1374</v>
      </c>
      <c r="P10">
        <v>3</v>
      </c>
      <c r="Q10" s="5">
        <f t="shared" si="0"/>
        <v>7.3170731707317077E-3</v>
      </c>
      <c r="R10" s="5">
        <f t="shared" si="1"/>
        <v>-4.9175448710302438</v>
      </c>
      <c r="S10" s="5">
        <f t="shared" si="2"/>
        <v>-3.5982035641684715E-2</v>
      </c>
    </row>
    <row r="11" spans="1:19" x14ac:dyDescent="0.3">
      <c r="A11" s="1">
        <v>43385</v>
      </c>
      <c r="B11">
        <v>1</v>
      </c>
      <c r="C11" t="s">
        <v>750</v>
      </c>
      <c r="D11" t="s">
        <v>799</v>
      </c>
      <c r="E11" t="s">
        <v>841</v>
      </c>
      <c r="G11" t="s">
        <v>1341</v>
      </c>
      <c r="J11" t="s">
        <v>1417</v>
      </c>
      <c r="K11">
        <v>2</v>
      </c>
      <c r="O11" t="s">
        <v>1375</v>
      </c>
      <c r="P11">
        <v>1</v>
      </c>
      <c r="Q11" s="5">
        <f t="shared" si="0"/>
        <v>2.4390243902439024E-3</v>
      </c>
      <c r="R11" s="5">
        <f t="shared" si="1"/>
        <v>-6.0161571596983539</v>
      </c>
      <c r="S11" s="5">
        <f t="shared" si="2"/>
        <v>-1.4673554048044766E-2</v>
      </c>
    </row>
    <row r="12" spans="1:19" x14ac:dyDescent="0.3">
      <c r="A12" s="1">
        <v>43400</v>
      </c>
      <c r="B12">
        <v>1</v>
      </c>
      <c r="C12" t="s">
        <v>882</v>
      </c>
      <c r="D12" t="s">
        <v>876</v>
      </c>
      <c r="E12" t="s">
        <v>957</v>
      </c>
      <c r="G12" t="s">
        <v>1342</v>
      </c>
      <c r="J12" t="s">
        <v>1418</v>
      </c>
      <c r="K12">
        <v>1</v>
      </c>
      <c r="O12" t="s">
        <v>396</v>
      </c>
      <c r="P12">
        <v>7</v>
      </c>
      <c r="Q12" s="5">
        <f t="shared" si="0"/>
        <v>1.7073170731707318E-2</v>
      </c>
      <c r="R12" s="5">
        <f t="shared" si="1"/>
        <v>-4.0702470106430404</v>
      </c>
      <c r="S12" s="5">
        <f t="shared" si="2"/>
        <v>-6.9492022132929959E-2</v>
      </c>
    </row>
    <row r="13" spans="1:19" x14ac:dyDescent="0.3">
      <c r="A13" s="1">
        <v>43412</v>
      </c>
      <c r="B13">
        <v>2</v>
      </c>
      <c r="C13" t="s">
        <v>1135</v>
      </c>
      <c r="D13" t="s">
        <v>1155</v>
      </c>
      <c r="E13" t="s">
        <v>1224</v>
      </c>
      <c r="G13" t="s">
        <v>1342</v>
      </c>
      <c r="J13" t="s">
        <v>1371</v>
      </c>
      <c r="K13">
        <v>3</v>
      </c>
      <c r="O13" t="s">
        <v>1378</v>
      </c>
      <c r="P13">
        <v>74</v>
      </c>
      <c r="Q13" s="5">
        <f t="shared" si="0"/>
        <v>0.18048780487804877</v>
      </c>
      <c r="R13" s="5">
        <f t="shared" si="1"/>
        <v>-1.7120920664941837</v>
      </c>
      <c r="S13" s="5">
        <f t="shared" si="2"/>
        <v>-0.30901173883065752</v>
      </c>
    </row>
    <row r="14" spans="1:19" x14ac:dyDescent="0.3">
      <c r="A14" s="1">
        <v>43353</v>
      </c>
      <c r="B14">
        <v>2</v>
      </c>
      <c r="C14" t="s">
        <v>651</v>
      </c>
      <c r="D14" t="s">
        <v>668</v>
      </c>
      <c r="E14" t="s">
        <v>743</v>
      </c>
      <c r="G14" t="s">
        <v>1345</v>
      </c>
      <c r="J14" t="s">
        <v>1372</v>
      </c>
      <c r="K14">
        <v>22</v>
      </c>
      <c r="O14" t="s">
        <v>1421</v>
      </c>
      <c r="P14">
        <v>9</v>
      </c>
      <c r="Q14" s="5">
        <f t="shared" si="0"/>
        <v>2.1951219512195121E-2</v>
      </c>
      <c r="R14" s="5">
        <f t="shared" si="1"/>
        <v>-3.8189325823621343</v>
      </c>
      <c r="S14" s="5">
        <f t="shared" si="2"/>
        <v>-8.3830227417705377E-2</v>
      </c>
    </row>
    <row r="15" spans="1:19" x14ac:dyDescent="0.3">
      <c r="A15" s="1">
        <v>43385</v>
      </c>
      <c r="B15">
        <v>1</v>
      </c>
      <c r="C15" t="s">
        <v>750</v>
      </c>
      <c r="D15" t="s">
        <v>827</v>
      </c>
      <c r="E15" t="s">
        <v>841</v>
      </c>
      <c r="G15" t="s">
        <v>1341</v>
      </c>
      <c r="J15" t="s">
        <v>1419</v>
      </c>
      <c r="K15">
        <v>16</v>
      </c>
      <c r="O15" t="s">
        <v>257</v>
      </c>
      <c r="P15">
        <v>8</v>
      </c>
      <c r="Q15" s="5">
        <f t="shared" si="0"/>
        <v>1.9512195121951219E-2</v>
      </c>
      <c r="R15" s="5">
        <f t="shared" si="1"/>
        <v>-3.9367156180185177</v>
      </c>
      <c r="S15" s="5">
        <f t="shared" si="2"/>
        <v>-7.68139632784101E-2</v>
      </c>
    </row>
    <row r="16" spans="1:19" x14ac:dyDescent="0.3">
      <c r="A16" s="1">
        <v>43369</v>
      </c>
      <c r="B16">
        <v>1</v>
      </c>
      <c r="C16" t="s">
        <v>791</v>
      </c>
      <c r="D16" t="s">
        <v>801</v>
      </c>
      <c r="E16" t="s">
        <v>841</v>
      </c>
      <c r="G16" t="s">
        <v>1345</v>
      </c>
      <c r="J16" t="s">
        <v>1374</v>
      </c>
      <c r="K16">
        <v>3</v>
      </c>
      <c r="O16" t="s">
        <v>1422</v>
      </c>
      <c r="P16">
        <v>1</v>
      </c>
      <c r="Q16" s="5">
        <f t="shared" si="0"/>
        <v>2.4390243902439024E-3</v>
      </c>
      <c r="R16" s="5">
        <f t="shared" si="1"/>
        <v>-6.0161571596983539</v>
      </c>
      <c r="S16" s="5">
        <f t="shared" si="2"/>
        <v>-1.4673554048044766E-2</v>
      </c>
    </row>
    <row r="17" spans="1:19" x14ac:dyDescent="0.3">
      <c r="A17" s="1">
        <v>43343</v>
      </c>
      <c r="B17">
        <v>4</v>
      </c>
      <c r="C17" t="s">
        <v>180</v>
      </c>
      <c r="D17" t="s">
        <v>204</v>
      </c>
      <c r="E17" t="s">
        <v>296</v>
      </c>
      <c r="F17" t="s">
        <v>203</v>
      </c>
      <c r="G17" t="s">
        <v>1344</v>
      </c>
      <c r="J17" t="s">
        <v>1375</v>
      </c>
      <c r="K17">
        <v>1</v>
      </c>
      <c r="O17" t="s">
        <v>1423</v>
      </c>
      <c r="P17">
        <v>1</v>
      </c>
      <c r="Q17" s="5">
        <f t="shared" si="0"/>
        <v>2.4390243902439024E-3</v>
      </c>
      <c r="R17" s="5">
        <f t="shared" si="1"/>
        <v>-6.0161571596983539</v>
      </c>
      <c r="S17" s="5">
        <f t="shared" si="2"/>
        <v>-1.4673554048044766E-2</v>
      </c>
    </row>
    <row r="18" spans="1:19" x14ac:dyDescent="0.3">
      <c r="A18" s="1">
        <v>43353</v>
      </c>
      <c r="B18">
        <v>1</v>
      </c>
      <c r="C18" t="s">
        <v>651</v>
      </c>
      <c r="D18" t="s">
        <v>667</v>
      </c>
      <c r="E18" t="s">
        <v>742</v>
      </c>
      <c r="F18" t="s">
        <v>677</v>
      </c>
      <c r="G18" t="s">
        <v>1345</v>
      </c>
      <c r="J18" t="s">
        <v>1420</v>
      </c>
      <c r="K18">
        <v>7</v>
      </c>
      <c r="O18" t="s">
        <v>1384</v>
      </c>
      <c r="P18">
        <v>1</v>
      </c>
      <c r="Q18" s="5">
        <f t="shared" si="0"/>
        <v>2.4390243902439024E-3</v>
      </c>
      <c r="R18" s="5">
        <f t="shared" si="1"/>
        <v>-6.0161571596983539</v>
      </c>
      <c r="S18" s="5">
        <f t="shared" si="2"/>
        <v>-1.4673554048044766E-2</v>
      </c>
    </row>
    <row r="19" spans="1:19" x14ac:dyDescent="0.3">
      <c r="A19" s="1">
        <v>43412</v>
      </c>
      <c r="B19">
        <v>2</v>
      </c>
      <c r="C19" t="s">
        <v>1135</v>
      </c>
      <c r="D19" t="s">
        <v>1153</v>
      </c>
      <c r="E19" t="s">
        <v>1222</v>
      </c>
      <c r="F19" t="s">
        <v>1161</v>
      </c>
      <c r="G19" t="s">
        <v>1342</v>
      </c>
      <c r="J19" t="s">
        <v>1378</v>
      </c>
      <c r="K19">
        <v>74</v>
      </c>
      <c r="O19" t="s">
        <v>1385</v>
      </c>
      <c r="P19">
        <v>8</v>
      </c>
      <c r="Q19" s="5">
        <f t="shared" si="0"/>
        <v>1.9512195121951219E-2</v>
      </c>
      <c r="R19" s="5">
        <f t="shared" si="1"/>
        <v>-3.9367156180185177</v>
      </c>
      <c r="S19" s="5">
        <f t="shared" si="2"/>
        <v>-7.68139632784101E-2</v>
      </c>
    </row>
    <row r="20" spans="1:19" x14ac:dyDescent="0.3">
      <c r="A20" s="1">
        <v>43343</v>
      </c>
      <c r="B20">
        <v>8</v>
      </c>
      <c r="C20" t="s">
        <v>179</v>
      </c>
      <c r="D20" t="s">
        <v>210</v>
      </c>
      <c r="E20" t="s">
        <v>296</v>
      </c>
      <c r="F20" t="s">
        <v>212</v>
      </c>
      <c r="G20" t="s">
        <v>1344</v>
      </c>
      <c r="J20" t="s">
        <v>1421</v>
      </c>
      <c r="K20">
        <v>9</v>
      </c>
      <c r="O20" t="s">
        <v>977</v>
      </c>
      <c r="P20">
        <v>2</v>
      </c>
      <c r="Q20" s="5">
        <f t="shared" si="0"/>
        <v>4.8780487804878049E-3</v>
      </c>
      <c r="R20" s="5">
        <f t="shared" si="1"/>
        <v>-5.3230099791384085</v>
      </c>
      <c r="S20" s="5">
        <f t="shared" si="2"/>
        <v>-2.5965902337260528E-2</v>
      </c>
    </row>
    <row r="21" spans="1:19" x14ac:dyDescent="0.3">
      <c r="A21" s="1">
        <v>43353</v>
      </c>
      <c r="B21">
        <v>13</v>
      </c>
      <c r="C21" t="s">
        <v>650</v>
      </c>
      <c r="D21" t="s">
        <v>661</v>
      </c>
      <c r="E21" t="s">
        <v>742</v>
      </c>
      <c r="F21" t="s">
        <v>673</v>
      </c>
      <c r="G21" t="s">
        <v>1345</v>
      </c>
      <c r="J21" t="s">
        <v>1282</v>
      </c>
      <c r="K21">
        <v>8</v>
      </c>
      <c r="O21" t="s">
        <v>1424</v>
      </c>
      <c r="P21">
        <v>15</v>
      </c>
      <c r="Q21" s="5">
        <f t="shared" si="0"/>
        <v>3.6585365853658534E-2</v>
      </c>
      <c r="R21" s="5">
        <f t="shared" si="1"/>
        <v>-3.3081069585961433</v>
      </c>
      <c r="S21" s="5">
        <f t="shared" si="2"/>
        <v>-0.12102830336327353</v>
      </c>
    </row>
    <row r="22" spans="1:19" x14ac:dyDescent="0.3">
      <c r="A22" s="1">
        <v>43369</v>
      </c>
      <c r="B22">
        <v>37</v>
      </c>
      <c r="C22" t="s">
        <v>749</v>
      </c>
      <c r="D22" t="s">
        <v>796</v>
      </c>
      <c r="E22" t="s">
        <v>838</v>
      </c>
      <c r="F22" t="s">
        <v>806</v>
      </c>
      <c r="G22" t="s">
        <v>1345</v>
      </c>
      <c r="J22" t="s">
        <v>1422</v>
      </c>
      <c r="K22">
        <v>1</v>
      </c>
      <c r="O22" t="s">
        <v>1425</v>
      </c>
      <c r="P22">
        <v>1</v>
      </c>
      <c r="Q22" s="5">
        <f t="shared" si="0"/>
        <v>2.4390243902439024E-3</v>
      </c>
      <c r="R22" s="5">
        <f t="shared" si="1"/>
        <v>-6.0161571596983539</v>
      </c>
      <c r="S22" s="5">
        <f t="shared" si="2"/>
        <v>-1.4673554048044766E-2</v>
      </c>
    </row>
    <row r="23" spans="1:19" x14ac:dyDescent="0.3">
      <c r="A23" s="1">
        <v>43400</v>
      </c>
      <c r="B23">
        <v>13</v>
      </c>
      <c r="C23" t="s">
        <v>851</v>
      </c>
      <c r="D23" t="s">
        <v>883</v>
      </c>
      <c r="E23" t="s">
        <v>954</v>
      </c>
      <c r="F23" t="s">
        <v>885</v>
      </c>
      <c r="G23" t="s">
        <v>1342</v>
      </c>
      <c r="J23" t="s">
        <v>1423</v>
      </c>
      <c r="K23">
        <v>1</v>
      </c>
      <c r="O23" t="s">
        <v>1426</v>
      </c>
      <c r="P23">
        <v>3</v>
      </c>
      <c r="Q23" s="5">
        <f t="shared" si="0"/>
        <v>7.3170731707317077E-3</v>
      </c>
      <c r="R23" s="5">
        <f t="shared" si="1"/>
        <v>-4.9175448710302438</v>
      </c>
      <c r="S23" s="5">
        <f t="shared" si="2"/>
        <v>-3.5982035641684715E-2</v>
      </c>
    </row>
    <row r="24" spans="1:19" x14ac:dyDescent="0.3">
      <c r="A24" s="1">
        <v>43412</v>
      </c>
      <c r="B24">
        <v>3</v>
      </c>
      <c r="C24" t="s">
        <v>1130</v>
      </c>
      <c r="D24" t="s">
        <v>1148</v>
      </c>
      <c r="E24" t="s">
        <v>1222</v>
      </c>
      <c r="F24" t="s">
        <v>1158</v>
      </c>
      <c r="G24" t="s">
        <v>1342</v>
      </c>
      <c r="J24" t="s">
        <v>1384</v>
      </c>
      <c r="K24">
        <v>1</v>
      </c>
      <c r="O24" t="s">
        <v>1391</v>
      </c>
      <c r="P24">
        <v>3</v>
      </c>
      <c r="Q24" s="5">
        <f t="shared" si="0"/>
        <v>7.3170731707317077E-3</v>
      </c>
      <c r="R24" s="5">
        <f t="shared" si="1"/>
        <v>-4.9175448710302438</v>
      </c>
      <c r="S24" s="5">
        <f t="shared" si="2"/>
        <v>-3.5982035641684715E-2</v>
      </c>
    </row>
    <row r="25" spans="1:19" x14ac:dyDescent="0.3">
      <c r="A25" s="1">
        <v>43343</v>
      </c>
      <c r="B25">
        <v>3</v>
      </c>
      <c r="C25" t="s">
        <v>180</v>
      </c>
      <c r="D25" t="s">
        <v>201</v>
      </c>
      <c r="E25" t="s">
        <v>296</v>
      </c>
      <c r="F25" t="s">
        <v>202</v>
      </c>
      <c r="G25" t="s">
        <v>1344</v>
      </c>
      <c r="J25" t="s">
        <v>1385</v>
      </c>
      <c r="K25">
        <v>8</v>
      </c>
      <c r="O25" t="s">
        <v>1427</v>
      </c>
      <c r="P25">
        <v>1</v>
      </c>
      <c r="Q25" s="5">
        <f t="shared" si="0"/>
        <v>2.4390243902439024E-3</v>
      </c>
      <c r="R25" s="5">
        <f t="shared" si="1"/>
        <v>-6.0161571596983539</v>
      </c>
      <c r="S25" s="5">
        <f t="shared" si="2"/>
        <v>-1.4673554048044766E-2</v>
      </c>
    </row>
    <row r="26" spans="1:19" x14ac:dyDescent="0.3">
      <c r="A26" s="1">
        <v>43353</v>
      </c>
      <c r="B26">
        <v>6</v>
      </c>
      <c r="C26" t="s">
        <v>651</v>
      </c>
      <c r="D26" t="s">
        <v>665</v>
      </c>
      <c r="E26" t="s">
        <v>742</v>
      </c>
      <c r="F26" t="s">
        <v>676</v>
      </c>
      <c r="G26" t="s">
        <v>1345</v>
      </c>
      <c r="J26" t="s">
        <v>1386</v>
      </c>
      <c r="K26">
        <v>2</v>
      </c>
      <c r="O26" t="s">
        <v>1429</v>
      </c>
      <c r="P26">
        <v>7</v>
      </c>
      <c r="Q26" s="5">
        <f t="shared" si="0"/>
        <v>1.7073170731707318E-2</v>
      </c>
      <c r="R26" s="5">
        <f t="shared" si="1"/>
        <v>-4.0702470106430404</v>
      </c>
      <c r="S26" s="5">
        <f t="shared" si="2"/>
        <v>-6.9492022132929959E-2</v>
      </c>
    </row>
    <row r="27" spans="1:19" x14ac:dyDescent="0.3">
      <c r="A27" s="1">
        <v>43343</v>
      </c>
      <c r="B27">
        <v>4</v>
      </c>
      <c r="C27" t="s">
        <v>176</v>
      </c>
      <c r="D27" t="s">
        <v>184</v>
      </c>
      <c r="E27" t="s">
        <v>296</v>
      </c>
      <c r="F27" t="s">
        <v>215</v>
      </c>
      <c r="G27" t="s">
        <v>1344</v>
      </c>
      <c r="J27" t="s">
        <v>1424</v>
      </c>
      <c r="K27">
        <v>15</v>
      </c>
      <c r="O27" t="s">
        <v>1430</v>
      </c>
      <c r="P27">
        <v>1</v>
      </c>
      <c r="Q27" s="5">
        <f t="shared" si="0"/>
        <v>2.4390243902439024E-3</v>
      </c>
      <c r="R27" s="5">
        <f t="shared" si="1"/>
        <v>-6.0161571596983539</v>
      </c>
      <c r="S27" s="5">
        <f t="shared" si="2"/>
        <v>-1.4673554048044766E-2</v>
      </c>
    </row>
    <row r="28" spans="1:19" x14ac:dyDescent="0.3">
      <c r="A28" s="1">
        <v>43353</v>
      </c>
      <c r="B28">
        <v>1</v>
      </c>
      <c r="C28" t="s">
        <v>646</v>
      </c>
      <c r="D28" t="s">
        <v>654</v>
      </c>
      <c r="E28" t="s">
        <v>739</v>
      </c>
      <c r="F28" t="s">
        <v>670</v>
      </c>
      <c r="G28" t="s">
        <v>1345</v>
      </c>
      <c r="J28" t="s">
        <v>1425</v>
      </c>
      <c r="K28">
        <v>1</v>
      </c>
      <c r="O28" t="s">
        <v>1395</v>
      </c>
      <c r="P28">
        <v>3</v>
      </c>
      <c r="Q28" s="5">
        <f t="shared" si="0"/>
        <v>7.3170731707317077E-3</v>
      </c>
      <c r="R28" s="5">
        <f t="shared" si="1"/>
        <v>-4.9175448710302438</v>
      </c>
      <c r="S28" s="5">
        <f t="shared" si="2"/>
        <v>-3.5982035641684715E-2</v>
      </c>
    </row>
    <row r="29" spans="1:19" x14ac:dyDescent="0.3">
      <c r="A29" s="1">
        <v>43369</v>
      </c>
      <c r="B29">
        <v>2</v>
      </c>
      <c r="C29" t="s">
        <v>789</v>
      </c>
      <c r="D29" t="s">
        <v>783</v>
      </c>
      <c r="E29" t="s">
        <v>840</v>
      </c>
      <c r="F29" t="s">
        <v>778</v>
      </c>
      <c r="G29" t="s">
        <v>1345</v>
      </c>
      <c r="J29" t="s">
        <v>1426</v>
      </c>
      <c r="K29">
        <v>3</v>
      </c>
      <c r="O29" t="s">
        <v>1431</v>
      </c>
      <c r="P29">
        <v>2</v>
      </c>
      <c r="Q29" s="5">
        <f t="shared" si="0"/>
        <v>4.8780487804878049E-3</v>
      </c>
      <c r="R29" s="5">
        <f t="shared" si="1"/>
        <v>-5.3230099791384085</v>
      </c>
      <c r="S29" s="5">
        <f t="shared" si="2"/>
        <v>-2.5965902337260528E-2</v>
      </c>
    </row>
    <row r="30" spans="1:19" x14ac:dyDescent="0.3">
      <c r="A30" s="1">
        <v>43412</v>
      </c>
      <c r="B30">
        <v>1</v>
      </c>
      <c r="C30" t="s">
        <v>1133</v>
      </c>
      <c r="D30" t="s">
        <v>1139</v>
      </c>
      <c r="E30" t="s">
        <v>1222</v>
      </c>
      <c r="F30" t="s">
        <v>1140</v>
      </c>
      <c r="G30" t="s">
        <v>1342</v>
      </c>
      <c r="J30" t="s">
        <v>1391</v>
      </c>
      <c r="K30">
        <v>3</v>
      </c>
      <c r="O30" t="s">
        <v>1432</v>
      </c>
      <c r="P30">
        <v>1</v>
      </c>
      <c r="Q30" s="5">
        <f t="shared" si="0"/>
        <v>2.4390243902439024E-3</v>
      </c>
      <c r="R30" s="5">
        <f t="shared" si="1"/>
        <v>-6.0161571596983539</v>
      </c>
      <c r="S30" s="5">
        <f t="shared" si="2"/>
        <v>-1.4673554048044766E-2</v>
      </c>
    </row>
    <row r="31" spans="1:19" x14ac:dyDescent="0.3">
      <c r="A31" s="1">
        <v>43412</v>
      </c>
      <c r="B31">
        <v>1</v>
      </c>
      <c r="C31" t="s">
        <v>1135</v>
      </c>
      <c r="D31" t="s">
        <v>1151</v>
      </c>
      <c r="E31" t="s">
        <v>1222</v>
      </c>
      <c r="G31" t="s">
        <v>1342</v>
      </c>
      <c r="J31" t="s">
        <v>1427</v>
      </c>
      <c r="K31">
        <v>1</v>
      </c>
      <c r="O31" t="s">
        <v>1396</v>
      </c>
      <c r="P31">
        <v>11</v>
      </c>
      <c r="Q31" s="5">
        <f t="shared" si="0"/>
        <v>2.6829268292682926E-2</v>
      </c>
      <c r="R31" s="5">
        <f t="shared" si="1"/>
        <v>-3.6182618868999832</v>
      </c>
      <c r="S31" s="5">
        <f t="shared" si="2"/>
        <v>-9.7075318916828815E-2</v>
      </c>
    </row>
    <row r="32" spans="1:19" x14ac:dyDescent="0.3">
      <c r="A32" s="1">
        <v>43412</v>
      </c>
      <c r="B32">
        <v>1</v>
      </c>
      <c r="C32" t="s">
        <v>1130</v>
      </c>
      <c r="D32" t="s">
        <v>1145</v>
      </c>
      <c r="E32" t="s">
        <v>1222</v>
      </c>
      <c r="G32" t="s">
        <v>1342</v>
      </c>
      <c r="J32" t="s">
        <v>1429</v>
      </c>
      <c r="K32">
        <v>7</v>
      </c>
      <c r="O32" t="s">
        <v>1433</v>
      </c>
      <c r="P32">
        <v>3</v>
      </c>
      <c r="Q32" s="5">
        <f t="shared" si="0"/>
        <v>7.3170731707317077E-3</v>
      </c>
      <c r="R32" s="5">
        <f t="shared" si="1"/>
        <v>-4.9175448710302438</v>
      </c>
      <c r="S32" s="5">
        <f t="shared" si="2"/>
        <v>-3.5982035641684715E-2</v>
      </c>
    </row>
    <row r="33" spans="1:19" x14ac:dyDescent="0.3">
      <c r="A33" s="1">
        <v>43412</v>
      </c>
      <c r="B33">
        <v>1</v>
      </c>
      <c r="C33" t="s">
        <v>1133</v>
      </c>
      <c r="D33" t="s">
        <v>1141</v>
      </c>
      <c r="E33" t="s">
        <v>1222</v>
      </c>
      <c r="G33" t="s">
        <v>1342</v>
      </c>
      <c r="J33" t="s">
        <v>1430</v>
      </c>
      <c r="K33">
        <v>1</v>
      </c>
      <c r="O33" t="s">
        <v>1434</v>
      </c>
      <c r="P33">
        <v>2</v>
      </c>
      <c r="Q33" s="5">
        <f t="shared" si="0"/>
        <v>4.8780487804878049E-3</v>
      </c>
      <c r="R33" s="5">
        <f t="shared" si="1"/>
        <v>-5.3230099791384085</v>
      </c>
      <c r="S33" s="5">
        <f t="shared" si="2"/>
        <v>-2.5965902337260528E-2</v>
      </c>
    </row>
    <row r="34" spans="1:19" x14ac:dyDescent="0.3">
      <c r="A34" s="1">
        <v>43343</v>
      </c>
      <c r="B34">
        <v>5</v>
      </c>
      <c r="C34" t="s">
        <v>179</v>
      </c>
      <c r="D34" t="s">
        <v>195</v>
      </c>
      <c r="E34" t="s">
        <v>296</v>
      </c>
      <c r="G34" t="s">
        <v>1344</v>
      </c>
      <c r="J34" t="s">
        <v>1395</v>
      </c>
      <c r="K34">
        <v>3</v>
      </c>
      <c r="O34" t="s">
        <v>1398</v>
      </c>
      <c r="P34">
        <v>5</v>
      </c>
      <c r="Q34" s="5">
        <f t="shared" si="0"/>
        <v>1.2195121951219513E-2</v>
      </c>
      <c r="R34" s="5">
        <f t="shared" si="1"/>
        <v>-4.4067192472642533</v>
      </c>
      <c r="S34" s="5">
        <f t="shared" si="2"/>
        <v>-5.3740478625173824E-2</v>
      </c>
    </row>
    <row r="35" spans="1:19" x14ac:dyDescent="0.3">
      <c r="A35" s="1">
        <v>43369</v>
      </c>
      <c r="B35">
        <v>2</v>
      </c>
      <c r="C35" t="s">
        <v>749</v>
      </c>
      <c r="D35" t="s">
        <v>794</v>
      </c>
      <c r="E35" t="s">
        <v>838</v>
      </c>
      <c r="G35" t="s">
        <v>1345</v>
      </c>
      <c r="J35" t="s">
        <v>1431</v>
      </c>
      <c r="K35">
        <v>2</v>
      </c>
      <c r="O35" t="s">
        <v>1435</v>
      </c>
      <c r="P35">
        <v>1</v>
      </c>
      <c r="Q35" s="5">
        <f t="shared" si="0"/>
        <v>2.4390243902439024E-3</v>
      </c>
      <c r="R35" s="5">
        <f t="shared" si="1"/>
        <v>-6.0161571596983539</v>
      </c>
      <c r="S35" s="5">
        <f t="shared" si="2"/>
        <v>-1.4673554048044766E-2</v>
      </c>
    </row>
    <row r="36" spans="1:19" x14ac:dyDescent="0.3">
      <c r="A36" s="1">
        <v>43412</v>
      </c>
      <c r="B36">
        <v>1</v>
      </c>
      <c r="C36" t="s">
        <v>1130</v>
      </c>
      <c r="D36" t="s">
        <v>1144</v>
      </c>
      <c r="E36" t="s">
        <v>1222</v>
      </c>
      <c r="G36" t="s">
        <v>1342</v>
      </c>
      <c r="J36" t="s">
        <v>1432</v>
      </c>
      <c r="K36">
        <v>1</v>
      </c>
      <c r="O36" t="s">
        <v>1400</v>
      </c>
      <c r="P36">
        <v>126</v>
      </c>
      <c r="Q36" s="5">
        <f t="shared" si="0"/>
        <v>0.3073170731707317</v>
      </c>
      <c r="R36" s="5">
        <f t="shared" si="1"/>
        <v>-1.1798752527468754</v>
      </c>
      <c r="S36" s="5">
        <f t="shared" si="2"/>
        <v>-0.36259580938074709</v>
      </c>
    </row>
    <row r="37" spans="1:19" x14ac:dyDescent="0.3">
      <c r="A37" s="1">
        <v>43369</v>
      </c>
      <c r="B37">
        <v>1</v>
      </c>
      <c r="C37" t="s">
        <v>782</v>
      </c>
      <c r="D37" t="s">
        <v>797</v>
      </c>
      <c r="E37" t="s">
        <v>840</v>
      </c>
      <c r="G37" t="s">
        <v>1345</v>
      </c>
      <c r="J37" t="s">
        <v>1396</v>
      </c>
      <c r="K37">
        <v>11</v>
      </c>
      <c r="O37" t="s">
        <v>259</v>
      </c>
      <c r="P37">
        <v>1</v>
      </c>
      <c r="Q37" s="5">
        <f t="shared" si="0"/>
        <v>2.4390243902439024E-3</v>
      </c>
      <c r="R37" s="5">
        <f t="shared" si="1"/>
        <v>-6.0161571596983539</v>
      </c>
      <c r="S37" s="5">
        <f t="shared" si="2"/>
        <v>-1.4673554048044766E-2</v>
      </c>
    </row>
    <row r="38" spans="1:19" x14ac:dyDescent="0.3">
      <c r="A38" s="1">
        <v>43412</v>
      </c>
      <c r="B38">
        <v>1</v>
      </c>
      <c r="C38" t="s">
        <v>1132</v>
      </c>
      <c r="D38" t="s">
        <v>1138</v>
      </c>
      <c r="E38" t="s">
        <v>1222</v>
      </c>
      <c r="G38" t="s">
        <v>1342</v>
      </c>
      <c r="J38" t="s">
        <v>1433</v>
      </c>
      <c r="K38">
        <v>3</v>
      </c>
      <c r="O38" t="s">
        <v>1436</v>
      </c>
      <c r="P38">
        <v>2</v>
      </c>
      <c r="Q38" s="5">
        <f t="shared" si="0"/>
        <v>4.8780487804878049E-3</v>
      </c>
      <c r="R38" s="5">
        <f t="shared" si="1"/>
        <v>-5.3230099791384085</v>
      </c>
      <c r="S38" s="5">
        <f t="shared" si="2"/>
        <v>-2.5965902337260528E-2</v>
      </c>
    </row>
    <row r="39" spans="1:19" x14ac:dyDescent="0.3">
      <c r="A39" s="1">
        <v>43343</v>
      </c>
      <c r="B39">
        <v>5</v>
      </c>
      <c r="C39" t="s">
        <v>180</v>
      </c>
      <c r="D39" t="s">
        <v>223</v>
      </c>
      <c r="E39" t="s">
        <v>296</v>
      </c>
      <c r="G39" t="s">
        <v>1344</v>
      </c>
      <c r="J39" t="s">
        <v>1434</v>
      </c>
      <c r="K39">
        <v>2</v>
      </c>
      <c r="O39" t="s">
        <v>274</v>
      </c>
      <c r="P39">
        <v>1</v>
      </c>
      <c r="Q39" s="5">
        <f t="shared" si="0"/>
        <v>2.4390243902439024E-3</v>
      </c>
      <c r="R39" s="5">
        <f t="shared" si="1"/>
        <v>-6.0161571596983539</v>
      </c>
      <c r="S39" s="5">
        <f t="shared" si="2"/>
        <v>-1.4673554048044766E-2</v>
      </c>
    </row>
    <row r="40" spans="1:19" x14ac:dyDescent="0.3">
      <c r="A40" s="1">
        <v>43353</v>
      </c>
      <c r="B40">
        <v>8</v>
      </c>
      <c r="C40" t="s">
        <v>651</v>
      </c>
      <c r="D40" t="s">
        <v>678</v>
      </c>
      <c r="E40" t="s">
        <v>742</v>
      </c>
      <c r="G40" t="s">
        <v>1345</v>
      </c>
      <c r="J40" t="s">
        <v>1398</v>
      </c>
      <c r="K40">
        <v>5</v>
      </c>
      <c r="O40" t="s">
        <v>1437</v>
      </c>
      <c r="P40">
        <v>2</v>
      </c>
      <c r="Q40" s="5">
        <f t="shared" si="0"/>
        <v>4.8780487804878049E-3</v>
      </c>
      <c r="R40" s="5">
        <f t="shared" si="1"/>
        <v>-5.3230099791384085</v>
      </c>
      <c r="S40" s="5">
        <f t="shared" si="2"/>
        <v>-2.5965902337260528E-2</v>
      </c>
    </row>
    <row r="41" spans="1:19" x14ac:dyDescent="0.3">
      <c r="A41" s="1">
        <v>43369</v>
      </c>
      <c r="B41">
        <v>2</v>
      </c>
      <c r="C41" t="s">
        <v>791</v>
      </c>
      <c r="D41" t="s">
        <v>798</v>
      </c>
      <c r="E41" t="s">
        <v>838</v>
      </c>
      <c r="G41" t="s">
        <v>1345</v>
      </c>
      <c r="J41" t="s">
        <v>1435</v>
      </c>
      <c r="K41">
        <v>1</v>
      </c>
      <c r="O41" t="s">
        <v>1438</v>
      </c>
      <c r="P41">
        <v>3</v>
      </c>
      <c r="Q41" s="5">
        <f t="shared" si="0"/>
        <v>7.3170731707317077E-3</v>
      </c>
      <c r="R41" s="5">
        <f t="shared" si="1"/>
        <v>-4.9175448710302438</v>
      </c>
      <c r="S41" s="5">
        <f t="shared" si="2"/>
        <v>-3.5982035641684715E-2</v>
      </c>
    </row>
    <row r="42" spans="1:19" x14ac:dyDescent="0.3">
      <c r="A42" s="1">
        <v>43321</v>
      </c>
      <c r="B42">
        <v>1</v>
      </c>
      <c r="C42" t="s">
        <v>8</v>
      </c>
      <c r="D42" t="s">
        <v>10</v>
      </c>
      <c r="E42" t="s">
        <v>62</v>
      </c>
      <c r="G42" t="s">
        <v>1343</v>
      </c>
      <c r="J42" t="s">
        <v>1400</v>
      </c>
      <c r="K42">
        <v>126</v>
      </c>
      <c r="O42" t="s">
        <v>1439</v>
      </c>
      <c r="P42">
        <v>2</v>
      </c>
      <c r="Q42" s="5">
        <f t="shared" si="0"/>
        <v>4.8780487804878049E-3</v>
      </c>
      <c r="R42" s="5">
        <f t="shared" si="1"/>
        <v>-5.3230099791384085</v>
      </c>
      <c r="S42" s="5">
        <f t="shared" si="2"/>
        <v>-2.5965902337260528E-2</v>
      </c>
    </row>
    <row r="43" spans="1:19" x14ac:dyDescent="0.3">
      <c r="A43" s="1">
        <v>43343</v>
      </c>
      <c r="B43">
        <v>3</v>
      </c>
      <c r="C43" t="s">
        <v>178</v>
      </c>
      <c r="D43" t="s">
        <v>218</v>
      </c>
      <c r="E43" t="s">
        <v>296</v>
      </c>
      <c r="G43" t="s">
        <v>1344</v>
      </c>
      <c r="J43" t="s">
        <v>1404</v>
      </c>
      <c r="K43">
        <v>1</v>
      </c>
      <c r="O43" t="s">
        <v>1440</v>
      </c>
      <c r="P43">
        <v>1</v>
      </c>
      <c r="Q43" s="5">
        <f t="shared" si="0"/>
        <v>2.4390243902439024E-3</v>
      </c>
      <c r="R43" s="5">
        <f t="shared" si="1"/>
        <v>-6.0161571596983539</v>
      </c>
      <c r="S43" s="5">
        <f t="shared" si="2"/>
        <v>-1.4673554048044766E-2</v>
      </c>
    </row>
    <row r="44" spans="1:19" x14ac:dyDescent="0.3">
      <c r="A44" s="1">
        <v>43343</v>
      </c>
      <c r="B44">
        <v>1</v>
      </c>
      <c r="C44" t="s">
        <v>178</v>
      </c>
      <c r="D44" t="s">
        <v>217</v>
      </c>
      <c r="E44" t="s">
        <v>296</v>
      </c>
      <c r="G44" t="s">
        <v>1344</v>
      </c>
      <c r="J44" t="s">
        <v>1436</v>
      </c>
      <c r="K44">
        <v>2</v>
      </c>
      <c r="O44" t="s">
        <v>1441</v>
      </c>
      <c r="P44">
        <v>1</v>
      </c>
      <c r="Q44" s="5">
        <f t="shared" si="0"/>
        <v>2.4390243902439024E-3</v>
      </c>
      <c r="R44" s="5">
        <f t="shared" si="1"/>
        <v>-6.0161571596983539</v>
      </c>
      <c r="S44" s="5">
        <f t="shared" si="2"/>
        <v>-1.4673554048044766E-2</v>
      </c>
    </row>
    <row r="45" spans="1:19" x14ac:dyDescent="0.3">
      <c r="A45" s="1">
        <v>43353</v>
      </c>
      <c r="B45">
        <v>2</v>
      </c>
      <c r="C45" t="s">
        <v>645</v>
      </c>
      <c r="D45" t="s">
        <v>653</v>
      </c>
      <c r="E45" t="s">
        <v>739</v>
      </c>
      <c r="G45" t="s">
        <v>1345</v>
      </c>
      <c r="J45" t="s">
        <v>1407</v>
      </c>
      <c r="K45">
        <v>1</v>
      </c>
      <c r="O45" t="s">
        <v>1442</v>
      </c>
      <c r="P45">
        <v>10</v>
      </c>
      <c r="Q45" s="5">
        <f t="shared" si="0"/>
        <v>2.4390243902439025E-2</v>
      </c>
      <c r="R45" s="5">
        <f t="shared" si="1"/>
        <v>-3.713572066704308</v>
      </c>
      <c r="S45" s="5">
        <f t="shared" si="2"/>
        <v>-9.057492845620263E-2</v>
      </c>
    </row>
    <row r="46" spans="1:19" x14ac:dyDescent="0.3">
      <c r="A46" s="1">
        <v>43369</v>
      </c>
      <c r="B46">
        <v>1</v>
      </c>
      <c r="C46" t="s">
        <v>748</v>
      </c>
      <c r="D46" t="s">
        <v>754</v>
      </c>
      <c r="E46" t="s">
        <v>838</v>
      </c>
      <c r="G46" t="s">
        <v>1345</v>
      </c>
      <c r="J46" t="s">
        <v>1437</v>
      </c>
      <c r="K46">
        <v>2</v>
      </c>
      <c r="O46" t="s">
        <v>1411</v>
      </c>
      <c r="P46">
        <v>2</v>
      </c>
      <c r="Q46" s="5">
        <f t="shared" si="0"/>
        <v>4.8780487804878049E-3</v>
      </c>
      <c r="R46" s="5">
        <f t="shared" si="1"/>
        <v>-5.3230099791384085</v>
      </c>
      <c r="S46" s="5">
        <f t="shared" si="2"/>
        <v>-2.5965902337260528E-2</v>
      </c>
    </row>
    <row r="47" spans="1:19" x14ac:dyDescent="0.3">
      <c r="A47" s="1">
        <v>43343</v>
      </c>
      <c r="B47">
        <v>7</v>
      </c>
      <c r="C47" t="s">
        <v>180</v>
      </c>
      <c r="D47" t="s">
        <v>222</v>
      </c>
      <c r="E47" t="s">
        <v>296</v>
      </c>
      <c r="G47" t="s">
        <v>1344</v>
      </c>
      <c r="J47" t="s">
        <v>1438</v>
      </c>
      <c r="K47">
        <v>3</v>
      </c>
      <c r="O47" t="s">
        <v>1409</v>
      </c>
      <c r="P47">
        <v>2</v>
      </c>
      <c r="Q47" s="5">
        <f t="shared" si="0"/>
        <v>4.8780487804878049E-3</v>
      </c>
      <c r="R47" s="5">
        <f t="shared" si="1"/>
        <v>-5.3230099791384085</v>
      </c>
      <c r="S47" s="5">
        <f t="shared" si="2"/>
        <v>-2.5965902337260528E-2</v>
      </c>
    </row>
    <row r="48" spans="1:19" x14ac:dyDescent="0.3">
      <c r="A48" s="1">
        <v>43412</v>
      </c>
      <c r="B48">
        <v>1</v>
      </c>
      <c r="C48" t="s">
        <v>1131</v>
      </c>
      <c r="D48" t="s">
        <v>1136</v>
      </c>
      <c r="E48" t="s">
        <v>1221</v>
      </c>
      <c r="G48" t="s">
        <v>1342</v>
      </c>
      <c r="J48" t="s">
        <v>1439</v>
      </c>
      <c r="K48">
        <v>2</v>
      </c>
      <c r="O48" t="s">
        <v>1444</v>
      </c>
      <c r="P48">
        <v>1</v>
      </c>
      <c r="Q48" s="5">
        <f t="shared" si="0"/>
        <v>2.4390243902439024E-3</v>
      </c>
      <c r="R48" s="5">
        <f t="shared" si="1"/>
        <v>-6.0161571596983539</v>
      </c>
      <c r="S48" s="5">
        <f t="shared" si="2"/>
        <v>-1.4673554048044766E-2</v>
      </c>
    </row>
    <row r="49" spans="1:18" x14ac:dyDescent="0.3">
      <c r="A49" s="1">
        <v>43343</v>
      </c>
      <c r="B49">
        <v>2</v>
      </c>
      <c r="C49" t="s">
        <v>175</v>
      </c>
      <c r="D49" t="s">
        <v>182</v>
      </c>
      <c r="E49" t="s">
        <v>295</v>
      </c>
      <c r="G49" t="s">
        <v>1344</v>
      </c>
      <c r="J49" t="s">
        <v>1440</v>
      </c>
      <c r="K49">
        <v>1</v>
      </c>
    </row>
    <row r="50" spans="1:18" x14ac:dyDescent="0.3">
      <c r="A50" s="1">
        <v>43412</v>
      </c>
      <c r="B50">
        <v>1</v>
      </c>
      <c r="C50" t="s">
        <v>1131</v>
      </c>
      <c r="D50" t="s">
        <v>1137</v>
      </c>
      <c r="E50" t="s">
        <v>1221</v>
      </c>
      <c r="G50" t="s">
        <v>1342</v>
      </c>
      <c r="J50" t="s">
        <v>1441</v>
      </c>
      <c r="K50">
        <v>1</v>
      </c>
      <c r="O50" s="5" t="s">
        <v>1545</v>
      </c>
      <c r="P50" s="5"/>
      <c r="Q50" s="5">
        <f>SUM(S3:S48)</f>
        <v>-2.6457262170347908</v>
      </c>
    </row>
    <row r="51" spans="1:18" x14ac:dyDescent="0.3">
      <c r="A51" s="1">
        <v>43353</v>
      </c>
      <c r="B51">
        <v>2</v>
      </c>
      <c r="C51" t="s">
        <v>644</v>
      </c>
      <c r="D51" t="s">
        <v>652</v>
      </c>
      <c r="E51" t="s">
        <v>738</v>
      </c>
      <c r="F51" t="s">
        <v>669</v>
      </c>
      <c r="G51" t="s">
        <v>1345</v>
      </c>
      <c r="J51" t="s">
        <v>1442</v>
      </c>
      <c r="K51">
        <v>10</v>
      </c>
      <c r="O51" s="5" t="s">
        <v>1546</v>
      </c>
      <c r="P51" s="5"/>
      <c r="Q51" s="5">
        <f>Q50*(-1)</f>
        <v>2.6457262170347908</v>
      </c>
    </row>
    <row r="52" spans="1:18" x14ac:dyDescent="0.3">
      <c r="A52" s="1">
        <v>43343</v>
      </c>
      <c r="B52">
        <v>1</v>
      </c>
      <c r="C52" t="s">
        <v>176</v>
      </c>
      <c r="D52" t="s">
        <v>188</v>
      </c>
      <c r="E52" t="s">
        <v>298</v>
      </c>
      <c r="F52" t="s">
        <v>216</v>
      </c>
      <c r="G52" t="s">
        <v>1344</v>
      </c>
      <c r="J52" t="s">
        <v>1411</v>
      </c>
      <c r="K52">
        <v>2</v>
      </c>
      <c r="O52" t="s">
        <v>1547</v>
      </c>
      <c r="P52">
        <f>Q51/LOG(46)</f>
        <v>1.591167496928356</v>
      </c>
    </row>
    <row r="53" spans="1:18" x14ac:dyDescent="0.3">
      <c r="A53" s="1">
        <v>43343</v>
      </c>
      <c r="B53">
        <v>3</v>
      </c>
      <c r="C53" t="s">
        <v>179</v>
      </c>
      <c r="D53" t="s">
        <v>194</v>
      </c>
      <c r="E53" t="s">
        <v>298</v>
      </c>
      <c r="F53" t="s">
        <v>214</v>
      </c>
      <c r="G53" t="s">
        <v>1344</v>
      </c>
      <c r="J53" t="s">
        <v>1409</v>
      </c>
      <c r="K53">
        <v>2</v>
      </c>
    </row>
    <row r="54" spans="1:18" x14ac:dyDescent="0.3">
      <c r="A54" s="1">
        <v>43353</v>
      </c>
      <c r="B54">
        <v>2</v>
      </c>
      <c r="C54" t="s">
        <v>650</v>
      </c>
      <c r="D54" t="s">
        <v>662</v>
      </c>
      <c r="E54" t="s">
        <v>741</v>
      </c>
      <c r="F54" t="s">
        <v>674</v>
      </c>
      <c r="G54" t="s">
        <v>1345</v>
      </c>
      <c r="J54" t="s">
        <v>1444</v>
      </c>
      <c r="K54">
        <v>1</v>
      </c>
    </row>
    <row r="55" spans="1:18" x14ac:dyDescent="0.3">
      <c r="A55" s="1">
        <v>43369</v>
      </c>
      <c r="B55">
        <v>5</v>
      </c>
      <c r="C55" t="s">
        <v>749</v>
      </c>
      <c r="D55" t="s">
        <v>760</v>
      </c>
      <c r="E55" t="s">
        <v>839</v>
      </c>
      <c r="F55" t="s">
        <v>805</v>
      </c>
      <c r="G55" t="s">
        <v>1345</v>
      </c>
    </row>
    <row r="56" spans="1:18" x14ac:dyDescent="0.3">
      <c r="A56" s="1">
        <v>43412</v>
      </c>
      <c r="B56">
        <v>1</v>
      </c>
      <c r="C56" t="s">
        <v>1130</v>
      </c>
      <c r="D56" t="s">
        <v>1147</v>
      </c>
      <c r="E56" t="s">
        <v>1126</v>
      </c>
      <c r="F56" t="s">
        <v>1157</v>
      </c>
      <c r="G56" t="s">
        <v>1342</v>
      </c>
      <c r="O56" t="s">
        <v>1548</v>
      </c>
    </row>
    <row r="57" spans="1:18" x14ac:dyDescent="0.3">
      <c r="A57" s="1">
        <v>43343</v>
      </c>
      <c r="B57">
        <v>2</v>
      </c>
      <c r="C57" t="s">
        <v>179</v>
      </c>
      <c r="D57" t="s">
        <v>211</v>
      </c>
      <c r="E57" t="s">
        <v>300</v>
      </c>
      <c r="F57" t="s">
        <v>213</v>
      </c>
      <c r="G57" t="s">
        <v>1344</v>
      </c>
      <c r="O57" t="s">
        <v>1540</v>
      </c>
      <c r="P57" t="s">
        <v>1541</v>
      </c>
      <c r="Q57" t="s">
        <v>1542</v>
      </c>
      <c r="R57" t="s">
        <v>1549</v>
      </c>
    </row>
    <row r="58" spans="1:18" x14ac:dyDescent="0.3">
      <c r="A58" s="1">
        <v>43412</v>
      </c>
      <c r="B58">
        <v>1</v>
      </c>
      <c r="C58" t="s">
        <v>1130</v>
      </c>
      <c r="D58" t="s">
        <v>1146</v>
      </c>
      <c r="E58" t="s">
        <v>1126</v>
      </c>
      <c r="F58" t="s">
        <v>1156</v>
      </c>
      <c r="G58" t="s">
        <v>1342</v>
      </c>
      <c r="O58" t="s">
        <v>1416</v>
      </c>
      <c r="P58">
        <v>35</v>
      </c>
      <c r="Q58">
        <f>P58/410</f>
        <v>8.5365853658536592E-2</v>
      </c>
      <c r="R58" s="10">
        <f>Q58*Q58</f>
        <v>7.2873289708506855E-3</v>
      </c>
    </row>
    <row r="59" spans="1:18" x14ac:dyDescent="0.3">
      <c r="A59" s="1">
        <v>43353</v>
      </c>
      <c r="B59">
        <v>1</v>
      </c>
      <c r="C59" t="s">
        <v>650</v>
      </c>
      <c r="D59" t="s">
        <v>659</v>
      </c>
      <c r="E59" t="s">
        <v>741</v>
      </c>
      <c r="F59" t="s">
        <v>672</v>
      </c>
      <c r="G59" t="s">
        <v>1345</v>
      </c>
      <c r="O59" t="s">
        <v>1365</v>
      </c>
      <c r="P59">
        <v>3</v>
      </c>
      <c r="Q59">
        <f t="shared" ref="Q59:Q103" si="3">P59/410</f>
        <v>7.3170731707317077E-3</v>
      </c>
      <c r="R59" s="10">
        <f t="shared" ref="R59:R103" si="4">Q59*Q59</f>
        <v>5.3539559785841769E-5</v>
      </c>
    </row>
    <row r="60" spans="1:18" x14ac:dyDescent="0.3">
      <c r="A60" s="1">
        <v>43369</v>
      </c>
      <c r="B60">
        <v>1</v>
      </c>
      <c r="C60" t="s">
        <v>749</v>
      </c>
      <c r="D60" t="s">
        <v>758</v>
      </c>
      <c r="E60" t="s">
        <v>837</v>
      </c>
      <c r="F60" t="s">
        <v>807</v>
      </c>
      <c r="G60" t="s">
        <v>1345</v>
      </c>
      <c r="O60" t="s">
        <v>1417</v>
      </c>
      <c r="P60">
        <v>2</v>
      </c>
      <c r="Q60">
        <f t="shared" si="3"/>
        <v>4.8780487804878049E-3</v>
      </c>
      <c r="R60" s="10">
        <f t="shared" si="4"/>
        <v>2.3795359904818562E-5</v>
      </c>
    </row>
    <row r="61" spans="1:18" x14ac:dyDescent="0.3">
      <c r="A61" s="1">
        <v>43343</v>
      </c>
      <c r="B61">
        <v>1</v>
      </c>
      <c r="C61" t="s">
        <v>179</v>
      </c>
      <c r="D61" t="s">
        <v>211</v>
      </c>
      <c r="E61" t="s">
        <v>300</v>
      </c>
      <c r="F61" t="s">
        <v>199</v>
      </c>
      <c r="G61" t="s">
        <v>1344</v>
      </c>
      <c r="O61" t="s">
        <v>1228</v>
      </c>
      <c r="P61">
        <v>1</v>
      </c>
      <c r="Q61">
        <f t="shared" si="3"/>
        <v>2.4390243902439024E-3</v>
      </c>
      <c r="R61" s="10">
        <f t="shared" si="4"/>
        <v>5.9488399762046405E-6</v>
      </c>
    </row>
    <row r="62" spans="1:18" x14ac:dyDescent="0.3">
      <c r="A62" s="1">
        <v>43353</v>
      </c>
      <c r="B62">
        <v>3</v>
      </c>
      <c r="C62" t="s">
        <v>650</v>
      </c>
      <c r="D62" t="s">
        <v>663</v>
      </c>
      <c r="E62" t="s">
        <v>741</v>
      </c>
      <c r="F62" t="s">
        <v>675</v>
      </c>
      <c r="G62" t="s">
        <v>1345</v>
      </c>
      <c r="O62" t="s">
        <v>1371</v>
      </c>
      <c r="P62">
        <v>3</v>
      </c>
      <c r="Q62">
        <f t="shared" si="3"/>
        <v>7.3170731707317077E-3</v>
      </c>
      <c r="R62" s="10">
        <f t="shared" si="4"/>
        <v>5.3539559785841769E-5</v>
      </c>
    </row>
    <row r="63" spans="1:18" x14ac:dyDescent="0.3">
      <c r="A63" s="1">
        <v>43385</v>
      </c>
      <c r="B63">
        <v>1</v>
      </c>
      <c r="C63" t="s">
        <v>749</v>
      </c>
      <c r="D63" t="s">
        <v>812</v>
      </c>
      <c r="E63" t="s">
        <v>837</v>
      </c>
      <c r="F63" t="s">
        <v>777</v>
      </c>
      <c r="G63" t="s">
        <v>1341</v>
      </c>
      <c r="O63" t="s">
        <v>1372</v>
      </c>
      <c r="P63">
        <v>22</v>
      </c>
      <c r="Q63">
        <f t="shared" si="3"/>
        <v>5.3658536585365853E-2</v>
      </c>
      <c r="R63" s="10">
        <f t="shared" si="4"/>
        <v>2.8792385484830455E-3</v>
      </c>
    </row>
    <row r="64" spans="1:18" x14ac:dyDescent="0.3">
      <c r="A64" s="1">
        <v>43369</v>
      </c>
      <c r="B64">
        <v>1</v>
      </c>
      <c r="C64" t="s">
        <v>790</v>
      </c>
      <c r="D64" t="s">
        <v>752</v>
      </c>
      <c r="E64" t="s">
        <v>837</v>
      </c>
      <c r="F64" t="s">
        <v>808</v>
      </c>
      <c r="G64" t="s">
        <v>1345</v>
      </c>
      <c r="O64" t="s">
        <v>1373</v>
      </c>
      <c r="P64">
        <v>16</v>
      </c>
      <c r="Q64">
        <f t="shared" si="3"/>
        <v>3.9024390243902439E-2</v>
      </c>
      <c r="R64" s="10">
        <f t="shared" si="4"/>
        <v>1.522903033908388E-3</v>
      </c>
    </row>
    <row r="65" spans="1:18" x14ac:dyDescent="0.3">
      <c r="A65" s="1">
        <v>43343</v>
      </c>
      <c r="B65">
        <v>66</v>
      </c>
      <c r="C65" t="s">
        <v>179</v>
      </c>
      <c r="D65" t="s">
        <v>1355</v>
      </c>
      <c r="E65" t="s">
        <v>1289</v>
      </c>
      <c r="F65" t="s">
        <v>1356</v>
      </c>
      <c r="G65" t="s">
        <v>1344</v>
      </c>
      <c r="O65" t="s">
        <v>1374</v>
      </c>
      <c r="P65">
        <v>3</v>
      </c>
      <c r="Q65">
        <f t="shared" si="3"/>
        <v>7.3170731707317077E-3</v>
      </c>
      <c r="R65" s="10">
        <f t="shared" si="4"/>
        <v>5.3539559785841769E-5</v>
      </c>
    </row>
    <row r="66" spans="1:18" x14ac:dyDescent="0.3">
      <c r="A66" s="1">
        <v>43353</v>
      </c>
      <c r="B66">
        <v>10</v>
      </c>
      <c r="C66" t="s">
        <v>650</v>
      </c>
      <c r="D66" t="s">
        <v>660</v>
      </c>
      <c r="E66" t="s">
        <v>1124</v>
      </c>
      <c r="F66" t="s">
        <v>1125</v>
      </c>
      <c r="G66" t="s">
        <v>1345</v>
      </c>
      <c r="O66" t="s">
        <v>1375</v>
      </c>
      <c r="P66">
        <v>1</v>
      </c>
      <c r="Q66">
        <f t="shared" si="3"/>
        <v>2.4390243902439024E-3</v>
      </c>
      <c r="R66" s="10">
        <f t="shared" si="4"/>
        <v>5.9488399762046405E-6</v>
      </c>
    </row>
    <row r="67" spans="1:18" x14ac:dyDescent="0.3">
      <c r="A67" s="1">
        <v>43369</v>
      </c>
      <c r="B67">
        <v>10</v>
      </c>
      <c r="C67" t="s">
        <v>749</v>
      </c>
      <c r="D67" t="s">
        <v>795</v>
      </c>
      <c r="E67" t="s">
        <v>1126</v>
      </c>
      <c r="F67" t="s">
        <v>1125</v>
      </c>
      <c r="G67" t="s">
        <v>1345</v>
      </c>
      <c r="O67" t="s">
        <v>396</v>
      </c>
      <c r="P67">
        <v>7</v>
      </c>
      <c r="Q67">
        <f t="shared" si="3"/>
        <v>1.7073170731707318E-2</v>
      </c>
      <c r="R67" s="10">
        <f t="shared" si="4"/>
        <v>2.914931588340274E-4</v>
      </c>
    </row>
    <row r="68" spans="1:18" x14ac:dyDescent="0.3">
      <c r="A68" s="1">
        <v>43385</v>
      </c>
      <c r="B68">
        <v>1</v>
      </c>
      <c r="C68" t="s">
        <v>749</v>
      </c>
      <c r="D68" t="s">
        <v>795</v>
      </c>
      <c r="E68" t="s">
        <v>1126</v>
      </c>
      <c r="F68" t="s">
        <v>1127</v>
      </c>
      <c r="G68" t="s">
        <v>1341</v>
      </c>
      <c r="O68" t="s">
        <v>1378</v>
      </c>
      <c r="P68">
        <v>74</v>
      </c>
      <c r="Q68">
        <f t="shared" si="3"/>
        <v>0.18048780487804877</v>
      </c>
      <c r="R68" s="10">
        <f t="shared" si="4"/>
        <v>3.2575847709696605E-2</v>
      </c>
    </row>
    <row r="69" spans="1:18" x14ac:dyDescent="0.3">
      <c r="A69" s="1">
        <v>43400</v>
      </c>
      <c r="B69">
        <v>17</v>
      </c>
      <c r="C69" t="s">
        <v>851</v>
      </c>
      <c r="D69" t="s">
        <v>1128</v>
      </c>
      <c r="E69" t="s">
        <v>1126</v>
      </c>
      <c r="F69" t="s">
        <v>1127</v>
      </c>
      <c r="G69" t="s">
        <v>1342</v>
      </c>
      <c r="O69" t="s">
        <v>1421</v>
      </c>
      <c r="P69">
        <v>9</v>
      </c>
      <c r="Q69">
        <f t="shared" si="3"/>
        <v>2.1951219512195121E-2</v>
      </c>
      <c r="R69" s="10">
        <f t="shared" si="4"/>
        <v>4.8185603807257582E-4</v>
      </c>
    </row>
    <row r="70" spans="1:18" x14ac:dyDescent="0.3">
      <c r="A70" s="1">
        <v>43412</v>
      </c>
      <c r="B70">
        <v>22</v>
      </c>
      <c r="C70" t="s">
        <v>1130</v>
      </c>
      <c r="D70" t="s">
        <v>1142</v>
      </c>
      <c r="E70" t="s">
        <v>1126</v>
      </c>
      <c r="F70" t="s">
        <v>1143</v>
      </c>
      <c r="G70" t="s">
        <v>1342</v>
      </c>
      <c r="O70" t="s">
        <v>257</v>
      </c>
      <c r="P70">
        <v>8</v>
      </c>
      <c r="Q70">
        <f t="shared" si="3"/>
        <v>1.9512195121951219E-2</v>
      </c>
      <c r="R70" s="10">
        <f t="shared" si="4"/>
        <v>3.8072575847709699E-4</v>
      </c>
    </row>
    <row r="71" spans="1:18" x14ac:dyDescent="0.3">
      <c r="A71" s="1">
        <v>43353</v>
      </c>
      <c r="B71">
        <v>1</v>
      </c>
      <c r="C71" t="s">
        <v>647</v>
      </c>
      <c r="D71" t="s">
        <v>655</v>
      </c>
      <c r="E71" t="s">
        <v>738</v>
      </c>
      <c r="F71" t="s">
        <v>671</v>
      </c>
      <c r="G71" t="s">
        <v>1345</v>
      </c>
      <c r="O71" t="s">
        <v>1422</v>
      </c>
      <c r="P71">
        <v>1</v>
      </c>
      <c r="Q71">
        <f t="shared" si="3"/>
        <v>2.4390243902439024E-3</v>
      </c>
      <c r="R71" s="10">
        <f t="shared" si="4"/>
        <v>5.9488399762046405E-6</v>
      </c>
    </row>
    <row r="72" spans="1:18" x14ac:dyDescent="0.3">
      <c r="A72" s="1">
        <v>43369</v>
      </c>
      <c r="B72">
        <v>2</v>
      </c>
      <c r="C72" t="s">
        <v>749</v>
      </c>
      <c r="D72" t="s">
        <v>792</v>
      </c>
      <c r="E72" t="s">
        <v>837</v>
      </c>
      <c r="F72" t="s">
        <v>793</v>
      </c>
      <c r="G72" t="s">
        <v>1345</v>
      </c>
      <c r="O72" t="s">
        <v>1423</v>
      </c>
      <c r="P72">
        <v>1</v>
      </c>
      <c r="Q72">
        <f t="shared" si="3"/>
        <v>2.4390243902439024E-3</v>
      </c>
      <c r="R72" s="10">
        <f t="shared" si="4"/>
        <v>5.9488399762046405E-6</v>
      </c>
    </row>
    <row r="73" spans="1:18" x14ac:dyDescent="0.3">
      <c r="A73" s="1">
        <v>43400</v>
      </c>
      <c r="B73">
        <v>1</v>
      </c>
      <c r="C73" t="s">
        <v>851</v>
      </c>
      <c r="D73" t="s">
        <v>869</v>
      </c>
      <c r="E73" t="s">
        <v>955</v>
      </c>
      <c r="F73" t="s">
        <v>886</v>
      </c>
      <c r="G73" t="s">
        <v>1342</v>
      </c>
      <c r="O73" t="s">
        <v>1384</v>
      </c>
      <c r="P73">
        <v>1</v>
      </c>
      <c r="Q73">
        <f t="shared" si="3"/>
        <v>2.4390243902439024E-3</v>
      </c>
      <c r="R73" s="10">
        <f t="shared" si="4"/>
        <v>5.9488399762046405E-6</v>
      </c>
    </row>
    <row r="74" spans="1:18" x14ac:dyDescent="0.3">
      <c r="A74" s="1">
        <v>43353</v>
      </c>
      <c r="B74">
        <v>2</v>
      </c>
      <c r="C74" t="s">
        <v>650</v>
      </c>
      <c r="D74" t="s">
        <v>664</v>
      </c>
      <c r="E74" t="s">
        <v>741</v>
      </c>
      <c r="G74" t="s">
        <v>1345</v>
      </c>
      <c r="O74" t="s">
        <v>1385</v>
      </c>
      <c r="P74">
        <v>8</v>
      </c>
      <c r="Q74">
        <f t="shared" si="3"/>
        <v>1.9512195121951219E-2</v>
      </c>
      <c r="R74" s="10">
        <f t="shared" si="4"/>
        <v>3.8072575847709699E-4</v>
      </c>
    </row>
    <row r="75" spans="1:18" x14ac:dyDescent="0.3">
      <c r="A75" s="1">
        <v>43353</v>
      </c>
      <c r="B75">
        <v>3</v>
      </c>
      <c r="C75" t="s">
        <v>649</v>
      </c>
      <c r="D75" t="s">
        <v>658</v>
      </c>
      <c r="E75" t="s">
        <v>738</v>
      </c>
      <c r="G75" t="s">
        <v>1345</v>
      </c>
      <c r="O75" t="s">
        <v>977</v>
      </c>
      <c r="P75">
        <v>2</v>
      </c>
      <c r="Q75">
        <f t="shared" si="3"/>
        <v>4.8780487804878049E-3</v>
      </c>
      <c r="R75" s="10">
        <f t="shared" si="4"/>
        <v>2.3795359904818562E-5</v>
      </c>
    </row>
    <row r="76" spans="1:18" x14ac:dyDescent="0.3">
      <c r="A76" s="1">
        <v>43412</v>
      </c>
      <c r="B76">
        <v>1</v>
      </c>
      <c r="C76" t="s">
        <v>1134</v>
      </c>
      <c r="D76" t="s">
        <v>1149</v>
      </c>
      <c r="E76" t="s">
        <v>1223</v>
      </c>
      <c r="F76" t="s">
        <v>1160</v>
      </c>
      <c r="G76" t="s">
        <v>1342</v>
      </c>
      <c r="O76" t="s">
        <v>1424</v>
      </c>
      <c r="P76">
        <v>15</v>
      </c>
      <c r="Q76">
        <f t="shared" si="3"/>
        <v>3.6585365853658534E-2</v>
      </c>
      <c r="R76" s="10">
        <f t="shared" si="4"/>
        <v>1.3384889946460438E-3</v>
      </c>
    </row>
    <row r="77" spans="1:18" x14ac:dyDescent="0.3">
      <c r="A77" s="1">
        <v>43412</v>
      </c>
      <c r="B77">
        <v>1</v>
      </c>
      <c r="C77" t="s">
        <v>1134</v>
      </c>
      <c r="D77" t="s">
        <v>1149</v>
      </c>
      <c r="E77" t="s">
        <v>1223</v>
      </c>
      <c r="F77" t="s">
        <v>1159</v>
      </c>
      <c r="G77" t="s">
        <v>1342</v>
      </c>
      <c r="O77" t="s">
        <v>1425</v>
      </c>
      <c r="P77">
        <v>1</v>
      </c>
      <c r="Q77">
        <f t="shared" si="3"/>
        <v>2.4390243902439024E-3</v>
      </c>
      <c r="R77" s="10">
        <f t="shared" si="4"/>
        <v>5.9488399762046405E-6</v>
      </c>
    </row>
    <row r="78" spans="1:18" x14ac:dyDescent="0.3">
      <c r="A78" s="1">
        <v>43369</v>
      </c>
      <c r="B78">
        <v>1</v>
      </c>
      <c r="C78" t="s">
        <v>748</v>
      </c>
      <c r="D78" t="s">
        <v>803</v>
      </c>
      <c r="E78" t="s">
        <v>842</v>
      </c>
      <c r="G78" t="s">
        <v>1345</v>
      </c>
      <c r="O78" t="s">
        <v>1426</v>
      </c>
      <c r="P78">
        <v>3</v>
      </c>
      <c r="Q78">
        <f t="shared" si="3"/>
        <v>7.3170731707317077E-3</v>
      </c>
      <c r="R78" s="10">
        <f t="shared" si="4"/>
        <v>5.3539559785841769E-5</v>
      </c>
    </row>
    <row r="79" spans="1:18" x14ac:dyDescent="0.3">
      <c r="A79" s="1">
        <v>43343</v>
      </c>
      <c r="B79">
        <v>1</v>
      </c>
      <c r="C79" t="s">
        <v>177</v>
      </c>
      <c r="D79" t="s">
        <v>220</v>
      </c>
      <c r="E79" t="s">
        <v>301</v>
      </c>
      <c r="G79" t="s">
        <v>1344</v>
      </c>
      <c r="O79" t="s">
        <v>1391</v>
      </c>
      <c r="P79">
        <v>3</v>
      </c>
      <c r="Q79">
        <f t="shared" si="3"/>
        <v>7.3170731707317077E-3</v>
      </c>
      <c r="R79" s="10">
        <f t="shared" si="4"/>
        <v>5.3539559785841769E-5</v>
      </c>
    </row>
    <row r="80" spans="1:18" x14ac:dyDescent="0.3">
      <c r="A80" s="1">
        <v>43353</v>
      </c>
      <c r="B80">
        <v>5</v>
      </c>
      <c r="C80" t="s">
        <v>648</v>
      </c>
      <c r="D80" t="s">
        <v>656</v>
      </c>
      <c r="E80" t="s">
        <v>740</v>
      </c>
      <c r="G80" t="s">
        <v>1345</v>
      </c>
      <c r="O80" t="s">
        <v>1427</v>
      </c>
      <c r="P80">
        <v>1</v>
      </c>
      <c r="Q80">
        <f t="shared" si="3"/>
        <v>2.4390243902439024E-3</v>
      </c>
      <c r="R80" s="10">
        <f t="shared" si="4"/>
        <v>5.9488399762046405E-6</v>
      </c>
    </row>
    <row r="81" spans="1:18" x14ac:dyDescent="0.3">
      <c r="A81" s="1">
        <v>43369</v>
      </c>
      <c r="B81">
        <v>4</v>
      </c>
      <c r="C81" t="s">
        <v>748</v>
      </c>
      <c r="D81" t="s">
        <v>802</v>
      </c>
      <c r="E81" t="s">
        <v>842</v>
      </c>
      <c r="G81" t="s">
        <v>1345</v>
      </c>
      <c r="O81" t="s">
        <v>1429</v>
      </c>
      <c r="P81">
        <v>7</v>
      </c>
      <c r="Q81">
        <f t="shared" si="3"/>
        <v>1.7073170731707318E-2</v>
      </c>
      <c r="R81" s="10">
        <f t="shared" si="4"/>
        <v>2.914931588340274E-4</v>
      </c>
    </row>
    <row r="82" spans="1:18" x14ac:dyDescent="0.3">
      <c r="A82" s="1">
        <v>43343</v>
      </c>
      <c r="B82">
        <v>1</v>
      </c>
      <c r="C82" t="s">
        <v>177</v>
      </c>
      <c r="D82" t="s">
        <v>189</v>
      </c>
      <c r="E82" t="s">
        <v>301</v>
      </c>
      <c r="G82" t="s">
        <v>1344</v>
      </c>
      <c r="O82" t="s">
        <v>1430</v>
      </c>
      <c r="P82">
        <v>1</v>
      </c>
      <c r="Q82">
        <f t="shared" si="3"/>
        <v>2.4390243902439024E-3</v>
      </c>
      <c r="R82" s="10">
        <f t="shared" si="4"/>
        <v>5.9488399762046405E-6</v>
      </c>
    </row>
    <row r="83" spans="1:18" x14ac:dyDescent="0.3">
      <c r="A83" s="1">
        <v>43412</v>
      </c>
      <c r="B83">
        <v>1</v>
      </c>
      <c r="C83" t="s">
        <v>1134</v>
      </c>
      <c r="D83" t="s">
        <v>1150</v>
      </c>
      <c r="E83" t="s">
        <v>1223</v>
      </c>
      <c r="G83" t="s">
        <v>1342</v>
      </c>
      <c r="O83" t="s">
        <v>1395</v>
      </c>
      <c r="P83">
        <v>3</v>
      </c>
      <c r="Q83">
        <f t="shared" si="3"/>
        <v>7.3170731707317077E-3</v>
      </c>
      <c r="R83" s="10">
        <f t="shared" si="4"/>
        <v>5.3539559785841769E-5</v>
      </c>
    </row>
    <row r="84" spans="1:18" x14ac:dyDescent="0.3">
      <c r="A84" s="1">
        <v>43353</v>
      </c>
      <c r="B84">
        <v>1</v>
      </c>
      <c r="C84" t="s">
        <v>648</v>
      </c>
      <c r="D84" t="s">
        <v>657</v>
      </c>
      <c r="E84" t="s">
        <v>740</v>
      </c>
      <c r="F84" t="s">
        <v>1443</v>
      </c>
      <c r="G84" t="s">
        <v>1345</v>
      </c>
      <c r="O84" t="s">
        <v>1431</v>
      </c>
      <c r="P84">
        <v>2</v>
      </c>
      <c r="Q84">
        <f t="shared" si="3"/>
        <v>4.8780487804878049E-3</v>
      </c>
      <c r="R84" s="10">
        <f t="shared" si="4"/>
        <v>2.3795359904818562E-5</v>
      </c>
    </row>
    <row r="85" spans="1:18" x14ac:dyDescent="0.3">
      <c r="A85" s="1">
        <v>43321</v>
      </c>
      <c r="B85">
        <v>1</v>
      </c>
      <c r="C85" t="s">
        <v>7</v>
      </c>
      <c r="D85" t="s">
        <v>9</v>
      </c>
      <c r="E85" t="s">
        <v>61</v>
      </c>
      <c r="G85" t="s">
        <v>1343</v>
      </c>
      <c r="O85" t="s">
        <v>1432</v>
      </c>
      <c r="P85">
        <v>1</v>
      </c>
      <c r="Q85">
        <f t="shared" si="3"/>
        <v>2.4390243902439024E-3</v>
      </c>
      <c r="R85" s="10">
        <f t="shared" si="4"/>
        <v>5.9488399762046405E-6</v>
      </c>
    </row>
    <row r="86" spans="1:18" x14ac:dyDescent="0.3">
      <c r="A86" s="1">
        <v>43343</v>
      </c>
      <c r="B86">
        <v>1</v>
      </c>
      <c r="C86" t="s">
        <v>177</v>
      </c>
      <c r="D86" t="s">
        <v>219</v>
      </c>
      <c r="E86" t="s">
        <v>301</v>
      </c>
      <c r="G86" t="s">
        <v>1344</v>
      </c>
      <c r="O86" t="s">
        <v>1396</v>
      </c>
      <c r="P86">
        <v>11</v>
      </c>
      <c r="Q86">
        <f t="shared" si="3"/>
        <v>2.6829268292682926E-2</v>
      </c>
      <c r="R86" s="10">
        <f t="shared" si="4"/>
        <v>7.1980963712076139E-4</v>
      </c>
    </row>
    <row r="87" spans="1:18" x14ac:dyDescent="0.3">
      <c r="A87" s="1">
        <v>43369</v>
      </c>
      <c r="B87">
        <v>1</v>
      </c>
      <c r="C87" t="s">
        <v>748</v>
      </c>
      <c r="D87" t="s">
        <v>804</v>
      </c>
      <c r="E87" t="s">
        <v>842</v>
      </c>
      <c r="G87" t="s">
        <v>1345</v>
      </c>
      <c r="O87" t="s">
        <v>1433</v>
      </c>
      <c r="P87">
        <v>3</v>
      </c>
      <c r="Q87">
        <f t="shared" si="3"/>
        <v>7.3170731707317077E-3</v>
      </c>
      <c r="R87" s="10">
        <f t="shared" si="4"/>
        <v>5.3539559785841769E-5</v>
      </c>
    </row>
    <row r="88" spans="1:18" x14ac:dyDescent="0.3">
      <c r="O88" t="s">
        <v>1434</v>
      </c>
      <c r="P88">
        <v>2</v>
      </c>
      <c r="Q88">
        <f t="shared" si="3"/>
        <v>4.8780487804878049E-3</v>
      </c>
      <c r="R88" s="10">
        <f t="shared" si="4"/>
        <v>2.3795359904818562E-5</v>
      </c>
    </row>
    <row r="89" spans="1:18" x14ac:dyDescent="0.3">
      <c r="A89" s="1"/>
      <c r="O89" t="s">
        <v>1398</v>
      </c>
      <c r="P89">
        <v>5</v>
      </c>
      <c r="Q89">
        <f t="shared" si="3"/>
        <v>1.2195121951219513E-2</v>
      </c>
      <c r="R89" s="10">
        <f t="shared" si="4"/>
        <v>1.4872099940511601E-4</v>
      </c>
    </row>
    <row r="90" spans="1:18" x14ac:dyDescent="0.3">
      <c r="A90" s="1"/>
      <c r="O90" t="s">
        <v>1435</v>
      </c>
      <c r="P90">
        <v>1</v>
      </c>
      <c r="Q90">
        <f t="shared" si="3"/>
        <v>2.4390243902439024E-3</v>
      </c>
      <c r="R90" s="10">
        <f t="shared" si="4"/>
        <v>5.9488399762046405E-6</v>
      </c>
    </row>
    <row r="91" spans="1:18" x14ac:dyDescent="0.3">
      <c r="A91" s="1"/>
      <c r="O91" t="s">
        <v>1400</v>
      </c>
      <c r="P91">
        <v>126</v>
      </c>
      <c r="Q91">
        <f t="shared" si="3"/>
        <v>0.3073170731707317</v>
      </c>
      <c r="R91" s="10">
        <f t="shared" si="4"/>
        <v>9.4443783462224859E-2</v>
      </c>
    </row>
    <row r="92" spans="1:18" x14ac:dyDescent="0.3">
      <c r="A92" s="1"/>
      <c r="O92" t="s">
        <v>259</v>
      </c>
      <c r="P92">
        <v>1</v>
      </c>
      <c r="Q92">
        <f t="shared" si="3"/>
        <v>2.4390243902439024E-3</v>
      </c>
      <c r="R92" s="10">
        <f t="shared" si="4"/>
        <v>5.9488399762046405E-6</v>
      </c>
    </row>
    <row r="93" spans="1:18" x14ac:dyDescent="0.3">
      <c r="A93" s="1"/>
      <c r="O93" t="s">
        <v>1436</v>
      </c>
      <c r="P93">
        <v>2</v>
      </c>
      <c r="Q93">
        <f t="shared" si="3"/>
        <v>4.8780487804878049E-3</v>
      </c>
      <c r="R93" s="10">
        <f t="shared" si="4"/>
        <v>2.3795359904818562E-5</v>
      </c>
    </row>
    <row r="94" spans="1:18" x14ac:dyDescent="0.3">
      <c r="A94" s="1"/>
      <c r="O94" t="s">
        <v>274</v>
      </c>
      <c r="P94">
        <v>1</v>
      </c>
      <c r="Q94">
        <f t="shared" si="3"/>
        <v>2.4390243902439024E-3</v>
      </c>
      <c r="R94" s="10">
        <f t="shared" si="4"/>
        <v>5.9488399762046405E-6</v>
      </c>
    </row>
    <row r="95" spans="1:18" x14ac:dyDescent="0.3">
      <c r="A95" s="1"/>
      <c r="O95" t="s">
        <v>1437</v>
      </c>
      <c r="P95">
        <v>2</v>
      </c>
      <c r="Q95">
        <f t="shared" si="3"/>
        <v>4.8780487804878049E-3</v>
      </c>
      <c r="R95" s="10">
        <f t="shared" si="4"/>
        <v>2.3795359904818562E-5</v>
      </c>
    </row>
    <row r="96" spans="1:18" x14ac:dyDescent="0.3">
      <c r="A96" s="1"/>
      <c r="O96" t="s">
        <v>1438</v>
      </c>
      <c r="P96">
        <v>3</v>
      </c>
      <c r="Q96">
        <f t="shared" si="3"/>
        <v>7.3170731707317077E-3</v>
      </c>
      <c r="R96" s="10">
        <f t="shared" si="4"/>
        <v>5.3539559785841769E-5</v>
      </c>
    </row>
    <row r="97" spans="15:18" x14ac:dyDescent="0.3">
      <c r="O97" t="s">
        <v>1439</v>
      </c>
      <c r="P97">
        <v>2</v>
      </c>
      <c r="Q97">
        <f t="shared" si="3"/>
        <v>4.8780487804878049E-3</v>
      </c>
      <c r="R97" s="10">
        <f t="shared" si="4"/>
        <v>2.3795359904818562E-5</v>
      </c>
    </row>
    <row r="98" spans="15:18" x14ac:dyDescent="0.3">
      <c r="O98" t="s">
        <v>1440</v>
      </c>
      <c r="P98">
        <v>1</v>
      </c>
      <c r="Q98">
        <f t="shared" si="3"/>
        <v>2.4390243902439024E-3</v>
      </c>
      <c r="R98" s="10">
        <f t="shared" si="4"/>
        <v>5.9488399762046405E-6</v>
      </c>
    </row>
    <row r="99" spans="15:18" x14ac:dyDescent="0.3">
      <c r="O99" t="s">
        <v>1441</v>
      </c>
      <c r="P99">
        <v>1</v>
      </c>
      <c r="Q99">
        <f t="shared" si="3"/>
        <v>2.4390243902439024E-3</v>
      </c>
      <c r="R99" s="10">
        <f t="shared" si="4"/>
        <v>5.9488399762046405E-6</v>
      </c>
    </row>
    <row r="100" spans="15:18" x14ac:dyDescent="0.3">
      <c r="O100" t="s">
        <v>1442</v>
      </c>
      <c r="P100">
        <v>10</v>
      </c>
      <c r="Q100">
        <f t="shared" si="3"/>
        <v>2.4390243902439025E-2</v>
      </c>
      <c r="R100" s="10">
        <f t="shared" si="4"/>
        <v>5.9488399762046404E-4</v>
      </c>
    </row>
    <row r="101" spans="15:18" x14ac:dyDescent="0.3">
      <c r="O101" t="s">
        <v>1411</v>
      </c>
      <c r="P101">
        <v>2</v>
      </c>
      <c r="Q101">
        <f t="shared" si="3"/>
        <v>4.8780487804878049E-3</v>
      </c>
      <c r="R101" s="10">
        <f t="shared" si="4"/>
        <v>2.3795359904818562E-5</v>
      </c>
    </row>
    <row r="102" spans="15:18" x14ac:dyDescent="0.3">
      <c r="O102" t="s">
        <v>1409</v>
      </c>
      <c r="P102">
        <v>2</v>
      </c>
      <c r="Q102">
        <f t="shared" si="3"/>
        <v>4.8780487804878049E-3</v>
      </c>
      <c r="R102" s="10">
        <f t="shared" si="4"/>
        <v>2.3795359904818562E-5</v>
      </c>
    </row>
    <row r="103" spans="15:18" x14ac:dyDescent="0.3">
      <c r="O103" t="s">
        <v>1444</v>
      </c>
      <c r="P103">
        <v>1</v>
      </c>
      <c r="Q103">
        <f t="shared" si="3"/>
        <v>2.4390243902439024E-3</v>
      </c>
      <c r="R103" s="10">
        <f t="shared" si="4"/>
        <v>5.9488399762046405E-6</v>
      </c>
    </row>
    <row r="105" spans="15:18" x14ac:dyDescent="0.3">
      <c r="O105" s="6">
        <f>SUM(R58:R103)</f>
        <v>0.14406900654372401</v>
      </c>
      <c r="P105" s="5" t="s">
        <v>1550</v>
      </c>
      <c r="Q105" s="5"/>
      <c r="R105" s="5"/>
    </row>
    <row r="106" spans="15:18" x14ac:dyDescent="0.3">
      <c r="O106" s="6">
        <f>1-O105</f>
        <v>0.85593099345627599</v>
      </c>
      <c r="P106" s="5" t="s">
        <v>1551</v>
      </c>
      <c r="Q106" s="5"/>
      <c r="R106" s="5"/>
    </row>
  </sheetData>
  <sortState ref="A1:G87">
    <sortCondition ref="E1:E8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A109" workbookViewId="0">
      <selection activeCell="O121" sqref="O121:R122"/>
    </sheetView>
  </sheetViews>
  <sheetFormatPr defaultRowHeight="16.2" x14ac:dyDescent="0.3"/>
  <sheetData>
    <row r="1" spans="1:19" x14ac:dyDescent="0.3">
      <c r="A1" s="1">
        <v>43321</v>
      </c>
      <c r="B1">
        <v>25</v>
      </c>
      <c r="C1" t="s">
        <v>14</v>
      </c>
      <c r="D1" t="s">
        <v>25</v>
      </c>
      <c r="E1" t="s">
        <v>68</v>
      </c>
      <c r="F1" t="s">
        <v>4</v>
      </c>
      <c r="G1" t="s">
        <v>1344</v>
      </c>
      <c r="K1" t="s">
        <v>1330</v>
      </c>
      <c r="L1" t="s">
        <v>1331</v>
      </c>
      <c r="O1" s="5" t="s">
        <v>1539</v>
      </c>
      <c r="P1" s="5"/>
      <c r="Q1" s="5"/>
      <c r="R1" s="5"/>
      <c r="S1" s="5"/>
    </row>
    <row r="2" spans="1:19" x14ac:dyDescent="0.3">
      <c r="A2" s="1">
        <v>43343</v>
      </c>
      <c r="B2">
        <v>15</v>
      </c>
      <c r="C2" t="s">
        <v>226</v>
      </c>
      <c r="D2" t="s">
        <v>207</v>
      </c>
      <c r="E2" t="s">
        <v>297</v>
      </c>
      <c r="F2" t="s">
        <v>247</v>
      </c>
      <c r="G2" t="s">
        <v>1344</v>
      </c>
      <c r="J2" t="s">
        <v>1332</v>
      </c>
      <c r="K2">
        <v>9</v>
      </c>
      <c r="L2">
        <v>233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43343</v>
      </c>
      <c r="B3">
        <v>4</v>
      </c>
      <c r="C3" t="s">
        <v>226</v>
      </c>
      <c r="D3" t="s">
        <v>246</v>
      </c>
      <c r="E3" t="s">
        <v>297</v>
      </c>
      <c r="G3" t="s">
        <v>1344</v>
      </c>
      <c r="J3" t="s">
        <v>1333</v>
      </c>
      <c r="K3">
        <v>15</v>
      </c>
      <c r="L3">
        <v>50</v>
      </c>
      <c r="O3" t="s">
        <v>1365</v>
      </c>
      <c r="P3">
        <v>25</v>
      </c>
      <c r="Q3" s="5">
        <f>P3/450</f>
        <v>5.5555555555555552E-2</v>
      </c>
      <c r="R3" s="5">
        <f>LN(Q3)</f>
        <v>-2.890371757896165</v>
      </c>
      <c r="S3" s="5">
        <f>Q3*R3</f>
        <v>-0.16057620877200915</v>
      </c>
    </row>
    <row r="4" spans="1:19" x14ac:dyDescent="0.3">
      <c r="A4" s="1">
        <v>43400</v>
      </c>
      <c r="B4">
        <v>1</v>
      </c>
      <c r="C4" t="s">
        <v>852</v>
      </c>
      <c r="D4" t="s">
        <v>880</v>
      </c>
      <c r="E4" t="s">
        <v>957</v>
      </c>
      <c r="G4" t="s">
        <v>1347</v>
      </c>
      <c r="J4" t="s">
        <v>1334</v>
      </c>
      <c r="K4">
        <v>5</v>
      </c>
      <c r="L4">
        <v>32</v>
      </c>
      <c r="O4" t="s">
        <v>1366</v>
      </c>
      <c r="P4">
        <v>15</v>
      </c>
      <c r="Q4" s="5">
        <f t="shared" ref="Q4:Q56" si="0">P4/450</f>
        <v>3.3333333333333333E-2</v>
      </c>
      <c r="R4" s="5">
        <f t="shared" ref="R4:R56" si="1">LN(Q4)</f>
        <v>-3.4011973816621555</v>
      </c>
      <c r="S4" s="5">
        <f t="shared" ref="S4:S56" si="2">Q4*R4</f>
        <v>-0.11337324605540518</v>
      </c>
    </row>
    <row r="5" spans="1:19" x14ac:dyDescent="0.3">
      <c r="A5" s="1">
        <v>43400</v>
      </c>
      <c r="B5">
        <v>8</v>
      </c>
      <c r="C5" t="s">
        <v>852</v>
      </c>
      <c r="D5" t="s">
        <v>880</v>
      </c>
      <c r="E5" t="s">
        <v>957</v>
      </c>
      <c r="G5" t="s">
        <v>1347</v>
      </c>
      <c r="J5" t="s">
        <v>1335</v>
      </c>
      <c r="K5">
        <v>18</v>
      </c>
      <c r="L5">
        <v>120</v>
      </c>
      <c r="O5" t="s">
        <v>1228</v>
      </c>
      <c r="P5">
        <v>4</v>
      </c>
      <c r="Q5" s="5">
        <f t="shared" si="0"/>
        <v>8.8888888888888889E-3</v>
      </c>
      <c r="R5" s="5">
        <f t="shared" si="1"/>
        <v>-4.7229532216444747</v>
      </c>
      <c r="S5" s="5">
        <f t="shared" si="2"/>
        <v>-4.1981806414617552E-2</v>
      </c>
    </row>
    <row r="6" spans="1:19" x14ac:dyDescent="0.3">
      <c r="A6" s="1">
        <v>43412</v>
      </c>
      <c r="B6">
        <v>2</v>
      </c>
      <c r="C6" t="s">
        <v>965</v>
      </c>
      <c r="D6" t="s">
        <v>1006</v>
      </c>
      <c r="E6" t="s">
        <v>1065</v>
      </c>
      <c r="G6" t="s">
        <v>1347</v>
      </c>
      <c r="J6" t="s">
        <v>1336</v>
      </c>
      <c r="K6">
        <v>7</v>
      </c>
      <c r="L6">
        <v>15</v>
      </c>
      <c r="O6" t="s">
        <v>1369</v>
      </c>
      <c r="P6">
        <v>11</v>
      </c>
      <c r="Q6" s="5">
        <f t="shared" si="0"/>
        <v>2.4444444444444446E-2</v>
      </c>
      <c r="R6" s="5">
        <f t="shared" si="1"/>
        <v>-3.7113523099659949</v>
      </c>
      <c r="S6" s="5">
        <f t="shared" si="2"/>
        <v>-9.0721945354724318E-2</v>
      </c>
    </row>
    <row r="7" spans="1:19" x14ac:dyDescent="0.3">
      <c r="A7" s="1">
        <v>43321</v>
      </c>
      <c r="B7">
        <v>10</v>
      </c>
      <c r="C7" t="s">
        <v>14</v>
      </c>
      <c r="D7" t="s">
        <v>2</v>
      </c>
      <c r="E7" t="s">
        <v>68</v>
      </c>
      <c r="G7" t="s">
        <v>1344</v>
      </c>
      <c r="J7" t="s">
        <v>1337</v>
      </c>
      <c r="K7">
        <v>54</v>
      </c>
      <c r="L7">
        <v>450</v>
      </c>
      <c r="O7" t="s">
        <v>1373</v>
      </c>
      <c r="P7">
        <v>12</v>
      </c>
      <c r="Q7" s="5">
        <f t="shared" si="0"/>
        <v>2.6666666666666668E-2</v>
      </c>
      <c r="R7" s="5">
        <f t="shared" si="1"/>
        <v>-3.6243409329763652</v>
      </c>
      <c r="S7" s="5">
        <f t="shared" si="2"/>
        <v>-9.6649091546036417E-2</v>
      </c>
    </row>
    <row r="8" spans="1:19" x14ac:dyDescent="0.3">
      <c r="A8" s="1">
        <v>43353</v>
      </c>
      <c r="B8">
        <v>1</v>
      </c>
      <c r="C8" t="s">
        <v>401</v>
      </c>
      <c r="D8" t="s">
        <v>384</v>
      </c>
      <c r="E8" t="s">
        <v>446</v>
      </c>
      <c r="G8" t="s">
        <v>1346</v>
      </c>
      <c r="O8" t="s">
        <v>1375</v>
      </c>
      <c r="P8">
        <v>7</v>
      </c>
      <c r="Q8" s="5">
        <f t="shared" si="0"/>
        <v>1.5555555555555555E-2</v>
      </c>
      <c r="R8" s="5">
        <f t="shared" si="1"/>
        <v>-4.1633374337090521</v>
      </c>
      <c r="S8" s="5">
        <f t="shared" si="2"/>
        <v>-6.4763026746585253E-2</v>
      </c>
    </row>
    <row r="9" spans="1:19" x14ac:dyDescent="0.3">
      <c r="A9" s="1">
        <v>43412</v>
      </c>
      <c r="B9">
        <v>1</v>
      </c>
      <c r="C9" t="s">
        <v>965</v>
      </c>
      <c r="D9" t="s">
        <v>980</v>
      </c>
      <c r="E9" t="s">
        <v>1065</v>
      </c>
      <c r="G9" t="s">
        <v>1347</v>
      </c>
      <c r="I9" t="s">
        <v>1365</v>
      </c>
      <c r="J9">
        <v>25</v>
      </c>
      <c r="O9" t="s">
        <v>1445</v>
      </c>
      <c r="P9">
        <v>1</v>
      </c>
      <c r="Q9" s="5">
        <f t="shared" si="0"/>
        <v>2.2222222222222222E-3</v>
      </c>
      <c r="R9" s="5">
        <f t="shared" si="1"/>
        <v>-6.1092475827643655</v>
      </c>
      <c r="S9" s="5">
        <f t="shared" si="2"/>
        <v>-1.3576105739476367E-2</v>
      </c>
    </row>
    <row r="10" spans="1:19" x14ac:dyDescent="0.3">
      <c r="A10" s="1">
        <v>43321</v>
      </c>
      <c r="B10">
        <v>2</v>
      </c>
      <c r="C10" t="s">
        <v>14</v>
      </c>
      <c r="D10" t="s">
        <v>23</v>
      </c>
      <c r="E10" t="s">
        <v>67</v>
      </c>
      <c r="G10" t="s">
        <v>1344</v>
      </c>
      <c r="I10" t="s">
        <v>1366</v>
      </c>
      <c r="J10">
        <v>15</v>
      </c>
      <c r="O10" t="s">
        <v>1446</v>
      </c>
      <c r="P10">
        <v>1</v>
      </c>
      <c r="Q10" s="5">
        <f t="shared" si="0"/>
        <v>2.2222222222222222E-3</v>
      </c>
      <c r="R10" s="5">
        <f t="shared" si="1"/>
        <v>-6.1092475827643655</v>
      </c>
      <c r="S10" s="5">
        <f t="shared" si="2"/>
        <v>-1.3576105739476367E-2</v>
      </c>
    </row>
    <row r="11" spans="1:19" x14ac:dyDescent="0.3">
      <c r="A11" s="1">
        <v>43343</v>
      </c>
      <c r="B11">
        <v>1</v>
      </c>
      <c r="C11" t="s">
        <v>226</v>
      </c>
      <c r="D11" t="s">
        <v>204</v>
      </c>
      <c r="E11" t="s">
        <v>297</v>
      </c>
      <c r="G11" t="s">
        <v>1344</v>
      </c>
      <c r="I11" t="s">
        <v>1418</v>
      </c>
      <c r="J11">
        <v>4</v>
      </c>
      <c r="O11" t="s">
        <v>1428</v>
      </c>
      <c r="P11">
        <v>157</v>
      </c>
      <c r="Q11" s="5">
        <f t="shared" si="0"/>
        <v>0.34888888888888892</v>
      </c>
      <c r="R11" s="5">
        <f t="shared" si="1"/>
        <v>-1.0530017774160574</v>
      </c>
      <c r="S11" s="5">
        <f t="shared" si="2"/>
        <v>-0.36738062012071337</v>
      </c>
    </row>
    <row r="12" spans="1:19" x14ac:dyDescent="0.3">
      <c r="A12" s="1">
        <v>43353</v>
      </c>
      <c r="B12">
        <v>2</v>
      </c>
      <c r="C12" t="s">
        <v>401</v>
      </c>
      <c r="D12" t="s">
        <v>408</v>
      </c>
      <c r="E12" t="s">
        <v>446</v>
      </c>
      <c r="G12" t="s">
        <v>1346</v>
      </c>
      <c r="I12" t="s">
        <v>1369</v>
      </c>
      <c r="J12">
        <v>11</v>
      </c>
      <c r="O12" t="s">
        <v>396</v>
      </c>
      <c r="P12">
        <v>2</v>
      </c>
      <c r="Q12" s="5">
        <f t="shared" si="0"/>
        <v>4.4444444444444444E-3</v>
      </c>
      <c r="R12" s="5">
        <f t="shared" si="1"/>
        <v>-5.4161004022044201</v>
      </c>
      <c r="S12" s="5">
        <f t="shared" si="2"/>
        <v>-2.4071557343130757E-2</v>
      </c>
    </row>
    <row r="13" spans="1:19" x14ac:dyDescent="0.3">
      <c r="A13" s="1">
        <v>43400</v>
      </c>
      <c r="B13">
        <v>1</v>
      </c>
      <c r="C13" t="s">
        <v>852</v>
      </c>
      <c r="D13" t="s">
        <v>879</v>
      </c>
      <c r="E13" t="s">
        <v>957</v>
      </c>
      <c r="G13" t="s">
        <v>1347</v>
      </c>
      <c r="I13" t="s">
        <v>1419</v>
      </c>
      <c r="J13">
        <v>12</v>
      </c>
      <c r="O13" t="s">
        <v>266</v>
      </c>
      <c r="P13">
        <v>1</v>
      </c>
      <c r="Q13" s="5">
        <f t="shared" si="0"/>
        <v>2.2222222222222222E-3</v>
      </c>
      <c r="R13" s="5">
        <f t="shared" si="1"/>
        <v>-6.1092475827643655</v>
      </c>
      <c r="S13" s="5">
        <f t="shared" si="2"/>
        <v>-1.3576105739476367E-2</v>
      </c>
    </row>
    <row r="14" spans="1:19" x14ac:dyDescent="0.3">
      <c r="A14" s="1">
        <v>43412</v>
      </c>
      <c r="B14">
        <v>1</v>
      </c>
      <c r="C14" t="s">
        <v>965</v>
      </c>
      <c r="D14" t="s">
        <v>1005</v>
      </c>
      <c r="E14" t="s">
        <v>1065</v>
      </c>
      <c r="G14" t="s">
        <v>1347</v>
      </c>
      <c r="I14" t="s">
        <v>1375</v>
      </c>
      <c r="J14">
        <v>7</v>
      </c>
      <c r="O14" t="s">
        <v>283</v>
      </c>
      <c r="P14">
        <v>3</v>
      </c>
      <c r="Q14" s="5">
        <f t="shared" si="0"/>
        <v>6.6666666666666671E-3</v>
      </c>
      <c r="R14" s="5">
        <f t="shared" si="1"/>
        <v>-5.0106352940962555</v>
      </c>
      <c r="S14" s="5">
        <f t="shared" si="2"/>
        <v>-3.3404235293975036E-2</v>
      </c>
    </row>
    <row r="15" spans="1:19" x14ac:dyDescent="0.3">
      <c r="A15" s="1">
        <v>43385</v>
      </c>
      <c r="B15">
        <v>1</v>
      </c>
      <c r="C15" t="s">
        <v>582</v>
      </c>
      <c r="D15" t="s">
        <v>599</v>
      </c>
      <c r="E15" t="s">
        <v>640</v>
      </c>
      <c r="G15" t="s">
        <v>1347</v>
      </c>
      <c r="I15" t="s">
        <v>1445</v>
      </c>
      <c r="J15">
        <v>1</v>
      </c>
      <c r="O15" t="s">
        <v>1031</v>
      </c>
      <c r="P15">
        <v>2</v>
      </c>
      <c r="Q15" s="5">
        <f t="shared" si="0"/>
        <v>4.4444444444444444E-3</v>
      </c>
      <c r="R15" s="5">
        <f t="shared" si="1"/>
        <v>-5.4161004022044201</v>
      </c>
      <c r="S15" s="5">
        <f t="shared" si="2"/>
        <v>-2.4071557343130757E-2</v>
      </c>
    </row>
    <row r="16" spans="1:19" x14ac:dyDescent="0.3">
      <c r="A16" s="1">
        <v>43353</v>
      </c>
      <c r="B16">
        <v>1</v>
      </c>
      <c r="C16" t="s">
        <v>401</v>
      </c>
      <c r="D16" t="s">
        <v>407</v>
      </c>
      <c r="E16" t="s">
        <v>446</v>
      </c>
      <c r="G16" t="s">
        <v>1346</v>
      </c>
      <c r="I16" t="s">
        <v>1446</v>
      </c>
      <c r="J16">
        <v>1</v>
      </c>
      <c r="O16" t="s">
        <v>1449</v>
      </c>
      <c r="P16">
        <v>8</v>
      </c>
      <c r="Q16" s="5">
        <f t="shared" si="0"/>
        <v>1.7777777777777778E-2</v>
      </c>
      <c r="R16" s="5">
        <f t="shared" si="1"/>
        <v>-4.0298060410845293</v>
      </c>
      <c r="S16" s="5">
        <f t="shared" si="2"/>
        <v>-7.1640996285947195E-2</v>
      </c>
    </row>
    <row r="17" spans="1:19" x14ac:dyDescent="0.3">
      <c r="A17" s="1">
        <v>43321</v>
      </c>
      <c r="B17">
        <v>80</v>
      </c>
      <c r="C17" t="s">
        <v>14</v>
      </c>
      <c r="D17" t="s">
        <v>3</v>
      </c>
      <c r="E17" t="s">
        <v>68</v>
      </c>
      <c r="G17" t="s">
        <v>1344</v>
      </c>
      <c r="I17" t="s">
        <v>1428</v>
      </c>
      <c r="J17">
        <v>157</v>
      </c>
      <c r="O17" t="s">
        <v>441</v>
      </c>
      <c r="P17">
        <v>2</v>
      </c>
      <c r="Q17" s="5">
        <f t="shared" si="0"/>
        <v>4.4444444444444444E-3</v>
      </c>
      <c r="R17" s="5">
        <f t="shared" si="1"/>
        <v>-5.4161004022044201</v>
      </c>
      <c r="S17" s="5">
        <f t="shared" si="2"/>
        <v>-2.4071557343130757E-2</v>
      </c>
    </row>
    <row r="18" spans="1:19" x14ac:dyDescent="0.3">
      <c r="A18" s="1">
        <v>43343</v>
      </c>
      <c r="B18">
        <v>75</v>
      </c>
      <c r="C18" t="s">
        <v>226</v>
      </c>
      <c r="D18" t="s">
        <v>222</v>
      </c>
      <c r="E18" t="s">
        <v>297</v>
      </c>
      <c r="G18" t="s">
        <v>1344</v>
      </c>
      <c r="I18" t="s">
        <v>1420</v>
      </c>
      <c r="J18">
        <v>2</v>
      </c>
      <c r="O18" t="s">
        <v>257</v>
      </c>
      <c r="P18">
        <v>8</v>
      </c>
      <c r="Q18" s="5">
        <f t="shared" si="0"/>
        <v>1.7777777777777778E-2</v>
      </c>
      <c r="R18" s="5">
        <f t="shared" si="1"/>
        <v>-4.0298060410845293</v>
      </c>
      <c r="S18" s="5">
        <f t="shared" si="2"/>
        <v>-7.1640996285947195E-2</v>
      </c>
    </row>
    <row r="19" spans="1:19" x14ac:dyDescent="0.3">
      <c r="A19" s="1">
        <v>43400</v>
      </c>
      <c r="B19">
        <v>2</v>
      </c>
      <c r="C19" t="s">
        <v>852</v>
      </c>
      <c r="D19" t="s">
        <v>893</v>
      </c>
      <c r="E19" t="s">
        <v>957</v>
      </c>
      <c r="G19" t="s">
        <v>1347</v>
      </c>
      <c r="I19" t="s">
        <v>1447</v>
      </c>
      <c r="J19">
        <v>1</v>
      </c>
      <c r="O19" t="s">
        <v>1384</v>
      </c>
      <c r="P19">
        <v>3</v>
      </c>
      <c r="Q19" s="5">
        <f t="shared" si="0"/>
        <v>6.6666666666666671E-3</v>
      </c>
      <c r="R19" s="5">
        <f t="shared" si="1"/>
        <v>-5.0106352940962555</v>
      </c>
      <c r="S19" s="5">
        <f t="shared" si="2"/>
        <v>-3.3404235293975036E-2</v>
      </c>
    </row>
    <row r="20" spans="1:19" x14ac:dyDescent="0.3">
      <c r="A20" s="1">
        <v>43385</v>
      </c>
      <c r="B20">
        <v>1</v>
      </c>
      <c r="C20" t="s">
        <v>582</v>
      </c>
      <c r="D20" t="s">
        <v>590</v>
      </c>
      <c r="E20" t="s">
        <v>639</v>
      </c>
      <c r="F20" t="s">
        <v>598</v>
      </c>
      <c r="G20" t="s">
        <v>1347</v>
      </c>
      <c r="I20" t="s">
        <v>1448</v>
      </c>
      <c r="J20">
        <v>3</v>
      </c>
      <c r="O20" t="s">
        <v>977</v>
      </c>
      <c r="P20">
        <v>9</v>
      </c>
      <c r="Q20" s="5">
        <f t="shared" si="0"/>
        <v>0.02</v>
      </c>
      <c r="R20" s="5">
        <f t="shared" si="1"/>
        <v>-3.912023005428146</v>
      </c>
      <c r="S20" s="5">
        <f t="shared" si="2"/>
        <v>-7.824046010856292E-2</v>
      </c>
    </row>
    <row r="21" spans="1:19" x14ac:dyDescent="0.3">
      <c r="A21" s="1">
        <v>43412</v>
      </c>
      <c r="B21">
        <v>1</v>
      </c>
      <c r="C21" t="s">
        <v>965</v>
      </c>
      <c r="D21" t="s">
        <v>1005</v>
      </c>
      <c r="E21" t="s">
        <v>1062</v>
      </c>
      <c r="F21" t="s">
        <v>1000</v>
      </c>
      <c r="G21" t="s">
        <v>1347</v>
      </c>
      <c r="I21" t="s">
        <v>1379</v>
      </c>
      <c r="J21">
        <v>2</v>
      </c>
      <c r="O21" t="s">
        <v>1387</v>
      </c>
      <c r="P21">
        <v>4</v>
      </c>
      <c r="Q21" s="5">
        <f t="shared" si="0"/>
        <v>8.8888888888888889E-3</v>
      </c>
      <c r="R21" s="5">
        <f t="shared" si="1"/>
        <v>-4.7229532216444747</v>
      </c>
      <c r="S21" s="5">
        <f t="shared" si="2"/>
        <v>-4.1981806414617552E-2</v>
      </c>
    </row>
    <row r="22" spans="1:19" x14ac:dyDescent="0.3">
      <c r="A22" s="1">
        <v>43321</v>
      </c>
      <c r="B22">
        <v>1</v>
      </c>
      <c r="C22" t="s">
        <v>8</v>
      </c>
      <c r="D22" t="s">
        <v>21</v>
      </c>
      <c r="E22" t="s">
        <v>65</v>
      </c>
      <c r="F22" t="s">
        <v>34</v>
      </c>
      <c r="G22" t="s">
        <v>1344</v>
      </c>
      <c r="I22" t="s">
        <v>1449</v>
      </c>
      <c r="J22">
        <v>8</v>
      </c>
      <c r="O22" t="s">
        <v>1451</v>
      </c>
      <c r="P22">
        <v>1</v>
      </c>
      <c r="Q22" s="5">
        <f t="shared" si="0"/>
        <v>2.2222222222222222E-3</v>
      </c>
      <c r="R22" s="5">
        <f t="shared" si="1"/>
        <v>-6.1092475827643655</v>
      </c>
      <c r="S22" s="5">
        <f t="shared" si="2"/>
        <v>-1.3576105739476367E-2</v>
      </c>
    </row>
    <row r="23" spans="1:19" x14ac:dyDescent="0.3">
      <c r="A23" s="1">
        <v>43353</v>
      </c>
      <c r="B23">
        <v>2</v>
      </c>
      <c r="C23" t="s">
        <v>400</v>
      </c>
      <c r="D23" t="s">
        <v>406</v>
      </c>
      <c r="E23" t="s">
        <v>445</v>
      </c>
      <c r="F23" t="s">
        <v>416</v>
      </c>
      <c r="G23" t="s">
        <v>1346</v>
      </c>
      <c r="I23" t="s">
        <v>1450</v>
      </c>
      <c r="J23">
        <v>2</v>
      </c>
      <c r="O23" t="s">
        <v>1426</v>
      </c>
      <c r="P23">
        <v>1</v>
      </c>
      <c r="Q23" s="5">
        <f t="shared" si="0"/>
        <v>2.2222222222222222E-3</v>
      </c>
      <c r="R23" s="5">
        <f t="shared" si="1"/>
        <v>-6.1092475827643655</v>
      </c>
      <c r="S23" s="5">
        <f t="shared" si="2"/>
        <v>-1.3576105739476367E-2</v>
      </c>
    </row>
    <row r="24" spans="1:19" x14ac:dyDescent="0.3">
      <c r="A24" s="1">
        <v>43321</v>
      </c>
      <c r="B24">
        <v>1</v>
      </c>
      <c r="C24" t="s">
        <v>8</v>
      </c>
      <c r="D24" t="s">
        <v>20</v>
      </c>
      <c r="E24" t="s">
        <v>65</v>
      </c>
      <c r="F24" t="s">
        <v>33</v>
      </c>
      <c r="G24" t="s">
        <v>1344</v>
      </c>
      <c r="I24" t="s">
        <v>1282</v>
      </c>
      <c r="J24">
        <v>8</v>
      </c>
      <c r="O24" t="s">
        <v>1452</v>
      </c>
      <c r="P24">
        <v>1</v>
      </c>
      <c r="Q24" s="5">
        <f t="shared" si="0"/>
        <v>2.2222222222222222E-3</v>
      </c>
      <c r="R24" s="5">
        <f t="shared" si="1"/>
        <v>-6.1092475827643655</v>
      </c>
      <c r="S24" s="5">
        <f t="shared" si="2"/>
        <v>-1.3576105739476367E-2</v>
      </c>
    </row>
    <row r="25" spans="1:19" x14ac:dyDescent="0.3">
      <c r="A25" s="1">
        <v>43343</v>
      </c>
      <c r="B25">
        <v>2</v>
      </c>
      <c r="C25" t="s">
        <v>178</v>
      </c>
      <c r="D25" t="s">
        <v>243</v>
      </c>
      <c r="E25" t="s">
        <v>296</v>
      </c>
      <c r="F25" t="s">
        <v>191</v>
      </c>
      <c r="G25" t="s">
        <v>1344</v>
      </c>
      <c r="I25" t="s">
        <v>1384</v>
      </c>
      <c r="J25">
        <v>3</v>
      </c>
      <c r="O25" t="s">
        <v>1427</v>
      </c>
      <c r="P25">
        <v>3</v>
      </c>
      <c r="Q25" s="5">
        <f t="shared" si="0"/>
        <v>6.6666666666666671E-3</v>
      </c>
      <c r="R25" s="5">
        <f t="shared" si="1"/>
        <v>-5.0106352940962555</v>
      </c>
      <c r="S25" s="5">
        <f t="shared" si="2"/>
        <v>-3.3404235293975036E-2</v>
      </c>
    </row>
    <row r="26" spans="1:19" x14ac:dyDescent="0.3">
      <c r="A26" s="1">
        <v>43353</v>
      </c>
      <c r="B26">
        <v>8</v>
      </c>
      <c r="C26" t="s">
        <v>401</v>
      </c>
      <c r="D26" t="s">
        <v>384</v>
      </c>
      <c r="E26" t="s">
        <v>445</v>
      </c>
      <c r="F26" t="s">
        <v>395</v>
      </c>
      <c r="G26" t="s">
        <v>1346</v>
      </c>
      <c r="I26" t="s">
        <v>1386</v>
      </c>
      <c r="J26">
        <v>9</v>
      </c>
      <c r="O26" t="s">
        <v>1453</v>
      </c>
      <c r="P26">
        <v>2</v>
      </c>
      <c r="Q26" s="5">
        <f t="shared" si="0"/>
        <v>4.4444444444444444E-3</v>
      </c>
      <c r="R26" s="5">
        <f t="shared" si="1"/>
        <v>-5.4161004022044201</v>
      </c>
      <c r="S26" s="5">
        <f t="shared" si="2"/>
        <v>-2.4071557343130757E-2</v>
      </c>
    </row>
    <row r="27" spans="1:19" x14ac:dyDescent="0.3">
      <c r="A27" s="1">
        <v>43343</v>
      </c>
      <c r="B27">
        <v>2</v>
      </c>
      <c r="C27" t="s">
        <v>225</v>
      </c>
      <c r="D27" t="s">
        <v>234</v>
      </c>
      <c r="E27" t="s">
        <v>296</v>
      </c>
      <c r="F27" t="s">
        <v>235</v>
      </c>
      <c r="G27" t="s">
        <v>1344</v>
      </c>
      <c r="I27" t="s">
        <v>1387</v>
      </c>
      <c r="J27">
        <v>4</v>
      </c>
      <c r="O27" t="s">
        <v>1392</v>
      </c>
      <c r="P27">
        <v>1</v>
      </c>
      <c r="Q27" s="5">
        <f t="shared" si="0"/>
        <v>2.2222222222222222E-3</v>
      </c>
      <c r="R27" s="5">
        <f t="shared" si="1"/>
        <v>-6.1092475827643655</v>
      </c>
      <c r="S27" s="5">
        <f t="shared" si="2"/>
        <v>-1.3576105739476367E-2</v>
      </c>
    </row>
    <row r="28" spans="1:19" x14ac:dyDescent="0.3">
      <c r="A28" s="1">
        <v>43343</v>
      </c>
      <c r="B28">
        <v>6</v>
      </c>
      <c r="C28" t="s">
        <v>176</v>
      </c>
      <c r="D28" t="s">
        <v>184</v>
      </c>
      <c r="E28" t="s">
        <v>296</v>
      </c>
      <c r="F28" t="s">
        <v>257</v>
      </c>
      <c r="G28" t="s">
        <v>1344</v>
      </c>
      <c r="I28" t="s">
        <v>1451</v>
      </c>
      <c r="J28">
        <v>1</v>
      </c>
      <c r="O28" t="s">
        <v>1394</v>
      </c>
      <c r="P28">
        <v>12</v>
      </c>
      <c r="Q28" s="5">
        <f t="shared" si="0"/>
        <v>2.6666666666666668E-2</v>
      </c>
      <c r="R28" s="5">
        <f t="shared" si="1"/>
        <v>-3.6243409329763652</v>
      </c>
      <c r="S28" s="5">
        <f t="shared" si="2"/>
        <v>-9.6649091546036417E-2</v>
      </c>
    </row>
    <row r="29" spans="1:19" x14ac:dyDescent="0.3">
      <c r="A29" s="1">
        <v>43353</v>
      </c>
      <c r="B29">
        <v>2</v>
      </c>
      <c r="C29" t="s">
        <v>374</v>
      </c>
      <c r="D29" t="s">
        <v>382</v>
      </c>
      <c r="E29" t="s">
        <v>445</v>
      </c>
      <c r="F29" t="s">
        <v>394</v>
      </c>
      <c r="G29" t="s">
        <v>1346</v>
      </c>
      <c r="I29" t="s">
        <v>1426</v>
      </c>
      <c r="J29">
        <v>1</v>
      </c>
      <c r="O29" t="s">
        <v>1454</v>
      </c>
      <c r="P29">
        <v>5</v>
      </c>
      <c r="Q29" s="5">
        <f t="shared" si="0"/>
        <v>1.1111111111111112E-2</v>
      </c>
      <c r="R29" s="5">
        <f t="shared" si="1"/>
        <v>-4.499809670330265</v>
      </c>
      <c r="S29" s="5">
        <f t="shared" si="2"/>
        <v>-4.9997885225891839E-2</v>
      </c>
    </row>
    <row r="30" spans="1:19" x14ac:dyDescent="0.3">
      <c r="A30" s="1">
        <v>43343</v>
      </c>
      <c r="B30">
        <v>3</v>
      </c>
      <c r="C30" t="s">
        <v>176</v>
      </c>
      <c r="D30" t="s">
        <v>242</v>
      </c>
      <c r="E30" t="s">
        <v>296</v>
      </c>
      <c r="G30" t="s">
        <v>1344</v>
      </c>
      <c r="I30" t="s">
        <v>1452</v>
      </c>
      <c r="J30">
        <v>1</v>
      </c>
      <c r="O30" t="s">
        <v>1430</v>
      </c>
      <c r="P30">
        <v>5</v>
      </c>
      <c r="Q30" s="5">
        <f t="shared" si="0"/>
        <v>1.1111111111111112E-2</v>
      </c>
      <c r="R30" s="5">
        <f t="shared" si="1"/>
        <v>-4.499809670330265</v>
      </c>
      <c r="S30" s="5">
        <f t="shared" si="2"/>
        <v>-4.9997885225891839E-2</v>
      </c>
    </row>
    <row r="31" spans="1:19" x14ac:dyDescent="0.3">
      <c r="A31" s="1">
        <v>43321</v>
      </c>
      <c r="B31">
        <v>4</v>
      </c>
      <c r="C31" t="s">
        <v>8</v>
      </c>
      <c r="D31" t="s">
        <v>22</v>
      </c>
      <c r="E31" t="s">
        <v>65</v>
      </c>
      <c r="G31" t="s">
        <v>1344</v>
      </c>
      <c r="I31" t="s">
        <v>1427</v>
      </c>
      <c r="J31">
        <v>3</v>
      </c>
      <c r="O31" t="s">
        <v>1395</v>
      </c>
      <c r="P31">
        <v>9</v>
      </c>
      <c r="Q31" s="5">
        <f t="shared" si="0"/>
        <v>0.02</v>
      </c>
      <c r="R31" s="5">
        <f t="shared" si="1"/>
        <v>-3.912023005428146</v>
      </c>
      <c r="S31" s="5">
        <f t="shared" si="2"/>
        <v>-7.824046010856292E-2</v>
      </c>
    </row>
    <row r="32" spans="1:19" x14ac:dyDescent="0.3">
      <c r="A32" s="1">
        <v>43343</v>
      </c>
      <c r="B32">
        <v>4</v>
      </c>
      <c r="C32" t="s">
        <v>178</v>
      </c>
      <c r="D32" t="s">
        <v>244</v>
      </c>
      <c r="E32" t="s">
        <v>296</v>
      </c>
      <c r="G32" t="s">
        <v>1344</v>
      </c>
      <c r="I32" t="s">
        <v>1453</v>
      </c>
      <c r="J32">
        <v>2</v>
      </c>
      <c r="O32" t="s">
        <v>392</v>
      </c>
      <c r="P32">
        <v>4</v>
      </c>
      <c r="Q32" s="5">
        <f t="shared" si="0"/>
        <v>8.8888888888888889E-3</v>
      </c>
      <c r="R32" s="5">
        <f t="shared" si="1"/>
        <v>-4.7229532216444747</v>
      </c>
      <c r="S32" s="5">
        <f t="shared" si="2"/>
        <v>-4.1981806414617552E-2</v>
      </c>
    </row>
    <row r="33" spans="1:19" x14ac:dyDescent="0.3">
      <c r="A33" s="1">
        <v>43412</v>
      </c>
      <c r="B33">
        <v>1</v>
      </c>
      <c r="C33" t="s">
        <v>964</v>
      </c>
      <c r="D33" t="s">
        <v>1009</v>
      </c>
      <c r="E33" t="s">
        <v>1062</v>
      </c>
      <c r="G33" t="s">
        <v>1347</v>
      </c>
      <c r="I33" t="s">
        <v>1392</v>
      </c>
      <c r="J33">
        <v>1</v>
      </c>
      <c r="O33" t="s">
        <v>555</v>
      </c>
      <c r="P33">
        <v>4</v>
      </c>
      <c r="Q33" s="5">
        <f t="shared" si="0"/>
        <v>8.8888888888888889E-3</v>
      </c>
      <c r="R33" s="5">
        <f t="shared" si="1"/>
        <v>-4.7229532216444747</v>
      </c>
      <c r="S33" s="5">
        <f t="shared" si="2"/>
        <v>-4.1981806414617552E-2</v>
      </c>
    </row>
    <row r="34" spans="1:19" x14ac:dyDescent="0.3">
      <c r="A34" s="1">
        <v>43321</v>
      </c>
      <c r="B34">
        <v>3</v>
      </c>
      <c r="C34" t="s">
        <v>14</v>
      </c>
      <c r="D34" t="s">
        <v>24</v>
      </c>
      <c r="E34" t="s">
        <v>65</v>
      </c>
      <c r="G34" t="s">
        <v>1344</v>
      </c>
      <c r="I34" t="s">
        <v>1394</v>
      </c>
      <c r="J34">
        <v>12</v>
      </c>
      <c r="O34" t="s">
        <v>1396</v>
      </c>
      <c r="P34">
        <v>5</v>
      </c>
      <c r="Q34" s="5">
        <f t="shared" si="0"/>
        <v>1.1111111111111112E-2</v>
      </c>
      <c r="R34" s="5">
        <f t="shared" si="1"/>
        <v>-4.499809670330265</v>
      </c>
      <c r="S34" s="5">
        <f t="shared" si="2"/>
        <v>-4.9997885225891839E-2</v>
      </c>
    </row>
    <row r="35" spans="1:19" x14ac:dyDescent="0.3">
      <c r="A35" s="1">
        <v>43412</v>
      </c>
      <c r="B35">
        <v>1</v>
      </c>
      <c r="C35" t="s">
        <v>965</v>
      </c>
      <c r="D35" t="s">
        <v>985</v>
      </c>
      <c r="E35" t="s">
        <v>1062</v>
      </c>
      <c r="G35" t="s">
        <v>1347</v>
      </c>
      <c r="I35" t="s">
        <v>1454</v>
      </c>
      <c r="J35">
        <v>5</v>
      </c>
      <c r="O35" t="s">
        <v>1433</v>
      </c>
      <c r="P35">
        <v>10</v>
      </c>
      <c r="Q35" s="5">
        <f t="shared" si="0"/>
        <v>2.2222222222222223E-2</v>
      </c>
      <c r="R35" s="5">
        <f t="shared" si="1"/>
        <v>-3.8066624897703196</v>
      </c>
      <c r="S35" s="5">
        <f t="shared" si="2"/>
        <v>-8.4592499772673774E-2</v>
      </c>
    </row>
    <row r="36" spans="1:19" x14ac:dyDescent="0.3">
      <c r="A36" s="1">
        <v>43412</v>
      </c>
      <c r="B36">
        <v>1</v>
      </c>
      <c r="C36" t="s">
        <v>964</v>
      </c>
      <c r="D36" t="s">
        <v>1010</v>
      </c>
      <c r="E36" t="s">
        <v>1062</v>
      </c>
      <c r="G36" t="s">
        <v>1347</v>
      </c>
      <c r="I36" t="s">
        <v>1430</v>
      </c>
      <c r="J36">
        <v>5</v>
      </c>
      <c r="O36" t="s">
        <v>228</v>
      </c>
      <c r="P36">
        <v>25</v>
      </c>
      <c r="Q36" s="5">
        <f t="shared" si="0"/>
        <v>5.5555555555555552E-2</v>
      </c>
      <c r="R36" s="5">
        <f t="shared" si="1"/>
        <v>-2.890371757896165</v>
      </c>
      <c r="S36" s="5">
        <f t="shared" si="2"/>
        <v>-0.16057620877200915</v>
      </c>
    </row>
    <row r="37" spans="1:19" x14ac:dyDescent="0.3">
      <c r="A37" s="1">
        <v>43400</v>
      </c>
      <c r="B37">
        <v>1</v>
      </c>
      <c r="C37" t="s">
        <v>848</v>
      </c>
      <c r="D37" t="s">
        <v>892</v>
      </c>
      <c r="E37" t="s">
        <v>954</v>
      </c>
      <c r="G37" t="s">
        <v>1347</v>
      </c>
      <c r="I37" t="s">
        <v>1395</v>
      </c>
      <c r="J37">
        <v>9</v>
      </c>
      <c r="O37" t="s">
        <v>1398</v>
      </c>
      <c r="P37">
        <v>8</v>
      </c>
      <c r="Q37" s="5">
        <f t="shared" si="0"/>
        <v>1.7777777777777778E-2</v>
      </c>
      <c r="R37" s="5">
        <f t="shared" si="1"/>
        <v>-4.0298060410845293</v>
      </c>
      <c r="S37" s="5">
        <f t="shared" si="2"/>
        <v>-7.1640996285947195E-2</v>
      </c>
    </row>
    <row r="38" spans="1:19" x14ac:dyDescent="0.3">
      <c r="A38" s="1">
        <v>43321</v>
      </c>
      <c r="B38">
        <v>1</v>
      </c>
      <c r="C38" t="s">
        <v>12</v>
      </c>
      <c r="D38" t="s">
        <v>18</v>
      </c>
      <c r="E38" t="s">
        <v>65</v>
      </c>
      <c r="G38" t="s">
        <v>1344</v>
      </c>
      <c r="I38" t="s">
        <v>1359</v>
      </c>
      <c r="J38">
        <v>4</v>
      </c>
      <c r="O38" t="s">
        <v>1457</v>
      </c>
      <c r="P38">
        <v>1</v>
      </c>
      <c r="Q38" s="5">
        <f t="shared" si="0"/>
        <v>2.2222222222222222E-3</v>
      </c>
      <c r="R38" s="5">
        <f t="shared" si="1"/>
        <v>-6.1092475827643655</v>
      </c>
      <c r="S38" s="5">
        <f t="shared" si="2"/>
        <v>-1.3576105739476367E-2</v>
      </c>
    </row>
    <row r="39" spans="1:19" x14ac:dyDescent="0.3">
      <c r="A39" s="1">
        <v>43343</v>
      </c>
      <c r="B39">
        <v>1</v>
      </c>
      <c r="C39" t="s">
        <v>177</v>
      </c>
      <c r="D39" t="s">
        <v>241</v>
      </c>
      <c r="E39" t="s">
        <v>296</v>
      </c>
      <c r="G39" t="s">
        <v>1344</v>
      </c>
      <c r="I39" t="s">
        <v>1455</v>
      </c>
      <c r="J39">
        <v>4</v>
      </c>
      <c r="O39" t="s">
        <v>1435</v>
      </c>
      <c r="P39">
        <v>1</v>
      </c>
      <c r="Q39" s="5">
        <f t="shared" si="0"/>
        <v>2.2222222222222222E-3</v>
      </c>
      <c r="R39" s="5">
        <f t="shared" si="1"/>
        <v>-6.1092475827643655</v>
      </c>
      <c r="S39" s="5">
        <f t="shared" si="2"/>
        <v>-1.3576105739476367E-2</v>
      </c>
    </row>
    <row r="40" spans="1:19" x14ac:dyDescent="0.3">
      <c r="A40" s="1">
        <v>43412</v>
      </c>
      <c r="B40">
        <v>2</v>
      </c>
      <c r="C40" t="s">
        <v>962</v>
      </c>
      <c r="D40" t="s">
        <v>1011</v>
      </c>
      <c r="E40" t="s">
        <v>1062</v>
      </c>
      <c r="G40" t="s">
        <v>1347</v>
      </c>
      <c r="I40" t="s">
        <v>1396</v>
      </c>
      <c r="J40">
        <v>5</v>
      </c>
      <c r="O40" t="s">
        <v>263</v>
      </c>
      <c r="P40">
        <v>9</v>
      </c>
      <c r="Q40" s="5">
        <f t="shared" si="0"/>
        <v>0.02</v>
      </c>
      <c r="R40" s="5">
        <f t="shared" si="1"/>
        <v>-3.912023005428146</v>
      </c>
      <c r="S40" s="5">
        <f t="shared" si="2"/>
        <v>-7.824046010856292E-2</v>
      </c>
    </row>
    <row r="41" spans="1:19" x14ac:dyDescent="0.3">
      <c r="A41" s="1">
        <v>43343</v>
      </c>
      <c r="B41">
        <v>2</v>
      </c>
      <c r="C41" t="s">
        <v>178</v>
      </c>
      <c r="D41" t="s">
        <v>245</v>
      </c>
      <c r="E41" t="s">
        <v>296</v>
      </c>
      <c r="G41" t="s">
        <v>1344</v>
      </c>
      <c r="I41" t="s">
        <v>1433</v>
      </c>
      <c r="J41">
        <v>10</v>
      </c>
      <c r="O41" t="s">
        <v>1400</v>
      </c>
      <c r="P41">
        <v>1</v>
      </c>
      <c r="Q41" s="5">
        <f t="shared" si="0"/>
        <v>2.2222222222222222E-3</v>
      </c>
      <c r="R41" s="5">
        <f t="shared" si="1"/>
        <v>-6.1092475827643655</v>
      </c>
      <c r="S41" s="5">
        <f t="shared" si="2"/>
        <v>-1.3576105739476367E-2</v>
      </c>
    </row>
    <row r="42" spans="1:19" x14ac:dyDescent="0.3">
      <c r="A42" s="1">
        <v>43412</v>
      </c>
      <c r="B42">
        <v>1</v>
      </c>
      <c r="C42" t="s">
        <v>963</v>
      </c>
      <c r="D42" t="s">
        <v>1007</v>
      </c>
      <c r="E42" t="s">
        <v>1063</v>
      </c>
      <c r="G42" t="s">
        <v>1347</v>
      </c>
      <c r="I42" t="s">
        <v>1456</v>
      </c>
      <c r="J42">
        <v>25</v>
      </c>
      <c r="O42" t="s">
        <v>1458</v>
      </c>
      <c r="P42">
        <v>5</v>
      </c>
      <c r="Q42" s="5">
        <f t="shared" si="0"/>
        <v>1.1111111111111112E-2</v>
      </c>
      <c r="R42" s="5">
        <f t="shared" si="1"/>
        <v>-4.499809670330265</v>
      </c>
      <c r="S42" s="5">
        <f t="shared" si="2"/>
        <v>-4.9997885225891839E-2</v>
      </c>
    </row>
    <row r="43" spans="1:19" x14ac:dyDescent="0.3">
      <c r="A43" s="1">
        <v>43412</v>
      </c>
      <c r="B43">
        <v>12</v>
      </c>
      <c r="C43" t="s">
        <v>961</v>
      </c>
      <c r="D43" t="s">
        <v>971</v>
      </c>
      <c r="E43" t="s">
        <v>1063</v>
      </c>
      <c r="G43" t="s">
        <v>1347</v>
      </c>
      <c r="I43" t="s">
        <v>1398</v>
      </c>
      <c r="J43">
        <v>8</v>
      </c>
      <c r="O43" t="s">
        <v>1459</v>
      </c>
      <c r="P43">
        <v>1</v>
      </c>
      <c r="Q43" s="5">
        <f t="shared" si="0"/>
        <v>2.2222222222222222E-3</v>
      </c>
      <c r="R43" s="5">
        <f t="shared" si="1"/>
        <v>-6.1092475827643655</v>
      </c>
      <c r="S43" s="5">
        <f t="shared" si="2"/>
        <v>-1.3576105739476367E-2</v>
      </c>
    </row>
    <row r="44" spans="1:19" x14ac:dyDescent="0.3">
      <c r="A44" s="1">
        <v>43321</v>
      </c>
      <c r="B44">
        <v>1</v>
      </c>
      <c r="C44" t="s">
        <v>13</v>
      </c>
      <c r="D44" t="s">
        <v>19</v>
      </c>
      <c r="E44" t="s">
        <v>66</v>
      </c>
      <c r="G44" t="s">
        <v>1344</v>
      </c>
      <c r="I44" t="s">
        <v>1457</v>
      </c>
      <c r="J44">
        <v>1</v>
      </c>
      <c r="O44" t="s">
        <v>1015</v>
      </c>
      <c r="P44">
        <v>2</v>
      </c>
      <c r="Q44" s="5">
        <f t="shared" si="0"/>
        <v>4.4444444444444444E-3</v>
      </c>
      <c r="R44" s="5">
        <f t="shared" si="1"/>
        <v>-5.4161004022044201</v>
      </c>
      <c r="S44" s="5">
        <f t="shared" si="2"/>
        <v>-2.4071557343130757E-2</v>
      </c>
    </row>
    <row r="45" spans="1:19" x14ac:dyDescent="0.3">
      <c r="A45" s="1">
        <v>43343</v>
      </c>
      <c r="B45">
        <v>2</v>
      </c>
      <c r="C45" t="s">
        <v>175</v>
      </c>
      <c r="D45" t="s">
        <v>236</v>
      </c>
      <c r="E45" t="s">
        <v>295</v>
      </c>
      <c r="G45" t="s">
        <v>1344</v>
      </c>
      <c r="I45" t="s">
        <v>1435</v>
      </c>
      <c r="J45">
        <v>1</v>
      </c>
      <c r="O45" t="s">
        <v>413</v>
      </c>
      <c r="P45">
        <v>2</v>
      </c>
      <c r="Q45" s="5">
        <f t="shared" si="0"/>
        <v>4.4444444444444444E-3</v>
      </c>
      <c r="R45" s="5">
        <f t="shared" si="1"/>
        <v>-5.4161004022044201</v>
      </c>
      <c r="S45" s="5">
        <f t="shared" si="2"/>
        <v>-2.4071557343130757E-2</v>
      </c>
    </row>
    <row r="46" spans="1:19" x14ac:dyDescent="0.3">
      <c r="A46" s="1">
        <v>43369</v>
      </c>
      <c r="B46">
        <v>2</v>
      </c>
      <c r="C46" t="s">
        <v>531</v>
      </c>
      <c r="D46" t="s">
        <v>552</v>
      </c>
      <c r="E46" t="s">
        <v>524</v>
      </c>
      <c r="G46" t="s">
        <v>1346</v>
      </c>
      <c r="I46" t="s">
        <v>1399</v>
      </c>
      <c r="J46">
        <v>9</v>
      </c>
      <c r="O46" t="s">
        <v>1403</v>
      </c>
      <c r="P46">
        <v>10</v>
      </c>
      <c r="Q46" s="5">
        <f t="shared" si="0"/>
        <v>2.2222222222222223E-2</v>
      </c>
      <c r="R46" s="5">
        <f t="shared" si="1"/>
        <v>-3.8066624897703196</v>
      </c>
      <c r="S46" s="5">
        <f t="shared" si="2"/>
        <v>-8.4592499772673774E-2</v>
      </c>
    </row>
    <row r="47" spans="1:19" x14ac:dyDescent="0.3">
      <c r="A47" s="1">
        <v>43353</v>
      </c>
      <c r="B47">
        <v>2</v>
      </c>
      <c r="C47" t="s">
        <v>397</v>
      </c>
      <c r="D47" t="s">
        <v>404</v>
      </c>
      <c r="E47" t="s">
        <v>444</v>
      </c>
      <c r="G47" t="s">
        <v>1346</v>
      </c>
      <c r="I47" t="s">
        <v>1400</v>
      </c>
      <c r="J47">
        <v>1</v>
      </c>
      <c r="O47" t="s">
        <v>1436</v>
      </c>
      <c r="P47">
        <v>23</v>
      </c>
      <c r="Q47" s="5">
        <f t="shared" si="0"/>
        <v>5.1111111111111114E-2</v>
      </c>
      <c r="R47" s="5">
        <f t="shared" si="1"/>
        <v>-2.9737533668352159</v>
      </c>
      <c r="S47" s="5">
        <f t="shared" si="2"/>
        <v>-0.15199183874935548</v>
      </c>
    </row>
    <row r="48" spans="1:19" x14ac:dyDescent="0.3">
      <c r="A48" s="1">
        <v>43400</v>
      </c>
      <c r="B48">
        <v>1</v>
      </c>
      <c r="C48" t="s">
        <v>887</v>
      </c>
      <c r="D48" t="s">
        <v>888</v>
      </c>
      <c r="E48" t="s">
        <v>959</v>
      </c>
      <c r="G48" t="s">
        <v>1347</v>
      </c>
      <c r="I48" t="s">
        <v>1458</v>
      </c>
      <c r="J48">
        <v>5</v>
      </c>
      <c r="O48" t="s">
        <v>558</v>
      </c>
      <c r="P48">
        <v>4</v>
      </c>
      <c r="Q48" s="5">
        <f t="shared" si="0"/>
        <v>8.8888888888888889E-3</v>
      </c>
      <c r="R48" s="5">
        <f t="shared" si="1"/>
        <v>-4.7229532216444747</v>
      </c>
      <c r="S48" s="5">
        <f t="shared" si="2"/>
        <v>-4.1981806414617552E-2</v>
      </c>
    </row>
    <row r="49" spans="1:19" x14ac:dyDescent="0.3">
      <c r="A49" s="1">
        <v>43412</v>
      </c>
      <c r="B49">
        <v>1</v>
      </c>
      <c r="C49" t="s">
        <v>1001</v>
      </c>
      <c r="D49" t="s">
        <v>1008</v>
      </c>
      <c r="E49" t="s">
        <v>1063</v>
      </c>
      <c r="G49" t="s">
        <v>1347</v>
      </c>
      <c r="I49" t="s">
        <v>1459</v>
      </c>
      <c r="J49">
        <v>1</v>
      </c>
      <c r="O49" t="s">
        <v>274</v>
      </c>
      <c r="P49">
        <v>5</v>
      </c>
      <c r="Q49" s="5">
        <f t="shared" si="0"/>
        <v>1.1111111111111112E-2</v>
      </c>
      <c r="R49" s="5">
        <f t="shared" si="1"/>
        <v>-4.499809670330265</v>
      </c>
      <c r="S49" s="5">
        <f t="shared" si="2"/>
        <v>-4.9997885225891839E-2</v>
      </c>
    </row>
    <row r="50" spans="1:19" x14ac:dyDescent="0.3">
      <c r="A50" s="1">
        <v>43343</v>
      </c>
      <c r="B50">
        <v>8</v>
      </c>
      <c r="C50" t="s">
        <v>175</v>
      </c>
      <c r="D50" t="s">
        <v>182</v>
      </c>
      <c r="E50" t="s">
        <v>295</v>
      </c>
      <c r="G50" t="s">
        <v>1344</v>
      </c>
      <c r="I50" t="s">
        <v>1460</v>
      </c>
      <c r="J50">
        <v>2</v>
      </c>
      <c r="O50" t="s">
        <v>1462</v>
      </c>
      <c r="P50">
        <v>1</v>
      </c>
      <c r="Q50" s="5">
        <f t="shared" si="0"/>
        <v>2.2222222222222222E-3</v>
      </c>
      <c r="R50" s="5">
        <f t="shared" si="1"/>
        <v>-6.1092475827643655</v>
      </c>
      <c r="S50" s="5">
        <f t="shared" si="2"/>
        <v>-1.3576105739476367E-2</v>
      </c>
    </row>
    <row r="51" spans="1:19" x14ac:dyDescent="0.3">
      <c r="A51" s="1">
        <v>43353</v>
      </c>
      <c r="B51">
        <v>1</v>
      </c>
      <c r="C51" t="s">
        <v>397</v>
      </c>
      <c r="D51" t="s">
        <v>381</v>
      </c>
      <c r="E51" t="s">
        <v>444</v>
      </c>
      <c r="G51" t="s">
        <v>1346</v>
      </c>
      <c r="I51" t="s">
        <v>1402</v>
      </c>
      <c r="J51">
        <v>2</v>
      </c>
      <c r="O51" t="s">
        <v>415</v>
      </c>
      <c r="P51">
        <v>1</v>
      </c>
      <c r="Q51" s="5">
        <f t="shared" si="0"/>
        <v>2.2222222222222222E-3</v>
      </c>
      <c r="R51" s="5">
        <f t="shared" si="1"/>
        <v>-6.1092475827643655</v>
      </c>
      <c r="S51" s="5">
        <f t="shared" si="2"/>
        <v>-1.3576105739476367E-2</v>
      </c>
    </row>
    <row r="52" spans="1:19" x14ac:dyDescent="0.3">
      <c r="A52" s="1">
        <v>43343</v>
      </c>
      <c r="B52">
        <v>2</v>
      </c>
      <c r="C52" t="s">
        <v>175</v>
      </c>
      <c r="D52" t="s">
        <v>181</v>
      </c>
      <c r="E52" t="s">
        <v>298</v>
      </c>
      <c r="F52" t="s">
        <v>238</v>
      </c>
      <c r="G52" t="s">
        <v>1344</v>
      </c>
      <c r="I52" t="s">
        <v>1403</v>
      </c>
      <c r="J52">
        <v>10</v>
      </c>
      <c r="O52" t="s">
        <v>1409</v>
      </c>
      <c r="P52">
        <v>7</v>
      </c>
      <c r="Q52" s="5">
        <f t="shared" si="0"/>
        <v>1.5555555555555555E-2</v>
      </c>
      <c r="R52" s="5">
        <f t="shared" si="1"/>
        <v>-4.1633374337090521</v>
      </c>
      <c r="S52" s="5">
        <f t="shared" si="2"/>
        <v>-6.4763026746585253E-2</v>
      </c>
    </row>
    <row r="53" spans="1:19" x14ac:dyDescent="0.3">
      <c r="A53" s="1">
        <v>43353</v>
      </c>
      <c r="B53">
        <v>2</v>
      </c>
      <c r="C53" t="s">
        <v>397</v>
      </c>
      <c r="D53" t="s">
        <v>380</v>
      </c>
      <c r="E53" t="s">
        <v>448</v>
      </c>
      <c r="F53" t="s">
        <v>392</v>
      </c>
      <c r="G53" t="s">
        <v>1346</v>
      </c>
      <c r="I53" t="s">
        <v>1436</v>
      </c>
      <c r="J53">
        <v>23</v>
      </c>
      <c r="O53" t="s">
        <v>1441</v>
      </c>
      <c r="P53">
        <v>1</v>
      </c>
      <c r="Q53" s="5">
        <f t="shared" si="0"/>
        <v>2.2222222222222222E-3</v>
      </c>
      <c r="R53" s="5">
        <f t="shared" si="1"/>
        <v>-6.1092475827643655</v>
      </c>
      <c r="S53" s="5">
        <f t="shared" si="2"/>
        <v>-1.3576105739476367E-2</v>
      </c>
    </row>
    <row r="54" spans="1:19" x14ac:dyDescent="0.3">
      <c r="A54" s="1">
        <v>43369</v>
      </c>
      <c r="B54">
        <v>4</v>
      </c>
      <c r="C54" t="s">
        <v>531</v>
      </c>
      <c r="D54" t="s">
        <v>534</v>
      </c>
      <c r="E54" t="s">
        <v>559</v>
      </c>
      <c r="F54" t="s">
        <v>555</v>
      </c>
      <c r="G54" t="s">
        <v>1346</v>
      </c>
      <c r="I54" t="s">
        <v>1461</v>
      </c>
      <c r="J54">
        <v>4</v>
      </c>
      <c r="O54" t="s">
        <v>1442</v>
      </c>
      <c r="P54">
        <v>1</v>
      </c>
      <c r="Q54" s="5">
        <f t="shared" si="0"/>
        <v>2.2222222222222222E-3</v>
      </c>
      <c r="R54" s="5">
        <f t="shared" si="1"/>
        <v>-6.1092475827643655</v>
      </c>
      <c r="S54" s="5">
        <f t="shared" si="2"/>
        <v>-1.3576105739476367E-2</v>
      </c>
    </row>
    <row r="55" spans="1:19" x14ac:dyDescent="0.3">
      <c r="A55" s="1">
        <v>43343</v>
      </c>
      <c r="B55">
        <v>1</v>
      </c>
      <c r="C55" t="s">
        <v>179</v>
      </c>
      <c r="D55" t="s">
        <v>194</v>
      </c>
      <c r="E55" t="s">
        <v>298</v>
      </c>
      <c r="F55" t="s">
        <v>233</v>
      </c>
      <c r="G55" t="s">
        <v>1344</v>
      </c>
      <c r="I55" t="s">
        <v>1407</v>
      </c>
      <c r="J55">
        <v>5</v>
      </c>
      <c r="O55" t="s">
        <v>1411</v>
      </c>
      <c r="P55">
        <v>1</v>
      </c>
      <c r="Q55" s="5">
        <f t="shared" si="0"/>
        <v>2.2222222222222222E-3</v>
      </c>
      <c r="R55" s="5">
        <f t="shared" si="1"/>
        <v>-6.1092475827643655</v>
      </c>
      <c r="S55" s="5">
        <f t="shared" si="2"/>
        <v>-1.3576105739476367E-2</v>
      </c>
    </row>
    <row r="56" spans="1:19" x14ac:dyDescent="0.3">
      <c r="A56" s="1">
        <v>43385</v>
      </c>
      <c r="B56">
        <v>2</v>
      </c>
      <c r="C56" t="s">
        <v>11</v>
      </c>
      <c r="D56" t="s">
        <v>584</v>
      </c>
      <c r="E56" t="s">
        <v>638</v>
      </c>
      <c r="F56" t="s">
        <v>600</v>
      </c>
      <c r="G56" t="s">
        <v>1347</v>
      </c>
      <c r="I56" t="s">
        <v>1462</v>
      </c>
      <c r="J56">
        <v>1</v>
      </c>
      <c r="O56" t="s">
        <v>1412</v>
      </c>
      <c r="P56">
        <v>3</v>
      </c>
      <c r="Q56" s="5">
        <f t="shared" si="0"/>
        <v>6.6666666666666671E-3</v>
      </c>
      <c r="R56" s="5">
        <f t="shared" si="1"/>
        <v>-5.0106352940962555</v>
      </c>
      <c r="S56" s="5">
        <f t="shared" si="2"/>
        <v>-3.3404235293975036E-2</v>
      </c>
    </row>
    <row r="57" spans="1:19" x14ac:dyDescent="0.3">
      <c r="A57" s="1">
        <v>43400</v>
      </c>
      <c r="B57">
        <v>2</v>
      </c>
      <c r="C57" t="s">
        <v>851</v>
      </c>
      <c r="D57" t="s">
        <v>889</v>
      </c>
      <c r="E57" t="s">
        <v>955</v>
      </c>
      <c r="F57" t="s">
        <v>895</v>
      </c>
      <c r="G57" t="s">
        <v>1347</v>
      </c>
      <c r="I57" t="s">
        <v>1463</v>
      </c>
      <c r="J57">
        <v>1</v>
      </c>
    </row>
    <row r="58" spans="1:19" x14ac:dyDescent="0.3">
      <c r="A58" s="1">
        <v>43321</v>
      </c>
      <c r="B58">
        <v>10</v>
      </c>
      <c r="C58" t="s">
        <v>11</v>
      </c>
      <c r="D58" t="s">
        <v>15</v>
      </c>
      <c r="E58" t="s">
        <v>63</v>
      </c>
      <c r="F58" t="s">
        <v>29</v>
      </c>
      <c r="G58" t="s">
        <v>1344</v>
      </c>
      <c r="I58" t="s">
        <v>1464</v>
      </c>
      <c r="J58">
        <v>7</v>
      </c>
      <c r="O58" s="5" t="s">
        <v>1545</v>
      </c>
      <c r="P58" s="5"/>
      <c r="Q58" s="5">
        <f>SUM(S3:S56)</f>
        <v>-2.9414361084071903</v>
      </c>
    </row>
    <row r="59" spans="1:19" x14ac:dyDescent="0.3">
      <c r="A59" s="1">
        <v>43343</v>
      </c>
      <c r="B59">
        <v>12</v>
      </c>
      <c r="C59" t="s">
        <v>179</v>
      </c>
      <c r="D59" t="s">
        <v>227</v>
      </c>
      <c r="E59" t="s">
        <v>298</v>
      </c>
      <c r="F59" t="s">
        <v>228</v>
      </c>
      <c r="G59" t="s">
        <v>1344</v>
      </c>
      <c r="I59" t="s">
        <v>1465</v>
      </c>
      <c r="J59">
        <v>1</v>
      </c>
      <c r="O59" s="5" t="s">
        <v>1546</v>
      </c>
      <c r="P59" s="5"/>
      <c r="Q59" s="5">
        <f>Q58*(-1)</f>
        <v>2.9414361084071903</v>
      </c>
    </row>
    <row r="60" spans="1:19" x14ac:dyDescent="0.3">
      <c r="A60" s="1">
        <v>43353</v>
      </c>
      <c r="B60">
        <v>2</v>
      </c>
      <c r="C60" t="s">
        <v>372</v>
      </c>
      <c r="D60" t="s">
        <v>402</v>
      </c>
      <c r="E60" t="s">
        <v>443</v>
      </c>
      <c r="F60" t="s">
        <v>410</v>
      </c>
      <c r="G60" t="s">
        <v>1346</v>
      </c>
      <c r="I60" t="s">
        <v>1466</v>
      </c>
      <c r="J60">
        <v>1</v>
      </c>
      <c r="O60" t="s">
        <v>1547</v>
      </c>
      <c r="P60">
        <f>Q59/LOG(54)</f>
        <v>1.6979027381787455</v>
      </c>
    </row>
    <row r="61" spans="1:19" x14ac:dyDescent="0.3">
      <c r="A61" s="1">
        <v>43369</v>
      </c>
      <c r="B61">
        <v>11</v>
      </c>
      <c r="C61" t="s">
        <v>551</v>
      </c>
      <c r="D61" t="s">
        <v>553</v>
      </c>
      <c r="E61" t="s">
        <v>559</v>
      </c>
      <c r="F61" t="s">
        <v>556</v>
      </c>
      <c r="G61" t="s">
        <v>1346</v>
      </c>
      <c r="I61" t="s">
        <v>1467</v>
      </c>
      <c r="J61">
        <v>1</v>
      </c>
    </row>
    <row r="62" spans="1:19" x14ac:dyDescent="0.3">
      <c r="A62" s="1">
        <v>43321</v>
      </c>
      <c r="B62">
        <v>1</v>
      </c>
      <c r="C62" t="s">
        <v>11</v>
      </c>
      <c r="D62" t="s">
        <v>15</v>
      </c>
      <c r="E62" t="s">
        <v>63</v>
      </c>
      <c r="F62" t="s">
        <v>31</v>
      </c>
      <c r="G62" t="s">
        <v>1344</v>
      </c>
      <c r="I62" t="s">
        <v>1468</v>
      </c>
      <c r="J62">
        <v>3</v>
      </c>
    </row>
    <row r="63" spans="1:19" x14ac:dyDescent="0.3">
      <c r="A63" s="1">
        <v>43343</v>
      </c>
      <c r="B63">
        <v>6</v>
      </c>
      <c r="C63" t="s">
        <v>179</v>
      </c>
      <c r="D63" t="s">
        <v>211</v>
      </c>
      <c r="E63" t="s">
        <v>298</v>
      </c>
      <c r="F63" t="s">
        <v>232</v>
      </c>
      <c r="G63" t="s">
        <v>1344</v>
      </c>
      <c r="O63" t="s">
        <v>1548</v>
      </c>
    </row>
    <row r="64" spans="1:19" x14ac:dyDescent="0.3">
      <c r="A64" s="1">
        <v>43400</v>
      </c>
      <c r="B64">
        <v>1</v>
      </c>
      <c r="C64" t="s">
        <v>851</v>
      </c>
      <c r="D64" t="s">
        <v>864</v>
      </c>
      <c r="E64" t="s">
        <v>955</v>
      </c>
      <c r="F64" t="s">
        <v>896</v>
      </c>
      <c r="G64" t="s">
        <v>1347</v>
      </c>
      <c r="O64" t="s">
        <v>1540</v>
      </c>
      <c r="P64" t="s">
        <v>1541</v>
      </c>
      <c r="Q64" t="s">
        <v>1542</v>
      </c>
      <c r="R64" t="s">
        <v>1549</v>
      </c>
    </row>
    <row r="65" spans="1:18" x14ac:dyDescent="0.3">
      <c r="A65" s="1">
        <v>43353</v>
      </c>
      <c r="B65">
        <v>1</v>
      </c>
      <c r="C65" t="s">
        <v>372</v>
      </c>
      <c r="D65" t="s">
        <v>403</v>
      </c>
      <c r="E65" t="s">
        <v>443</v>
      </c>
      <c r="F65" t="s">
        <v>411</v>
      </c>
      <c r="G65" t="s">
        <v>1346</v>
      </c>
      <c r="O65" t="s">
        <v>1365</v>
      </c>
      <c r="P65">
        <v>25</v>
      </c>
      <c r="Q65">
        <f>P65/450</f>
        <v>5.5555555555555552E-2</v>
      </c>
      <c r="R65" s="10">
        <f>Q65*Q65</f>
        <v>3.0864197530864196E-3</v>
      </c>
    </row>
    <row r="66" spans="1:18" x14ac:dyDescent="0.3">
      <c r="A66" s="1">
        <v>43353</v>
      </c>
      <c r="B66">
        <v>1</v>
      </c>
      <c r="C66" t="s">
        <v>398</v>
      </c>
      <c r="D66" t="s">
        <v>405</v>
      </c>
      <c r="E66" t="s">
        <v>443</v>
      </c>
      <c r="F66" t="s">
        <v>414</v>
      </c>
      <c r="G66" t="s">
        <v>1346</v>
      </c>
      <c r="O66" t="s">
        <v>1366</v>
      </c>
      <c r="P66">
        <v>15</v>
      </c>
      <c r="Q66">
        <f t="shared" ref="Q66:Q118" si="3">P66/450</f>
        <v>3.3333333333333333E-2</v>
      </c>
      <c r="R66" s="10">
        <f t="shared" ref="R66:R118" si="4">Q66*Q66</f>
        <v>1.1111111111111111E-3</v>
      </c>
    </row>
    <row r="67" spans="1:18" x14ac:dyDescent="0.3">
      <c r="A67" s="1">
        <v>43400</v>
      </c>
      <c r="B67">
        <v>8</v>
      </c>
      <c r="C67" t="s">
        <v>851</v>
      </c>
      <c r="D67" t="s">
        <v>869</v>
      </c>
      <c r="E67" t="s">
        <v>955</v>
      </c>
      <c r="F67" t="s">
        <v>894</v>
      </c>
      <c r="G67" t="s">
        <v>1347</v>
      </c>
      <c r="O67" t="s">
        <v>1228</v>
      </c>
      <c r="P67">
        <v>4</v>
      </c>
      <c r="Q67">
        <f t="shared" si="3"/>
        <v>8.8888888888888889E-3</v>
      </c>
      <c r="R67" s="10">
        <f t="shared" si="4"/>
        <v>7.9012345679012346E-5</v>
      </c>
    </row>
    <row r="68" spans="1:18" x14ac:dyDescent="0.3">
      <c r="A68" s="1">
        <v>43412</v>
      </c>
      <c r="B68">
        <v>1</v>
      </c>
      <c r="C68" t="s">
        <v>961</v>
      </c>
      <c r="D68" t="s">
        <v>1003</v>
      </c>
      <c r="E68" t="s">
        <v>1061</v>
      </c>
      <c r="F68" t="s">
        <v>990</v>
      </c>
      <c r="G68" t="s">
        <v>1347</v>
      </c>
      <c r="O68" t="s">
        <v>1369</v>
      </c>
      <c r="P68">
        <v>11</v>
      </c>
      <c r="Q68">
        <f t="shared" si="3"/>
        <v>2.4444444444444446E-2</v>
      </c>
      <c r="R68" s="10">
        <f t="shared" si="4"/>
        <v>5.975308641975309E-4</v>
      </c>
    </row>
    <row r="69" spans="1:18" x14ac:dyDescent="0.3">
      <c r="A69" s="1">
        <v>43412</v>
      </c>
      <c r="B69">
        <v>1</v>
      </c>
      <c r="C69" t="s">
        <v>961</v>
      </c>
      <c r="D69" t="s">
        <v>1002</v>
      </c>
      <c r="E69" t="s">
        <v>1126</v>
      </c>
      <c r="F69" t="s">
        <v>1129</v>
      </c>
      <c r="G69" t="s">
        <v>1347</v>
      </c>
      <c r="O69" t="s">
        <v>1373</v>
      </c>
      <c r="P69">
        <v>12</v>
      </c>
      <c r="Q69">
        <f t="shared" si="3"/>
        <v>2.6666666666666668E-2</v>
      </c>
      <c r="R69" s="10">
        <f t="shared" si="4"/>
        <v>7.1111111111111125E-4</v>
      </c>
    </row>
    <row r="70" spans="1:18" x14ac:dyDescent="0.3">
      <c r="A70" s="1">
        <v>43321</v>
      </c>
      <c r="B70">
        <v>5</v>
      </c>
      <c r="C70" t="s">
        <v>11</v>
      </c>
      <c r="D70" t="s">
        <v>15</v>
      </c>
      <c r="E70" t="s">
        <v>63</v>
      </c>
      <c r="F70" t="s">
        <v>27</v>
      </c>
      <c r="G70" t="s">
        <v>1344</v>
      </c>
      <c r="O70" t="s">
        <v>1375</v>
      </c>
      <c r="P70">
        <v>7</v>
      </c>
      <c r="Q70">
        <f t="shared" si="3"/>
        <v>1.5555555555555555E-2</v>
      </c>
      <c r="R70" s="10">
        <f t="shared" si="4"/>
        <v>2.419753086419753E-4</v>
      </c>
    </row>
    <row r="71" spans="1:18" x14ac:dyDescent="0.3">
      <c r="A71" s="1">
        <v>43321</v>
      </c>
      <c r="B71">
        <v>1</v>
      </c>
      <c r="C71" t="s">
        <v>11</v>
      </c>
      <c r="D71" t="s">
        <v>15</v>
      </c>
      <c r="E71" t="s">
        <v>63</v>
      </c>
      <c r="F71" t="s">
        <v>30</v>
      </c>
      <c r="G71" t="s">
        <v>1344</v>
      </c>
      <c r="O71" t="s">
        <v>1445</v>
      </c>
      <c r="P71">
        <v>1</v>
      </c>
      <c r="Q71">
        <f t="shared" si="3"/>
        <v>2.2222222222222222E-3</v>
      </c>
      <c r="R71" s="10">
        <f t="shared" si="4"/>
        <v>4.9382716049382717E-6</v>
      </c>
    </row>
    <row r="72" spans="1:18" x14ac:dyDescent="0.3">
      <c r="A72" s="1">
        <v>43412</v>
      </c>
      <c r="B72">
        <v>2</v>
      </c>
      <c r="C72" t="s">
        <v>961</v>
      </c>
      <c r="D72" t="s">
        <v>1004</v>
      </c>
      <c r="E72" t="s">
        <v>1061</v>
      </c>
      <c r="F72" t="s">
        <v>1015</v>
      </c>
      <c r="G72" t="s">
        <v>1347</v>
      </c>
      <c r="O72" t="s">
        <v>1446</v>
      </c>
      <c r="P72">
        <v>1</v>
      </c>
      <c r="Q72">
        <f t="shared" si="3"/>
        <v>2.2222222222222222E-3</v>
      </c>
      <c r="R72" s="10">
        <f t="shared" si="4"/>
        <v>4.9382716049382717E-6</v>
      </c>
    </row>
    <row r="73" spans="1:18" x14ac:dyDescent="0.3">
      <c r="A73" s="1">
        <v>43353</v>
      </c>
      <c r="B73">
        <v>1</v>
      </c>
      <c r="C73" t="s">
        <v>372</v>
      </c>
      <c r="D73" t="s">
        <v>377</v>
      </c>
      <c r="E73" t="s">
        <v>443</v>
      </c>
      <c r="F73" t="s">
        <v>413</v>
      </c>
      <c r="G73" t="s">
        <v>1346</v>
      </c>
      <c r="O73" t="s">
        <v>1428</v>
      </c>
      <c r="P73">
        <v>157</v>
      </c>
      <c r="Q73">
        <f t="shared" si="3"/>
        <v>0.34888888888888892</v>
      </c>
      <c r="R73" s="10">
        <f t="shared" si="4"/>
        <v>0.12172345679012347</v>
      </c>
    </row>
    <row r="74" spans="1:18" x14ac:dyDescent="0.3">
      <c r="A74" s="1">
        <v>43412</v>
      </c>
      <c r="B74">
        <v>1</v>
      </c>
      <c r="C74" t="s">
        <v>961</v>
      </c>
      <c r="D74" t="s">
        <v>1003</v>
      </c>
      <c r="E74" t="s">
        <v>1061</v>
      </c>
      <c r="F74" t="s">
        <v>993</v>
      </c>
      <c r="G74" t="s">
        <v>1347</v>
      </c>
      <c r="O74" t="s">
        <v>396</v>
      </c>
      <c r="P74">
        <v>2</v>
      </c>
      <c r="Q74">
        <f t="shared" si="3"/>
        <v>4.4444444444444444E-3</v>
      </c>
      <c r="R74" s="10">
        <f t="shared" si="4"/>
        <v>1.9753086419753087E-5</v>
      </c>
    </row>
    <row r="75" spans="1:18" x14ac:dyDescent="0.3">
      <c r="A75" s="1">
        <v>43321</v>
      </c>
      <c r="B75">
        <v>9</v>
      </c>
      <c r="C75" t="s">
        <v>11</v>
      </c>
      <c r="D75" t="s">
        <v>15</v>
      </c>
      <c r="E75" t="s">
        <v>63</v>
      </c>
      <c r="F75" t="s">
        <v>26</v>
      </c>
      <c r="G75" t="s">
        <v>1344</v>
      </c>
      <c r="O75" t="s">
        <v>266</v>
      </c>
      <c r="P75">
        <v>1</v>
      </c>
      <c r="Q75">
        <f t="shared" si="3"/>
        <v>2.2222222222222222E-3</v>
      </c>
      <c r="R75" s="10">
        <f t="shared" si="4"/>
        <v>4.9382716049382717E-6</v>
      </c>
    </row>
    <row r="76" spans="1:18" x14ac:dyDescent="0.3">
      <c r="A76" s="1">
        <v>43400</v>
      </c>
      <c r="B76">
        <v>1</v>
      </c>
      <c r="C76" t="s">
        <v>851</v>
      </c>
      <c r="D76" t="s">
        <v>15</v>
      </c>
      <c r="E76" t="s">
        <v>955</v>
      </c>
      <c r="F76" t="s">
        <v>897</v>
      </c>
      <c r="G76" t="s">
        <v>1347</v>
      </c>
      <c r="O76" t="s">
        <v>283</v>
      </c>
      <c r="P76">
        <v>3</v>
      </c>
      <c r="Q76">
        <f t="shared" si="3"/>
        <v>6.6666666666666671E-3</v>
      </c>
      <c r="R76" s="10">
        <f t="shared" si="4"/>
        <v>4.4444444444444453E-5</v>
      </c>
    </row>
    <row r="77" spans="1:18" x14ac:dyDescent="0.3">
      <c r="A77" s="1">
        <v>43343</v>
      </c>
      <c r="B77">
        <v>8</v>
      </c>
      <c r="C77" t="s">
        <v>179</v>
      </c>
      <c r="D77" t="s">
        <v>197</v>
      </c>
      <c r="E77" t="s">
        <v>298</v>
      </c>
      <c r="F77" t="s">
        <v>231</v>
      </c>
      <c r="G77" t="s">
        <v>1344</v>
      </c>
      <c r="O77" t="s">
        <v>1031</v>
      </c>
      <c r="P77">
        <v>2</v>
      </c>
      <c r="Q77">
        <f t="shared" si="3"/>
        <v>4.4444444444444444E-3</v>
      </c>
      <c r="R77" s="10">
        <f t="shared" si="4"/>
        <v>1.9753086419753087E-5</v>
      </c>
    </row>
    <row r="78" spans="1:18" x14ac:dyDescent="0.3">
      <c r="A78" s="1">
        <v>43353</v>
      </c>
      <c r="B78">
        <v>12</v>
      </c>
      <c r="C78" t="s">
        <v>372</v>
      </c>
      <c r="D78" t="s">
        <v>379</v>
      </c>
      <c r="E78" t="s">
        <v>443</v>
      </c>
      <c r="F78" t="s">
        <v>393</v>
      </c>
      <c r="G78" t="s">
        <v>1346</v>
      </c>
      <c r="O78" t="s">
        <v>1449</v>
      </c>
      <c r="P78">
        <v>8</v>
      </c>
      <c r="Q78">
        <f t="shared" si="3"/>
        <v>1.7777777777777778E-2</v>
      </c>
      <c r="R78" s="10">
        <f t="shared" si="4"/>
        <v>3.1604938271604939E-4</v>
      </c>
    </row>
    <row r="79" spans="1:18" x14ac:dyDescent="0.3">
      <c r="A79" s="1">
        <v>43369</v>
      </c>
      <c r="B79">
        <v>3</v>
      </c>
      <c r="C79" t="s">
        <v>551</v>
      </c>
      <c r="D79" t="s">
        <v>537</v>
      </c>
      <c r="E79" t="s">
        <v>559</v>
      </c>
      <c r="F79" t="s">
        <v>557</v>
      </c>
      <c r="G79" t="s">
        <v>1346</v>
      </c>
      <c r="O79" t="s">
        <v>441</v>
      </c>
      <c r="P79">
        <v>2</v>
      </c>
      <c r="Q79">
        <f t="shared" si="3"/>
        <v>4.4444444444444444E-3</v>
      </c>
      <c r="R79" s="10">
        <f t="shared" si="4"/>
        <v>1.9753086419753087E-5</v>
      </c>
    </row>
    <row r="80" spans="1:18" x14ac:dyDescent="0.3">
      <c r="A80" s="1">
        <v>43369</v>
      </c>
      <c r="B80">
        <v>1</v>
      </c>
      <c r="C80" t="s">
        <v>551</v>
      </c>
      <c r="D80" t="s">
        <v>554</v>
      </c>
      <c r="E80" t="s">
        <v>559</v>
      </c>
      <c r="F80" t="s">
        <v>558</v>
      </c>
      <c r="G80" t="s">
        <v>1346</v>
      </c>
      <c r="O80" t="s">
        <v>257</v>
      </c>
      <c r="P80">
        <v>8</v>
      </c>
      <c r="Q80">
        <f t="shared" si="3"/>
        <v>1.7777777777777778E-2</v>
      </c>
      <c r="R80" s="10">
        <f t="shared" si="4"/>
        <v>3.1604938271604939E-4</v>
      </c>
    </row>
    <row r="81" spans="1:18" x14ac:dyDescent="0.3">
      <c r="A81" s="1">
        <v>43343</v>
      </c>
      <c r="B81">
        <v>3</v>
      </c>
      <c r="C81" t="s">
        <v>179</v>
      </c>
      <c r="D81" t="s">
        <v>229</v>
      </c>
      <c r="E81" t="s">
        <v>298</v>
      </c>
      <c r="F81" t="s">
        <v>230</v>
      </c>
      <c r="G81" t="s">
        <v>1344</v>
      </c>
      <c r="O81" t="s">
        <v>1384</v>
      </c>
      <c r="P81">
        <v>3</v>
      </c>
      <c r="Q81">
        <f t="shared" si="3"/>
        <v>6.6666666666666671E-3</v>
      </c>
      <c r="R81" s="10">
        <f t="shared" si="4"/>
        <v>4.4444444444444453E-5</v>
      </c>
    </row>
    <row r="82" spans="1:18" x14ac:dyDescent="0.3">
      <c r="A82" s="1">
        <v>43321</v>
      </c>
      <c r="B82">
        <v>3</v>
      </c>
      <c r="C82" t="s">
        <v>11</v>
      </c>
      <c r="D82" t="s">
        <v>16</v>
      </c>
      <c r="E82" t="s">
        <v>63</v>
      </c>
      <c r="F82" t="s">
        <v>28</v>
      </c>
      <c r="G82" t="s">
        <v>1344</v>
      </c>
      <c r="O82" t="s">
        <v>977</v>
      </c>
      <c r="P82">
        <v>9</v>
      </c>
      <c r="Q82">
        <f t="shared" si="3"/>
        <v>0.02</v>
      </c>
      <c r="R82" s="10">
        <f t="shared" si="4"/>
        <v>4.0000000000000002E-4</v>
      </c>
    </row>
    <row r="83" spans="1:18" x14ac:dyDescent="0.3">
      <c r="A83" s="1">
        <v>43353</v>
      </c>
      <c r="B83">
        <v>1</v>
      </c>
      <c r="C83" t="s">
        <v>372</v>
      </c>
      <c r="D83" t="s">
        <v>377</v>
      </c>
      <c r="E83" t="s">
        <v>443</v>
      </c>
      <c r="F83" t="s">
        <v>412</v>
      </c>
      <c r="G83" t="s">
        <v>1346</v>
      </c>
      <c r="O83" t="s">
        <v>1387</v>
      </c>
      <c r="P83">
        <v>4</v>
      </c>
      <c r="Q83">
        <f t="shared" si="3"/>
        <v>8.8888888888888889E-3</v>
      </c>
      <c r="R83" s="10">
        <f t="shared" si="4"/>
        <v>7.9012345679012346E-5</v>
      </c>
    </row>
    <row r="84" spans="1:18" x14ac:dyDescent="0.3">
      <c r="A84" s="1">
        <v>43412</v>
      </c>
      <c r="B84">
        <v>1</v>
      </c>
      <c r="C84" t="s">
        <v>961</v>
      </c>
      <c r="D84" t="s">
        <v>1003</v>
      </c>
      <c r="E84" t="s">
        <v>1061</v>
      </c>
      <c r="F84" t="s">
        <v>992</v>
      </c>
      <c r="G84" t="s">
        <v>1347</v>
      </c>
      <c r="O84" t="s">
        <v>1451</v>
      </c>
      <c r="P84">
        <v>1</v>
      </c>
      <c r="Q84">
        <f t="shared" si="3"/>
        <v>2.2222222222222222E-3</v>
      </c>
      <c r="R84" s="10">
        <f t="shared" si="4"/>
        <v>4.9382716049382717E-6</v>
      </c>
    </row>
    <row r="85" spans="1:18" x14ac:dyDescent="0.3">
      <c r="A85" s="1">
        <v>43343</v>
      </c>
      <c r="B85">
        <v>1</v>
      </c>
      <c r="C85" t="s">
        <v>175</v>
      </c>
      <c r="D85" t="s">
        <v>237</v>
      </c>
      <c r="E85" t="s">
        <v>1288</v>
      </c>
      <c r="G85" t="s">
        <v>1344</v>
      </c>
      <c r="O85" t="s">
        <v>1426</v>
      </c>
      <c r="P85">
        <v>1</v>
      </c>
      <c r="Q85">
        <f t="shared" si="3"/>
        <v>2.2222222222222222E-3</v>
      </c>
      <c r="R85" s="10">
        <f t="shared" si="4"/>
        <v>4.9382716049382717E-6</v>
      </c>
    </row>
    <row r="86" spans="1:18" x14ac:dyDescent="0.3">
      <c r="A86" s="1">
        <v>43321</v>
      </c>
      <c r="B86">
        <v>1</v>
      </c>
      <c r="C86" t="s">
        <v>7</v>
      </c>
      <c r="D86" t="s">
        <v>17</v>
      </c>
      <c r="E86" t="s">
        <v>64</v>
      </c>
      <c r="F86" t="s">
        <v>32</v>
      </c>
      <c r="G86" t="s">
        <v>1344</v>
      </c>
      <c r="O86" t="s">
        <v>1452</v>
      </c>
      <c r="P86">
        <v>1</v>
      </c>
      <c r="Q86">
        <f t="shared" si="3"/>
        <v>2.2222222222222222E-3</v>
      </c>
      <c r="R86" s="10">
        <f t="shared" si="4"/>
        <v>4.9382716049382717E-6</v>
      </c>
    </row>
    <row r="87" spans="1:18" x14ac:dyDescent="0.3">
      <c r="A87" s="1">
        <v>43353</v>
      </c>
      <c r="B87">
        <v>1</v>
      </c>
      <c r="C87" t="s">
        <v>399</v>
      </c>
      <c r="D87" t="s">
        <v>409</v>
      </c>
      <c r="E87" t="s">
        <v>447</v>
      </c>
      <c r="F87" t="s">
        <v>415</v>
      </c>
      <c r="G87" t="s">
        <v>1346</v>
      </c>
      <c r="O87" t="s">
        <v>1427</v>
      </c>
      <c r="P87">
        <v>3</v>
      </c>
      <c r="Q87">
        <f t="shared" si="3"/>
        <v>6.6666666666666671E-3</v>
      </c>
      <c r="R87" s="10">
        <f t="shared" si="4"/>
        <v>4.4444444444444453E-5</v>
      </c>
    </row>
    <row r="88" spans="1:18" x14ac:dyDescent="0.3">
      <c r="A88" s="1">
        <v>43343</v>
      </c>
      <c r="B88">
        <v>2</v>
      </c>
      <c r="C88" t="s">
        <v>177</v>
      </c>
      <c r="D88" t="s">
        <v>239</v>
      </c>
      <c r="E88" t="s">
        <v>301</v>
      </c>
      <c r="G88" t="s">
        <v>1344</v>
      </c>
      <c r="O88" t="s">
        <v>1453</v>
      </c>
      <c r="P88">
        <v>2</v>
      </c>
      <c r="Q88">
        <f t="shared" si="3"/>
        <v>4.4444444444444444E-3</v>
      </c>
      <c r="R88" s="10">
        <f t="shared" si="4"/>
        <v>1.9753086419753087E-5</v>
      </c>
    </row>
    <row r="89" spans="1:18" x14ac:dyDescent="0.3">
      <c r="A89" s="1">
        <v>43343</v>
      </c>
      <c r="B89">
        <v>1</v>
      </c>
      <c r="C89" t="s">
        <v>177</v>
      </c>
      <c r="D89" t="s">
        <v>240</v>
      </c>
      <c r="E89" t="s">
        <v>301</v>
      </c>
      <c r="G89" t="s">
        <v>1344</v>
      </c>
      <c r="O89" t="s">
        <v>1392</v>
      </c>
      <c r="P89">
        <v>1</v>
      </c>
      <c r="Q89">
        <f t="shared" si="3"/>
        <v>2.2222222222222222E-3</v>
      </c>
      <c r="R89" s="10">
        <f t="shared" si="4"/>
        <v>4.9382716049382717E-6</v>
      </c>
    </row>
    <row r="90" spans="1:18" x14ac:dyDescent="0.3">
      <c r="A90" s="1">
        <v>43400</v>
      </c>
      <c r="B90">
        <v>1</v>
      </c>
      <c r="C90" t="s">
        <v>850</v>
      </c>
      <c r="D90" t="s">
        <v>890</v>
      </c>
      <c r="E90" t="s">
        <v>952</v>
      </c>
      <c r="G90" t="s">
        <v>1347</v>
      </c>
      <c r="O90" t="s">
        <v>1394</v>
      </c>
      <c r="P90">
        <v>12</v>
      </c>
      <c r="Q90">
        <f t="shared" si="3"/>
        <v>2.6666666666666668E-2</v>
      </c>
      <c r="R90" s="10">
        <f t="shared" si="4"/>
        <v>7.1111111111111125E-4</v>
      </c>
    </row>
    <row r="91" spans="1:18" x14ac:dyDescent="0.3">
      <c r="A91" s="1">
        <v>43412</v>
      </c>
      <c r="B91">
        <v>3</v>
      </c>
      <c r="C91" t="s">
        <v>962</v>
      </c>
      <c r="D91" t="s">
        <v>1012</v>
      </c>
      <c r="E91" t="s">
        <v>1064</v>
      </c>
      <c r="G91" t="s">
        <v>1347</v>
      </c>
      <c r="O91" t="s">
        <v>1454</v>
      </c>
      <c r="P91">
        <v>5</v>
      </c>
      <c r="Q91">
        <f t="shared" si="3"/>
        <v>1.1111111111111112E-2</v>
      </c>
      <c r="R91" s="10">
        <f t="shared" si="4"/>
        <v>1.2345679012345679E-4</v>
      </c>
    </row>
    <row r="92" spans="1:18" x14ac:dyDescent="0.3">
      <c r="A92" s="1">
        <v>43400</v>
      </c>
      <c r="B92">
        <v>1</v>
      </c>
      <c r="C92" t="s">
        <v>850</v>
      </c>
      <c r="D92" t="s">
        <v>891</v>
      </c>
      <c r="E92" t="s">
        <v>952</v>
      </c>
      <c r="G92" t="s">
        <v>1347</v>
      </c>
      <c r="O92" t="s">
        <v>1430</v>
      </c>
      <c r="P92">
        <v>5</v>
      </c>
      <c r="Q92">
        <f t="shared" si="3"/>
        <v>1.1111111111111112E-2</v>
      </c>
      <c r="R92" s="10">
        <f t="shared" si="4"/>
        <v>1.2345679012345679E-4</v>
      </c>
    </row>
    <row r="93" spans="1:18" x14ac:dyDescent="0.3">
      <c r="A93" s="1">
        <v>43412</v>
      </c>
      <c r="B93">
        <v>1</v>
      </c>
      <c r="C93" t="s">
        <v>962</v>
      </c>
      <c r="D93" t="s">
        <v>1014</v>
      </c>
      <c r="E93" t="s">
        <v>1064</v>
      </c>
      <c r="G93" t="s">
        <v>1347</v>
      </c>
      <c r="O93" t="s">
        <v>1395</v>
      </c>
      <c r="P93">
        <v>9</v>
      </c>
      <c r="Q93">
        <f t="shared" si="3"/>
        <v>0.02</v>
      </c>
      <c r="R93" s="10">
        <f t="shared" si="4"/>
        <v>4.0000000000000002E-4</v>
      </c>
    </row>
    <row r="94" spans="1:18" x14ac:dyDescent="0.3">
      <c r="A94" s="1">
        <v>43412</v>
      </c>
      <c r="B94">
        <v>1</v>
      </c>
      <c r="C94" t="s">
        <v>962</v>
      </c>
      <c r="D94" t="s">
        <v>1013</v>
      </c>
      <c r="E94" t="s">
        <v>1064</v>
      </c>
      <c r="G94" t="s">
        <v>1347</v>
      </c>
      <c r="O94" t="s">
        <v>392</v>
      </c>
      <c r="P94">
        <v>4</v>
      </c>
      <c r="Q94">
        <f t="shared" si="3"/>
        <v>8.8888888888888889E-3</v>
      </c>
      <c r="R94" s="10">
        <f t="shared" si="4"/>
        <v>7.9012345679012346E-5</v>
      </c>
    </row>
    <row r="95" spans="1:18" x14ac:dyDescent="0.3">
      <c r="A95" s="1">
        <v>43353</v>
      </c>
      <c r="B95">
        <v>3</v>
      </c>
      <c r="C95" t="s">
        <v>401</v>
      </c>
      <c r="D95" t="s">
        <v>386</v>
      </c>
      <c r="E95" t="s">
        <v>447</v>
      </c>
      <c r="G95" t="s">
        <v>1346</v>
      </c>
      <c r="O95" t="s">
        <v>555</v>
      </c>
      <c r="P95">
        <v>4</v>
      </c>
      <c r="Q95">
        <f t="shared" si="3"/>
        <v>8.8888888888888889E-3</v>
      </c>
      <c r="R95" s="10">
        <f t="shared" si="4"/>
        <v>7.9012345679012346E-5</v>
      </c>
    </row>
    <row r="96" spans="1:18" x14ac:dyDescent="0.3">
      <c r="O96" t="s">
        <v>1396</v>
      </c>
      <c r="P96">
        <v>5</v>
      </c>
      <c r="Q96">
        <f t="shared" si="3"/>
        <v>1.1111111111111112E-2</v>
      </c>
      <c r="R96" s="10">
        <f t="shared" si="4"/>
        <v>1.2345679012345679E-4</v>
      </c>
    </row>
    <row r="97" spans="15:18" x14ac:dyDescent="0.3">
      <c r="O97" t="s">
        <v>1433</v>
      </c>
      <c r="P97">
        <v>10</v>
      </c>
      <c r="Q97">
        <f t="shared" si="3"/>
        <v>2.2222222222222223E-2</v>
      </c>
      <c r="R97" s="10">
        <f t="shared" si="4"/>
        <v>4.9382716049382717E-4</v>
      </c>
    </row>
    <row r="98" spans="15:18" x14ac:dyDescent="0.3">
      <c r="O98" t="s">
        <v>228</v>
      </c>
      <c r="P98">
        <v>25</v>
      </c>
      <c r="Q98">
        <f t="shared" si="3"/>
        <v>5.5555555555555552E-2</v>
      </c>
      <c r="R98" s="10">
        <f t="shared" si="4"/>
        <v>3.0864197530864196E-3</v>
      </c>
    </row>
    <row r="99" spans="15:18" x14ac:dyDescent="0.3">
      <c r="O99" t="s">
        <v>1398</v>
      </c>
      <c r="P99">
        <v>8</v>
      </c>
      <c r="Q99">
        <f t="shared" si="3"/>
        <v>1.7777777777777778E-2</v>
      </c>
      <c r="R99" s="10">
        <f t="shared" si="4"/>
        <v>3.1604938271604939E-4</v>
      </c>
    </row>
    <row r="100" spans="15:18" x14ac:dyDescent="0.3">
      <c r="O100" t="s">
        <v>1457</v>
      </c>
      <c r="P100">
        <v>1</v>
      </c>
      <c r="Q100">
        <f t="shared" si="3"/>
        <v>2.2222222222222222E-3</v>
      </c>
      <c r="R100" s="10">
        <f t="shared" si="4"/>
        <v>4.9382716049382717E-6</v>
      </c>
    </row>
    <row r="101" spans="15:18" x14ac:dyDescent="0.3">
      <c r="O101" t="s">
        <v>1435</v>
      </c>
      <c r="P101">
        <v>1</v>
      </c>
      <c r="Q101">
        <f t="shared" si="3"/>
        <v>2.2222222222222222E-3</v>
      </c>
      <c r="R101" s="10">
        <f t="shared" si="4"/>
        <v>4.9382716049382717E-6</v>
      </c>
    </row>
    <row r="102" spans="15:18" x14ac:dyDescent="0.3">
      <c r="O102" t="s">
        <v>263</v>
      </c>
      <c r="P102">
        <v>9</v>
      </c>
      <c r="Q102">
        <f t="shared" si="3"/>
        <v>0.02</v>
      </c>
      <c r="R102" s="10">
        <f t="shared" si="4"/>
        <v>4.0000000000000002E-4</v>
      </c>
    </row>
    <row r="103" spans="15:18" x14ac:dyDescent="0.3">
      <c r="O103" t="s">
        <v>1400</v>
      </c>
      <c r="P103">
        <v>1</v>
      </c>
      <c r="Q103">
        <f t="shared" si="3"/>
        <v>2.2222222222222222E-3</v>
      </c>
      <c r="R103" s="10">
        <f t="shared" si="4"/>
        <v>4.9382716049382717E-6</v>
      </c>
    </row>
    <row r="104" spans="15:18" x14ac:dyDescent="0.3">
      <c r="O104" t="s">
        <v>1458</v>
      </c>
      <c r="P104">
        <v>5</v>
      </c>
      <c r="Q104">
        <f t="shared" si="3"/>
        <v>1.1111111111111112E-2</v>
      </c>
      <c r="R104" s="10">
        <f t="shared" si="4"/>
        <v>1.2345679012345679E-4</v>
      </c>
    </row>
    <row r="105" spans="15:18" x14ac:dyDescent="0.3">
      <c r="O105" t="s">
        <v>1459</v>
      </c>
      <c r="P105">
        <v>1</v>
      </c>
      <c r="Q105">
        <f t="shared" si="3"/>
        <v>2.2222222222222222E-3</v>
      </c>
      <c r="R105" s="10">
        <f t="shared" si="4"/>
        <v>4.9382716049382717E-6</v>
      </c>
    </row>
    <row r="106" spans="15:18" x14ac:dyDescent="0.3">
      <c r="O106" t="s">
        <v>1015</v>
      </c>
      <c r="P106">
        <v>2</v>
      </c>
      <c r="Q106">
        <f t="shared" si="3"/>
        <v>4.4444444444444444E-3</v>
      </c>
      <c r="R106" s="10">
        <f t="shared" si="4"/>
        <v>1.9753086419753087E-5</v>
      </c>
    </row>
    <row r="107" spans="15:18" x14ac:dyDescent="0.3">
      <c r="O107" t="s">
        <v>413</v>
      </c>
      <c r="P107">
        <v>2</v>
      </c>
      <c r="Q107">
        <f t="shared" si="3"/>
        <v>4.4444444444444444E-3</v>
      </c>
      <c r="R107" s="10">
        <f t="shared" si="4"/>
        <v>1.9753086419753087E-5</v>
      </c>
    </row>
    <row r="108" spans="15:18" x14ac:dyDescent="0.3">
      <c r="O108" t="s">
        <v>1403</v>
      </c>
      <c r="P108">
        <v>10</v>
      </c>
      <c r="Q108">
        <f t="shared" si="3"/>
        <v>2.2222222222222223E-2</v>
      </c>
      <c r="R108" s="10">
        <f t="shared" si="4"/>
        <v>4.9382716049382717E-4</v>
      </c>
    </row>
    <row r="109" spans="15:18" x14ac:dyDescent="0.3">
      <c r="O109" t="s">
        <v>1436</v>
      </c>
      <c r="P109">
        <v>23</v>
      </c>
      <c r="Q109">
        <f t="shared" si="3"/>
        <v>5.1111111111111114E-2</v>
      </c>
      <c r="R109" s="10">
        <f t="shared" si="4"/>
        <v>2.6123456790123458E-3</v>
      </c>
    </row>
    <row r="110" spans="15:18" x14ac:dyDescent="0.3">
      <c r="O110" t="s">
        <v>558</v>
      </c>
      <c r="P110">
        <v>4</v>
      </c>
      <c r="Q110">
        <f t="shared" si="3"/>
        <v>8.8888888888888889E-3</v>
      </c>
      <c r="R110" s="10">
        <f t="shared" si="4"/>
        <v>7.9012345679012346E-5</v>
      </c>
    </row>
    <row r="111" spans="15:18" x14ac:dyDescent="0.3">
      <c r="O111" t="s">
        <v>274</v>
      </c>
      <c r="P111">
        <v>5</v>
      </c>
      <c r="Q111">
        <f t="shared" si="3"/>
        <v>1.1111111111111112E-2</v>
      </c>
      <c r="R111" s="10">
        <f t="shared" si="4"/>
        <v>1.2345679012345679E-4</v>
      </c>
    </row>
    <row r="112" spans="15:18" x14ac:dyDescent="0.3">
      <c r="O112" t="s">
        <v>1462</v>
      </c>
      <c r="P112">
        <v>1</v>
      </c>
      <c r="Q112">
        <f t="shared" si="3"/>
        <v>2.2222222222222222E-3</v>
      </c>
      <c r="R112" s="10">
        <f t="shared" si="4"/>
        <v>4.9382716049382717E-6</v>
      </c>
    </row>
    <row r="113" spans="15:18" x14ac:dyDescent="0.3">
      <c r="O113" t="s">
        <v>415</v>
      </c>
      <c r="P113">
        <v>1</v>
      </c>
      <c r="Q113">
        <f t="shared" si="3"/>
        <v>2.2222222222222222E-3</v>
      </c>
      <c r="R113" s="10">
        <f t="shared" si="4"/>
        <v>4.9382716049382717E-6</v>
      </c>
    </row>
    <row r="114" spans="15:18" x14ac:dyDescent="0.3">
      <c r="O114" t="s">
        <v>1409</v>
      </c>
      <c r="P114">
        <v>7</v>
      </c>
      <c r="Q114">
        <f t="shared" si="3"/>
        <v>1.5555555555555555E-2</v>
      </c>
      <c r="R114" s="10">
        <f t="shared" si="4"/>
        <v>2.419753086419753E-4</v>
      </c>
    </row>
    <row r="115" spans="15:18" x14ac:dyDescent="0.3">
      <c r="O115" t="s">
        <v>1441</v>
      </c>
      <c r="P115">
        <v>1</v>
      </c>
      <c r="Q115">
        <f t="shared" si="3"/>
        <v>2.2222222222222222E-3</v>
      </c>
      <c r="R115" s="10">
        <f t="shared" si="4"/>
        <v>4.9382716049382717E-6</v>
      </c>
    </row>
    <row r="116" spans="15:18" x14ac:dyDescent="0.3">
      <c r="O116" t="s">
        <v>1442</v>
      </c>
      <c r="P116">
        <v>1</v>
      </c>
      <c r="Q116">
        <f t="shared" si="3"/>
        <v>2.2222222222222222E-3</v>
      </c>
      <c r="R116" s="10">
        <f t="shared" si="4"/>
        <v>4.9382716049382717E-6</v>
      </c>
    </row>
    <row r="117" spans="15:18" x14ac:dyDescent="0.3">
      <c r="O117" t="s">
        <v>1411</v>
      </c>
      <c r="P117">
        <v>1</v>
      </c>
      <c r="Q117">
        <f t="shared" si="3"/>
        <v>2.2222222222222222E-3</v>
      </c>
      <c r="R117" s="10">
        <f t="shared" si="4"/>
        <v>4.9382716049382717E-6</v>
      </c>
    </row>
    <row r="118" spans="15:18" x14ac:dyDescent="0.3">
      <c r="O118" t="s">
        <v>1412</v>
      </c>
      <c r="P118">
        <v>3</v>
      </c>
      <c r="Q118">
        <f t="shared" si="3"/>
        <v>6.6666666666666671E-3</v>
      </c>
      <c r="R118" s="10">
        <f t="shared" si="4"/>
        <v>4.4444444444444453E-5</v>
      </c>
    </row>
    <row r="121" spans="15:18" x14ac:dyDescent="0.3">
      <c r="O121" s="6">
        <f>SUM(R65:R118)</f>
        <v>0.13864691358024694</v>
      </c>
      <c r="P121" s="5" t="s">
        <v>1550</v>
      </c>
      <c r="Q121" s="5"/>
      <c r="R121" s="5"/>
    </row>
    <row r="122" spans="15:18" x14ac:dyDescent="0.3">
      <c r="O122" s="6">
        <f>1-O121</f>
        <v>0.86135308641975306</v>
      </c>
      <c r="P122" s="5" t="s">
        <v>1551</v>
      </c>
      <c r="Q122" s="5"/>
      <c r="R122" s="5"/>
    </row>
  </sheetData>
  <sortState ref="A1:G95">
    <sortCondition ref="E1:E9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142" workbookViewId="0">
      <selection activeCell="N79" sqref="N79:Q154"/>
    </sheetView>
  </sheetViews>
  <sheetFormatPr defaultRowHeight="16.2" x14ac:dyDescent="0.3"/>
  <sheetData>
    <row r="1" spans="1:18" x14ac:dyDescent="0.3">
      <c r="A1" s="1">
        <v>43321</v>
      </c>
      <c r="B1">
        <v>5</v>
      </c>
      <c r="C1" t="s">
        <v>79</v>
      </c>
      <c r="D1" t="s">
        <v>112</v>
      </c>
      <c r="E1" t="s">
        <v>170</v>
      </c>
      <c r="F1" t="s">
        <v>118</v>
      </c>
      <c r="G1" t="s">
        <v>1344</v>
      </c>
      <c r="N1" s="5" t="s">
        <v>1539</v>
      </c>
      <c r="O1" s="5"/>
      <c r="P1" s="5"/>
      <c r="Q1" s="5"/>
      <c r="R1" s="5"/>
    </row>
    <row r="2" spans="1:18" x14ac:dyDescent="0.3">
      <c r="A2" s="1">
        <v>43321</v>
      </c>
      <c r="B2">
        <v>1</v>
      </c>
      <c r="C2" t="s">
        <v>79</v>
      </c>
      <c r="D2" t="s">
        <v>112</v>
      </c>
      <c r="E2" t="s">
        <v>170</v>
      </c>
      <c r="F2" t="s">
        <v>119</v>
      </c>
      <c r="G2" t="s">
        <v>1344</v>
      </c>
      <c r="J2" t="s">
        <v>1330</v>
      </c>
      <c r="K2" t="s">
        <v>1331</v>
      </c>
      <c r="N2" s="5" t="s">
        <v>1540</v>
      </c>
      <c r="O2" s="5" t="s">
        <v>1541</v>
      </c>
      <c r="P2" s="5" t="s">
        <v>1542</v>
      </c>
      <c r="Q2" s="5" t="s">
        <v>1543</v>
      </c>
      <c r="R2" s="5" t="s">
        <v>1544</v>
      </c>
    </row>
    <row r="3" spans="1:18" x14ac:dyDescent="0.3">
      <c r="A3" s="1">
        <v>43353</v>
      </c>
      <c r="B3">
        <v>2</v>
      </c>
      <c r="C3" t="s">
        <v>453</v>
      </c>
      <c r="D3" t="s">
        <v>464</v>
      </c>
      <c r="E3" t="s">
        <v>527</v>
      </c>
      <c r="F3" t="s">
        <v>474</v>
      </c>
      <c r="G3" t="s">
        <v>1341</v>
      </c>
      <c r="I3" t="s">
        <v>1332</v>
      </c>
      <c r="J3">
        <v>17</v>
      </c>
      <c r="K3">
        <v>138</v>
      </c>
      <c r="N3" t="s">
        <v>1416</v>
      </c>
      <c r="O3">
        <v>5</v>
      </c>
      <c r="P3" s="5">
        <f>O3/575</f>
        <v>8.6956521739130436E-3</v>
      </c>
      <c r="Q3" s="5">
        <f>LN(P3)</f>
        <v>-4.7449321283632502</v>
      </c>
      <c r="R3" s="5">
        <f>P3*Q3</f>
        <v>-4.1260279377071739E-2</v>
      </c>
    </row>
    <row r="4" spans="1:18" x14ac:dyDescent="0.3">
      <c r="A4" s="1">
        <v>43385</v>
      </c>
      <c r="B4">
        <v>2</v>
      </c>
      <c r="C4" t="s">
        <v>750</v>
      </c>
      <c r="D4" t="s">
        <v>766</v>
      </c>
      <c r="E4" t="s">
        <v>841</v>
      </c>
      <c r="F4" t="s">
        <v>775</v>
      </c>
      <c r="G4" t="s">
        <v>1347</v>
      </c>
      <c r="I4" t="s">
        <v>1333</v>
      </c>
      <c r="J4">
        <v>17</v>
      </c>
      <c r="K4">
        <v>80</v>
      </c>
      <c r="N4" t="s">
        <v>1365</v>
      </c>
      <c r="O4">
        <v>5</v>
      </c>
      <c r="P4" s="5">
        <f t="shared" ref="P4:P67" si="0">O4/575</f>
        <v>8.6956521739130436E-3</v>
      </c>
      <c r="Q4" s="5">
        <f t="shared" ref="Q4:Q67" si="1">LN(P4)</f>
        <v>-4.7449321283632502</v>
      </c>
      <c r="R4" s="5">
        <f t="shared" ref="R4:R67" si="2">P4*Q4</f>
        <v>-4.1260279377071739E-2</v>
      </c>
    </row>
    <row r="5" spans="1:18" x14ac:dyDescent="0.3">
      <c r="A5" s="1">
        <v>43321</v>
      </c>
      <c r="B5">
        <v>5</v>
      </c>
      <c r="C5" t="s">
        <v>79</v>
      </c>
      <c r="D5" t="s">
        <v>116</v>
      </c>
      <c r="E5" t="s">
        <v>170</v>
      </c>
      <c r="F5" t="s">
        <v>120</v>
      </c>
      <c r="G5" t="s">
        <v>1344</v>
      </c>
      <c r="I5" t="s">
        <v>1334</v>
      </c>
      <c r="J5">
        <v>7</v>
      </c>
      <c r="K5">
        <v>26</v>
      </c>
      <c r="N5" t="s">
        <v>1366</v>
      </c>
      <c r="O5">
        <v>5</v>
      </c>
      <c r="P5" s="5">
        <f t="shared" si="0"/>
        <v>8.6956521739130436E-3</v>
      </c>
      <c r="Q5" s="5">
        <f t="shared" si="1"/>
        <v>-4.7449321283632502</v>
      </c>
      <c r="R5" s="5">
        <f t="shared" si="2"/>
        <v>-4.1260279377071739E-2</v>
      </c>
    </row>
    <row r="6" spans="1:18" x14ac:dyDescent="0.3">
      <c r="A6" s="1">
        <v>43400</v>
      </c>
      <c r="B6">
        <v>1</v>
      </c>
      <c r="C6" t="s">
        <v>1072</v>
      </c>
      <c r="D6" t="s">
        <v>1094</v>
      </c>
      <c r="E6" t="s">
        <v>1121</v>
      </c>
      <c r="F6" t="s">
        <v>1099</v>
      </c>
      <c r="G6" t="s">
        <v>1347</v>
      </c>
      <c r="I6" t="s">
        <v>1335</v>
      </c>
      <c r="J6">
        <v>18</v>
      </c>
      <c r="K6">
        <v>262</v>
      </c>
      <c r="N6" t="s">
        <v>1417</v>
      </c>
      <c r="O6">
        <v>3</v>
      </c>
      <c r="P6" s="5">
        <f t="shared" si="0"/>
        <v>5.2173913043478265E-3</v>
      </c>
      <c r="Q6" s="5">
        <f t="shared" si="1"/>
        <v>-5.2557577521292407</v>
      </c>
      <c r="R6" s="5">
        <f t="shared" si="2"/>
        <v>-2.7421344793717779E-2</v>
      </c>
    </row>
    <row r="7" spans="1:18" x14ac:dyDescent="0.3">
      <c r="A7" s="1">
        <v>43343</v>
      </c>
      <c r="B7">
        <v>6</v>
      </c>
      <c r="C7" t="s">
        <v>312</v>
      </c>
      <c r="D7" t="s">
        <v>328</v>
      </c>
      <c r="E7" t="s">
        <v>527</v>
      </c>
      <c r="F7" t="s">
        <v>340</v>
      </c>
      <c r="G7" t="s">
        <v>1348</v>
      </c>
      <c r="I7" t="s">
        <v>1336</v>
      </c>
      <c r="J7">
        <v>11</v>
      </c>
      <c r="K7">
        <v>69</v>
      </c>
      <c r="N7" t="s">
        <v>255</v>
      </c>
      <c r="O7">
        <v>6</v>
      </c>
      <c r="P7" s="5">
        <f t="shared" si="0"/>
        <v>1.0434782608695653E-2</v>
      </c>
      <c r="Q7" s="5">
        <f t="shared" si="1"/>
        <v>-4.5626105715692953</v>
      </c>
      <c r="R7" s="5">
        <f t="shared" si="2"/>
        <v>-4.7609849442462215E-2</v>
      </c>
    </row>
    <row r="8" spans="1:18" x14ac:dyDescent="0.3">
      <c r="A8" s="1">
        <v>43321</v>
      </c>
      <c r="B8">
        <v>2</v>
      </c>
      <c r="C8" t="s">
        <v>79</v>
      </c>
      <c r="D8" t="s">
        <v>117</v>
      </c>
      <c r="E8" t="s">
        <v>170</v>
      </c>
      <c r="F8" t="s">
        <v>121</v>
      </c>
      <c r="G8" t="s">
        <v>1344</v>
      </c>
      <c r="I8" t="s">
        <v>1337</v>
      </c>
      <c r="J8">
        <v>70</v>
      </c>
      <c r="K8">
        <v>575</v>
      </c>
      <c r="N8" t="s">
        <v>268</v>
      </c>
      <c r="O8">
        <v>2</v>
      </c>
      <c r="P8" s="5">
        <f t="shared" si="0"/>
        <v>3.4782608695652175E-3</v>
      </c>
      <c r="Q8" s="5">
        <f t="shared" si="1"/>
        <v>-5.6612228602374053</v>
      </c>
      <c r="R8" s="5">
        <f t="shared" si="2"/>
        <v>-1.9691209948651846E-2</v>
      </c>
    </row>
    <row r="9" spans="1:18" x14ac:dyDescent="0.3">
      <c r="A9" s="1">
        <v>43412</v>
      </c>
      <c r="B9">
        <v>4</v>
      </c>
      <c r="C9" t="s">
        <v>1236</v>
      </c>
      <c r="D9" t="s">
        <v>1228</v>
      </c>
      <c r="E9" t="s">
        <v>6</v>
      </c>
      <c r="G9" t="s">
        <v>1347</v>
      </c>
      <c r="N9" t="s">
        <v>1228</v>
      </c>
      <c r="O9">
        <v>38</v>
      </c>
      <c r="P9" s="5">
        <f t="shared" si="0"/>
        <v>6.6086956521739126E-2</v>
      </c>
      <c r="Q9" s="5">
        <f t="shared" si="1"/>
        <v>-2.7167838810709646</v>
      </c>
      <c r="R9" s="5">
        <f t="shared" si="2"/>
        <v>-0.17954397822729851</v>
      </c>
    </row>
    <row r="10" spans="1:18" x14ac:dyDescent="0.3">
      <c r="A10" s="1">
        <v>43321</v>
      </c>
      <c r="B10">
        <v>10</v>
      </c>
      <c r="C10" t="s">
        <v>79</v>
      </c>
      <c r="D10" t="s">
        <v>110</v>
      </c>
      <c r="E10" t="s">
        <v>170</v>
      </c>
      <c r="G10" t="s">
        <v>1344</v>
      </c>
      <c r="I10" t="s">
        <v>1416</v>
      </c>
      <c r="J10">
        <v>5</v>
      </c>
      <c r="N10" t="s">
        <v>1471</v>
      </c>
      <c r="O10">
        <v>1</v>
      </c>
      <c r="P10" s="5">
        <f t="shared" si="0"/>
        <v>1.7391304347826088E-3</v>
      </c>
      <c r="Q10" s="5">
        <f t="shared" si="1"/>
        <v>-6.3543700407973507</v>
      </c>
      <c r="R10" s="5">
        <f t="shared" si="2"/>
        <v>-1.1051078331821481E-2</v>
      </c>
    </row>
    <row r="11" spans="1:18" x14ac:dyDescent="0.3">
      <c r="A11" s="1">
        <v>43343</v>
      </c>
      <c r="B11">
        <v>8</v>
      </c>
      <c r="C11" t="s">
        <v>312</v>
      </c>
      <c r="D11" t="s">
        <v>329</v>
      </c>
      <c r="E11" t="s">
        <v>527</v>
      </c>
      <c r="G11" t="s">
        <v>1348</v>
      </c>
      <c r="I11" t="s">
        <v>1365</v>
      </c>
      <c r="J11">
        <v>5</v>
      </c>
      <c r="N11" t="s">
        <v>1472</v>
      </c>
      <c r="O11">
        <v>1</v>
      </c>
      <c r="P11" s="5">
        <f t="shared" si="0"/>
        <v>1.7391304347826088E-3</v>
      </c>
      <c r="Q11" s="5">
        <f t="shared" si="1"/>
        <v>-6.3543700407973507</v>
      </c>
      <c r="R11" s="5">
        <f t="shared" si="2"/>
        <v>-1.1051078331821481E-2</v>
      </c>
    </row>
    <row r="12" spans="1:18" x14ac:dyDescent="0.3">
      <c r="A12" s="1">
        <v>43353</v>
      </c>
      <c r="B12">
        <v>1</v>
      </c>
      <c r="C12" t="s">
        <v>453</v>
      </c>
      <c r="D12" t="s">
        <v>465</v>
      </c>
      <c r="E12" t="s">
        <v>527</v>
      </c>
      <c r="G12" t="s">
        <v>1341</v>
      </c>
      <c r="I12" t="s">
        <v>1366</v>
      </c>
      <c r="J12">
        <v>5</v>
      </c>
      <c r="N12" t="s">
        <v>1473</v>
      </c>
      <c r="O12">
        <v>2</v>
      </c>
      <c r="P12" s="5">
        <f t="shared" si="0"/>
        <v>3.4782608695652175E-3</v>
      </c>
      <c r="Q12" s="5">
        <f t="shared" si="1"/>
        <v>-5.6612228602374053</v>
      </c>
      <c r="R12" s="5">
        <f t="shared" si="2"/>
        <v>-1.9691209948651846E-2</v>
      </c>
    </row>
    <row r="13" spans="1:18" x14ac:dyDescent="0.3">
      <c r="A13" s="1">
        <v>43369</v>
      </c>
      <c r="B13">
        <v>5</v>
      </c>
      <c r="C13" t="s">
        <v>679</v>
      </c>
      <c r="D13" t="s">
        <v>724</v>
      </c>
      <c r="E13" t="s">
        <v>743</v>
      </c>
      <c r="G13" t="s">
        <v>1347</v>
      </c>
      <c r="I13" t="s">
        <v>1417</v>
      </c>
      <c r="J13">
        <v>3</v>
      </c>
      <c r="N13" t="s">
        <v>1369</v>
      </c>
      <c r="O13">
        <v>13</v>
      </c>
      <c r="P13" s="5">
        <f t="shared" si="0"/>
        <v>2.2608695652173914E-2</v>
      </c>
      <c r="Q13" s="5">
        <f t="shared" si="1"/>
        <v>-3.7894206833358135</v>
      </c>
      <c r="R13" s="5">
        <f t="shared" si="2"/>
        <v>-8.5673858927592314E-2</v>
      </c>
    </row>
    <row r="14" spans="1:18" x14ac:dyDescent="0.3">
      <c r="A14" s="1">
        <v>43385</v>
      </c>
      <c r="B14">
        <v>3</v>
      </c>
      <c r="C14" t="s">
        <v>750</v>
      </c>
      <c r="D14" t="s">
        <v>764</v>
      </c>
      <c r="E14" t="s">
        <v>841</v>
      </c>
      <c r="G14" t="s">
        <v>1347</v>
      </c>
      <c r="I14" t="s">
        <v>1469</v>
      </c>
      <c r="J14">
        <v>6</v>
      </c>
      <c r="N14" t="s">
        <v>1474</v>
      </c>
      <c r="O14">
        <v>1</v>
      </c>
      <c r="P14" s="5">
        <f t="shared" si="0"/>
        <v>1.7391304347826088E-3</v>
      </c>
      <c r="Q14" s="5">
        <f t="shared" si="1"/>
        <v>-6.3543700407973507</v>
      </c>
      <c r="R14" s="5">
        <f t="shared" si="2"/>
        <v>-1.1051078331821481E-2</v>
      </c>
    </row>
    <row r="15" spans="1:18" x14ac:dyDescent="0.3">
      <c r="A15" s="1">
        <v>43400</v>
      </c>
      <c r="B15">
        <v>7</v>
      </c>
      <c r="C15" t="s">
        <v>1072</v>
      </c>
      <c r="D15" t="s">
        <v>1096</v>
      </c>
      <c r="E15" t="s">
        <v>1121</v>
      </c>
      <c r="G15" t="s">
        <v>1347</v>
      </c>
      <c r="I15" t="s">
        <v>1470</v>
      </c>
      <c r="J15">
        <v>2</v>
      </c>
      <c r="N15" t="s">
        <v>1372</v>
      </c>
      <c r="O15">
        <v>2</v>
      </c>
      <c r="P15" s="5">
        <f t="shared" si="0"/>
        <v>3.4782608695652175E-3</v>
      </c>
      <c r="Q15" s="5">
        <f t="shared" si="1"/>
        <v>-5.6612228602374053</v>
      </c>
      <c r="R15" s="5">
        <f t="shared" si="2"/>
        <v>-1.9691209948651846E-2</v>
      </c>
    </row>
    <row r="16" spans="1:18" x14ac:dyDescent="0.3">
      <c r="A16" s="1">
        <v>43343</v>
      </c>
      <c r="B16">
        <v>1</v>
      </c>
      <c r="C16" t="s">
        <v>312</v>
      </c>
      <c r="D16" t="s">
        <v>330</v>
      </c>
      <c r="E16" t="s">
        <v>527</v>
      </c>
      <c r="G16" t="s">
        <v>1348</v>
      </c>
      <c r="I16" t="s">
        <v>1418</v>
      </c>
      <c r="J16">
        <v>38</v>
      </c>
      <c r="N16" t="s">
        <v>1373</v>
      </c>
      <c r="O16">
        <v>22</v>
      </c>
      <c r="P16" s="5">
        <f t="shared" si="0"/>
        <v>3.826086956521739E-2</v>
      </c>
      <c r="Q16" s="5">
        <f t="shared" si="1"/>
        <v>-3.2633275874390346</v>
      </c>
      <c r="R16" s="5">
        <f t="shared" si="2"/>
        <v>-0.12485775117158045</v>
      </c>
    </row>
    <row r="17" spans="1:18" x14ac:dyDescent="0.3">
      <c r="A17" s="1">
        <v>43321</v>
      </c>
      <c r="B17">
        <v>1</v>
      </c>
      <c r="C17" t="s">
        <v>74</v>
      </c>
      <c r="D17" t="s">
        <v>85</v>
      </c>
      <c r="E17" t="s">
        <v>167</v>
      </c>
      <c r="G17" t="s">
        <v>1344</v>
      </c>
      <c r="I17" t="s">
        <v>1471</v>
      </c>
      <c r="J17">
        <v>1</v>
      </c>
      <c r="N17" t="s">
        <v>1375</v>
      </c>
      <c r="O17">
        <v>26</v>
      </c>
      <c r="P17" s="5">
        <f t="shared" si="0"/>
        <v>4.5217391304347827E-2</v>
      </c>
      <c r="Q17" s="5">
        <f t="shared" si="1"/>
        <v>-3.0962735027758685</v>
      </c>
      <c r="R17" s="5">
        <f t="shared" si="2"/>
        <v>-0.14000541056030014</v>
      </c>
    </row>
    <row r="18" spans="1:18" x14ac:dyDescent="0.3">
      <c r="A18" s="1">
        <v>43369</v>
      </c>
      <c r="B18">
        <v>1</v>
      </c>
      <c r="C18" t="s">
        <v>679</v>
      </c>
      <c r="D18" t="s">
        <v>726</v>
      </c>
      <c r="E18" t="s">
        <v>743</v>
      </c>
      <c r="G18" t="s">
        <v>1347</v>
      </c>
      <c r="I18" t="s">
        <v>1472</v>
      </c>
      <c r="J18">
        <v>1</v>
      </c>
      <c r="N18" t="s">
        <v>1475</v>
      </c>
      <c r="O18">
        <v>1</v>
      </c>
      <c r="P18" s="5">
        <f t="shared" si="0"/>
        <v>1.7391304347826088E-3</v>
      </c>
      <c r="Q18" s="5">
        <f t="shared" si="1"/>
        <v>-6.3543700407973507</v>
      </c>
      <c r="R18" s="5">
        <f t="shared" si="2"/>
        <v>-1.1051078331821481E-2</v>
      </c>
    </row>
    <row r="19" spans="1:18" x14ac:dyDescent="0.3">
      <c r="A19" s="1">
        <v>43385</v>
      </c>
      <c r="B19">
        <v>1</v>
      </c>
      <c r="C19" t="s">
        <v>750</v>
      </c>
      <c r="D19" t="s">
        <v>765</v>
      </c>
      <c r="E19" t="s">
        <v>841</v>
      </c>
      <c r="G19" t="s">
        <v>1347</v>
      </c>
      <c r="I19" t="s">
        <v>1473</v>
      </c>
      <c r="J19">
        <v>2</v>
      </c>
      <c r="N19" t="s">
        <v>1428</v>
      </c>
      <c r="O19">
        <v>5</v>
      </c>
      <c r="P19" s="5">
        <f t="shared" si="0"/>
        <v>8.6956521739130436E-3</v>
      </c>
      <c r="Q19" s="5">
        <f t="shared" si="1"/>
        <v>-4.7449321283632502</v>
      </c>
      <c r="R19" s="5">
        <f t="shared" si="2"/>
        <v>-4.1260279377071739E-2</v>
      </c>
    </row>
    <row r="20" spans="1:18" x14ac:dyDescent="0.3">
      <c r="A20" s="1">
        <v>43400</v>
      </c>
      <c r="B20">
        <v>5</v>
      </c>
      <c r="C20" t="s">
        <v>1072</v>
      </c>
      <c r="D20" t="s">
        <v>1095</v>
      </c>
      <c r="E20" t="s">
        <v>1121</v>
      </c>
      <c r="G20" t="s">
        <v>1347</v>
      </c>
      <c r="I20" t="s">
        <v>1369</v>
      </c>
      <c r="J20">
        <v>13</v>
      </c>
      <c r="N20" t="s">
        <v>1378</v>
      </c>
      <c r="O20">
        <v>1</v>
      </c>
      <c r="P20" s="5">
        <f t="shared" si="0"/>
        <v>1.7391304347826088E-3</v>
      </c>
      <c r="Q20" s="5">
        <f t="shared" si="1"/>
        <v>-6.3543700407973507</v>
      </c>
      <c r="R20" s="5">
        <f t="shared" si="2"/>
        <v>-1.1051078331821481E-2</v>
      </c>
    </row>
    <row r="21" spans="1:18" x14ac:dyDescent="0.3">
      <c r="A21" s="1">
        <v>43412</v>
      </c>
      <c r="B21">
        <v>8</v>
      </c>
      <c r="C21" t="s">
        <v>1236</v>
      </c>
      <c r="D21" t="s">
        <v>1237</v>
      </c>
      <c r="E21" t="s">
        <v>6</v>
      </c>
      <c r="G21" t="s">
        <v>1347</v>
      </c>
      <c r="I21" t="s">
        <v>1474</v>
      </c>
      <c r="J21">
        <v>1</v>
      </c>
      <c r="N21" t="s">
        <v>257</v>
      </c>
      <c r="O21">
        <v>23</v>
      </c>
      <c r="P21" s="5">
        <f t="shared" si="0"/>
        <v>0.04</v>
      </c>
      <c r="Q21" s="5">
        <f t="shared" si="1"/>
        <v>-3.2188758248682006</v>
      </c>
      <c r="R21" s="5">
        <f t="shared" si="2"/>
        <v>-0.12875503299472801</v>
      </c>
    </row>
    <row r="22" spans="1:18" x14ac:dyDescent="0.3">
      <c r="A22" s="1">
        <v>43412</v>
      </c>
      <c r="B22">
        <v>1</v>
      </c>
      <c r="C22" t="s">
        <v>1236</v>
      </c>
      <c r="D22" t="s">
        <v>1239</v>
      </c>
      <c r="E22" t="s">
        <v>6</v>
      </c>
      <c r="G22" t="s">
        <v>1347</v>
      </c>
      <c r="I22" t="s">
        <v>1372</v>
      </c>
      <c r="J22">
        <v>2</v>
      </c>
      <c r="N22" t="s">
        <v>1453</v>
      </c>
      <c r="O22">
        <v>1</v>
      </c>
      <c r="P22" s="5">
        <f t="shared" si="0"/>
        <v>1.7391304347826088E-3</v>
      </c>
      <c r="Q22" s="5">
        <f t="shared" si="1"/>
        <v>-6.3543700407973507</v>
      </c>
      <c r="R22" s="5">
        <f t="shared" si="2"/>
        <v>-1.1051078331821481E-2</v>
      </c>
    </row>
    <row r="23" spans="1:18" x14ac:dyDescent="0.3">
      <c r="A23" s="1">
        <v>43321</v>
      </c>
      <c r="B23">
        <v>1</v>
      </c>
      <c r="C23" t="s">
        <v>79</v>
      </c>
      <c r="D23" t="s">
        <v>113</v>
      </c>
      <c r="E23" t="s">
        <v>170</v>
      </c>
      <c r="G23" t="s">
        <v>1344</v>
      </c>
      <c r="I23" t="s">
        <v>1419</v>
      </c>
      <c r="J23">
        <v>22</v>
      </c>
      <c r="N23" t="s">
        <v>1422</v>
      </c>
      <c r="O23">
        <v>2</v>
      </c>
      <c r="P23" s="5">
        <f t="shared" si="0"/>
        <v>3.4782608695652175E-3</v>
      </c>
      <c r="Q23" s="5">
        <f t="shared" si="1"/>
        <v>-5.6612228602374053</v>
      </c>
      <c r="R23" s="5">
        <f t="shared" si="2"/>
        <v>-1.9691209948651846E-2</v>
      </c>
    </row>
    <row r="24" spans="1:18" x14ac:dyDescent="0.3">
      <c r="A24" s="1">
        <v>43343</v>
      </c>
      <c r="B24">
        <v>1</v>
      </c>
      <c r="C24" t="s">
        <v>312</v>
      </c>
      <c r="D24" t="s">
        <v>327</v>
      </c>
      <c r="E24" t="s">
        <v>527</v>
      </c>
      <c r="G24" t="s">
        <v>1348</v>
      </c>
      <c r="I24" t="s">
        <v>1375</v>
      </c>
      <c r="J24">
        <v>26</v>
      </c>
      <c r="N24" t="s">
        <v>1383</v>
      </c>
      <c r="O24">
        <v>1</v>
      </c>
      <c r="P24" s="5">
        <f t="shared" si="0"/>
        <v>1.7391304347826088E-3</v>
      </c>
      <c r="Q24" s="5">
        <f t="shared" si="1"/>
        <v>-6.3543700407973507</v>
      </c>
      <c r="R24" s="5">
        <f t="shared" si="2"/>
        <v>-1.1051078331821481E-2</v>
      </c>
    </row>
    <row r="25" spans="1:18" x14ac:dyDescent="0.3">
      <c r="A25" s="1">
        <v>43321</v>
      </c>
      <c r="B25">
        <v>1</v>
      </c>
      <c r="C25" t="s">
        <v>79</v>
      </c>
      <c r="D25" t="s">
        <v>115</v>
      </c>
      <c r="E25" t="s">
        <v>170</v>
      </c>
      <c r="G25" t="s">
        <v>1344</v>
      </c>
      <c r="I25" t="s">
        <v>1475</v>
      </c>
      <c r="J25">
        <v>1</v>
      </c>
      <c r="N25" t="s">
        <v>1476</v>
      </c>
      <c r="O25">
        <v>1</v>
      </c>
      <c r="P25" s="5">
        <f t="shared" si="0"/>
        <v>1.7391304347826088E-3</v>
      </c>
      <c r="Q25" s="5">
        <f t="shared" si="1"/>
        <v>-6.3543700407973507</v>
      </c>
      <c r="R25" s="5">
        <f t="shared" si="2"/>
        <v>-1.1051078331821481E-2</v>
      </c>
    </row>
    <row r="26" spans="1:18" x14ac:dyDescent="0.3">
      <c r="A26" s="1">
        <v>43369</v>
      </c>
      <c r="B26">
        <v>1</v>
      </c>
      <c r="C26" t="s">
        <v>679</v>
      </c>
      <c r="D26" t="s">
        <v>723</v>
      </c>
      <c r="E26" t="s">
        <v>743</v>
      </c>
      <c r="G26" t="s">
        <v>1347</v>
      </c>
      <c r="I26" t="s">
        <v>1428</v>
      </c>
      <c r="J26">
        <v>5</v>
      </c>
      <c r="N26" t="s">
        <v>977</v>
      </c>
      <c r="O26">
        <v>7</v>
      </c>
      <c r="P26" s="5">
        <f t="shared" si="0"/>
        <v>1.2173913043478261E-2</v>
      </c>
      <c r="Q26" s="5">
        <f t="shared" si="1"/>
        <v>-4.4084598917420372</v>
      </c>
      <c r="R26" s="5">
        <f t="shared" si="2"/>
        <v>-5.3668207377729149E-2</v>
      </c>
    </row>
    <row r="27" spans="1:18" x14ac:dyDescent="0.3">
      <c r="A27" s="1">
        <v>43321</v>
      </c>
      <c r="B27">
        <v>11</v>
      </c>
      <c r="C27" t="s">
        <v>79</v>
      </c>
      <c r="D27" t="s">
        <v>111</v>
      </c>
      <c r="E27" t="s">
        <v>170</v>
      </c>
      <c r="G27" t="s">
        <v>1344</v>
      </c>
      <c r="I27" t="s">
        <v>1378</v>
      </c>
      <c r="J27">
        <v>1</v>
      </c>
      <c r="N27" t="s">
        <v>1424</v>
      </c>
      <c r="O27">
        <v>4</v>
      </c>
      <c r="P27" s="5">
        <f t="shared" si="0"/>
        <v>6.956521739130435E-3</v>
      </c>
      <c r="Q27" s="5">
        <f t="shared" si="1"/>
        <v>-4.9680756796774599</v>
      </c>
      <c r="R27" s="5">
        <f t="shared" si="2"/>
        <v>-3.456052646732146E-2</v>
      </c>
    </row>
    <row r="28" spans="1:18" x14ac:dyDescent="0.3">
      <c r="A28" s="1">
        <v>43369</v>
      </c>
      <c r="B28">
        <v>2</v>
      </c>
      <c r="C28" t="s">
        <v>679</v>
      </c>
      <c r="D28" t="s">
        <v>686</v>
      </c>
      <c r="E28" t="s">
        <v>743</v>
      </c>
      <c r="G28" t="s">
        <v>1347</v>
      </c>
      <c r="I28" t="s">
        <v>1282</v>
      </c>
      <c r="J28">
        <v>23</v>
      </c>
      <c r="N28" t="s">
        <v>1425</v>
      </c>
      <c r="O28">
        <v>3</v>
      </c>
      <c r="P28" s="5">
        <f t="shared" si="0"/>
        <v>5.2173913043478265E-3</v>
      </c>
      <c r="Q28" s="5">
        <f t="shared" si="1"/>
        <v>-5.2557577521292407</v>
      </c>
      <c r="R28" s="5">
        <f t="shared" si="2"/>
        <v>-2.7421344793717779E-2</v>
      </c>
    </row>
    <row r="29" spans="1:18" x14ac:dyDescent="0.3">
      <c r="A29" s="1">
        <v>43385</v>
      </c>
      <c r="B29">
        <v>9</v>
      </c>
      <c r="C29" t="s">
        <v>750</v>
      </c>
      <c r="D29" t="s">
        <v>767</v>
      </c>
      <c r="E29" t="s">
        <v>841</v>
      </c>
      <c r="G29" t="s">
        <v>1347</v>
      </c>
      <c r="I29" t="s">
        <v>1453</v>
      </c>
      <c r="J29">
        <v>1</v>
      </c>
      <c r="N29" t="s">
        <v>1477</v>
      </c>
      <c r="O29">
        <v>1</v>
      </c>
      <c r="P29" s="5">
        <f t="shared" si="0"/>
        <v>1.7391304347826088E-3</v>
      </c>
      <c r="Q29" s="5">
        <f t="shared" si="1"/>
        <v>-6.3543700407973507</v>
      </c>
      <c r="R29" s="5">
        <f t="shared" si="2"/>
        <v>-1.1051078331821481E-2</v>
      </c>
    </row>
    <row r="30" spans="1:18" x14ac:dyDescent="0.3">
      <c r="A30" s="1">
        <v>43385</v>
      </c>
      <c r="B30">
        <v>6</v>
      </c>
      <c r="C30" t="s">
        <v>750</v>
      </c>
      <c r="D30" t="s">
        <v>763</v>
      </c>
      <c r="E30" t="s">
        <v>841</v>
      </c>
      <c r="G30" t="s">
        <v>1347</v>
      </c>
      <c r="I30" t="s">
        <v>1422</v>
      </c>
      <c r="J30">
        <v>2</v>
      </c>
      <c r="N30" t="s">
        <v>1451</v>
      </c>
      <c r="O30">
        <v>2</v>
      </c>
      <c r="P30" s="5">
        <f t="shared" si="0"/>
        <v>3.4782608695652175E-3</v>
      </c>
      <c r="Q30" s="5">
        <f t="shared" si="1"/>
        <v>-5.6612228602374053</v>
      </c>
      <c r="R30" s="5">
        <f t="shared" si="2"/>
        <v>-1.9691209948651846E-2</v>
      </c>
    </row>
    <row r="31" spans="1:18" x14ac:dyDescent="0.3">
      <c r="A31" s="1">
        <v>43400</v>
      </c>
      <c r="B31">
        <v>1</v>
      </c>
      <c r="C31" t="s">
        <v>1072</v>
      </c>
      <c r="D31" t="s">
        <v>1097</v>
      </c>
      <c r="E31" t="s">
        <v>1121</v>
      </c>
      <c r="G31" t="s">
        <v>1347</v>
      </c>
      <c r="I31" t="s">
        <v>1383</v>
      </c>
      <c r="J31">
        <v>1</v>
      </c>
      <c r="N31" t="s">
        <v>1389</v>
      </c>
      <c r="O31">
        <v>13</v>
      </c>
      <c r="P31" s="5">
        <f t="shared" si="0"/>
        <v>2.2608695652173914E-2</v>
      </c>
      <c r="Q31" s="5">
        <f t="shared" si="1"/>
        <v>-3.7894206833358135</v>
      </c>
      <c r="R31" s="5">
        <f t="shared" si="2"/>
        <v>-8.5673858927592314E-2</v>
      </c>
    </row>
    <row r="32" spans="1:18" x14ac:dyDescent="0.3">
      <c r="A32" s="1">
        <v>43412</v>
      </c>
      <c r="B32">
        <v>19</v>
      </c>
      <c r="C32" t="s">
        <v>1236</v>
      </c>
      <c r="D32" t="s">
        <v>1238</v>
      </c>
      <c r="E32" t="s">
        <v>6</v>
      </c>
      <c r="G32" t="s">
        <v>1347</v>
      </c>
      <c r="I32" t="s">
        <v>1476</v>
      </c>
      <c r="J32">
        <v>1</v>
      </c>
      <c r="N32" t="s">
        <v>1478</v>
      </c>
      <c r="O32">
        <v>2</v>
      </c>
      <c r="P32" s="5">
        <f t="shared" si="0"/>
        <v>3.4782608695652175E-3</v>
      </c>
      <c r="Q32" s="5">
        <f t="shared" si="1"/>
        <v>-5.6612228602374053</v>
      </c>
      <c r="R32" s="5">
        <f t="shared" si="2"/>
        <v>-1.9691209948651846E-2</v>
      </c>
    </row>
    <row r="33" spans="1:18" x14ac:dyDescent="0.3">
      <c r="A33" s="1">
        <v>43369</v>
      </c>
      <c r="B33">
        <v>1</v>
      </c>
      <c r="C33" t="s">
        <v>679</v>
      </c>
      <c r="D33" t="s">
        <v>727</v>
      </c>
      <c r="E33" t="s">
        <v>743</v>
      </c>
      <c r="G33" t="s">
        <v>1347</v>
      </c>
      <c r="I33" t="s">
        <v>1386</v>
      </c>
      <c r="J33">
        <v>7</v>
      </c>
      <c r="N33" t="s">
        <v>1426</v>
      </c>
      <c r="O33">
        <v>13</v>
      </c>
      <c r="P33" s="5">
        <f t="shared" si="0"/>
        <v>2.2608695652173914E-2</v>
      </c>
      <c r="Q33" s="5">
        <f t="shared" si="1"/>
        <v>-3.7894206833358135</v>
      </c>
      <c r="R33" s="5">
        <f t="shared" si="2"/>
        <v>-8.5673858927592314E-2</v>
      </c>
    </row>
    <row r="34" spans="1:18" x14ac:dyDescent="0.3">
      <c r="A34" s="1">
        <v>43353</v>
      </c>
      <c r="B34">
        <v>2</v>
      </c>
      <c r="C34" t="s">
        <v>453</v>
      </c>
      <c r="D34" t="s">
        <v>466</v>
      </c>
      <c r="E34" t="s">
        <v>527</v>
      </c>
      <c r="G34" t="s">
        <v>1341</v>
      </c>
      <c r="I34" t="s">
        <v>1424</v>
      </c>
      <c r="J34">
        <v>4</v>
      </c>
      <c r="N34" t="s">
        <v>1391</v>
      </c>
      <c r="O34">
        <v>1</v>
      </c>
      <c r="P34" s="5">
        <f t="shared" si="0"/>
        <v>1.7391304347826088E-3</v>
      </c>
      <c r="Q34" s="5">
        <f t="shared" si="1"/>
        <v>-6.3543700407973507</v>
      </c>
      <c r="R34" s="5">
        <f t="shared" si="2"/>
        <v>-1.1051078331821481E-2</v>
      </c>
    </row>
    <row r="35" spans="1:18" x14ac:dyDescent="0.3">
      <c r="A35" s="1">
        <v>43400</v>
      </c>
      <c r="B35">
        <v>3</v>
      </c>
      <c r="C35" t="s">
        <v>1072</v>
      </c>
      <c r="D35" t="s">
        <v>1068</v>
      </c>
      <c r="E35" t="s">
        <v>1121</v>
      </c>
      <c r="G35" t="s">
        <v>1347</v>
      </c>
      <c r="I35" t="s">
        <v>1425</v>
      </c>
      <c r="J35">
        <v>3</v>
      </c>
      <c r="N35" t="s">
        <v>1427</v>
      </c>
      <c r="O35">
        <v>5</v>
      </c>
      <c r="P35" s="5">
        <f t="shared" si="0"/>
        <v>8.6956521739130436E-3</v>
      </c>
      <c r="Q35" s="5">
        <f t="shared" si="1"/>
        <v>-4.7449321283632502</v>
      </c>
      <c r="R35" s="5">
        <f t="shared" si="2"/>
        <v>-4.1260279377071739E-2</v>
      </c>
    </row>
    <row r="36" spans="1:18" x14ac:dyDescent="0.3">
      <c r="A36" s="1">
        <v>43385</v>
      </c>
      <c r="B36">
        <v>1</v>
      </c>
      <c r="C36" t="s">
        <v>749</v>
      </c>
      <c r="D36" t="s">
        <v>759</v>
      </c>
      <c r="E36" t="s">
        <v>838</v>
      </c>
      <c r="F36" t="s">
        <v>772</v>
      </c>
      <c r="G36" t="s">
        <v>1347</v>
      </c>
      <c r="I36" t="s">
        <v>1477</v>
      </c>
      <c r="J36">
        <v>1</v>
      </c>
      <c r="N36" t="s">
        <v>1479</v>
      </c>
      <c r="O36">
        <v>1</v>
      </c>
      <c r="P36" s="5">
        <f t="shared" si="0"/>
        <v>1.7391304347826088E-3</v>
      </c>
      <c r="Q36" s="5">
        <f t="shared" si="1"/>
        <v>-6.3543700407973507</v>
      </c>
      <c r="R36" s="5">
        <f t="shared" si="2"/>
        <v>-1.1051078331821481E-2</v>
      </c>
    </row>
    <row r="37" spans="1:18" x14ac:dyDescent="0.3">
      <c r="A37" s="1">
        <v>43321</v>
      </c>
      <c r="B37">
        <v>1</v>
      </c>
      <c r="C37" t="s">
        <v>74</v>
      </c>
      <c r="D37" t="s">
        <v>83</v>
      </c>
      <c r="E37" t="s">
        <v>166</v>
      </c>
      <c r="F37" t="s">
        <v>99</v>
      </c>
      <c r="G37" t="s">
        <v>1344</v>
      </c>
      <c r="I37" t="s">
        <v>1451</v>
      </c>
      <c r="J37">
        <v>2</v>
      </c>
      <c r="N37" t="s">
        <v>1392</v>
      </c>
      <c r="O37">
        <v>1</v>
      </c>
      <c r="P37" s="5">
        <f t="shared" si="0"/>
        <v>1.7391304347826088E-3</v>
      </c>
      <c r="Q37" s="5">
        <f t="shared" si="1"/>
        <v>-6.3543700407973507</v>
      </c>
      <c r="R37" s="5">
        <f t="shared" si="2"/>
        <v>-1.1051078331821481E-2</v>
      </c>
    </row>
    <row r="38" spans="1:18" x14ac:dyDescent="0.3">
      <c r="A38" s="1">
        <v>43385</v>
      </c>
      <c r="B38">
        <v>2</v>
      </c>
      <c r="C38" t="s">
        <v>746</v>
      </c>
      <c r="D38" t="s">
        <v>753</v>
      </c>
      <c r="E38" t="s">
        <v>838</v>
      </c>
      <c r="F38" t="s">
        <v>770</v>
      </c>
      <c r="G38" t="s">
        <v>1347</v>
      </c>
      <c r="I38" t="s">
        <v>1389</v>
      </c>
      <c r="J38">
        <v>13</v>
      </c>
      <c r="N38" t="s">
        <v>1480</v>
      </c>
      <c r="O38">
        <v>10</v>
      </c>
      <c r="P38" s="5">
        <f t="shared" si="0"/>
        <v>1.7391304347826087E-2</v>
      </c>
      <c r="Q38" s="5">
        <f t="shared" si="1"/>
        <v>-4.0517849478033048</v>
      </c>
      <c r="R38" s="5">
        <f t="shared" si="2"/>
        <v>-7.046582517918791E-2</v>
      </c>
    </row>
    <row r="39" spans="1:18" x14ac:dyDescent="0.3">
      <c r="A39" s="1">
        <v>43400</v>
      </c>
      <c r="B39">
        <v>1</v>
      </c>
      <c r="C39" t="s">
        <v>1086</v>
      </c>
      <c r="D39" t="s">
        <v>1088</v>
      </c>
      <c r="E39" t="s">
        <v>1119</v>
      </c>
      <c r="F39" t="s">
        <v>1098</v>
      </c>
      <c r="G39" t="s">
        <v>1347</v>
      </c>
      <c r="I39" t="s">
        <v>1478</v>
      </c>
      <c r="J39">
        <v>2</v>
      </c>
      <c r="N39" t="s">
        <v>1454</v>
      </c>
      <c r="O39">
        <v>2</v>
      </c>
      <c r="P39" s="5">
        <f t="shared" si="0"/>
        <v>3.4782608695652175E-3</v>
      </c>
      <c r="Q39" s="5">
        <f t="shared" si="1"/>
        <v>-5.6612228602374053</v>
      </c>
      <c r="R39" s="5">
        <f t="shared" si="2"/>
        <v>-1.9691209948651846E-2</v>
      </c>
    </row>
    <row r="40" spans="1:18" x14ac:dyDescent="0.3">
      <c r="A40" s="1">
        <v>43412</v>
      </c>
      <c r="B40">
        <v>13</v>
      </c>
      <c r="C40" t="s">
        <v>1255</v>
      </c>
      <c r="D40" t="s">
        <v>1263</v>
      </c>
      <c r="E40" t="s">
        <v>1287</v>
      </c>
      <c r="F40" t="s">
        <v>1233</v>
      </c>
      <c r="G40" t="s">
        <v>1347</v>
      </c>
      <c r="I40" t="s">
        <v>1426</v>
      </c>
      <c r="J40">
        <v>13</v>
      </c>
      <c r="N40" t="s">
        <v>1481</v>
      </c>
      <c r="O40">
        <v>10</v>
      </c>
      <c r="P40" s="5">
        <f t="shared" si="0"/>
        <v>1.7391304347826087E-2</v>
      </c>
      <c r="Q40" s="5">
        <f t="shared" si="1"/>
        <v>-4.0517849478033048</v>
      </c>
      <c r="R40" s="5">
        <f t="shared" si="2"/>
        <v>-7.046582517918791E-2</v>
      </c>
    </row>
    <row r="41" spans="1:18" x14ac:dyDescent="0.3">
      <c r="A41" s="1">
        <v>43412</v>
      </c>
      <c r="B41">
        <v>1</v>
      </c>
      <c r="C41" t="s">
        <v>1257</v>
      </c>
      <c r="D41" t="s">
        <v>1262</v>
      </c>
      <c r="E41" t="s">
        <v>1287</v>
      </c>
      <c r="F41" t="s">
        <v>1235</v>
      </c>
      <c r="G41" t="s">
        <v>1347</v>
      </c>
      <c r="I41" t="s">
        <v>1391</v>
      </c>
      <c r="J41">
        <v>1</v>
      </c>
      <c r="N41" t="s">
        <v>1395</v>
      </c>
      <c r="O41">
        <v>1</v>
      </c>
      <c r="P41" s="5">
        <f t="shared" si="0"/>
        <v>1.7391304347826088E-3</v>
      </c>
      <c r="Q41" s="5">
        <f t="shared" si="1"/>
        <v>-6.3543700407973507</v>
      </c>
      <c r="R41" s="5">
        <f t="shared" si="2"/>
        <v>-1.1051078331821481E-2</v>
      </c>
    </row>
    <row r="42" spans="1:18" x14ac:dyDescent="0.3">
      <c r="A42" s="1">
        <v>43369</v>
      </c>
      <c r="B42">
        <v>1</v>
      </c>
      <c r="C42" t="s">
        <v>679</v>
      </c>
      <c r="D42" t="s">
        <v>725</v>
      </c>
      <c r="E42" t="s">
        <v>742</v>
      </c>
      <c r="G42" t="s">
        <v>1347</v>
      </c>
      <c r="I42" t="s">
        <v>1427</v>
      </c>
      <c r="J42">
        <v>5</v>
      </c>
      <c r="N42" t="s">
        <v>1482</v>
      </c>
      <c r="O42">
        <v>1</v>
      </c>
      <c r="P42" s="5">
        <f t="shared" si="0"/>
        <v>1.7391304347826088E-3</v>
      </c>
      <c r="Q42" s="5">
        <f t="shared" si="1"/>
        <v>-6.3543700407973507</v>
      </c>
      <c r="R42" s="5">
        <f t="shared" si="2"/>
        <v>-1.1051078331821481E-2</v>
      </c>
    </row>
    <row r="43" spans="1:18" x14ac:dyDescent="0.3">
      <c r="A43" s="1">
        <v>43385</v>
      </c>
      <c r="B43">
        <v>1</v>
      </c>
      <c r="C43" t="s">
        <v>750</v>
      </c>
      <c r="D43" t="s">
        <v>762</v>
      </c>
      <c r="E43" t="s">
        <v>838</v>
      </c>
      <c r="G43" t="s">
        <v>1347</v>
      </c>
      <c r="I43" t="s">
        <v>1479</v>
      </c>
      <c r="J43">
        <v>1</v>
      </c>
      <c r="N43" t="s">
        <v>392</v>
      </c>
      <c r="O43">
        <v>1</v>
      </c>
      <c r="P43" s="5">
        <f t="shared" si="0"/>
        <v>1.7391304347826088E-3</v>
      </c>
      <c r="Q43" s="5">
        <f t="shared" si="1"/>
        <v>-6.3543700407973507</v>
      </c>
      <c r="R43" s="5">
        <f t="shared" si="2"/>
        <v>-1.1051078331821481E-2</v>
      </c>
    </row>
    <row r="44" spans="1:18" x14ac:dyDescent="0.3">
      <c r="A44" s="1">
        <v>43321</v>
      </c>
      <c r="B44">
        <v>1</v>
      </c>
      <c r="C44" t="s">
        <v>77</v>
      </c>
      <c r="D44" t="s">
        <v>106</v>
      </c>
      <c r="E44" t="s">
        <v>166</v>
      </c>
      <c r="G44" t="s">
        <v>1344</v>
      </c>
      <c r="I44" t="s">
        <v>1392</v>
      </c>
      <c r="J44">
        <v>1</v>
      </c>
      <c r="N44" t="s">
        <v>555</v>
      </c>
      <c r="O44">
        <v>2</v>
      </c>
      <c r="P44" s="5">
        <f t="shared" si="0"/>
        <v>3.4782608695652175E-3</v>
      </c>
      <c r="Q44" s="5">
        <f t="shared" si="1"/>
        <v>-5.6612228602374053</v>
      </c>
      <c r="R44" s="5">
        <f t="shared" si="2"/>
        <v>-1.9691209948651846E-2</v>
      </c>
    </row>
    <row r="45" spans="1:18" x14ac:dyDescent="0.3">
      <c r="A45" s="1">
        <v>43353</v>
      </c>
      <c r="B45">
        <v>1</v>
      </c>
      <c r="C45" t="s">
        <v>450</v>
      </c>
      <c r="D45" t="s">
        <v>456</v>
      </c>
      <c r="E45" t="s">
        <v>523</v>
      </c>
      <c r="G45" t="s">
        <v>1341</v>
      </c>
      <c r="I45" t="s">
        <v>1480</v>
      </c>
      <c r="J45">
        <v>10</v>
      </c>
      <c r="N45" t="s">
        <v>1408</v>
      </c>
      <c r="O45">
        <v>1</v>
      </c>
      <c r="P45" s="5">
        <f t="shared" si="0"/>
        <v>1.7391304347826088E-3</v>
      </c>
      <c r="Q45" s="5">
        <f t="shared" si="1"/>
        <v>-6.3543700407973507</v>
      </c>
      <c r="R45" s="5">
        <f t="shared" si="2"/>
        <v>-1.1051078331821481E-2</v>
      </c>
    </row>
    <row r="46" spans="1:18" x14ac:dyDescent="0.3">
      <c r="A46" s="1">
        <v>43321</v>
      </c>
      <c r="B46">
        <v>4</v>
      </c>
      <c r="C46" t="s">
        <v>77</v>
      </c>
      <c r="D46" t="s">
        <v>105</v>
      </c>
      <c r="E46" t="s">
        <v>166</v>
      </c>
      <c r="G46" t="s">
        <v>1344</v>
      </c>
      <c r="I46" t="s">
        <v>1454</v>
      </c>
      <c r="J46">
        <v>2</v>
      </c>
      <c r="N46" t="s">
        <v>1396</v>
      </c>
      <c r="O46">
        <v>42</v>
      </c>
      <c r="P46" s="5">
        <f t="shared" si="0"/>
        <v>7.3043478260869571E-2</v>
      </c>
      <c r="Q46" s="5">
        <f t="shared" si="1"/>
        <v>-2.6167004225139823</v>
      </c>
      <c r="R46" s="5">
        <f t="shared" si="2"/>
        <v>-0.19113290042710829</v>
      </c>
    </row>
    <row r="47" spans="1:18" x14ac:dyDescent="0.3">
      <c r="A47" s="1">
        <v>43369</v>
      </c>
      <c r="B47">
        <v>2</v>
      </c>
      <c r="C47" t="s">
        <v>645</v>
      </c>
      <c r="D47" t="s">
        <v>708</v>
      </c>
      <c r="E47" t="s">
        <v>742</v>
      </c>
      <c r="G47" t="s">
        <v>1347</v>
      </c>
      <c r="I47" t="s">
        <v>1481</v>
      </c>
      <c r="J47">
        <v>10</v>
      </c>
      <c r="N47" t="s">
        <v>1484</v>
      </c>
      <c r="O47">
        <v>4</v>
      </c>
      <c r="P47" s="5">
        <f t="shared" si="0"/>
        <v>6.956521739130435E-3</v>
      </c>
      <c r="Q47" s="5">
        <f t="shared" si="1"/>
        <v>-4.9680756796774599</v>
      </c>
      <c r="R47" s="5">
        <f t="shared" si="2"/>
        <v>-3.456052646732146E-2</v>
      </c>
    </row>
    <row r="48" spans="1:18" x14ac:dyDescent="0.3">
      <c r="A48" s="1">
        <v>43412</v>
      </c>
      <c r="B48">
        <v>1</v>
      </c>
      <c r="C48" t="s">
        <v>1257</v>
      </c>
      <c r="D48" t="s">
        <v>1261</v>
      </c>
      <c r="E48" t="s">
        <v>1287</v>
      </c>
      <c r="G48" t="s">
        <v>1347</v>
      </c>
      <c r="I48" t="s">
        <v>1395</v>
      </c>
      <c r="J48">
        <v>1</v>
      </c>
      <c r="N48" t="s">
        <v>228</v>
      </c>
      <c r="O48">
        <v>71</v>
      </c>
      <c r="P48" s="5">
        <f t="shared" si="0"/>
        <v>0.12347826086956522</v>
      </c>
      <c r="Q48" s="5">
        <f t="shared" si="1"/>
        <v>-2.0916901637560352</v>
      </c>
      <c r="R48" s="5">
        <f t="shared" si="2"/>
        <v>-0.25827826369857132</v>
      </c>
    </row>
    <row r="49" spans="1:18" x14ac:dyDescent="0.3">
      <c r="A49" s="1">
        <v>43343</v>
      </c>
      <c r="B49">
        <v>1</v>
      </c>
      <c r="C49" t="s">
        <v>312</v>
      </c>
      <c r="D49" t="s">
        <v>331</v>
      </c>
      <c r="E49" t="s">
        <v>523</v>
      </c>
      <c r="G49" t="s">
        <v>1348</v>
      </c>
      <c r="I49" t="s">
        <v>1482</v>
      </c>
      <c r="J49">
        <v>1</v>
      </c>
      <c r="N49" t="s">
        <v>1486</v>
      </c>
      <c r="O49">
        <v>27</v>
      </c>
      <c r="P49" s="5">
        <f t="shared" si="0"/>
        <v>4.6956521739130432E-2</v>
      </c>
      <c r="Q49" s="5">
        <f t="shared" si="1"/>
        <v>-3.0585331747930216</v>
      </c>
      <c r="R49" s="5">
        <f t="shared" si="2"/>
        <v>-0.14361807951202013</v>
      </c>
    </row>
    <row r="50" spans="1:18" x14ac:dyDescent="0.3">
      <c r="A50" s="1">
        <v>43353</v>
      </c>
      <c r="B50">
        <v>1</v>
      </c>
      <c r="C50" t="s">
        <v>453</v>
      </c>
      <c r="D50" t="s">
        <v>463</v>
      </c>
      <c r="E50" t="s">
        <v>523</v>
      </c>
      <c r="G50" t="s">
        <v>1341</v>
      </c>
      <c r="I50" t="s">
        <v>1359</v>
      </c>
      <c r="J50">
        <v>1</v>
      </c>
      <c r="N50" t="s">
        <v>1398</v>
      </c>
      <c r="O50">
        <v>64</v>
      </c>
      <c r="P50" s="5">
        <f t="shared" si="0"/>
        <v>0.11130434782608696</v>
      </c>
      <c r="Q50" s="5">
        <f t="shared" si="1"/>
        <v>-2.1954869574376787</v>
      </c>
      <c r="R50" s="5">
        <f t="shared" si="2"/>
        <v>-0.24436724395828077</v>
      </c>
    </row>
    <row r="51" spans="1:18" x14ac:dyDescent="0.3">
      <c r="A51" s="1">
        <v>43369</v>
      </c>
      <c r="B51">
        <v>1</v>
      </c>
      <c r="C51" t="s">
        <v>679</v>
      </c>
      <c r="D51" t="s">
        <v>678</v>
      </c>
      <c r="E51" t="s">
        <v>742</v>
      </c>
      <c r="G51" t="s">
        <v>1347</v>
      </c>
      <c r="I51" t="s">
        <v>1483</v>
      </c>
      <c r="J51">
        <v>2</v>
      </c>
      <c r="N51" t="s">
        <v>1435</v>
      </c>
      <c r="O51">
        <v>4</v>
      </c>
      <c r="P51" s="5">
        <f t="shared" si="0"/>
        <v>6.956521739130435E-3</v>
      </c>
      <c r="Q51" s="5">
        <f t="shared" si="1"/>
        <v>-4.9680756796774599</v>
      </c>
      <c r="R51" s="5">
        <f t="shared" si="2"/>
        <v>-3.456052646732146E-2</v>
      </c>
    </row>
    <row r="52" spans="1:18" x14ac:dyDescent="0.3">
      <c r="A52" s="1">
        <v>43412</v>
      </c>
      <c r="B52">
        <v>1</v>
      </c>
      <c r="C52" t="s">
        <v>1236</v>
      </c>
      <c r="D52" t="s">
        <v>1242</v>
      </c>
      <c r="E52" t="s">
        <v>1287</v>
      </c>
      <c r="G52" t="s">
        <v>1347</v>
      </c>
      <c r="I52" t="s">
        <v>1408</v>
      </c>
      <c r="J52">
        <v>1</v>
      </c>
      <c r="N52" t="s">
        <v>263</v>
      </c>
      <c r="O52">
        <v>15</v>
      </c>
      <c r="P52" s="5">
        <f t="shared" si="0"/>
        <v>2.6086956521739129E-2</v>
      </c>
      <c r="Q52" s="5">
        <f t="shared" si="1"/>
        <v>-3.6463198396951406</v>
      </c>
      <c r="R52" s="5">
        <f t="shared" si="2"/>
        <v>-9.5121387122481929E-2</v>
      </c>
    </row>
    <row r="53" spans="1:18" x14ac:dyDescent="0.3">
      <c r="A53" s="1">
        <v>43321</v>
      </c>
      <c r="B53">
        <v>1</v>
      </c>
      <c r="C53" t="s">
        <v>77</v>
      </c>
      <c r="D53" t="s">
        <v>104</v>
      </c>
      <c r="E53" t="s">
        <v>166</v>
      </c>
      <c r="G53" t="s">
        <v>1344</v>
      </c>
      <c r="I53" t="s">
        <v>1396</v>
      </c>
      <c r="J53">
        <v>42</v>
      </c>
      <c r="N53" t="s">
        <v>1400</v>
      </c>
      <c r="O53">
        <v>1</v>
      </c>
      <c r="P53" s="5">
        <f t="shared" si="0"/>
        <v>1.7391304347826088E-3</v>
      </c>
      <c r="Q53" s="5">
        <f t="shared" si="1"/>
        <v>-6.3543700407973507</v>
      </c>
      <c r="R53" s="5">
        <f t="shared" si="2"/>
        <v>-1.1051078331821481E-2</v>
      </c>
    </row>
    <row r="54" spans="1:18" x14ac:dyDescent="0.3">
      <c r="A54" s="1">
        <v>43343</v>
      </c>
      <c r="B54">
        <v>1</v>
      </c>
      <c r="C54" t="s">
        <v>309</v>
      </c>
      <c r="D54" t="s">
        <v>318</v>
      </c>
      <c r="E54" t="s">
        <v>523</v>
      </c>
      <c r="G54" t="s">
        <v>1348</v>
      </c>
      <c r="I54" t="s">
        <v>1484</v>
      </c>
      <c r="J54">
        <v>4</v>
      </c>
      <c r="N54" t="s">
        <v>1459</v>
      </c>
      <c r="O54">
        <v>1</v>
      </c>
      <c r="P54" s="5">
        <f t="shared" si="0"/>
        <v>1.7391304347826088E-3</v>
      </c>
      <c r="Q54" s="5">
        <f t="shared" si="1"/>
        <v>-6.3543700407973507</v>
      </c>
      <c r="R54" s="5">
        <f t="shared" si="2"/>
        <v>-1.1051078331821481E-2</v>
      </c>
    </row>
    <row r="55" spans="1:18" x14ac:dyDescent="0.3">
      <c r="A55" s="1">
        <v>43412</v>
      </c>
      <c r="B55">
        <v>1</v>
      </c>
      <c r="C55" t="s">
        <v>1257</v>
      </c>
      <c r="D55" t="s">
        <v>10</v>
      </c>
      <c r="E55" t="s">
        <v>1287</v>
      </c>
      <c r="G55" t="s">
        <v>1347</v>
      </c>
      <c r="I55" t="s">
        <v>1485</v>
      </c>
      <c r="J55">
        <v>71</v>
      </c>
      <c r="N55" t="s">
        <v>26</v>
      </c>
      <c r="O55">
        <v>11</v>
      </c>
      <c r="P55" s="5">
        <f t="shared" si="0"/>
        <v>1.9130434782608695E-2</v>
      </c>
      <c r="Q55" s="5">
        <f t="shared" si="1"/>
        <v>-3.95647476799898</v>
      </c>
      <c r="R55" s="5">
        <f t="shared" si="2"/>
        <v>-7.5689082518241357E-2</v>
      </c>
    </row>
    <row r="56" spans="1:18" x14ac:dyDescent="0.3">
      <c r="A56" s="1">
        <v>43412</v>
      </c>
      <c r="B56">
        <v>1</v>
      </c>
      <c r="C56" t="s">
        <v>1257</v>
      </c>
      <c r="D56" t="s">
        <v>1234</v>
      </c>
      <c r="E56" t="s">
        <v>1287</v>
      </c>
      <c r="G56" t="s">
        <v>1347</v>
      </c>
      <c r="I56" t="s">
        <v>1486</v>
      </c>
      <c r="J56">
        <v>27</v>
      </c>
      <c r="N56" t="s">
        <v>259</v>
      </c>
      <c r="O56">
        <v>3</v>
      </c>
      <c r="P56" s="5">
        <f t="shared" si="0"/>
        <v>5.2173913043478265E-3</v>
      </c>
      <c r="Q56" s="5">
        <f t="shared" si="1"/>
        <v>-5.2557577521292407</v>
      </c>
      <c r="R56" s="5">
        <f t="shared" si="2"/>
        <v>-2.7421344793717779E-2</v>
      </c>
    </row>
    <row r="57" spans="1:18" x14ac:dyDescent="0.3">
      <c r="A57" s="1">
        <v>43321</v>
      </c>
      <c r="B57">
        <v>1</v>
      </c>
      <c r="C57" t="s">
        <v>77</v>
      </c>
      <c r="D57" t="s">
        <v>102</v>
      </c>
      <c r="E57" t="s">
        <v>166</v>
      </c>
      <c r="G57" t="s">
        <v>1344</v>
      </c>
      <c r="I57" t="s">
        <v>1398</v>
      </c>
      <c r="J57">
        <v>64</v>
      </c>
      <c r="N57" t="s">
        <v>558</v>
      </c>
      <c r="O57">
        <v>5</v>
      </c>
      <c r="P57" s="5">
        <f t="shared" si="0"/>
        <v>8.6956521739130436E-3</v>
      </c>
      <c r="Q57" s="5">
        <f t="shared" si="1"/>
        <v>-4.7449321283632502</v>
      </c>
      <c r="R57" s="5">
        <f t="shared" si="2"/>
        <v>-4.1260279377071739E-2</v>
      </c>
    </row>
    <row r="58" spans="1:18" x14ac:dyDescent="0.3">
      <c r="A58" s="1">
        <v>43343</v>
      </c>
      <c r="B58">
        <v>1</v>
      </c>
      <c r="C58" t="s">
        <v>309</v>
      </c>
      <c r="D58" t="s">
        <v>317</v>
      </c>
      <c r="E58" t="s">
        <v>523</v>
      </c>
      <c r="G58" t="s">
        <v>1348</v>
      </c>
      <c r="I58" t="s">
        <v>1487</v>
      </c>
      <c r="J58">
        <v>4</v>
      </c>
      <c r="N58" t="s">
        <v>274</v>
      </c>
      <c r="O58">
        <v>7</v>
      </c>
      <c r="P58" s="5">
        <f t="shared" si="0"/>
        <v>1.2173913043478261E-2</v>
      </c>
      <c r="Q58" s="5">
        <f t="shared" si="1"/>
        <v>-4.4084598917420372</v>
      </c>
      <c r="R58" s="5">
        <f t="shared" si="2"/>
        <v>-5.3668207377729149E-2</v>
      </c>
    </row>
    <row r="59" spans="1:18" x14ac:dyDescent="0.3">
      <c r="A59" s="1">
        <v>43412</v>
      </c>
      <c r="B59">
        <v>13</v>
      </c>
      <c r="C59" t="s">
        <v>1236</v>
      </c>
      <c r="D59" t="s">
        <v>1240</v>
      </c>
      <c r="E59" t="s">
        <v>1287</v>
      </c>
      <c r="G59" t="s">
        <v>1347</v>
      </c>
      <c r="I59" t="s">
        <v>1488</v>
      </c>
      <c r="J59">
        <v>15</v>
      </c>
      <c r="N59" t="s">
        <v>511</v>
      </c>
      <c r="O59">
        <v>1</v>
      </c>
      <c r="P59" s="5">
        <f t="shared" si="0"/>
        <v>1.7391304347826088E-3</v>
      </c>
      <c r="Q59" s="5">
        <f t="shared" si="1"/>
        <v>-6.3543700407973507</v>
      </c>
      <c r="R59" s="5">
        <f t="shared" si="2"/>
        <v>-1.1051078331821481E-2</v>
      </c>
    </row>
    <row r="60" spans="1:18" x14ac:dyDescent="0.3">
      <c r="A60" s="1">
        <v>43343</v>
      </c>
      <c r="B60">
        <v>2</v>
      </c>
      <c r="C60" t="s">
        <v>307</v>
      </c>
      <c r="D60" t="s">
        <v>315</v>
      </c>
      <c r="E60" t="s">
        <v>523</v>
      </c>
      <c r="G60" t="s">
        <v>1348</v>
      </c>
      <c r="I60" t="s">
        <v>1400</v>
      </c>
      <c r="J60">
        <v>1</v>
      </c>
      <c r="N60" t="s">
        <v>87</v>
      </c>
      <c r="O60">
        <v>1</v>
      </c>
      <c r="P60" s="5">
        <f t="shared" si="0"/>
        <v>1.7391304347826088E-3</v>
      </c>
      <c r="Q60" s="5">
        <f t="shared" si="1"/>
        <v>-6.3543700407973507</v>
      </c>
      <c r="R60" s="5">
        <f t="shared" si="2"/>
        <v>-1.1051078331821481E-2</v>
      </c>
    </row>
    <row r="61" spans="1:18" x14ac:dyDescent="0.3">
      <c r="A61" s="1">
        <v>43343</v>
      </c>
      <c r="B61">
        <v>2</v>
      </c>
      <c r="C61" t="s">
        <v>308</v>
      </c>
      <c r="D61" t="s">
        <v>316</v>
      </c>
      <c r="E61" t="s">
        <v>523</v>
      </c>
      <c r="G61" t="s">
        <v>1348</v>
      </c>
      <c r="I61" t="s">
        <v>1489</v>
      </c>
      <c r="J61">
        <v>1</v>
      </c>
      <c r="N61" t="s">
        <v>54</v>
      </c>
      <c r="O61">
        <v>1</v>
      </c>
      <c r="P61" s="5">
        <f t="shared" si="0"/>
        <v>1.7391304347826088E-3</v>
      </c>
      <c r="Q61" s="5">
        <f t="shared" si="1"/>
        <v>-6.3543700407973507</v>
      </c>
      <c r="R61" s="5">
        <f t="shared" si="2"/>
        <v>-1.1051078331821481E-2</v>
      </c>
    </row>
    <row r="62" spans="1:18" x14ac:dyDescent="0.3">
      <c r="A62" s="1">
        <v>43369</v>
      </c>
      <c r="B62">
        <v>4</v>
      </c>
      <c r="C62" t="s">
        <v>646</v>
      </c>
      <c r="D62" t="s">
        <v>654</v>
      </c>
      <c r="E62" t="s">
        <v>742</v>
      </c>
      <c r="G62" t="s">
        <v>1347</v>
      </c>
      <c r="I62" t="s">
        <v>1490</v>
      </c>
      <c r="J62">
        <v>11</v>
      </c>
      <c r="N62" t="s">
        <v>860</v>
      </c>
      <c r="O62">
        <v>33</v>
      </c>
      <c r="P62" s="5">
        <f t="shared" si="0"/>
        <v>5.7391304347826085E-2</v>
      </c>
      <c r="Q62" s="5">
        <f t="shared" si="1"/>
        <v>-2.8578624793308705</v>
      </c>
      <c r="R62" s="5">
        <f t="shared" si="2"/>
        <v>-0.16401645533551082</v>
      </c>
    </row>
    <row r="63" spans="1:18" x14ac:dyDescent="0.3">
      <c r="A63" s="1">
        <v>43321</v>
      </c>
      <c r="B63">
        <v>3</v>
      </c>
      <c r="C63" t="s">
        <v>77</v>
      </c>
      <c r="D63" t="s">
        <v>103</v>
      </c>
      <c r="E63" t="s">
        <v>166</v>
      </c>
      <c r="G63" t="s">
        <v>1344</v>
      </c>
      <c r="I63" t="s">
        <v>1404</v>
      </c>
      <c r="J63">
        <v>3</v>
      </c>
      <c r="N63" t="s">
        <v>1409</v>
      </c>
      <c r="O63">
        <v>6</v>
      </c>
      <c r="P63" s="5">
        <f t="shared" si="0"/>
        <v>1.0434782608695653E-2</v>
      </c>
      <c r="Q63" s="5">
        <f t="shared" si="1"/>
        <v>-4.5626105715692953</v>
      </c>
      <c r="R63" s="5">
        <f t="shared" si="2"/>
        <v>-4.7609849442462215E-2</v>
      </c>
    </row>
    <row r="64" spans="1:18" x14ac:dyDescent="0.3">
      <c r="A64" s="1">
        <v>43353</v>
      </c>
      <c r="B64">
        <v>1</v>
      </c>
      <c r="C64" t="s">
        <v>450</v>
      </c>
      <c r="D64" t="s">
        <v>457</v>
      </c>
      <c r="E64" t="s">
        <v>523</v>
      </c>
      <c r="G64" t="s">
        <v>1341</v>
      </c>
      <c r="I64" t="s">
        <v>1491</v>
      </c>
      <c r="J64">
        <v>5</v>
      </c>
      <c r="N64" t="s">
        <v>1441</v>
      </c>
      <c r="O64">
        <v>2</v>
      </c>
      <c r="P64" s="5">
        <f t="shared" si="0"/>
        <v>3.4782608695652175E-3</v>
      </c>
      <c r="Q64" s="5">
        <f t="shared" si="1"/>
        <v>-5.6612228602374053</v>
      </c>
      <c r="R64" s="5">
        <f t="shared" si="2"/>
        <v>-1.9691209948651846E-2</v>
      </c>
    </row>
    <row r="65" spans="1:18" x14ac:dyDescent="0.3">
      <c r="A65" s="1">
        <v>43369</v>
      </c>
      <c r="B65">
        <v>1</v>
      </c>
      <c r="C65" t="s">
        <v>645</v>
      </c>
      <c r="D65" t="s">
        <v>716</v>
      </c>
      <c r="E65" t="s">
        <v>742</v>
      </c>
      <c r="G65" t="s">
        <v>1347</v>
      </c>
      <c r="I65" t="s">
        <v>1407</v>
      </c>
      <c r="J65">
        <v>7</v>
      </c>
      <c r="N65" t="s">
        <v>1442</v>
      </c>
      <c r="O65">
        <v>3</v>
      </c>
      <c r="P65" s="5">
        <f t="shared" si="0"/>
        <v>5.2173913043478265E-3</v>
      </c>
      <c r="Q65" s="5">
        <f t="shared" si="1"/>
        <v>-5.2557577521292407</v>
      </c>
      <c r="R65" s="5">
        <f t="shared" si="2"/>
        <v>-2.7421344793717779E-2</v>
      </c>
    </row>
    <row r="66" spans="1:18" x14ac:dyDescent="0.3">
      <c r="A66" s="1">
        <v>43400</v>
      </c>
      <c r="B66">
        <v>4</v>
      </c>
      <c r="C66" t="s">
        <v>1070</v>
      </c>
      <c r="D66" t="s">
        <v>1089</v>
      </c>
      <c r="E66" t="s">
        <v>1119</v>
      </c>
      <c r="G66" t="s">
        <v>1347</v>
      </c>
      <c r="I66" t="s">
        <v>664</v>
      </c>
      <c r="J66">
        <v>1</v>
      </c>
      <c r="N66" t="s">
        <v>1492</v>
      </c>
      <c r="O66">
        <v>2</v>
      </c>
      <c r="P66" s="5">
        <f t="shared" si="0"/>
        <v>3.4782608695652175E-3</v>
      </c>
      <c r="Q66" s="5">
        <f t="shared" si="1"/>
        <v>-5.6612228602374053</v>
      </c>
      <c r="R66" s="5">
        <f t="shared" si="2"/>
        <v>-1.9691209948651846E-2</v>
      </c>
    </row>
    <row r="67" spans="1:18" x14ac:dyDescent="0.3">
      <c r="A67" s="1">
        <v>43412</v>
      </c>
      <c r="B67">
        <v>4</v>
      </c>
      <c r="C67" t="s">
        <v>1257</v>
      </c>
      <c r="D67" t="s">
        <v>1260</v>
      </c>
      <c r="E67" t="s">
        <v>1287</v>
      </c>
      <c r="G67" t="s">
        <v>1347</v>
      </c>
      <c r="I67" t="s">
        <v>87</v>
      </c>
      <c r="J67">
        <v>1</v>
      </c>
      <c r="N67" t="s">
        <v>1412</v>
      </c>
      <c r="O67">
        <v>4</v>
      </c>
      <c r="P67" s="5">
        <f t="shared" si="0"/>
        <v>6.956521739130435E-3</v>
      </c>
      <c r="Q67" s="5">
        <f t="shared" si="1"/>
        <v>-4.9680756796774599</v>
      </c>
      <c r="R67" s="5">
        <f t="shared" si="2"/>
        <v>-3.456052646732146E-2</v>
      </c>
    </row>
    <row r="68" spans="1:18" x14ac:dyDescent="0.3">
      <c r="A68" s="1">
        <v>43412</v>
      </c>
      <c r="B68">
        <v>1</v>
      </c>
      <c r="C68" t="s">
        <v>1257</v>
      </c>
      <c r="D68" t="s">
        <v>1259</v>
      </c>
      <c r="E68" t="s">
        <v>1287</v>
      </c>
      <c r="G68" t="s">
        <v>1347</v>
      </c>
      <c r="I68" t="s">
        <v>54</v>
      </c>
      <c r="J68">
        <v>1</v>
      </c>
      <c r="N68" t="s">
        <v>1493</v>
      </c>
      <c r="O68">
        <v>11</v>
      </c>
      <c r="P68" s="5">
        <f t="shared" ref="P68:P72" si="3">O68/575</f>
        <v>1.9130434782608695E-2</v>
      </c>
      <c r="Q68" s="5">
        <f t="shared" ref="Q68:Q72" si="4">LN(P68)</f>
        <v>-3.95647476799898</v>
      </c>
      <c r="R68" s="5">
        <f t="shared" ref="R68:R72" si="5">P68*Q68</f>
        <v>-7.5689082518241357E-2</v>
      </c>
    </row>
    <row r="69" spans="1:18" x14ac:dyDescent="0.3">
      <c r="A69" s="1">
        <v>43321</v>
      </c>
      <c r="B69">
        <v>3</v>
      </c>
      <c r="C69" t="s">
        <v>78</v>
      </c>
      <c r="D69" t="s">
        <v>107</v>
      </c>
      <c r="E69" t="s">
        <v>166</v>
      </c>
      <c r="G69" t="s">
        <v>1344</v>
      </c>
      <c r="I69" t="s">
        <v>1264</v>
      </c>
      <c r="J69">
        <v>33</v>
      </c>
      <c r="N69" t="s">
        <v>1494</v>
      </c>
      <c r="O69">
        <v>1</v>
      </c>
      <c r="P69" s="5">
        <f t="shared" si="3"/>
        <v>1.7391304347826088E-3</v>
      </c>
      <c r="Q69" s="5">
        <f t="shared" si="4"/>
        <v>-6.3543700407973507</v>
      </c>
      <c r="R69" s="5">
        <f t="shared" si="5"/>
        <v>-1.1051078331821481E-2</v>
      </c>
    </row>
    <row r="70" spans="1:18" x14ac:dyDescent="0.3">
      <c r="A70" s="1">
        <v>43385</v>
      </c>
      <c r="B70">
        <v>1</v>
      </c>
      <c r="C70" t="s">
        <v>748</v>
      </c>
      <c r="D70" t="s">
        <v>754</v>
      </c>
      <c r="E70" t="s">
        <v>838</v>
      </c>
      <c r="G70" t="s">
        <v>1347</v>
      </c>
      <c r="I70" t="s">
        <v>1409</v>
      </c>
      <c r="J70">
        <v>6</v>
      </c>
      <c r="N70" t="s">
        <v>1495</v>
      </c>
      <c r="O70">
        <v>4</v>
      </c>
      <c r="P70" s="5">
        <f t="shared" si="3"/>
        <v>6.956521739130435E-3</v>
      </c>
      <c r="Q70" s="5">
        <f t="shared" si="4"/>
        <v>-4.9680756796774599</v>
      </c>
      <c r="R70" s="5">
        <f t="shared" si="5"/>
        <v>-3.456052646732146E-2</v>
      </c>
    </row>
    <row r="71" spans="1:18" x14ac:dyDescent="0.3">
      <c r="A71" s="1">
        <v>43412</v>
      </c>
      <c r="B71">
        <v>1</v>
      </c>
      <c r="C71" t="s">
        <v>1256</v>
      </c>
      <c r="D71" t="s">
        <v>1254</v>
      </c>
      <c r="E71" t="s">
        <v>1287</v>
      </c>
      <c r="G71" t="s">
        <v>1347</v>
      </c>
      <c r="I71" t="s">
        <v>1441</v>
      </c>
      <c r="J71">
        <v>2</v>
      </c>
      <c r="N71" t="s">
        <v>1496</v>
      </c>
      <c r="O71">
        <v>1</v>
      </c>
      <c r="P71" s="5">
        <f t="shared" si="3"/>
        <v>1.7391304347826088E-3</v>
      </c>
      <c r="Q71" s="5">
        <f t="shared" si="4"/>
        <v>-6.3543700407973507</v>
      </c>
      <c r="R71" s="5">
        <f t="shared" si="5"/>
        <v>-1.1051078331821481E-2</v>
      </c>
    </row>
    <row r="72" spans="1:18" x14ac:dyDescent="0.3">
      <c r="A72" s="1">
        <v>43400</v>
      </c>
      <c r="B72">
        <v>1</v>
      </c>
      <c r="C72" t="s">
        <v>1069</v>
      </c>
      <c r="D72" t="s">
        <v>1080</v>
      </c>
      <c r="E72" t="s">
        <v>1117</v>
      </c>
      <c r="G72" t="s">
        <v>1347</v>
      </c>
      <c r="I72" t="s">
        <v>1442</v>
      </c>
      <c r="J72">
        <v>3</v>
      </c>
      <c r="N72" t="s">
        <v>1415</v>
      </c>
      <c r="O72">
        <v>2</v>
      </c>
      <c r="P72" s="5">
        <f t="shared" si="3"/>
        <v>3.4782608695652175E-3</v>
      </c>
      <c r="Q72" s="5">
        <f t="shared" si="4"/>
        <v>-5.6612228602374053</v>
      </c>
      <c r="R72" s="5">
        <f t="shared" si="5"/>
        <v>-1.9691209948651846E-2</v>
      </c>
    </row>
    <row r="73" spans="1:18" x14ac:dyDescent="0.3">
      <c r="A73" s="1">
        <v>43400</v>
      </c>
      <c r="B73">
        <v>1</v>
      </c>
      <c r="C73" t="s">
        <v>1086</v>
      </c>
      <c r="D73" t="s">
        <v>187</v>
      </c>
      <c r="E73" t="s">
        <v>1117</v>
      </c>
      <c r="G73" t="s">
        <v>1347</v>
      </c>
      <c r="I73" t="s">
        <v>1492</v>
      </c>
      <c r="J73">
        <v>2</v>
      </c>
    </row>
    <row r="74" spans="1:18" x14ac:dyDescent="0.3">
      <c r="A74" s="1">
        <v>43321</v>
      </c>
      <c r="B74">
        <v>1</v>
      </c>
      <c r="C74" t="s">
        <v>76</v>
      </c>
      <c r="D74" t="s">
        <v>88</v>
      </c>
      <c r="E74" t="s">
        <v>164</v>
      </c>
      <c r="G74" t="s">
        <v>1344</v>
      </c>
      <c r="I74" t="s">
        <v>1412</v>
      </c>
      <c r="J74">
        <v>4</v>
      </c>
      <c r="N74" s="5" t="s">
        <v>1545</v>
      </c>
      <c r="O74" s="5"/>
      <c r="P74" s="5">
        <f>SUM(R3:R72)</f>
        <v>-3.4224118076668724</v>
      </c>
    </row>
    <row r="75" spans="1:18" x14ac:dyDescent="0.3">
      <c r="A75" s="1">
        <v>43400</v>
      </c>
      <c r="B75">
        <v>3</v>
      </c>
      <c r="C75" t="s">
        <v>1069</v>
      </c>
      <c r="D75" t="s">
        <v>1074</v>
      </c>
      <c r="E75" t="s">
        <v>1117</v>
      </c>
      <c r="G75" t="s">
        <v>1347</v>
      </c>
      <c r="I75" t="s">
        <v>1493</v>
      </c>
      <c r="J75">
        <v>11</v>
      </c>
      <c r="N75" s="5" t="s">
        <v>1546</v>
      </c>
      <c r="O75" s="5"/>
      <c r="P75" s="5">
        <f>P74*(-1)</f>
        <v>3.4224118076668724</v>
      </c>
    </row>
    <row r="76" spans="1:18" x14ac:dyDescent="0.3">
      <c r="A76" s="1">
        <v>43412</v>
      </c>
      <c r="B76">
        <v>6</v>
      </c>
      <c r="C76" t="s">
        <v>1244</v>
      </c>
      <c r="D76" t="s">
        <v>1243</v>
      </c>
      <c r="E76" t="s">
        <v>1288</v>
      </c>
      <c r="G76" t="s">
        <v>1347</v>
      </c>
      <c r="I76" t="s">
        <v>1494</v>
      </c>
      <c r="J76">
        <v>1</v>
      </c>
      <c r="N76" t="s">
        <v>1547</v>
      </c>
      <c r="O76">
        <f>P75/LOG(70)</f>
        <v>1.8548671850740395</v>
      </c>
    </row>
    <row r="77" spans="1:18" x14ac:dyDescent="0.3">
      <c r="A77" s="1">
        <v>43321</v>
      </c>
      <c r="B77">
        <v>1</v>
      </c>
      <c r="C77" t="s">
        <v>73</v>
      </c>
      <c r="D77" t="s">
        <v>82</v>
      </c>
      <c r="E77" t="s">
        <v>164</v>
      </c>
      <c r="G77" t="s">
        <v>1344</v>
      </c>
      <c r="I77" t="s">
        <v>1495</v>
      </c>
      <c r="J77">
        <v>4</v>
      </c>
    </row>
    <row r="78" spans="1:18" x14ac:dyDescent="0.3">
      <c r="A78" s="1">
        <v>43343</v>
      </c>
      <c r="B78">
        <v>1</v>
      </c>
      <c r="C78" t="s">
        <v>310</v>
      </c>
      <c r="D78" t="s">
        <v>319</v>
      </c>
      <c r="E78" t="s">
        <v>524</v>
      </c>
      <c r="G78" t="s">
        <v>1348</v>
      </c>
      <c r="I78" t="s">
        <v>1496</v>
      </c>
      <c r="J78">
        <v>1</v>
      </c>
    </row>
    <row r="79" spans="1:18" x14ac:dyDescent="0.3">
      <c r="A79" s="1">
        <v>43321</v>
      </c>
      <c r="B79">
        <v>4</v>
      </c>
      <c r="C79" t="s">
        <v>73</v>
      </c>
      <c r="D79" t="s">
        <v>80</v>
      </c>
      <c r="E79" t="s">
        <v>164</v>
      </c>
      <c r="G79" t="s">
        <v>1344</v>
      </c>
      <c r="I79" t="s">
        <v>1415</v>
      </c>
      <c r="J79">
        <v>2</v>
      </c>
      <c r="N79" t="s">
        <v>1548</v>
      </c>
    </row>
    <row r="80" spans="1:18" x14ac:dyDescent="0.3">
      <c r="A80" s="1">
        <v>43369</v>
      </c>
      <c r="B80">
        <v>1</v>
      </c>
      <c r="C80" t="s">
        <v>644</v>
      </c>
      <c r="D80" t="s">
        <v>715</v>
      </c>
      <c r="E80" t="s">
        <v>744</v>
      </c>
      <c r="G80" t="s">
        <v>1347</v>
      </c>
      <c r="N80" t="s">
        <v>1540</v>
      </c>
      <c r="O80" t="s">
        <v>1541</v>
      </c>
      <c r="P80" t="s">
        <v>1542</v>
      </c>
      <c r="Q80" t="s">
        <v>1549</v>
      </c>
    </row>
    <row r="81" spans="1:17" x14ac:dyDescent="0.3">
      <c r="A81" s="1">
        <v>43412</v>
      </c>
      <c r="B81">
        <v>5</v>
      </c>
      <c r="C81" t="s">
        <v>1245</v>
      </c>
      <c r="D81" t="s">
        <v>1246</v>
      </c>
      <c r="E81" t="s">
        <v>1288</v>
      </c>
      <c r="G81" t="s">
        <v>1347</v>
      </c>
      <c r="N81" t="s">
        <v>1416</v>
      </c>
      <c r="O81">
        <v>5</v>
      </c>
      <c r="P81">
        <f>O81/575</f>
        <v>8.6956521739130436E-3</v>
      </c>
      <c r="Q81" s="10">
        <f>P81*P81</f>
        <v>7.5614366729678646E-5</v>
      </c>
    </row>
    <row r="82" spans="1:17" x14ac:dyDescent="0.3">
      <c r="A82" s="1">
        <v>43400</v>
      </c>
      <c r="B82">
        <v>1</v>
      </c>
      <c r="C82" t="s">
        <v>1085</v>
      </c>
      <c r="D82" t="s">
        <v>1087</v>
      </c>
      <c r="E82" t="s">
        <v>1117</v>
      </c>
      <c r="G82" t="s">
        <v>1347</v>
      </c>
      <c r="N82" t="s">
        <v>1365</v>
      </c>
      <c r="O82">
        <v>5</v>
      </c>
      <c r="P82">
        <f t="shared" ref="P82:P145" si="6">O82/575</f>
        <v>8.6956521739130436E-3</v>
      </c>
      <c r="Q82" s="10">
        <f t="shared" ref="Q82:Q145" si="7">P82*P82</f>
        <v>7.5614366729678646E-5</v>
      </c>
    </row>
    <row r="83" spans="1:17" x14ac:dyDescent="0.3">
      <c r="A83" s="1">
        <v>43400</v>
      </c>
      <c r="B83">
        <v>1</v>
      </c>
      <c r="C83" t="s">
        <v>1071</v>
      </c>
      <c r="D83" t="s">
        <v>1093</v>
      </c>
      <c r="E83" t="s">
        <v>1117</v>
      </c>
      <c r="G83" t="s">
        <v>1347</v>
      </c>
      <c r="N83" t="s">
        <v>1366</v>
      </c>
      <c r="O83">
        <v>5</v>
      </c>
      <c r="P83">
        <f t="shared" si="6"/>
        <v>8.6956521739130436E-3</v>
      </c>
      <c r="Q83" s="10">
        <f t="shared" si="7"/>
        <v>7.5614366729678646E-5</v>
      </c>
    </row>
    <row r="84" spans="1:17" x14ac:dyDescent="0.3">
      <c r="A84" s="1">
        <v>43343</v>
      </c>
      <c r="B84">
        <v>1</v>
      </c>
      <c r="C84" t="s">
        <v>310</v>
      </c>
      <c r="D84" t="s">
        <v>320</v>
      </c>
      <c r="E84" t="s">
        <v>525</v>
      </c>
      <c r="F84" t="s">
        <v>1359</v>
      </c>
      <c r="G84" t="s">
        <v>1348</v>
      </c>
      <c r="N84" t="s">
        <v>1417</v>
      </c>
      <c r="O84">
        <v>3</v>
      </c>
      <c r="P84">
        <f t="shared" si="6"/>
        <v>5.2173913043478265E-3</v>
      </c>
      <c r="Q84" s="10">
        <f t="shared" si="7"/>
        <v>2.7221172022684314E-5</v>
      </c>
    </row>
    <row r="85" spans="1:17" x14ac:dyDescent="0.3">
      <c r="A85" s="1">
        <v>43321</v>
      </c>
      <c r="B85">
        <v>1</v>
      </c>
      <c r="C85" t="s">
        <v>74</v>
      </c>
      <c r="D85" t="s">
        <v>84</v>
      </c>
      <c r="E85" t="s">
        <v>165</v>
      </c>
      <c r="F85" t="s">
        <v>100</v>
      </c>
      <c r="G85" t="s">
        <v>1344</v>
      </c>
      <c r="N85" t="s">
        <v>255</v>
      </c>
      <c r="O85">
        <v>6</v>
      </c>
      <c r="P85">
        <f t="shared" si="6"/>
        <v>1.0434782608695653E-2</v>
      </c>
      <c r="Q85" s="10">
        <f t="shared" si="7"/>
        <v>1.0888468809073726E-4</v>
      </c>
    </row>
    <row r="86" spans="1:17" x14ac:dyDescent="0.3">
      <c r="A86" s="1">
        <v>43321</v>
      </c>
      <c r="B86">
        <v>1</v>
      </c>
      <c r="C86" t="s">
        <v>73</v>
      </c>
      <c r="D86" t="s">
        <v>81</v>
      </c>
      <c r="E86" t="s">
        <v>165</v>
      </c>
      <c r="F86" t="s">
        <v>98</v>
      </c>
      <c r="G86" t="s">
        <v>1344</v>
      </c>
      <c r="N86" t="s">
        <v>268</v>
      </c>
      <c r="O86">
        <v>2</v>
      </c>
      <c r="P86">
        <f t="shared" si="6"/>
        <v>3.4782608695652175E-3</v>
      </c>
      <c r="Q86" s="10">
        <f t="shared" si="7"/>
        <v>1.2098298676748583E-5</v>
      </c>
    </row>
    <row r="87" spans="1:17" x14ac:dyDescent="0.3">
      <c r="A87" s="1">
        <v>43321</v>
      </c>
      <c r="B87">
        <v>2</v>
      </c>
      <c r="C87" t="s">
        <v>76</v>
      </c>
      <c r="D87" t="s">
        <v>91</v>
      </c>
      <c r="E87" t="s">
        <v>165</v>
      </c>
      <c r="F87" t="s">
        <v>95</v>
      </c>
      <c r="G87" t="s">
        <v>1344</v>
      </c>
      <c r="N87" t="s">
        <v>1228</v>
      </c>
      <c r="O87">
        <v>38</v>
      </c>
      <c r="P87">
        <f t="shared" si="6"/>
        <v>6.6086956521739126E-2</v>
      </c>
      <c r="Q87" s="10">
        <f t="shared" si="7"/>
        <v>4.3674858223062378E-3</v>
      </c>
    </row>
    <row r="88" spans="1:17" x14ac:dyDescent="0.3">
      <c r="A88" s="1">
        <v>43343</v>
      </c>
      <c r="B88">
        <v>1</v>
      </c>
      <c r="C88" t="s">
        <v>311</v>
      </c>
      <c r="D88" t="s">
        <v>325</v>
      </c>
      <c r="E88" t="s">
        <v>525</v>
      </c>
      <c r="F88" t="s">
        <v>339</v>
      </c>
      <c r="G88" t="s">
        <v>1348</v>
      </c>
      <c r="N88" t="s">
        <v>1471</v>
      </c>
      <c r="O88">
        <v>1</v>
      </c>
      <c r="P88">
        <f t="shared" si="6"/>
        <v>1.7391304347826088E-3</v>
      </c>
      <c r="Q88" s="10">
        <f t="shared" si="7"/>
        <v>3.0245746691871457E-6</v>
      </c>
    </row>
    <row r="89" spans="1:17" x14ac:dyDescent="0.3">
      <c r="A89" s="1">
        <v>43353</v>
      </c>
      <c r="B89">
        <v>1</v>
      </c>
      <c r="C89" t="s">
        <v>452</v>
      </c>
      <c r="D89" t="s">
        <v>461</v>
      </c>
      <c r="E89" t="s">
        <v>525</v>
      </c>
      <c r="F89" t="s">
        <v>472</v>
      </c>
      <c r="G89" t="s">
        <v>1341</v>
      </c>
      <c r="N89" t="s">
        <v>1472</v>
      </c>
      <c r="O89">
        <v>1</v>
      </c>
      <c r="P89">
        <f t="shared" si="6"/>
        <v>1.7391304347826088E-3</v>
      </c>
      <c r="Q89" s="10">
        <f t="shared" si="7"/>
        <v>3.0245746691871457E-6</v>
      </c>
    </row>
    <row r="90" spans="1:17" x14ac:dyDescent="0.3">
      <c r="A90" s="1">
        <v>43369</v>
      </c>
      <c r="B90">
        <v>3</v>
      </c>
      <c r="C90" t="s">
        <v>650</v>
      </c>
      <c r="D90" t="s">
        <v>717</v>
      </c>
      <c r="E90" t="s">
        <v>738</v>
      </c>
      <c r="F90" t="s">
        <v>729</v>
      </c>
      <c r="G90" t="s">
        <v>1347</v>
      </c>
      <c r="N90" t="s">
        <v>1473</v>
      </c>
      <c r="O90">
        <v>2</v>
      </c>
      <c r="P90">
        <f t="shared" si="6"/>
        <v>3.4782608695652175E-3</v>
      </c>
      <c r="Q90" s="10">
        <f t="shared" si="7"/>
        <v>1.2098298676748583E-5</v>
      </c>
    </row>
    <row r="91" spans="1:17" x14ac:dyDescent="0.3">
      <c r="A91" s="1">
        <v>43400</v>
      </c>
      <c r="B91">
        <v>35</v>
      </c>
      <c r="C91" t="s">
        <v>1069</v>
      </c>
      <c r="D91" t="s">
        <v>1076</v>
      </c>
      <c r="E91" t="s">
        <v>1118</v>
      </c>
      <c r="F91" t="s">
        <v>1077</v>
      </c>
      <c r="G91" t="s">
        <v>1347</v>
      </c>
      <c r="N91" t="s">
        <v>1369</v>
      </c>
      <c r="O91">
        <v>13</v>
      </c>
      <c r="P91">
        <f t="shared" si="6"/>
        <v>2.2608695652173914E-2</v>
      </c>
      <c r="Q91" s="10">
        <f t="shared" si="7"/>
        <v>5.1115311909262766E-4</v>
      </c>
    </row>
    <row r="92" spans="1:17" x14ac:dyDescent="0.3">
      <c r="A92" s="1">
        <v>43400</v>
      </c>
      <c r="B92">
        <v>4</v>
      </c>
      <c r="C92" t="s">
        <v>1069</v>
      </c>
      <c r="D92" t="s">
        <v>1082</v>
      </c>
      <c r="E92" t="s">
        <v>1118</v>
      </c>
      <c r="F92" t="s">
        <v>1084</v>
      </c>
      <c r="G92" t="s">
        <v>1347</v>
      </c>
      <c r="N92" t="s">
        <v>1474</v>
      </c>
      <c r="O92">
        <v>1</v>
      </c>
      <c r="P92">
        <f t="shared" si="6"/>
        <v>1.7391304347826088E-3</v>
      </c>
      <c r="Q92" s="10">
        <f t="shared" si="7"/>
        <v>3.0245746691871457E-6</v>
      </c>
    </row>
    <row r="93" spans="1:17" x14ac:dyDescent="0.3">
      <c r="A93" s="1">
        <v>43385</v>
      </c>
      <c r="B93">
        <v>5</v>
      </c>
      <c r="C93" t="s">
        <v>749</v>
      </c>
      <c r="D93" t="s">
        <v>758</v>
      </c>
      <c r="E93" t="s">
        <v>839</v>
      </c>
      <c r="F93" t="s">
        <v>771</v>
      </c>
      <c r="G93" t="s">
        <v>1347</v>
      </c>
      <c r="N93" t="s">
        <v>1372</v>
      </c>
      <c r="O93">
        <v>2</v>
      </c>
      <c r="P93">
        <f t="shared" si="6"/>
        <v>3.4782608695652175E-3</v>
      </c>
      <c r="Q93" s="10">
        <f t="shared" si="7"/>
        <v>1.2098298676748583E-5</v>
      </c>
    </row>
    <row r="94" spans="1:17" x14ac:dyDescent="0.3">
      <c r="A94" s="1">
        <v>43412</v>
      </c>
      <c r="B94">
        <v>37</v>
      </c>
      <c r="C94" t="s">
        <v>1244</v>
      </c>
      <c r="D94" t="s">
        <v>1248</v>
      </c>
      <c r="E94" t="s">
        <v>1289</v>
      </c>
      <c r="F94" t="s">
        <v>1249</v>
      </c>
      <c r="G94" t="s">
        <v>1347</v>
      </c>
      <c r="N94" t="s">
        <v>1373</v>
      </c>
      <c r="O94">
        <v>22</v>
      </c>
      <c r="P94">
        <f t="shared" si="6"/>
        <v>3.826086956521739E-2</v>
      </c>
      <c r="Q94" s="10">
        <f t="shared" si="7"/>
        <v>1.4638941398865783E-3</v>
      </c>
    </row>
    <row r="95" spans="1:17" x14ac:dyDescent="0.3">
      <c r="A95" s="1">
        <v>43343</v>
      </c>
      <c r="B95">
        <v>8</v>
      </c>
      <c r="C95" t="s">
        <v>311</v>
      </c>
      <c r="D95" t="s">
        <v>322</v>
      </c>
      <c r="E95" t="s">
        <v>525</v>
      </c>
      <c r="F95" t="s">
        <v>1362</v>
      </c>
      <c r="G95" t="s">
        <v>1348</v>
      </c>
      <c r="N95" t="s">
        <v>1375</v>
      </c>
      <c r="O95">
        <v>26</v>
      </c>
      <c r="P95">
        <f t="shared" si="6"/>
        <v>4.5217391304347827E-2</v>
      </c>
      <c r="Q95" s="10">
        <f t="shared" si="7"/>
        <v>2.0446124763705107E-3</v>
      </c>
    </row>
    <row r="96" spans="1:17" x14ac:dyDescent="0.3">
      <c r="A96" s="1">
        <v>43353</v>
      </c>
      <c r="B96">
        <v>2</v>
      </c>
      <c r="C96" t="s">
        <v>452</v>
      </c>
      <c r="D96" t="s">
        <v>459</v>
      </c>
      <c r="E96" t="s">
        <v>525</v>
      </c>
      <c r="F96" t="s">
        <v>1362</v>
      </c>
      <c r="G96" t="s">
        <v>1341</v>
      </c>
      <c r="N96" t="s">
        <v>1475</v>
      </c>
      <c r="O96">
        <v>1</v>
      </c>
      <c r="P96">
        <f t="shared" si="6"/>
        <v>1.7391304347826088E-3</v>
      </c>
      <c r="Q96" s="10">
        <f t="shared" si="7"/>
        <v>3.0245746691871457E-6</v>
      </c>
    </row>
    <row r="97" spans="1:17" x14ac:dyDescent="0.3">
      <c r="A97" s="1">
        <v>43369</v>
      </c>
      <c r="B97">
        <v>4</v>
      </c>
      <c r="C97" t="s">
        <v>650</v>
      </c>
      <c r="D97" t="s">
        <v>718</v>
      </c>
      <c r="E97" t="s">
        <v>738</v>
      </c>
      <c r="F97" t="s">
        <v>1362</v>
      </c>
      <c r="G97" t="s">
        <v>1347</v>
      </c>
      <c r="N97" t="s">
        <v>1428</v>
      </c>
      <c r="O97">
        <v>5</v>
      </c>
      <c r="P97">
        <f t="shared" si="6"/>
        <v>8.6956521739130436E-3</v>
      </c>
      <c r="Q97" s="10">
        <f t="shared" si="7"/>
        <v>7.5614366729678646E-5</v>
      </c>
    </row>
    <row r="98" spans="1:17" x14ac:dyDescent="0.3">
      <c r="A98" s="1">
        <v>43400</v>
      </c>
      <c r="B98">
        <v>15</v>
      </c>
      <c r="C98" t="s">
        <v>1069</v>
      </c>
      <c r="D98" t="s">
        <v>1075</v>
      </c>
      <c r="E98" t="s">
        <v>1118</v>
      </c>
      <c r="F98" t="s">
        <v>1362</v>
      </c>
      <c r="G98" t="s">
        <v>1347</v>
      </c>
      <c r="N98" t="s">
        <v>1378</v>
      </c>
      <c r="O98">
        <v>1</v>
      </c>
      <c r="P98">
        <f t="shared" si="6"/>
        <v>1.7391304347826088E-3</v>
      </c>
      <c r="Q98" s="10">
        <f t="shared" si="7"/>
        <v>3.0245746691871457E-6</v>
      </c>
    </row>
    <row r="99" spans="1:17" x14ac:dyDescent="0.3">
      <c r="A99" s="1">
        <v>43412</v>
      </c>
      <c r="B99">
        <v>3</v>
      </c>
      <c r="C99" t="s">
        <v>1244</v>
      </c>
      <c r="D99" t="s">
        <v>1247</v>
      </c>
      <c r="E99" t="s">
        <v>1289</v>
      </c>
      <c r="F99" t="s">
        <v>1250</v>
      </c>
      <c r="G99" t="s">
        <v>1347</v>
      </c>
      <c r="N99" t="s">
        <v>257</v>
      </c>
      <c r="O99">
        <v>23</v>
      </c>
      <c r="P99">
        <f t="shared" si="6"/>
        <v>0.04</v>
      </c>
      <c r="Q99" s="10">
        <f t="shared" si="7"/>
        <v>1.6000000000000001E-3</v>
      </c>
    </row>
    <row r="100" spans="1:17" x14ac:dyDescent="0.3">
      <c r="A100" s="1">
        <v>43321</v>
      </c>
      <c r="B100">
        <v>1</v>
      </c>
      <c r="C100" t="s">
        <v>76</v>
      </c>
      <c r="D100" t="s">
        <v>89</v>
      </c>
      <c r="E100" t="s">
        <v>165</v>
      </c>
      <c r="F100" t="s">
        <v>101</v>
      </c>
      <c r="G100" t="s">
        <v>1344</v>
      </c>
      <c r="N100" t="s">
        <v>1453</v>
      </c>
      <c r="O100">
        <v>1</v>
      </c>
      <c r="P100">
        <f t="shared" si="6"/>
        <v>1.7391304347826088E-3</v>
      </c>
      <c r="Q100" s="10">
        <f t="shared" si="7"/>
        <v>3.0245746691871457E-6</v>
      </c>
    </row>
    <row r="101" spans="1:17" x14ac:dyDescent="0.3">
      <c r="A101" s="1">
        <v>43400</v>
      </c>
      <c r="B101">
        <v>4</v>
      </c>
      <c r="C101" t="s">
        <v>1069</v>
      </c>
      <c r="D101" t="s">
        <v>1073</v>
      </c>
      <c r="E101" t="s">
        <v>1116</v>
      </c>
      <c r="F101" t="s">
        <v>1358</v>
      </c>
      <c r="G101" t="s">
        <v>1347</v>
      </c>
      <c r="N101" t="s">
        <v>1422</v>
      </c>
      <c r="O101">
        <v>2</v>
      </c>
      <c r="P101">
        <f t="shared" si="6"/>
        <v>3.4782608695652175E-3</v>
      </c>
      <c r="Q101" s="10">
        <f t="shared" si="7"/>
        <v>1.2098298676748583E-5</v>
      </c>
    </row>
    <row r="102" spans="1:17" x14ac:dyDescent="0.3">
      <c r="A102" s="1">
        <v>43353</v>
      </c>
      <c r="B102">
        <v>4</v>
      </c>
      <c r="C102" t="s">
        <v>452</v>
      </c>
      <c r="D102" t="s">
        <v>89</v>
      </c>
      <c r="E102" t="s">
        <v>525</v>
      </c>
      <c r="F102" t="s">
        <v>1361</v>
      </c>
      <c r="G102" t="s">
        <v>1341</v>
      </c>
      <c r="N102" t="s">
        <v>1383</v>
      </c>
      <c r="O102">
        <v>1</v>
      </c>
      <c r="P102">
        <f t="shared" si="6"/>
        <v>1.7391304347826088E-3</v>
      </c>
      <c r="Q102" s="10">
        <f t="shared" si="7"/>
        <v>3.0245746691871457E-6</v>
      </c>
    </row>
    <row r="103" spans="1:17" x14ac:dyDescent="0.3">
      <c r="A103" s="1">
        <v>43343</v>
      </c>
      <c r="B103">
        <v>15</v>
      </c>
      <c r="C103" t="s">
        <v>311</v>
      </c>
      <c r="D103" t="s">
        <v>323</v>
      </c>
      <c r="E103" t="s">
        <v>525</v>
      </c>
      <c r="F103" t="s">
        <v>1361</v>
      </c>
      <c r="G103" t="s">
        <v>1348</v>
      </c>
      <c r="N103" t="s">
        <v>1476</v>
      </c>
      <c r="O103">
        <v>1</v>
      </c>
      <c r="P103">
        <f t="shared" si="6"/>
        <v>1.7391304347826088E-3</v>
      </c>
      <c r="Q103" s="10">
        <f t="shared" si="7"/>
        <v>3.0245746691871457E-6</v>
      </c>
    </row>
    <row r="104" spans="1:17" x14ac:dyDescent="0.3">
      <c r="A104" s="1">
        <v>43321</v>
      </c>
      <c r="B104">
        <v>7</v>
      </c>
      <c r="C104" t="s">
        <v>76</v>
      </c>
      <c r="D104" t="s">
        <v>90</v>
      </c>
      <c r="E104" t="s">
        <v>165</v>
      </c>
      <c r="F104" t="s">
        <v>93</v>
      </c>
      <c r="G104" t="s">
        <v>1344</v>
      </c>
      <c r="N104" t="s">
        <v>977</v>
      </c>
      <c r="O104">
        <v>7</v>
      </c>
      <c r="P104">
        <f t="shared" si="6"/>
        <v>1.2173913043478261E-2</v>
      </c>
      <c r="Q104" s="10">
        <f t="shared" si="7"/>
        <v>1.4820415879017012E-4</v>
      </c>
    </row>
    <row r="105" spans="1:17" x14ac:dyDescent="0.3">
      <c r="A105" s="1">
        <v>43343</v>
      </c>
      <c r="B105">
        <v>5</v>
      </c>
      <c r="C105" t="s">
        <v>311</v>
      </c>
      <c r="D105" t="s">
        <v>324</v>
      </c>
      <c r="E105" t="s">
        <v>525</v>
      </c>
      <c r="F105" t="s">
        <v>337</v>
      </c>
      <c r="G105" t="s">
        <v>1348</v>
      </c>
      <c r="N105" t="s">
        <v>1424</v>
      </c>
      <c r="O105">
        <v>4</v>
      </c>
      <c r="P105">
        <f t="shared" si="6"/>
        <v>6.956521739130435E-3</v>
      </c>
      <c r="Q105" s="10">
        <f t="shared" si="7"/>
        <v>4.8393194706994331E-5</v>
      </c>
    </row>
    <row r="106" spans="1:17" x14ac:dyDescent="0.3">
      <c r="A106" s="1">
        <v>43369</v>
      </c>
      <c r="B106">
        <v>1</v>
      </c>
      <c r="C106" t="s">
        <v>650</v>
      </c>
      <c r="D106" t="s">
        <v>663</v>
      </c>
      <c r="E106" t="s">
        <v>738</v>
      </c>
      <c r="F106" t="s">
        <v>728</v>
      </c>
      <c r="G106" t="s">
        <v>1347</v>
      </c>
      <c r="N106" t="s">
        <v>1425</v>
      </c>
      <c r="O106">
        <v>3</v>
      </c>
      <c r="P106">
        <f t="shared" si="6"/>
        <v>5.2173913043478265E-3</v>
      </c>
      <c r="Q106" s="10">
        <f t="shared" si="7"/>
        <v>2.7221172022684314E-5</v>
      </c>
    </row>
    <row r="107" spans="1:17" x14ac:dyDescent="0.3">
      <c r="A107" s="1">
        <v>43385</v>
      </c>
      <c r="B107">
        <v>6</v>
      </c>
      <c r="C107" t="s">
        <v>749</v>
      </c>
      <c r="D107" t="s">
        <v>761</v>
      </c>
      <c r="E107" t="s">
        <v>843</v>
      </c>
      <c r="F107" t="s">
        <v>774</v>
      </c>
      <c r="G107" t="s">
        <v>1347</v>
      </c>
      <c r="N107" t="s">
        <v>1477</v>
      </c>
      <c r="O107">
        <v>1</v>
      </c>
      <c r="P107">
        <f t="shared" si="6"/>
        <v>1.7391304347826088E-3</v>
      </c>
      <c r="Q107" s="10">
        <f t="shared" si="7"/>
        <v>3.0245746691871457E-6</v>
      </c>
    </row>
    <row r="108" spans="1:17" x14ac:dyDescent="0.3">
      <c r="A108" s="1">
        <v>43400</v>
      </c>
      <c r="B108">
        <v>15</v>
      </c>
      <c r="C108" t="s">
        <v>1069</v>
      </c>
      <c r="D108" t="s">
        <v>1082</v>
      </c>
      <c r="E108" t="s">
        <v>1118</v>
      </c>
      <c r="F108" t="s">
        <v>1083</v>
      </c>
      <c r="G108" t="s">
        <v>1347</v>
      </c>
      <c r="N108" t="s">
        <v>1451</v>
      </c>
      <c r="O108">
        <v>2</v>
      </c>
      <c r="P108">
        <f t="shared" si="6"/>
        <v>3.4782608695652175E-3</v>
      </c>
      <c r="Q108" s="10">
        <f t="shared" si="7"/>
        <v>1.2098298676748583E-5</v>
      </c>
    </row>
    <row r="109" spans="1:17" x14ac:dyDescent="0.3">
      <c r="A109" s="1">
        <v>43412</v>
      </c>
      <c r="B109">
        <v>30</v>
      </c>
      <c r="C109" t="s">
        <v>1244</v>
      </c>
      <c r="D109" t="s">
        <v>1252</v>
      </c>
      <c r="E109" t="s">
        <v>1289</v>
      </c>
      <c r="F109" t="s">
        <v>1229</v>
      </c>
      <c r="G109" t="s">
        <v>1347</v>
      </c>
      <c r="N109" t="s">
        <v>1389</v>
      </c>
      <c r="O109">
        <v>13</v>
      </c>
      <c r="P109">
        <f t="shared" si="6"/>
        <v>2.2608695652173914E-2</v>
      </c>
      <c r="Q109" s="10">
        <f t="shared" si="7"/>
        <v>5.1115311909262766E-4</v>
      </c>
    </row>
    <row r="110" spans="1:17" x14ac:dyDescent="0.3">
      <c r="A110" s="1">
        <v>43321</v>
      </c>
      <c r="B110">
        <v>2</v>
      </c>
      <c r="C110" t="s">
        <v>75</v>
      </c>
      <c r="D110" t="s">
        <v>86</v>
      </c>
      <c r="E110" t="s">
        <v>165</v>
      </c>
      <c r="F110" t="s">
        <v>97</v>
      </c>
      <c r="G110" t="s">
        <v>1344</v>
      </c>
      <c r="N110" t="s">
        <v>1478</v>
      </c>
      <c r="O110">
        <v>2</v>
      </c>
      <c r="P110">
        <f t="shared" si="6"/>
        <v>3.4782608695652175E-3</v>
      </c>
      <c r="Q110" s="10">
        <f t="shared" si="7"/>
        <v>1.2098298676748583E-5</v>
      </c>
    </row>
    <row r="111" spans="1:17" x14ac:dyDescent="0.3">
      <c r="A111" s="1">
        <v>43353</v>
      </c>
      <c r="B111">
        <v>1</v>
      </c>
      <c r="C111" t="s">
        <v>454</v>
      </c>
      <c r="D111" t="s">
        <v>467</v>
      </c>
      <c r="E111" t="s">
        <v>525</v>
      </c>
      <c r="F111" t="s">
        <v>1357</v>
      </c>
      <c r="G111" t="s">
        <v>1341</v>
      </c>
      <c r="N111" t="s">
        <v>1426</v>
      </c>
      <c r="O111">
        <v>13</v>
      </c>
      <c r="P111">
        <f t="shared" si="6"/>
        <v>2.2608695652173914E-2</v>
      </c>
      <c r="Q111" s="10">
        <f t="shared" si="7"/>
        <v>5.1115311909262766E-4</v>
      </c>
    </row>
    <row r="112" spans="1:17" x14ac:dyDescent="0.3">
      <c r="A112" s="1">
        <v>43385</v>
      </c>
      <c r="B112">
        <v>1</v>
      </c>
      <c r="C112" t="s">
        <v>745</v>
      </c>
      <c r="D112" t="s">
        <v>752</v>
      </c>
      <c r="E112" t="s">
        <v>837</v>
      </c>
      <c r="F112" t="s">
        <v>769</v>
      </c>
      <c r="G112" t="s">
        <v>1347</v>
      </c>
      <c r="N112" t="s">
        <v>1391</v>
      </c>
      <c r="O112">
        <v>1</v>
      </c>
      <c r="P112">
        <f t="shared" si="6"/>
        <v>1.7391304347826088E-3</v>
      </c>
      <c r="Q112" s="10">
        <f t="shared" si="7"/>
        <v>3.0245746691871457E-6</v>
      </c>
    </row>
    <row r="113" spans="1:17" x14ac:dyDescent="0.3">
      <c r="A113" s="1">
        <v>43385</v>
      </c>
      <c r="B113">
        <v>1</v>
      </c>
      <c r="C113" t="s">
        <v>749</v>
      </c>
      <c r="D113" t="s">
        <v>760</v>
      </c>
      <c r="E113" t="s">
        <v>843</v>
      </c>
      <c r="F113" t="s">
        <v>773</v>
      </c>
      <c r="G113" t="s">
        <v>1347</v>
      </c>
      <c r="N113" t="s">
        <v>1427</v>
      </c>
      <c r="O113">
        <v>5</v>
      </c>
      <c r="P113">
        <f t="shared" si="6"/>
        <v>8.6956521739130436E-3</v>
      </c>
      <c r="Q113" s="10">
        <f t="shared" si="7"/>
        <v>7.5614366729678646E-5</v>
      </c>
    </row>
    <row r="114" spans="1:17" x14ac:dyDescent="0.3">
      <c r="A114" s="1">
        <v>43400</v>
      </c>
      <c r="B114">
        <v>10</v>
      </c>
      <c r="C114" t="s">
        <v>1069</v>
      </c>
      <c r="D114" t="s">
        <v>1076</v>
      </c>
      <c r="E114" t="s">
        <v>1118</v>
      </c>
      <c r="F114" t="s">
        <v>1079</v>
      </c>
      <c r="G114" t="s">
        <v>1347</v>
      </c>
      <c r="N114" t="s">
        <v>1479</v>
      </c>
      <c r="O114">
        <v>1</v>
      </c>
      <c r="P114">
        <f t="shared" si="6"/>
        <v>1.7391304347826088E-3</v>
      </c>
      <c r="Q114" s="10">
        <f t="shared" si="7"/>
        <v>3.0245746691871457E-6</v>
      </c>
    </row>
    <row r="115" spans="1:17" x14ac:dyDescent="0.3">
      <c r="A115" s="1">
        <v>43412</v>
      </c>
      <c r="B115">
        <v>4</v>
      </c>
      <c r="C115" t="s">
        <v>1244</v>
      </c>
      <c r="D115" t="s">
        <v>1253</v>
      </c>
      <c r="E115" t="s">
        <v>1289</v>
      </c>
      <c r="F115" t="s">
        <v>1231</v>
      </c>
      <c r="G115" t="s">
        <v>1347</v>
      </c>
      <c r="N115" t="s">
        <v>1392</v>
      </c>
      <c r="O115">
        <v>1</v>
      </c>
      <c r="P115">
        <f t="shared" si="6"/>
        <v>1.7391304347826088E-3</v>
      </c>
      <c r="Q115" s="10">
        <f t="shared" si="7"/>
        <v>3.0245746691871457E-6</v>
      </c>
    </row>
    <row r="116" spans="1:17" x14ac:dyDescent="0.3">
      <c r="A116" s="1">
        <v>43412</v>
      </c>
      <c r="B116">
        <v>1</v>
      </c>
      <c r="C116" t="s">
        <v>1244</v>
      </c>
      <c r="D116" t="s">
        <v>795</v>
      </c>
      <c r="E116" t="s">
        <v>1289</v>
      </c>
      <c r="F116" t="s">
        <v>1251</v>
      </c>
      <c r="G116" t="s">
        <v>1347</v>
      </c>
      <c r="N116" t="s">
        <v>1480</v>
      </c>
      <c r="O116">
        <v>10</v>
      </c>
      <c r="P116">
        <f t="shared" si="6"/>
        <v>1.7391304347826087E-2</v>
      </c>
      <c r="Q116" s="10">
        <f t="shared" si="7"/>
        <v>3.0245746691871458E-4</v>
      </c>
    </row>
    <row r="117" spans="1:17" x14ac:dyDescent="0.3">
      <c r="A117" s="1">
        <v>43369</v>
      </c>
      <c r="B117">
        <v>1</v>
      </c>
      <c r="C117" t="s">
        <v>650</v>
      </c>
      <c r="D117" t="s">
        <v>663</v>
      </c>
      <c r="E117" t="s">
        <v>738</v>
      </c>
      <c r="F117" t="s">
        <v>730</v>
      </c>
      <c r="G117" t="s">
        <v>1347</v>
      </c>
      <c r="N117" t="s">
        <v>1454</v>
      </c>
      <c r="O117">
        <v>2</v>
      </c>
      <c r="P117">
        <f t="shared" si="6"/>
        <v>3.4782608695652175E-3</v>
      </c>
      <c r="Q117" s="10">
        <f t="shared" si="7"/>
        <v>1.2098298676748583E-5</v>
      </c>
    </row>
    <row r="118" spans="1:17" x14ac:dyDescent="0.3">
      <c r="A118" s="1">
        <v>43321</v>
      </c>
      <c r="B118">
        <v>6</v>
      </c>
      <c r="C118" t="s">
        <v>76</v>
      </c>
      <c r="D118" t="s">
        <v>90</v>
      </c>
      <c r="E118" t="s">
        <v>165</v>
      </c>
      <c r="F118" t="s">
        <v>94</v>
      </c>
      <c r="G118" t="s">
        <v>1344</v>
      </c>
      <c r="N118" t="s">
        <v>1481</v>
      </c>
      <c r="O118">
        <v>10</v>
      </c>
      <c r="P118">
        <f t="shared" si="6"/>
        <v>1.7391304347826087E-2</v>
      </c>
      <c r="Q118" s="10">
        <f t="shared" si="7"/>
        <v>3.0245746691871458E-4</v>
      </c>
    </row>
    <row r="119" spans="1:17" x14ac:dyDescent="0.3">
      <c r="A119" s="1">
        <v>43343</v>
      </c>
      <c r="B119">
        <v>1</v>
      </c>
      <c r="C119" t="s">
        <v>311</v>
      </c>
      <c r="D119" t="s">
        <v>324</v>
      </c>
      <c r="E119" t="s">
        <v>525</v>
      </c>
      <c r="F119" t="s">
        <v>338</v>
      </c>
      <c r="G119" t="s">
        <v>1348</v>
      </c>
      <c r="N119" t="s">
        <v>1395</v>
      </c>
      <c r="O119">
        <v>1</v>
      </c>
      <c r="P119">
        <f t="shared" si="6"/>
        <v>1.7391304347826088E-3</v>
      </c>
      <c r="Q119" s="10">
        <f t="shared" si="7"/>
        <v>3.0245746691871457E-6</v>
      </c>
    </row>
    <row r="120" spans="1:17" x14ac:dyDescent="0.3">
      <c r="A120" s="1">
        <v>43353</v>
      </c>
      <c r="B120">
        <v>1</v>
      </c>
      <c r="C120" t="s">
        <v>452</v>
      </c>
      <c r="D120" t="s">
        <v>462</v>
      </c>
      <c r="E120" t="s">
        <v>525</v>
      </c>
      <c r="F120" t="s">
        <v>473</v>
      </c>
      <c r="G120" t="s">
        <v>1341</v>
      </c>
      <c r="N120" t="s">
        <v>1482</v>
      </c>
      <c r="O120">
        <v>1</v>
      </c>
      <c r="P120">
        <f t="shared" si="6"/>
        <v>1.7391304347826088E-3</v>
      </c>
      <c r="Q120" s="10">
        <f t="shared" si="7"/>
        <v>3.0245746691871457E-6</v>
      </c>
    </row>
    <row r="121" spans="1:17" x14ac:dyDescent="0.3">
      <c r="A121" s="1">
        <v>43412</v>
      </c>
      <c r="B121">
        <v>3</v>
      </c>
      <c r="C121" t="s">
        <v>1244</v>
      </c>
      <c r="D121" t="s">
        <v>1252</v>
      </c>
      <c r="E121" t="s">
        <v>1289</v>
      </c>
      <c r="F121" t="s">
        <v>1230</v>
      </c>
      <c r="G121" t="s">
        <v>1347</v>
      </c>
      <c r="N121" t="s">
        <v>392</v>
      </c>
      <c r="O121">
        <v>1</v>
      </c>
      <c r="P121">
        <f t="shared" si="6"/>
        <v>1.7391304347826088E-3</v>
      </c>
      <c r="Q121" s="10">
        <f t="shared" si="7"/>
        <v>3.0245746691871457E-6</v>
      </c>
    </row>
    <row r="122" spans="1:17" x14ac:dyDescent="0.3">
      <c r="A122" s="1">
        <v>43385</v>
      </c>
      <c r="B122">
        <v>3</v>
      </c>
      <c r="C122" t="s">
        <v>745</v>
      </c>
      <c r="D122" t="s">
        <v>751</v>
      </c>
      <c r="E122" t="s">
        <v>837</v>
      </c>
      <c r="F122" t="s">
        <v>768</v>
      </c>
      <c r="G122" t="s">
        <v>1347</v>
      </c>
      <c r="N122" t="s">
        <v>555</v>
      </c>
      <c r="O122">
        <v>2</v>
      </c>
      <c r="P122">
        <f t="shared" si="6"/>
        <v>3.4782608695652175E-3</v>
      </c>
      <c r="Q122" s="10">
        <f t="shared" si="7"/>
        <v>1.2098298676748583E-5</v>
      </c>
    </row>
    <row r="123" spans="1:17" x14ac:dyDescent="0.3">
      <c r="A123" s="1">
        <v>43343</v>
      </c>
      <c r="B123">
        <v>5</v>
      </c>
      <c r="C123" t="s">
        <v>311</v>
      </c>
      <c r="D123" t="s">
        <v>321</v>
      </c>
      <c r="E123" t="s">
        <v>559</v>
      </c>
      <c r="F123" t="s">
        <v>1360</v>
      </c>
      <c r="G123" t="s">
        <v>1348</v>
      </c>
      <c r="N123" t="s">
        <v>1408</v>
      </c>
      <c r="O123">
        <v>1</v>
      </c>
      <c r="P123">
        <f t="shared" si="6"/>
        <v>1.7391304347826088E-3</v>
      </c>
      <c r="Q123" s="10">
        <f t="shared" si="7"/>
        <v>3.0245746691871457E-6</v>
      </c>
    </row>
    <row r="124" spans="1:17" x14ac:dyDescent="0.3">
      <c r="A124" s="1">
        <v>43321</v>
      </c>
      <c r="B124">
        <v>1</v>
      </c>
      <c r="C124" t="s">
        <v>76</v>
      </c>
      <c r="D124" t="s">
        <v>92</v>
      </c>
      <c r="E124" t="s">
        <v>165</v>
      </c>
      <c r="F124" t="s">
        <v>96</v>
      </c>
      <c r="G124" t="s">
        <v>1344</v>
      </c>
      <c r="N124" t="s">
        <v>1396</v>
      </c>
      <c r="O124">
        <v>42</v>
      </c>
      <c r="P124">
        <f t="shared" si="6"/>
        <v>7.3043478260869571E-2</v>
      </c>
      <c r="Q124" s="10">
        <f t="shared" si="7"/>
        <v>5.335349716446126E-3</v>
      </c>
    </row>
    <row r="125" spans="1:17" x14ac:dyDescent="0.3">
      <c r="A125" s="1">
        <v>43400</v>
      </c>
      <c r="B125">
        <v>2</v>
      </c>
      <c r="C125" t="s">
        <v>1069</v>
      </c>
      <c r="D125" t="s">
        <v>134</v>
      </c>
      <c r="E125" t="s">
        <v>1118</v>
      </c>
      <c r="F125" t="s">
        <v>1078</v>
      </c>
      <c r="G125" t="s">
        <v>1347</v>
      </c>
      <c r="N125" t="s">
        <v>1484</v>
      </c>
      <c r="O125">
        <v>4</v>
      </c>
      <c r="P125">
        <f t="shared" si="6"/>
        <v>6.956521739130435E-3</v>
      </c>
      <c r="Q125" s="10">
        <f t="shared" si="7"/>
        <v>4.8393194706994331E-5</v>
      </c>
    </row>
    <row r="126" spans="1:17" x14ac:dyDescent="0.3">
      <c r="A126" s="1">
        <v>43412</v>
      </c>
      <c r="B126">
        <v>4</v>
      </c>
      <c r="C126" t="s">
        <v>1244</v>
      </c>
      <c r="D126" t="s">
        <v>1253</v>
      </c>
      <c r="E126" t="s">
        <v>1289</v>
      </c>
      <c r="F126" t="s">
        <v>1232</v>
      </c>
      <c r="G126" t="s">
        <v>1347</v>
      </c>
      <c r="N126" t="s">
        <v>228</v>
      </c>
      <c r="O126">
        <v>71</v>
      </c>
      <c r="P126">
        <f t="shared" si="6"/>
        <v>0.12347826086956522</v>
      </c>
      <c r="Q126" s="10">
        <f t="shared" si="7"/>
        <v>1.52468809073724E-2</v>
      </c>
    </row>
    <row r="127" spans="1:17" x14ac:dyDescent="0.3">
      <c r="A127" s="1">
        <v>43400</v>
      </c>
      <c r="B127">
        <v>1</v>
      </c>
      <c r="C127" t="s">
        <v>1069</v>
      </c>
      <c r="D127" t="s">
        <v>1081</v>
      </c>
      <c r="E127" t="s">
        <v>1118</v>
      </c>
      <c r="G127" t="s">
        <v>1347</v>
      </c>
      <c r="N127" t="s">
        <v>1486</v>
      </c>
      <c r="O127">
        <v>27</v>
      </c>
      <c r="P127">
        <f t="shared" si="6"/>
        <v>4.6956521739130432E-2</v>
      </c>
      <c r="Q127" s="10">
        <f t="shared" si="7"/>
        <v>2.2049149338374289E-3</v>
      </c>
    </row>
    <row r="128" spans="1:17" x14ac:dyDescent="0.3">
      <c r="A128" s="1">
        <v>43321</v>
      </c>
      <c r="B128">
        <v>1</v>
      </c>
      <c r="C128" t="s">
        <v>76</v>
      </c>
      <c r="D128" t="s">
        <v>87</v>
      </c>
      <c r="E128" t="s">
        <v>168</v>
      </c>
      <c r="G128" t="s">
        <v>1344</v>
      </c>
      <c r="N128" t="s">
        <v>1398</v>
      </c>
      <c r="O128">
        <v>64</v>
      </c>
      <c r="P128">
        <f t="shared" si="6"/>
        <v>0.11130434782608696</v>
      </c>
      <c r="Q128" s="10">
        <f t="shared" si="7"/>
        <v>1.2388657844990549E-2</v>
      </c>
    </row>
    <row r="129" spans="1:17" x14ac:dyDescent="0.3">
      <c r="A129" s="1">
        <v>43353</v>
      </c>
      <c r="B129">
        <v>1</v>
      </c>
      <c r="C129" t="s">
        <v>451</v>
      </c>
      <c r="D129" t="s">
        <v>458</v>
      </c>
      <c r="E129" t="s">
        <v>525</v>
      </c>
      <c r="G129" t="s">
        <v>1341</v>
      </c>
      <c r="N129" t="s">
        <v>1435</v>
      </c>
      <c r="O129">
        <v>4</v>
      </c>
      <c r="P129">
        <f t="shared" si="6"/>
        <v>6.956521739130435E-3</v>
      </c>
      <c r="Q129" s="10">
        <f t="shared" si="7"/>
        <v>4.8393194706994331E-5</v>
      </c>
    </row>
    <row r="130" spans="1:17" x14ac:dyDescent="0.3">
      <c r="A130" s="1">
        <v>43343</v>
      </c>
      <c r="B130">
        <v>1</v>
      </c>
      <c r="C130" t="s">
        <v>313</v>
      </c>
      <c r="D130" t="s">
        <v>332</v>
      </c>
      <c r="E130" t="s">
        <v>1289</v>
      </c>
      <c r="G130" t="s">
        <v>1348</v>
      </c>
      <c r="N130" t="s">
        <v>263</v>
      </c>
      <c r="O130">
        <v>15</v>
      </c>
      <c r="P130">
        <f t="shared" si="6"/>
        <v>2.6086956521739129E-2</v>
      </c>
      <c r="Q130" s="10">
        <f t="shared" si="7"/>
        <v>6.8052930056710769E-4</v>
      </c>
    </row>
    <row r="131" spans="1:17" x14ac:dyDescent="0.3">
      <c r="A131" s="1">
        <v>43412</v>
      </c>
      <c r="B131">
        <v>4</v>
      </c>
      <c r="C131" t="s">
        <v>1256</v>
      </c>
      <c r="D131" t="s">
        <v>17</v>
      </c>
      <c r="E131" t="s">
        <v>1290</v>
      </c>
      <c r="F131" t="s">
        <v>1264</v>
      </c>
      <c r="G131" t="s">
        <v>1347</v>
      </c>
      <c r="N131" t="s">
        <v>1400</v>
      </c>
      <c r="O131">
        <v>1</v>
      </c>
      <c r="P131">
        <f t="shared" si="6"/>
        <v>1.7391304347826088E-3</v>
      </c>
      <c r="Q131" s="10">
        <f t="shared" si="7"/>
        <v>3.0245746691871457E-6</v>
      </c>
    </row>
    <row r="132" spans="1:17" x14ac:dyDescent="0.3">
      <c r="A132" s="1">
        <v>43369</v>
      </c>
      <c r="B132">
        <v>2</v>
      </c>
      <c r="C132" t="s">
        <v>648</v>
      </c>
      <c r="D132" t="s">
        <v>722</v>
      </c>
      <c r="E132" t="s">
        <v>740</v>
      </c>
      <c r="G132" t="s">
        <v>1347</v>
      </c>
      <c r="N132" t="s">
        <v>1459</v>
      </c>
      <c r="O132">
        <v>1</v>
      </c>
      <c r="P132">
        <f t="shared" si="6"/>
        <v>1.7391304347826088E-3</v>
      </c>
      <c r="Q132" s="10">
        <f t="shared" si="7"/>
        <v>3.0245746691871457E-6</v>
      </c>
    </row>
    <row r="133" spans="1:17" x14ac:dyDescent="0.3">
      <c r="A133" s="1">
        <v>43385</v>
      </c>
      <c r="B133">
        <v>1</v>
      </c>
      <c r="C133" t="s">
        <v>748</v>
      </c>
      <c r="D133" t="s">
        <v>755</v>
      </c>
      <c r="E133" t="s">
        <v>842</v>
      </c>
      <c r="G133" t="s">
        <v>1347</v>
      </c>
      <c r="N133" t="s">
        <v>26</v>
      </c>
      <c r="O133">
        <v>11</v>
      </c>
      <c r="P133">
        <f t="shared" si="6"/>
        <v>1.9130434782608695E-2</v>
      </c>
      <c r="Q133" s="10">
        <f t="shared" si="7"/>
        <v>3.6597353497164458E-4</v>
      </c>
    </row>
    <row r="134" spans="1:17" x14ac:dyDescent="0.3">
      <c r="A134" s="1">
        <v>43400</v>
      </c>
      <c r="B134">
        <v>2</v>
      </c>
      <c r="C134" t="s">
        <v>1071</v>
      </c>
      <c r="D134" t="s">
        <v>1091</v>
      </c>
      <c r="E134" t="s">
        <v>1120</v>
      </c>
      <c r="G134" t="s">
        <v>1347</v>
      </c>
      <c r="N134" t="s">
        <v>259</v>
      </c>
      <c r="O134">
        <v>3</v>
      </c>
      <c r="P134">
        <f t="shared" si="6"/>
        <v>5.2173913043478265E-3</v>
      </c>
      <c r="Q134" s="10">
        <f t="shared" si="7"/>
        <v>2.7221172022684314E-5</v>
      </c>
    </row>
    <row r="135" spans="1:17" x14ac:dyDescent="0.3">
      <c r="A135" s="1">
        <v>43412</v>
      </c>
      <c r="B135">
        <v>1</v>
      </c>
      <c r="C135" t="s">
        <v>1256</v>
      </c>
      <c r="D135" t="s">
        <v>1258</v>
      </c>
      <c r="E135" t="s">
        <v>1290</v>
      </c>
      <c r="G135" t="s">
        <v>1347</v>
      </c>
      <c r="N135" t="s">
        <v>558</v>
      </c>
      <c r="O135">
        <v>5</v>
      </c>
      <c r="P135">
        <f t="shared" si="6"/>
        <v>8.6956521739130436E-3</v>
      </c>
      <c r="Q135" s="10">
        <f t="shared" si="7"/>
        <v>7.5614366729678646E-5</v>
      </c>
    </row>
    <row r="136" spans="1:17" x14ac:dyDescent="0.3">
      <c r="A136" s="1">
        <v>43343</v>
      </c>
      <c r="B136">
        <v>2</v>
      </c>
      <c r="C136" t="s">
        <v>314</v>
      </c>
      <c r="D136" t="s">
        <v>336</v>
      </c>
      <c r="E136" t="s">
        <v>526</v>
      </c>
      <c r="G136" t="s">
        <v>1348</v>
      </c>
      <c r="N136" t="s">
        <v>274</v>
      </c>
      <c r="O136">
        <v>7</v>
      </c>
      <c r="P136">
        <f t="shared" si="6"/>
        <v>1.2173913043478261E-2</v>
      </c>
      <c r="Q136" s="10">
        <f t="shared" si="7"/>
        <v>1.4820415879017012E-4</v>
      </c>
    </row>
    <row r="137" spans="1:17" x14ac:dyDescent="0.3">
      <c r="A137" s="1">
        <v>43353</v>
      </c>
      <c r="B137">
        <v>2</v>
      </c>
      <c r="C137" t="s">
        <v>455</v>
      </c>
      <c r="D137" t="s">
        <v>471</v>
      </c>
      <c r="E137" t="s">
        <v>526</v>
      </c>
      <c r="G137" t="s">
        <v>1341</v>
      </c>
      <c r="N137" t="s">
        <v>511</v>
      </c>
      <c r="O137">
        <v>1</v>
      </c>
      <c r="P137">
        <f t="shared" si="6"/>
        <v>1.7391304347826088E-3</v>
      </c>
      <c r="Q137" s="10">
        <f t="shared" si="7"/>
        <v>3.0245746691871457E-6</v>
      </c>
    </row>
    <row r="138" spans="1:17" x14ac:dyDescent="0.3">
      <c r="A138" s="1">
        <v>43369</v>
      </c>
      <c r="B138">
        <v>1</v>
      </c>
      <c r="C138" t="s">
        <v>648</v>
      </c>
      <c r="D138" t="s">
        <v>719</v>
      </c>
      <c r="E138" t="s">
        <v>740</v>
      </c>
      <c r="G138" t="s">
        <v>1347</v>
      </c>
      <c r="N138" t="s">
        <v>87</v>
      </c>
      <c r="O138">
        <v>1</v>
      </c>
      <c r="P138">
        <f t="shared" si="6"/>
        <v>1.7391304347826088E-3</v>
      </c>
      <c r="Q138" s="10">
        <f t="shared" si="7"/>
        <v>3.0245746691871457E-6</v>
      </c>
    </row>
    <row r="139" spans="1:17" x14ac:dyDescent="0.3">
      <c r="A139" s="1">
        <v>43321</v>
      </c>
      <c r="B139">
        <v>1</v>
      </c>
      <c r="C139" t="s">
        <v>78</v>
      </c>
      <c r="D139" t="s">
        <v>109</v>
      </c>
      <c r="E139" t="s">
        <v>169</v>
      </c>
      <c r="G139" t="s">
        <v>1344</v>
      </c>
      <c r="N139" t="s">
        <v>54</v>
      </c>
      <c r="O139">
        <v>1</v>
      </c>
      <c r="P139">
        <f t="shared" si="6"/>
        <v>1.7391304347826088E-3</v>
      </c>
      <c r="Q139" s="10">
        <f t="shared" si="7"/>
        <v>3.0245746691871457E-6</v>
      </c>
    </row>
    <row r="140" spans="1:17" x14ac:dyDescent="0.3">
      <c r="A140" s="1">
        <v>43353</v>
      </c>
      <c r="B140">
        <v>1</v>
      </c>
      <c r="C140" t="s">
        <v>455</v>
      </c>
      <c r="D140" t="s">
        <v>470</v>
      </c>
      <c r="E140" t="s">
        <v>526</v>
      </c>
      <c r="G140" t="s">
        <v>1341</v>
      </c>
      <c r="N140" t="s">
        <v>860</v>
      </c>
      <c r="O140">
        <v>33</v>
      </c>
      <c r="P140">
        <f t="shared" si="6"/>
        <v>5.7391304347826085E-2</v>
      </c>
      <c r="Q140" s="10">
        <f t="shared" si="7"/>
        <v>3.2937618147448012E-3</v>
      </c>
    </row>
    <row r="141" spans="1:17" x14ac:dyDescent="0.3">
      <c r="A141" s="1">
        <v>43321</v>
      </c>
      <c r="B141">
        <v>1</v>
      </c>
      <c r="C141" t="s">
        <v>79</v>
      </c>
      <c r="D141" t="s">
        <v>114</v>
      </c>
      <c r="E141" t="s">
        <v>171</v>
      </c>
      <c r="G141" t="s">
        <v>1344</v>
      </c>
      <c r="N141" t="s">
        <v>1409</v>
      </c>
      <c r="O141">
        <v>6</v>
      </c>
      <c r="P141">
        <f t="shared" si="6"/>
        <v>1.0434782608695653E-2</v>
      </c>
      <c r="Q141" s="10">
        <f t="shared" si="7"/>
        <v>1.0888468809073726E-4</v>
      </c>
    </row>
    <row r="142" spans="1:17" x14ac:dyDescent="0.3">
      <c r="A142" s="1">
        <v>43343</v>
      </c>
      <c r="B142">
        <v>2</v>
      </c>
      <c r="C142" t="s">
        <v>312</v>
      </c>
      <c r="D142" t="s">
        <v>326</v>
      </c>
      <c r="E142" t="s">
        <v>526</v>
      </c>
      <c r="G142" t="s">
        <v>1348</v>
      </c>
      <c r="N142" t="s">
        <v>1441</v>
      </c>
      <c r="O142">
        <v>2</v>
      </c>
      <c r="P142">
        <f t="shared" si="6"/>
        <v>3.4782608695652175E-3</v>
      </c>
      <c r="Q142" s="10">
        <f t="shared" si="7"/>
        <v>1.2098298676748583E-5</v>
      </c>
    </row>
    <row r="143" spans="1:17" x14ac:dyDescent="0.3">
      <c r="A143" s="1">
        <v>43412</v>
      </c>
      <c r="B143">
        <v>1</v>
      </c>
      <c r="C143" t="s">
        <v>1236</v>
      </c>
      <c r="D143" t="s">
        <v>1241</v>
      </c>
      <c r="E143" t="s">
        <v>1290</v>
      </c>
      <c r="G143" t="s">
        <v>1347</v>
      </c>
      <c r="N143" t="s">
        <v>1442</v>
      </c>
      <c r="O143">
        <v>3</v>
      </c>
      <c r="P143">
        <f t="shared" si="6"/>
        <v>5.2173913043478265E-3</v>
      </c>
      <c r="Q143" s="10">
        <f t="shared" si="7"/>
        <v>2.7221172022684314E-5</v>
      </c>
    </row>
    <row r="144" spans="1:17" x14ac:dyDescent="0.3">
      <c r="A144" s="1">
        <v>43343</v>
      </c>
      <c r="B144">
        <v>5</v>
      </c>
      <c r="C144" t="s">
        <v>314</v>
      </c>
      <c r="D144" t="s">
        <v>333</v>
      </c>
      <c r="E144" t="s">
        <v>526</v>
      </c>
      <c r="G144" t="s">
        <v>1348</v>
      </c>
      <c r="N144" t="s">
        <v>1492</v>
      </c>
      <c r="O144">
        <v>2</v>
      </c>
      <c r="P144">
        <f t="shared" si="6"/>
        <v>3.4782608695652175E-3</v>
      </c>
      <c r="Q144" s="10">
        <f t="shared" si="7"/>
        <v>1.2098298676748583E-5</v>
      </c>
    </row>
    <row r="145" spans="1:17" x14ac:dyDescent="0.3">
      <c r="A145" s="1">
        <v>43369</v>
      </c>
      <c r="B145">
        <v>1</v>
      </c>
      <c r="C145" t="s">
        <v>648</v>
      </c>
      <c r="D145" t="s">
        <v>720</v>
      </c>
      <c r="E145" t="s">
        <v>740</v>
      </c>
      <c r="G145" t="s">
        <v>1347</v>
      </c>
      <c r="N145" t="s">
        <v>1412</v>
      </c>
      <c r="O145">
        <v>4</v>
      </c>
      <c r="P145">
        <f t="shared" si="6"/>
        <v>6.956521739130435E-3</v>
      </c>
      <c r="Q145" s="10">
        <f t="shared" si="7"/>
        <v>4.8393194706994331E-5</v>
      </c>
    </row>
    <row r="146" spans="1:17" x14ac:dyDescent="0.3">
      <c r="A146" s="1">
        <v>43385</v>
      </c>
      <c r="B146">
        <v>1</v>
      </c>
      <c r="C146" t="s">
        <v>748</v>
      </c>
      <c r="D146" t="s">
        <v>757</v>
      </c>
      <c r="E146" t="s">
        <v>842</v>
      </c>
      <c r="G146" t="s">
        <v>1347</v>
      </c>
      <c r="N146" t="s">
        <v>1493</v>
      </c>
      <c r="O146">
        <v>11</v>
      </c>
      <c r="P146">
        <f t="shared" ref="P146:P150" si="8">O146/575</f>
        <v>1.9130434782608695E-2</v>
      </c>
      <c r="Q146" s="10">
        <f t="shared" ref="Q146:Q150" si="9">P146*P146</f>
        <v>3.6597353497164458E-4</v>
      </c>
    </row>
    <row r="147" spans="1:17" x14ac:dyDescent="0.3">
      <c r="A147" s="1">
        <v>43400</v>
      </c>
      <c r="B147">
        <v>4</v>
      </c>
      <c r="C147" t="s">
        <v>1071</v>
      </c>
      <c r="D147" t="s">
        <v>264</v>
      </c>
      <c r="E147" t="s">
        <v>1120</v>
      </c>
      <c r="G147" t="s">
        <v>1347</v>
      </c>
      <c r="N147" t="s">
        <v>1494</v>
      </c>
      <c r="O147">
        <v>1</v>
      </c>
      <c r="P147">
        <f t="shared" si="8"/>
        <v>1.7391304347826088E-3</v>
      </c>
      <c r="Q147" s="10">
        <f t="shared" si="9"/>
        <v>3.0245746691871457E-6</v>
      </c>
    </row>
    <row r="148" spans="1:17" x14ac:dyDescent="0.3">
      <c r="A148" s="1">
        <v>43369</v>
      </c>
      <c r="B148">
        <v>1</v>
      </c>
      <c r="C148" t="s">
        <v>648</v>
      </c>
      <c r="D148" t="s">
        <v>721</v>
      </c>
      <c r="E148" t="s">
        <v>740</v>
      </c>
      <c r="G148" t="s">
        <v>1347</v>
      </c>
      <c r="N148" t="s">
        <v>1495</v>
      </c>
      <c r="O148">
        <v>4</v>
      </c>
      <c r="P148">
        <f t="shared" si="8"/>
        <v>6.956521739130435E-3</v>
      </c>
      <c r="Q148" s="10">
        <f t="shared" si="9"/>
        <v>4.8393194706994331E-5</v>
      </c>
    </row>
    <row r="149" spans="1:17" x14ac:dyDescent="0.3">
      <c r="A149" s="1">
        <v>43343</v>
      </c>
      <c r="B149">
        <v>2</v>
      </c>
      <c r="C149" t="s">
        <v>314</v>
      </c>
      <c r="D149" t="s">
        <v>335</v>
      </c>
      <c r="E149" t="s">
        <v>526</v>
      </c>
      <c r="G149" t="s">
        <v>1348</v>
      </c>
      <c r="N149" t="s">
        <v>1496</v>
      </c>
      <c r="O149">
        <v>1</v>
      </c>
      <c r="P149">
        <f t="shared" si="8"/>
        <v>1.7391304347826088E-3</v>
      </c>
      <c r="Q149" s="10">
        <f t="shared" si="9"/>
        <v>3.0245746691871457E-6</v>
      </c>
    </row>
    <row r="150" spans="1:17" x14ac:dyDescent="0.3">
      <c r="A150" s="1">
        <v>43353</v>
      </c>
      <c r="B150">
        <v>2</v>
      </c>
      <c r="C150" t="s">
        <v>455</v>
      </c>
      <c r="D150" t="s">
        <v>469</v>
      </c>
      <c r="E150" t="s">
        <v>526</v>
      </c>
      <c r="G150" t="s">
        <v>1341</v>
      </c>
      <c r="N150" t="s">
        <v>1415</v>
      </c>
      <c r="O150">
        <v>2</v>
      </c>
      <c r="P150">
        <f t="shared" si="8"/>
        <v>3.4782608695652175E-3</v>
      </c>
      <c r="Q150" s="10">
        <f t="shared" si="9"/>
        <v>1.2098298676748583E-5</v>
      </c>
    </row>
    <row r="151" spans="1:17" x14ac:dyDescent="0.3">
      <c r="A151" s="1">
        <v>43321</v>
      </c>
      <c r="B151">
        <v>2</v>
      </c>
      <c r="C151" t="s">
        <v>78</v>
      </c>
      <c r="D151" t="s">
        <v>108</v>
      </c>
      <c r="E151" t="s">
        <v>169</v>
      </c>
      <c r="G151" t="s">
        <v>1344</v>
      </c>
    </row>
    <row r="152" spans="1:17" x14ac:dyDescent="0.3">
      <c r="A152" s="1">
        <v>43343</v>
      </c>
      <c r="B152">
        <v>4</v>
      </c>
      <c r="C152" t="s">
        <v>314</v>
      </c>
      <c r="D152" t="s">
        <v>334</v>
      </c>
      <c r="E152" t="s">
        <v>526</v>
      </c>
      <c r="G152" t="s">
        <v>1348</v>
      </c>
    </row>
    <row r="153" spans="1:17" x14ac:dyDescent="0.3">
      <c r="A153" s="1">
        <v>43353</v>
      </c>
      <c r="B153">
        <v>6</v>
      </c>
      <c r="C153" t="s">
        <v>455</v>
      </c>
      <c r="D153" t="s">
        <v>468</v>
      </c>
      <c r="E153" t="s">
        <v>526</v>
      </c>
      <c r="G153" t="s">
        <v>1341</v>
      </c>
      <c r="N153" s="6">
        <f>SUM(Q81:Q150)</f>
        <v>5.3017769376181467E-2</v>
      </c>
      <c r="O153" s="5" t="s">
        <v>1550</v>
      </c>
      <c r="P153" s="5"/>
      <c r="Q153" s="5"/>
    </row>
    <row r="154" spans="1:17" x14ac:dyDescent="0.3">
      <c r="A154" s="1">
        <v>43369</v>
      </c>
      <c r="B154">
        <v>10</v>
      </c>
      <c r="C154" t="s">
        <v>648</v>
      </c>
      <c r="D154" t="s">
        <v>17</v>
      </c>
      <c r="E154" t="s">
        <v>740</v>
      </c>
      <c r="G154" t="s">
        <v>1347</v>
      </c>
      <c r="N154" s="6">
        <f>1-N153</f>
        <v>0.94698223062381848</v>
      </c>
      <c r="O154" s="5" t="s">
        <v>1551</v>
      </c>
      <c r="P154" s="5"/>
      <c r="Q154" s="5"/>
    </row>
    <row r="155" spans="1:17" x14ac:dyDescent="0.3">
      <c r="A155" s="1">
        <v>43385</v>
      </c>
      <c r="B155">
        <v>7</v>
      </c>
      <c r="C155" t="s">
        <v>748</v>
      </c>
      <c r="D155" t="s">
        <v>756</v>
      </c>
      <c r="E155" t="s">
        <v>842</v>
      </c>
      <c r="G155" t="s">
        <v>1347</v>
      </c>
    </row>
    <row r="156" spans="1:17" x14ac:dyDescent="0.3">
      <c r="A156" s="1">
        <v>43400</v>
      </c>
      <c r="B156">
        <v>1</v>
      </c>
      <c r="C156" t="s">
        <v>1071</v>
      </c>
      <c r="D156" t="s">
        <v>1092</v>
      </c>
      <c r="E156" t="s">
        <v>1120</v>
      </c>
      <c r="G156" t="s">
        <v>1347</v>
      </c>
    </row>
    <row r="157" spans="1:17" x14ac:dyDescent="0.3">
      <c r="A157" s="1">
        <v>43400</v>
      </c>
      <c r="B157">
        <v>2</v>
      </c>
      <c r="C157" t="s">
        <v>1071</v>
      </c>
      <c r="D157" t="s">
        <v>1090</v>
      </c>
      <c r="E157" t="s">
        <v>1120</v>
      </c>
      <c r="G157" t="s">
        <v>1347</v>
      </c>
    </row>
  </sheetData>
  <sortState ref="A1:G157">
    <sortCondition ref="E1:E15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76" workbookViewId="0">
      <selection activeCell="O95" sqref="O95:R96"/>
    </sheetView>
  </sheetViews>
  <sheetFormatPr defaultRowHeight="16.2" x14ac:dyDescent="0.3"/>
  <sheetData>
    <row r="1" spans="1:19" x14ac:dyDescent="0.3">
      <c r="A1" s="1">
        <v>43321</v>
      </c>
      <c r="B1">
        <v>3</v>
      </c>
      <c r="C1" t="s">
        <v>0</v>
      </c>
      <c r="D1" t="s">
        <v>1</v>
      </c>
      <c r="E1" t="s">
        <v>68</v>
      </c>
      <c r="F1" t="s">
        <v>1354</v>
      </c>
      <c r="G1" t="s">
        <v>1343</v>
      </c>
      <c r="K1" t="s">
        <v>1330</v>
      </c>
      <c r="L1" t="s">
        <v>1331</v>
      </c>
      <c r="O1" s="5" t="s">
        <v>1539</v>
      </c>
      <c r="P1" s="5"/>
      <c r="Q1" s="5"/>
      <c r="R1" s="5"/>
      <c r="S1" s="5"/>
    </row>
    <row r="2" spans="1:19" x14ac:dyDescent="0.3">
      <c r="A2" s="1">
        <v>43343</v>
      </c>
      <c r="B2">
        <v>40</v>
      </c>
      <c r="C2" t="s">
        <v>226</v>
      </c>
      <c r="D2" t="s">
        <v>207</v>
      </c>
      <c r="E2" t="s">
        <v>297</v>
      </c>
      <c r="F2" t="s">
        <v>256</v>
      </c>
      <c r="G2" t="s">
        <v>1344</v>
      </c>
      <c r="J2" t="s">
        <v>1332</v>
      </c>
      <c r="K2">
        <v>8</v>
      </c>
      <c r="L2">
        <v>138</v>
      </c>
      <c r="O2" s="5" t="s">
        <v>1540</v>
      </c>
      <c r="P2" s="5" t="s">
        <v>1541</v>
      </c>
      <c r="Q2" s="5" t="s">
        <v>1542</v>
      </c>
      <c r="R2" s="5" t="s">
        <v>1543</v>
      </c>
      <c r="S2" s="5" t="s">
        <v>1544</v>
      </c>
    </row>
    <row r="3" spans="1:19" x14ac:dyDescent="0.3">
      <c r="A3" s="1">
        <v>43353</v>
      </c>
      <c r="B3">
        <v>20</v>
      </c>
      <c r="C3" t="s">
        <v>679</v>
      </c>
      <c r="D3" t="s">
        <v>687</v>
      </c>
      <c r="E3" t="s">
        <v>841</v>
      </c>
      <c r="F3" t="s">
        <v>691</v>
      </c>
      <c r="G3" t="s">
        <v>1349</v>
      </c>
      <c r="J3" t="s">
        <v>1333</v>
      </c>
      <c r="K3">
        <v>13</v>
      </c>
      <c r="L3">
        <v>62</v>
      </c>
      <c r="O3" t="s">
        <v>4</v>
      </c>
      <c r="P3">
        <v>65</v>
      </c>
      <c r="Q3" s="5">
        <f>P3/273</f>
        <v>0.23809523809523808</v>
      </c>
      <c r="R3" s="5">
        <f>LN(Q3)</f>
        <v>-1.4350845252893227</v>
      </c>
      <c r="S3" s="5">
        <f>Q3*R3</f>
        <v>-0.341686791735553</v>
      </c>
    </row>
    <row r="4" spans="1:19" x14ac:dyDescent="0.3">
      <c r="A4" s="1">
        <v>43369</v>
      </c>
      <c r="B4">
        <v>2</v>
      </c>
      <c r="C4" t="s">
        <v>811</v>
      </c>
      <c r="D4" t="s">
        <v>1</v>
      </c>
      <c r="E4" t="s">
        <v>841</v>
      </c>
      <c r="F4" t="s">
        <v>818</v>
      </c>
      <c r="G4" t="s">
        <v>1349</v>
      </c>
      <c r="J4" t="s">
        <v>1334</v>
      </c>
      <c r="K4">
        <v>3</v>
      </c>
      <c r="L4">
        <v>3</v>
      </c>
      <c r="O4" t="s">
        <v>1417</v>
      </c>
      <c r="P4">
        <v>3</v>
      </c>
      <c r="Q4" s="5">
        <f t="shared" ref="Q4:Q44" si="0">P4/273</f>
        <v>1.098901098901099E-2</v>
      </c>
      <c r="R4" s="5">
        <f t="shared" ref="R4:R44" si="1">LN(Q4)</f>
        <v>-4.5108595065168497</v>
      </c>
      <c r="S4" s="5">
        <f t="shared" ref="S4:S44" si="2">Q4*R4</f>
        <v>-4.9569884686998356E-2</v>
      </c>
    </row>
    <row r="5" spans="1:19" x14ac:dyDescent="0.3">
      <c r="A5" s="1">
        <v>43412</v>
      </c>
      <c r="B5">
        <v>1</v>
      </c>
      <c r="C5" t="s">
        <v>1165</v>
      </c>
      <c r="D5" t="s">
        <v>1178</v>
      </c>
      <c r="E5" t="s">
        <v>1224</v>
      </c>
      <c r="F5" t="s">
        <v>1184</v>
      </c>
      <c r="G5" t="s">
        <v>1347</v>
      </c>
      <c r="J5" t="s">
        <v>1335</v>
      </c>
      <c r="K5">
        <v>9</v>
      </c>
      <c r="L5">
        <v>56</v>
      </c>
      <c r="O5" t="s">
        <v>255</v>
      </c>
      <c r="P5">
        <v>12</v>
      </c>
      <c r="Q5" s="5">
        <f t="shared" si="0"/>
        <v>4.3956043956043959E-2</v>
      </c>
      <c r="R5" s="5">
        <f t="shared" si="1"/>
        <v>-3.1245651453969594</v>
      </c>
      <c r="S5" s="5">
        <f t="shared" si="2"/>
        <v>-0.13734352287459164</v>
      </c>
    </row>
    <row r="6" spans="1:19" x14ac:dyDescent="0.3">
      <c r="A6" s="1">
        <v>43343</v>
      </c>
      <c r="B6">
        <v>12</v>
      </c>
      <c r="C6" t="s">
        <v>226</v>
      </c>
      <c r="D6" t="s">
        <v>254</v>
      </c>
      <c r="E6" t="s">
        <v>297</v>
      </c>
      <c r="F6" t="s">
        <v>255</v>
      </c>
      <c r="G6" t="s">
        <v>1344</v>
      </c>
      <c r="J6" t="s">
        <v>1336</v>
      </c>
      <c r="K6">
        <v>9</v>
      </c>
      <c r="L6">
        <v>14</v>
      </c>
      <c r="O6" t="s">
        <v>1498</v>
      </c>
      <c r="P6">
        <v>1</v>
      </c>
      <c r="Q6" s="5">
        <f t="shared" si="0"/>
        <v>3.663003663003663E-3</v>
      </c>
      <c r="R6" s="5">
        <f t="shared" si="1"/>
        <v>-5.6094717951849598</v>
      </c>
      <c r="S6" s="5">
        <f t="shared" si="2"/>
        <v>-2.0547515733278243E-2</v>
      </c>
    </row>
    <row r="7" spans="1:19" x14ac:dyDescent="0.3">
      <c r="A7" s="1">
        <v>43321</v>
      </c>
      <c r="B7">
        <v>1</v>
      </c>
      <c r="C7" t="s">
        <v>12</v>
      </c>
      <c r="D7" t="s">
        <v>36</v>
      </c>
      <c r="E7" t="s">
        <v>68</v>
      </c>
      <c r="G7" t="s">
        <v>1343</v>
      </c>
      <c r="J7" t="s">
        <v>1337</v>
      </c>
      <c r="K7">
        <v>42</v>
      </c>
      <c r="L7">
        <v>273</v>
      </c>
      <c r="O7" t="s">
        <v>1373</v>
      </c>
      <c r="P7">
        <v>18</v>
      </c>
      <c r="Q7" s="5">
        <f t="shared" si="0"/>
        <v>6.5934065934065936E-2</v>
      </c>
      <c r="R7" s="5">
        <f t="shared" si="1"/>
        <v>-2.7191000372887952</v>
      </c>
      <c r="S7" s="5">
        <f t="shared" si="2"/>
        <v>-0.17928132113992057</v>
      </c>
    </row>
    <row r="8" spans="1:19" x14ac:dyDescent="0.3">
      <c r="A8" s="1">
        <v>43400</v>
      </c>
      <c r="B8">
        <v>2</v>
      </c>
      <c r="C8" t="s">
        <v>852</v>
      </c>
      <c r="D8" t="s">
        <v>884</v>
      </c>
      <c r="E8" t="s">
        <v>957</v>
      </c>
      <c r="G8" t="s">
        <v>1347</v>
      </c>
      <c r="O8" t="s">
        <v>1374</v>
      </c>
      <c r="P8">
        <v>1</v>
      </c>
      <c r="Q8" s="5">
        <f t="shared" si="0"/>
        <v>3.663003663003663E-3</v>
      </c>
      <c r="R8" s="5">
        <f t="shared" si="1"/>
        <v>-5.6094717951849598</v>
      </c>
      <c r="S8" s="5">
        <f t="shared" si="2"/>
        <v>-2.0547515733278243E-2</v>
      </c>
    </row>
    <row r="9" spans="1:19" x14ac:dyDescent="0.3">
      <c r="A9" s="1">
        <v>43321</v>
      </c>
      <c r="B9">
        <v>1</v>
      </c>
      <c r="C9" t="s">
        <v>0</v>
      </c>
      <c r="D9" t="s">
        <v>2</v>
      </c>
      <c r="E9" t="s">
        <v>68</v>
      </c>
      <c r="G9" t="s">
        <v>1343</v>
      </c>
      <c r="I9" t="s">
        <v>1353</v>
      </c>
      <c r="J9">
        <v>65</v>
      </c>
      <c r="O9" t="s">
        <v>1375</v>
      </c>
      <c r="P9">
        <v>31</v>
      </c>
      <c r="Q9" s="5">
        <f t="shared" si="0"/>
        <v>0.11355311355311355</v>
      </c>
      <c r="R9" s="5">
        <f t="shared" si="1"/>
        <v>-2.1754845906998135</v>
      </c>
      <c r="S9" s="5">
        <f t="shared" si="2"/>
        <v>-0.24703304876078469</v>
      </c>
    </row>
    <row r="10" spans="1:19" x14ac:dyDescent="0.3">
      <c r="A10" s="1">
        <v>43353</v>
      </c>
      <c r="B10">
        <v>8</v>
      </c>
      <c r="C10" t="s">
        <v>679</v>
      </c>
      <c r="D10" t="s">
        <v>686</v>
      </c>
      <c r="E10" t="s">
        <v>841</v>
      </c>
      <c r="G10" t="s">
        <v>1349</v>
      </c>
      <c r="I10" t="s">
        <v>1417</v>
      </c>
      <c r="J10">
        <v>3</v>
      </c>
      <c r="O10" t="s">
        <v>1428</v>
      </c>
      <c r="P10">
        <v>7</v>
      </c>
      <c r="Q10" s="5">
        <f t="shared" si="0"/>
        <v>2.564102564102564E-2</v>
      </c>
      <c r="R10" s="5">
        <f t="shared" si="1"/>
        <v>-3.6635616461296463</v>
      </c>
      <c r="S10" s="5">
        <f t="shared" si="2"/>
        <v>-9.3937478105888358E-2</v>
      </c>
    </row>
    <row r="11" spans="1:19" x14ac:dyDescent="0.3">
      <c r="A11" s="1">
        <v>43369</v>
      </c>
      <c r="B11">
        <v>3</v>
      </c>
      <c r="C11" t="s">
        <v>811</v>
      </c>
      <c r="D11" t="s">
        <v>2</v>
      </c>
      <c r="E11" t="s">
        <v>841</v>
      </c>
      <c r="G11" t="s">
        <v>1349</v>
      </c>
      <c r="I11" t="s">
        <v>1497</v>
      </c>
      <c r="J11">
        <v>12</v>
      </c>
      <c r="O11" t="s">
        <v>396</v>
      </c>
      <c r="P11">
        <v>22</v>
      </c>
      <c r="Q11" s="5">
        <f t="shared" si="0"/>
        <v>8.0586080586080591E-2</v>
      </c>
      <c r="R11" s="5">
        <f t="shared" si="1"/>
        <v>-2.5184293418266437</v>
      </c>
      <c r="S11" s="5">
        <f t="shared" si="2"/>
        <v>-0.2029503498907918</v>
      </c>
    </row>
    <row r="12" spans="1:19" x14ac:dyDescent="0.3">
      <c r="A12" s="1">
        <v>43369</v>
      </c>
      <c r="B12">
        <v>4</v>
      </c>
      <c r="C12" t="s">
        <v>811</v>
      </c>
      <c r="D12" t="s">
        <v>2</v>
      </c>
      <c r="E12" t="s">
        <v>841</v>
      </c>
      <c r="G12" t="s">
        <v>1349</v>
      </c>
      <c r="I12" t="s">
        <v>1498</v>
      </c>
      <c r="J12">
        <v>1</v>
      </c>
      <c r="O12" t="s">
        <v>1378</v>
      </c>
      <c r="P12">
        <v>1</v>
      </c>
      <c r="Q12" s="5">
        <f t="shared" si="0"/>
        <v>3.663003663003663E-3</v>
      </c>
      <c r="R12" s="5">
        <f t="shared" si="1"/>
        <v>-5.6094717951849598</v>
      </c>
      <c r="S12" s="5">
        <f t="shared" si="2"/>
        <v>-2.0547515733278243E-2</v>
      </c>
    </row>
    <row r="13" spans="1:19" x14ac:dyDescent="0.3">
      <c r="A13" s="1">
        <v>43400</v>
      </c>
      <c r="B13">
        <v>2</v>
      </c>
      <c r="C13" t="s">
        <v>852</v>
      </c>
      <c r="D13" t="s">
        <v>876</v>
      </c>
      <c r="E13" t="s">
        <v>957</v>
      </c>
      <c r="G13" t="s">
        <v>1347</v>
      </c>
      <c r="I13" t="s">
        <v>1419</v>
      </c>
      <c r="J13">
        <v>18</v>
      </c>
      <c r="O13" t="s">
        <v>817</v>
      </c>
      <c r="P13">
        <v>10</v>
      </c>
      <c r="Q13" s="5">
        <f t="shared" si="0"/>
        <v>3.6630036630036632E-2</v>
      </c>
      <c r="R13" s="5">
        <f t="shared" si="1"/>
        <v>-3.3068867021909139</v>
      </c>
      <c r="S13" s="5">
        <f t="shared" si="2"/>
        <v>-0.12113138103263421</v>
      </c>
    </row>
    <row r="14" spans="1:19" x14ac:dyDescent="0.3">
      <c r="A14" s="1">
        <v>43385</v>
      </c>
      <c r="B14">
        <v>1</v>
      </c>
      <c r="C14" t="s">
        <v>750</v>
      </c>
      <c r="D14" t="s">
        <v>827</v>
      </c>
      <c r="E14" t="s">
        <v>841</v>
      </c>
      <c r="G14" t="s">
        <v>1341</v>
      </c>
      <c r="I14" t="s">
        <v>1374</v>
      </c>
      <c r="J14">
        <v>1</v>
      </c>
      <c r="O14" t="s">
        <v>257</v>
      </c>
      <c r="P14">
        <v>8</v>
      </c>
      <c r="Q14" s="5">
        <f t="shared" si="0"/>
        <v>2.9304029304029304E-2</v>
      </c>
      <c r="R14" s="5">
        <f t="shared" si="1"/>
        <v>-3.530030253505124</v>
      </c>
      <c r="S14" s="5">
        <f t="shared" si="2"/>
        <v>-0.10344410999282415</v>
      </c>
    </row>
    <row r="15" spans="1:19" x14ac:dyDescent="0.3">
      <c r="A15" s="1">
        <v>43353</v>
      </c>
      <c r="B15">
        <v>3</v>
      </c>
      <c r="C15" t="s">
        <v>679</v>
      </c>
      <c r="D15" t="s">
        <v>667</v>
      </c>
      <c r="E15" t="s">
        <v>841</v>
      </c>
      <c r="G15" t="s">
        <v>1349</v>
      </c>
      <c r="I15" t="s">
        <v>1375</v>
      </c>
      <c r="J15">
        <v>31</v>
      </c>
      <c r="O15" t="s">
        <v>1385</v>
      </c>
      <c r="P15">
        <v>2</v>
      </c>
      <c r="Q15" s="5">
        <f t="shared" si="0"/>
        <v>7.326007326007326E-3</v>
      </c>
      <c r="R15" s="5">
        <f t="shared" si="1"/>
        <v>-4.9163246146250144</v>
      </c>
      <c r="S15" s="5">
        <f t="shared" si="2"/>
        <v>-3.6017030143772999E-2</v>
      </c>
    </row>
    <row r="16" spans="1:19" x14ac:dyDescent="0.3">
      <c r="A16" s="1">
        <v>43369</v>
      </c>
      <c r="B16">
        <v>1</v>
      </c>
      <c r="C16" t="s">
        <v>811</v>
      </c>
      <c r="D16" t="s">
        <v>23</v>
      </c>
      <c r="E16" t="s">
        <v>841</v>
      </c>
      <c r="G16" t="s">
        <v>1349</v>
      </c>
      <c r="I16" t="s">
        <v>1428</v>
      </c>
      <c r="J16">
        <v>7</v>
      </c>
      <c r="O16" t="s">
        <v>977</v>
      </c>
      <c r="P16">
        <v>1</v>
      </c>
      <c r="Q16" s="5">
        <f t="shared" si="0"/>
        <v>3.663003663003663E-3</v>
      </c>
      <c r="R16" s="5">
        <f t="shared" si="1"/>
        <v>-5.6094717951849598</v>
      </c>
      <c r="S16" s="5">
        <f t="shared" si="2"/>
        <v>-2.0547515733278243E-2</v>
      </c>
    </row>
    <row r="17" spans="1:19" x14ac:dyDescent="0.3">
      <c r="A17" s="1">
        <v>43385</v>
      </c>
      <c r="B17">
        <v>3</v>
      </c>
      <c r="C17" t="s">
        <v>750</v>
      </c>
      <c r="D17" t="s">
        <v>763</v>
      </c>
      <c r="E17" t="s">
        <v>841</v>
      </c>
      <c r="G17" t="s">
        <v>1341</v>
      </c>
      <c r="I17" t="s">
        <v>1420</v>
      </c>
      <c r="J17">
        <v>22</v>
      </c>
      <c r="O17" t="s">
        <v>1424</v>
      </c>
      <c r="P17">
        <v>2</v>
      </c>
      <c r="Q17" s="5">
        <f t="shared" si="0"/>
        <v>7.326007326007326E-3</v>
      </c>
      <c r="R17" s="5">
        <f t="shared" si="1"/>
        <v>-4.9163246146250144</v>
      </c>
      <c r="S17" s="5">
        <f t="shared" si="2"/>
        <v>-3.6017030143772999E-2</v>
      </c>
    </row>
    <row r="18" spans="1:19" x14ac:dyDescent="0.3">
      <c r="A18" s="1">
        <v>43400</v>
      </c>
      <c r="B18">
        <v>2</v>
      </c>
      <c r="C18" t="s">
        <v>852</v>
      </c>
      <c r="D18" t="s">
        <v>900</v>
      </c>
      <c r="E18" t="s">
        <v>957</v>
      </c>
      <c r="G18" t="s">
        <v>1347</v>
      </c>
      <c r="I18" t="s">
        <v>1378</v>
      </c>
      <c r="J18">
        <v>1</v>
      </c>
      <c r="O18" t="s">
        <v>1499</v>
      </c>
      <c r="P18">
        <v>1</v>
      </c>
      <c r="Q18" s="5">
        <f t="shared" si="0"/>
        <v>3.663003663003663E-3</v>
      </c>
      <c r="R18" s="5">
        <f t="shared" si="1"/>
        <v>-5.6094717951849598</v>
      </c>
      <c r="S18" s="5">
        <f t="shared" si="2"/>
        <v>-2.0547515733278243E-2</v>
      </c>
    </row>
    <row r="19" spans="1:19" x14ac:dyDescent="0.3">
      <c r="A19" s="1">
        <v>43412</v>
      </c>
      <c r="B19">
        <v>22</v>
      </c>
      <c r="C19" t="s">
        <v>1165</v>
      </c>
      <c r="D19" t="s">
        <v>1153</v>
      </c>
      <c r="E19" t="s">
        <v>1224</v>
      </c>
      <c r="G19" t="s">
        <v>1347</v>
      </c>
      <c r="I19" t="s">
        <v>1380</v>
      </c>
      <c r="J19">
        <v>10</v>
      </c>
      <c r="O19" t="s">
        <v>1389</v>
      </c>
      <c r="P19">
        <v>1</v>
      </c>
      <c r="Q19" s="5">
        <f t="shared" si="0"/>
        <v>3.663003663003663E-3</v>
      </c>
      <c r="R19" s="5">
        <f t="shared" si="1"/>
        <v>-5.6094717951849598</v>
      </c>
      <c r="S19" s="5">
        <f t="shared" si="2"/>
        <v>-2.0547515733278243E-2</v>
      </c>
    </row>
    <row r="20" spans="1:19" x14ac:dyDescent="0.3">
      <c r="A20" s="1">
        <v>43321</v>
      </c>
      <c r="B20">
        <v>7</v>
      </c>
      <c r="C20" t="s">
        <v>0</v>
      </c>
      <c r="D20" t="s">
        <v>3</v>
      </c>
      <c r="E20" t="s">
        <v>68</v>
      </c>
      <c r="G20" t="s">
        <v>1343</v>
      </c>
      <c r="I20" t="s">
        <v>1282</v>
      </c>
      <c r="J20">
        <v>8</v>
      </c>
      <c r="O20" t="s">
        <v>1426</v>
      </c>
      <c r="P20">
        <v>1</v>
      </c>
      <c r="Q20" s="5">
        <f t="shared" si="0"/>
        <v>3.663003663003663E-3</v>
      </c>
      <c r="R20" s="5">
        <f t="shared" si="1"/>
        <v>-5.6094717951849598</v>
      </c>
      <c r="S20" s="5">
        <f t="shared" si="2"/>
        <v>-2.0547515733278243E-2</v>
      </c>
    </row>
    <row r="21" spans="1:19" x14ac:dyDescent="0.3">
      <c r="A21" s="1">
        <v>43353</v>
      </c>
      <c r="B21">
        <v>4</v>
      </c>
      <c r="C21" t="s">
        <v>679</v>
      </c>
      <c r="D21" t="s">
        <v>667</v>
      </c>
      <c r="E21" t="s">
        <v>838</v>
      </c>
      <c r="F21" t="s">
        <v>677</v>
      </c>
      <c r="G21" t="s">
        <v>1349</v>
      </c>
      <c r="I21" t="s">
        <v>1385</v>
      </c>
      <c r="J21">
        <v>2</v>
      </c>
      <c r="O21" t="s">
        <v>1452</v>
      </c>
      <c r="P21">
        <v>1</v>
      </c>
      <c r="Q21" s="5">
        <f t="shared" si="0"/>
        <v>3.663003663003663E-3</v>
      </c>
      <c r="R21" s="5">
        <f t="shared" si="1"/>
        <v>-5.6094717951849598</v>
      </c>
      <c r="S21" s="5">
        <f t="shared" si="2"/>
        <v>-2.0547515733278243E-2</v>
      </c>
    </row>
    <row r="22" spans="1:19" x14ac:dyDescent="0.3">
      <c r="A22" s="1">
        <v>43385</v>
      </c>
      <c r="B22">
        <v>1</v>
      </c>
      <c r="C22" t="s">
        <v>750</v>
      </c>
      <c r="D22" t="s">
        <v>763</v>
      </c>
      <c r="E22" t="s">
        <v>838</v>
      </c>
      <c r="F22" t="s">
        <v>779</v>
      </c>
      <c r="G22" t="s">
        <v>1341</v>
      </c>
      <c r="I22" t="s">
        <v>1386</v>
      </c>
      <c r="J22">
        <v>1</v>
      </c>
      <c r="O22" t="s">
        <v>1427</v>
      </c>
      <c r="P22">
        <v>1</v>
      </c>
      <c r="Q22" s="5">
        <f t="shared" si="0"/>
        <v>3.663003663003663E-3</v>
      </c>
      <c r="R22" s="5">
        <f t="shared" si="1"/>
        <v>-5.6094717951849598</v>
      </c>
      <c r="S22" s="5">
        <f t="shared" si="2"/>
        <v>-2.0547515733278243E-2</v>
      </c>
    </row>
    <row r="23" spans="1:19" x14ac:dyDescent="0.3">
      <c r="A23" s="1">
        <v>43400</v>
      </c>
      <c r="B23">
        <v>2</v>
      </c>
      <c r="C23" t="s">
        <v>852</v>
      </c>
      <c r="D23" t="s">
        <v>900</v>
      </c>
      <c r="E23" t="s">
        <v>954</v>
      </c>
      <c r="F23" t="s">
        <v>881</v>
      </c>
      <c r="G23" t="s">
        <v>1347</v>
      </c>
      <c r="I23" t="s">
        <v>1424</v>
      </c>
      <c r="J23">
        <v>2</v>
      </c>
      <c r="O23" t="s">
        <v>1429</v>
      </c>
      <c r="P23">
        <v>11</v>
      </c>
      <c r="Q23" s="5">
        <f t="shared" si="0"/>
        <v>4.0293040293040296E-2</v>
      </c>
      <c r="R23" s="5">
        <f t="shared" si="1"/>
        <v>-3.2115765223865891</v>
      </c>
      <c r="S23" s="5">
        <f t="shared" si="2"/>
        <v>-0.12940418222070507</v>
      </c>
    </row>
    <row r="24" spans="1:19" x14ac:dyDescent="0.3">
      <c r="A24" s="1">
        <v>43412</v>
      </c>
      <c r="B24">
        <v>15</v>
      </c>
      <c r="C24" t="s">
        <v>1165</v>
      </c>
      <c r="D24" t="s">
        <v>1153</v>
      </c>
      <c r="E24" t="s">
        <v>1222</v>
      </c>
      <c r="F24" t="s">
        <v>1185</v>
      </c>
      <c r="G24" t="s">
        <v>1347</v>
      </c>
      <c r="I24" t="s">
        <v>1499</v>
      </c>
      <c r="J24">
        <v>1</v>
      </c>
      <c r="O24" t="s">
        <v>1501</v>
      </c>
      <c r="P24">
        <v>1</v>
      </c>
      <c r="Q24" s="5">
        <f t="shared" si="0"/>
        <v>3.663003663003663E-3</v>
      </c>
      <c r="R24" s="5">
        <f t="shared" si="1"/>
        <v>-5.6094717951849598</v>
      </c>
      <c r="S24" s="5">
        <f t="shared" si="2"/>
        <v>-2.0547515733278243E-2</v>
      </c>
    </row>
    <row r="25" spans="1:19" x14ac:dyDescent="0.3">
      <c r="A25" s="1">
        <v>43369</v>
      </c>
      <c r="B25">
        <v>1</v>
      </c>
      <c r="C25" t="s">
        <v>809</v>
      </c>
      <c r="D25" t="s">
        <v>796</v>
      </c>
      <c r="E25" t="s">
        <v>838</v>
      </c>
      <c r="F25" t="s">
        <v>772</v>
      </c>
      <c r="G25" t="s">
        <v>1349</v>
      </c>
      <c r="I25" t="s">
        <v>1389</v>
      </c>
      <c r="J25">
        <v>1</v>
      </c>
      <c r="O25" t="s">
        <v>1392</v>
      </c>
      <c r="P25">
        <v>1</v>
      </c>
      <c r="Q25" s="5">
        <f t="shared" si="0"/>
        <v>3.663003663003663E-3</v>
      </c>
      <c r="R25" s="5">
        <f t="shared" si="1"/>
        <v>-5.6094717951849598</v>
      </c>
      <c r="S25" s="5">
        <f t="shared" si="2"/>
        <v>-2.0547515733278243E-2</v>
      </c>
    </row>
    <row r="26" spans="1:19" x14ac:dyDescent="0.3">
      <c r="A26" s="1">
        <v>43369</v>
      </c>
      <c r="B26">
        <v>9</v>
      </c>
      <c r="C26" t="s">
        <v>811</v>
      </c>
      <c r="D26" t="s">
        <v>2</v>
      </c>
      <c r="E26" t="s">
        <v>838</v>
      </c>
      <c r="F26" t="s">
        <v>817</v>
      </c>
      <c r="G26" t="s">
        <v>1349</v>
      </c>
      <c r="I26" t="s">
        <v>1426</v>
      </c>
      <c r="J26">
        <v>1</v>
      </c>
      <c r="O26" t="s">
        <v>1481</v>
      </c>
      <c r="P26">
        <v>1</v>
      </c>
      <c r="Q26" s="5">
        <f t="shared" si="0"/>
        <v>3.663003663003663E-3</v>
      </c>
      <c r="R26" s="5">
        <f t="shared" si="1"/>
        <v>-5.6094717951849598</v>
      </c>
      <c r="S26" s="5">
        <f t="shared" si="2"/>
        <v>-2.0547515733278243E-2</v>
      </c>
    </row>
    <row r="27" spans="1:19" x14ac:dyDescent="0.3">
      <c r="A27" s="1">
        <v>43353</v>
      </c>
      <c r="B27">
        <v>1</v>
      </c>
      <c r="C27" t="s">
        <v>679</v>
      </c>
      <c r="D27" t="s">
        <v>686</v>
      </c>
      <c r="E27" t="s">
        <v>838</v>
      </c>
      <c r="F27" t="s">
        <v>676</v>
      </c>
      <c r="G27" t="s">
        <v>1349</v>
      </c>
      <c r="I27" t="s">
        <v>1500</v>
      </c>
      <c r="J27">
        <v>1</v>
      </c>
      <c r="O27" t="s">
        <v>1396</v>
      </c>
      <c r="P27">
        <v>14</v>
      </c>
      <c r="Q27" s="5">
        <f t="shared" si="0"/>
        <v>5.128205128205128E-2</v>
      </c>
      <c r="R27" s="5">
        <f t="shared" si="1"/>
        <v>-2.9704144655697013</v>
      </c>
      <c r="S27" s="5">
        <f t="shared" si="2"/>
        <v>-0.15232894695229238</v>
      </c>
    </row>
    <row r="28" spans="1:19" x14ac:dyDescent="0.3">
      <c r="A28" s="1">
        <v>43385</v>
      </c>
      <c r="B28">
        <v>1</v>
      </c>
      <c r="C28" t="s">
        <v>746</v>
      </c>
      <c r="D28" t="s">
        <v>783</v>
      </c>
      <c r="E28" t="s">
        <v>840</v>
      </c>
      <c r="F28" t="s">
        <v>778</v>
      </c>
      <c r="G28" t="s">
        <v>1341</v>
      </c>
      <c r="I28" t="s">
        <v>1427</v>
      </c>
      <c r="J28">
        <v>1</v>
      </c>
      <c r="O28" t="s">
        <v>1486</v>
      </c>
      <c r="P28">
        <v>1</v>
      </c>
      <c r="Q28" s="5">
        <f t="shared" si="0"/>
        <v>3.663003663003663E-3</v>
      </c>
      <c r="R28" s="5">
        <f t="shared" si="1"/>
        <v>-5.6094717951849598</v>
      </c>
      <c r="S28" s="5">
        <f t="shared" si="2"/>
        <v>-2.0547515733278243E-2</v>
      </c>
    </row>
    <row r="29" spans="1:19" x14ac:dyDescent="0.3">
      <c r="A29" s="1">
        <v>43400</v>
      </c>
      <c r="B29">
        <v>1</v>
      </c>
      <c r="C29" t="s">
        <v>849</v>
      </c>
      <c r="D29" t="s">
        <v>856</v>
      </c>
      <c r="E29" t="s">
        <v>954</v>
      </c>
      <c r="F29" t="s">
        <v>857</v>
      </c>
      <c r="G29" t="s">
        <v>1347</v>
      </c>
      <c r="I29" t="s">
        <v>1429</v>
      </c>
      <c r="J29">
        <v>11</v>
      </c>
      <c r="O29" t="s">
        <v>31</v>
      </c>
      <c r="P29">
        <v>3</v>
      </c>
      <c r="Q29" s="5">
        <f t="shared" si="0"/>
        <v>1.098901098901099E-2</v>
      </c>
      <c r="R29" s="5">
        <f t="shared" si="1"/>
        <v>-4.5108595065168497</v>
      </c>
      <c r="S29" s="5">
        <f t="shared" si="2"/>
        <v>-4.9569884686998356E-2</v>
      </c>
    </row>
    <row r="30" spans="1:19" x14ac:dyDescent="0.3">
      <c r="A30" s="1">
        <v>43412</v>
      </c>
      <c r="B30">
        <v>6</v>
      </c>
      <c r="C30" t="s">
        <v>1133</v>
      </c>
      <c r="D30" t="s">
        <v>1169</v>
      </c>
      <c r="E30" t="s">
        <v>1222</v>
      </c>
      <c r="F30" t="s">
        <v>1181</v>
      </c>
      <c r="G30" t="s">
        <v>1347</v>
      </c>
      <c r="I30" t="s">
        <v>1501</v>
      </c>
      <c r="J30">
        <v>1</v>
      </c>
      <c r="O30" t="s">
        <v>1435</v>
      </c>
      <c r="P30">
        <v>2</v>
      </c>
      <c r="Q30" s="5">
        <f t="shared" si="0"/>
        <v>7.326007326007326E-3</v>
      </c>
      <c r="R30" s="5">
        <f t="shared" si="1"/>
        <v>-4.9163246146250144</v>
      </c>
      <c r="S30" s="5">
        <f t="shared" si="2"/>
        <v>-3.6017030143772999E-2</v>
      </c>
    </row>
    <row r="31" spans="1:19" x14ac:dyDescent="0.3">
      <c r="A31" s="1">
        <v>43343</v>
      </c>
      <c r="B31">
        <v>2</v>
      </c>
      <c r="C31" t="s">
        <v>179</v>
      </c>
      <c r="D31" t="s">
        <v>195</v>
      </c>
      <c r="E31" t="s">
        <v>296</v>
      </c>
      <c r="G31" t="s">
        <v>1344</v>
      </c>
      <c r="I31" t="s">
        <v>1392</v>
      </c>
      <c r="J31">
        <v>1</v>
      </c>
      <c r="O31" t="s">
        <v>263</v>
      </c>
      <c r="P31">
        <v>21</v>
      </c>
      <c r="Q31" s="5">
        <f t="shared" si="0"/>
        <v>7.6923076923076927E-2</v>
      </c>
      <c r="R31" s="5">
        <f t="shared" si="1"/>
        <v>-2.5649493574615367</v>
      </c>
      <c r="S31" s="5">
        <f t="shared" si="2"/>
        <v>-0.19730379672781054</v>
      </c>
    </row>
    <row r="32" spans="1:19" x14ac:dyDescent="0.3">
      <c r="A32" s="1">
        <v>43412</v>
      </c>
      <c r="B32">
        <v>1</v>
      </c>
      <c r="C32" t="s">
        <v>1164</v>
      </c>
      <c r="D32" t="s">
        <v>1172</v>
      </c>
      <c r="E32" t="s">
        <v>1222</v>
      </c>
      <c r="G32" t="s">
        <v>1347</v>
      </c>
      <c r="I32" t="s">
        <v>1481</v>
      </c>
      <c r="J32">
        <v>1</v>
      </c>
      <c r="O32" t="s">
        <v>1400</v>
      </c>
      <c r="P32">
        <v>1</v>
      </c>
      <c r="Q32" s="5">
        <f t="shared" si="0"/>
        <v>3.663003663003663E-3</v>
      </c>
      <c r="R32" s="5">
        <f t="shared" si="1"/>
        <v>-5.6094717951849598</v>
      </c>
      <c r="S32" s="5">
        <f t="shared" si="2"/>
        <v>-2.0547515733278243E-2</v>
      </c>
    </row>
    <row r="33" spans="1:19" x14ac:dyDescent="0.3">
      <c r="A33" s="1">
        <v>43343</v>
      </c>
      <c r="B33">
        <v>2</v>
      </c>
      <c r="C33" t="s">
        <v>226</v>
      </c>
      <c r="D33" t="s">
        <v>253</v>
      </c>
      <c r="E33" t="s">
        <v>296</v>
      </c>
      <c r="G33" t="s">
        <v>1344</v>
      </c>
      <c r="I33" t="s">
        <v>1396</v>
      </c>
      <c r="J33">
        <v>14</v>
      </c>
      <c r="O33" t="s">
        <v>27</v>
      </c>
      <c r="P33">
        <v>12</v>
      </c>
      <c r="Q33" s="5">
        <f t="shared" si="0"/>
        <v>4.3956043956043959E-2</v>
      </c>
      <c r="R33" s="5">
        <f t="shared" si="1"/>
        <v>-3.1245651453969594</v>
      </c>
      <c r="S33" s="5">
        <f t="shared" si="2"/>
        <v>-0.13734352287459164</v>
      </c>
    </row>
    <row r="34" spans="1:19" x14ac:dyDescent="0.3">
      <c r="A34" s="1">
        <v>43353</v>
      </c>
      <c r="B34">
        <v>1</v>
      </c>
      <c r="C34" t="s">
        <v>679</v>
      </c>
      <c r="D34" t="s">
        <v>685</v>
      </c>
      <c r="E34" t="s">
        <v>838</v>
      </c>
      <c r="G34" t="s">
        <v>1349</v>
      </c>
      <c r="I34" t="s">
        <v>1486</v>
      </c>
      <c r="J34">
        <v>1</v>
      </c>
      <c r="O34" t="s">
        <v>271</v>
      </c>
      <c r="P34">
        <v>1</v>
      </c>
      <c r="Q34" s="5">
        <f t="shared" si="0"/>
        <v>3.663003663003663E-3</v>
      </c>
      <c r="R34" s="5">
        <f t="shared" si="1"/>
        <v>-5.6094717951849598</v>
      </c>
      <c r="S34" s="5">
        <f t="shared" si="2"/>
        <v>-2.0547515733278243E-2</v>
      </c>
    </row>
    <row r="35" spans="1:19" x14ac:dyDescent="0.3">
      <c r="A35" s="1">
        <v>43412</v>
      </c>
      <c r="B35">
        <v>1</v>
      </c>
      <c r="C35" t="s">
        <v>1165</v>
      </c>
      <c r="D35" t="s">
        <v>1179</v>
      </c>
      <c r="E35" t="s">
        <v>1226</v>
      </c>
      <c r="G35" t="s">
        <v>1347</v>
      </c>
      <c r="I35" t="s">
        <v>1502</v>
      </c>
      <c r="J35">
        <v>3</v>
      </c>
      <c r="O35" t="s">
        <v>274</v>
      </c>
      <c r="P35">
        <v>1</v>
      </c>
      <c r="Q35" s="5">
        <f t="shared" si="0"/>
        <v>3.663003663003663E-3</v>
      </c>
      <c r="R35" s="5">
        <f t="shared" si="1"/>
        <v>-5.6094717951849598</v>
      </c>
      <c r="S35" s="5">
        <f t="shared" si="2"/>
        <v>-2.0547515733278243E-2</v>
      </c>
    </row>
    <row r="36" spans="1:19" x14ac:dyDescent="0.3">
      <c r="A36" s="1">
        <v>43412</v>
      </c>
      <c r="B36">
        <v>1</v>
      </c>
      <c r="C36" t="s">
        <v>1164</v>
      </c>
      <c r="D36" t="s">
        <v>1171</v>
      </c>
      <c r="E36" t="s">
        <v>1222</v>
      </c>
      <c r="G36" t="s">
        <v>1347</v>
      </c>
      <c r="I36" t="s">
        <v>1435</v>
      </c>
      <c r="J36">
        <v>2</v>
      </c>
      <c r="O36" t="s">
        <v>1504</v>
      </c>
      <c r="P36">
        <v>1</v>
      </c>
      <c r="Q36" s="5">
        <f t="shared" si="0"/>
        <v>3.663003663003663E-3</v>
      </c>
      <c r="R36" s="5">
        <f t="shared" si="1"/>
        <v>-5.6094717951849598</v>
      </c>
      <c r="S36" s="5">
        <f t="shared" si="2"/>
        <v>-2.0547515733278243E-2</v>
      </c>
    </row>
    <row r="37" spans="1:19" x14ac:dyDescent="0.3">
      <c r="A37" s="1">
        <v>43412</v>
      </c>
      <c r="B37">
        <v>1</v>
      </c>
      <c r="C37" t="s">
        <v>1133</v>
      </c>
      <c r="D37" t="s">
        <v>1170</v>
      </c>
      <c r="E37" t="s">
        <v>1222</v>
      </c>
      <c r="G37" t="s">
        <v>1347</v>
      </c>
      <c r="I37" t="s">
        <v>1399</v>
      </c>
      <c r="J37">
        <v>21</v>
      </c>
      <c r="O37" t="s">
        <v>1409</v>
      </c>
      <c r="P37">
        <v>1</v>
      </c>
      <c r="Q37" s="5">
        <f t="shared" si="0"/>
        <v>3.663003663003663E-3</v>
      </c>
      <c r="R37" s="5">
        <f t="shared" si="1"/>
        <v>-5.6094717951849598</v>
      </c>
      <c r="S37" s="5">
        <f t="shared" si="2"/>
        <v>-2.0547515733278243E-2</v>
      </c>
    </row>
    <row r="38" spans="1:19" x14ac:dyDescent="0.3">
      <c r="A38" s="1">
        <v>43353</v>
      </c>
      <c r="B38">
        <v>1</v>
      </c>
      <c r="C38" t="s">
        <v>648</v>
      </c>
      <c r="D38" t="s">
        <v>684</v>
      </c>
      <c r="E38" t="s">
        <v>838</v>
      </c>
      <c r="G38" t="s">
        <v>1349</v>
      </c>
      <c r="I38" t="s">
        <v>1400</v>
      </c>
      <c r="J38">
        <v>1</v>
      </c>
      <c r="O38" t="s">
        <v>1441</v>
      </c>
      <c r="P38">
        <v>1</v>
      </c>
      <c r="Q38" s="5">
        <f t="shared" si="0"/>
        <v>3.663003663003663E-3</v>
      </c>
      <c r="R38" s="5">
        <f t="shared" si="1"/>
        <v>-5.6094717951849598</v>
      </c>
      <c r="S38" s="5">
        <f t="shared" si="2"/>
        <v>-2.0547515733278243E-2</v>
      </c>
    </row>
    <row r="39" spans="1:19" x14ac:dyDescent="0.3">
      <c r="A39" s="1">
        <v>43343</v>
      </c>
      <c r="B39">
        <v>11</v>
      </c>
      <c r="C39" t="s">
        <v>226</v>
      </c>
      <c r="D39" t="s">
        <v>222</v>
      </c>
      <c r="E39" t="s">
        <v>302</v>
      </c>
      <c r="G39" t="s">
        <v>1344</v>
      </c>
      <c r="I39" t="s">
        <v>1503</v>
      </c>
      <c r="J39">
        <v>12</v>
      </c>
      <c r="O39" t="s">
        <v>1410</v>
      </c>
      <c r="P39">
        <v>1</v>
      </c>
      <c r="Q39" s="5">
        <f t="shared" si="0"/>
        <v>3.663003663003663E-3</v>
      </c>
      <c r="R39" s="5">
        <f t="shared" si="1"/>
        <v>-5.6094717951849598</v>
      </c>
      <c r="S39" s="5">
        <f t="shared" si="2"/>
        <v>-2.0547515733278243E-2</v>
      </c>
    </row>
    <row r="40" spans="1:19" x14ac:dyDescent="0.3">
      <c r="A40" s="1">
        <v>43412</v>
      </c>
      <c r="B40">
        <v>1</v>
      </c>
      <c r="C40" t="s">
        <v>1133</v>
      </c>
      <c r="D40" t="s">
        <v>1167</v>
      </c>
      <c r="E40" t="s">
        <v>1225</v>
      </c>
      <c r="F40" t="s">
        <v>1180</v>
      </c>
      <c r="G40" t="s">
        <v>1347</v>
      </c>
      <c r="I40" t="s">
        <v>1405</v>
      </c>
      <c r="J40">
        <v>1</v>
      </c>
      <c r="O40" t="s">
        <v>1411</v>
      </c>
      <c r="P40">
        <v>4</v>
      </c>
      <c r="Q40" s="5">
        <f t="shared" si="0"/>
        <v>1.4652014652014652E-2</v>
      </c>
      <c r="R40" s="5">
        <f t="shared" si="1"/>
        <v>-4.223177434065069</v>
      </c>
      <c r="S40" s="5">
        <f t="shared" si="2"/>
        <v>-6.1878057641979033E-2</v>
      </c>
    </row>
    <row r="41" spans="1:19" x14ac:dyDescent="0.3">
      <c r="A41" s="1">
        <v>43412</v>
      </c>
      <c r="B41">
        <v>1</v>
      </c>
      <c r="C41" t="s">
        <v>1133</v>
      </c>
      <c r="D41" t="s">
        <v>1168</v>
      </c>
      <c r="E41" t="s">
        <v>1225</v>
      </c>
      <c r="G41" t="s">
        <v>1347</v>
      </c>
      <c r="I41" t="s">
        <v>1407</v>
      </c>
      <c r="J41">
        <v>1</v>
      </c>
      <c r="O41" t="s">
        <v>1492</v>
      </c>
      <c r="P41">
        <v>1</v>
      </c>
      <c r="Q41" s="5">
        <f t="shared" si="0"/>
        <v>3.663003663003663E-3</v>
      </c>
      <c r="R41" s="5">
        <f t="shared" si="1"/>
        <v>-5.6094717951849598</v>
      </c>
      <c r="S41" s="5">
        <f t="shared" si="2"/>
        <v>-2.0547515733278243E-2</v>
      </c>
    </row>
    <row r="42" spans="1:19" x14ac:dyDescent="0.3">
      <c r="A42" s="1">
        <v>43412</v>
      </c>
      <c r="B42">
        <v>1</v>
      </c>
      <c r="C42" t="s">
        <v>1163</v>
      </c>
      <c r="D42" t="s">
        <v>1166</v>
      </c>
      <c r="E42" t="s">
        <v>1225</v>
      </c>
      <c r="G42" t="s">
        <v>1347</v>
      </c>
      <c r="I42" t="s">
        <v>1504</v>
      </c>
      <c r="J42">
        <v>1</v>
      </c>
      <c r="O42" t="s">
        <v>1412</v>
      </c>
      <c r="P42">
        <v>2</v>
      </c>
      <c r="Q42" s="5">
        <f t="shared" si="0"/>
        <v>7.326007326007326E-3</v>
      </c>
      <c r="R42" s="5">
        <f t="shared" si="1"/>
        <v>-4.9163246146250144</v>
      </c>
      <c r="S42" s="5">
        <f t="shared" si="2"/>
        <v>-3.6017030143772999E-2</v>
      </c>
    </row>
    <row r="43" spans="1:19" x14ac:dyDescent="0.3">
      <c r="A43" s="1">
        <v>43343</v>
      </c>
      <c r="B43">
        <v>1</v>
      </c>
      <c r="C43" t="s">
        <v>179</v>
      </c>
      <c r="D43" t="s">
        <v>194</v>
      </c>
      <c r="E43" t="s">
        <v>298</v>
      </c>
      <c r="F43" t="s">
        <v>214</v>
      </c>
      <c r="G43" t="s">
        <v>1344</v>
      </c>
      <c r="I43" t="s">
        <v>1409</v>
      </c>
      <c r="J43">
        <v>1</v>
      </c>
      <c r="O43" t="s">
        <v>1493</v>
      </c>
      <c r="P43">
        <v>1</v>
      </c>
      <c r="Q43" s="5">
        <f t="shared" si="0"/>
        <v>3.663003663003663E-3</v>
      </c>
      <c r="R43" s="5">
        <f t="shared" si="1"/>
        <v>-5.6094717951849598</v>
      </c>
      <c r="S43" s="5">
        <f t="shared" si="2"/>
        <v>-2.0547515733278243E-2</v>
      </c>
    </row>
    <row r="44" spans="1:19" x14ac:dyDescent="0.3">
      <c r="A44" s="1">
        <v>43412</v>
      </c>
      <c r="B44">
        <v>13</v>
      </c>
      <c r="C44" t="s">
        <v>1130</v>
      </c>
      <c r="D44" t="s">
        <v>1147</v>
      </c>
      <c r="E44" t="s">
        <v>1126</v>
      </c>
      <c r="F44" t="s">
        <v>1157</v>
      </c>
      <c r="G44" t="s">
        <v>1347</v>
      </c>
      <c r="I44" t="s">
        <v>1441</v>
      </c>
      <c r="J44">
        <v>1</v>
      </c>
      <c r="O44" t="s">
        <v>860</v>
      </c>
      <c r="P44">
        <v>2</v>
      </c>
      <c r="Q44" s="5">
        <f t="shared" si="0"/>
        <v>7.326007326007326E-3</v>
      </c>
      <c r="R44" s="5">
        <f t="shared" si="1"/>
        <v>-4.9163246146250144</v>
      </c>
      <c r="S44" s="5">
        <f t="shared" si="2"/>
        <v>-3.6017030143772999E-2</v>
      </c>
    </row>
    <row r="45" spans="1:19" x14ac:dyDescent="0.3">
      <c r="A45" s="1">
        <v>43400</v>
      </c>
      <c r="B45">
        <v>1</v>
      </c>
      <c r="C45" t="s">
        <v>851</v>
      </c>
      <c r="D45" t="s">
        <v>899</v>
      </c>
      <c r="E45" t="s">
        <v>955</v>
      </c>
      <c r="F45" t="s">
        <v>901</v>
      </c>
      <c r="G45" t="s">
        <v>1347</v>
      </c>
      <c r="I45" t="s">
        <v>1410</v>
      </c>
      <c r="J45">
        <v>1</v>
      </c>
      <c r="O45" s="5" t="s">
        <v>1545</v>
      </c>
      <c r="P45" s="5"/>
      <c r="Q45" s="5">
        <f>SUM(S3:S44)</f>
        <v>-2.8363367761753508</v>
      </c>
    </row>
    <row r="46" spans="1:19" x14ac:dyDescent="0.3">
      <c r="A46" s="1">
        <v>43343</v>
      </c>
      <c r="B46">
        <v>1</v>
      </c>
      <c r="C46" t="s">
        <v>179</v>
      </c>
      <c r="D46" t="s">
        <v>211</v>
      </c>
      <c r="E46" t="s">
        <v>298</v>
      </c>
      <c r="F46" t="s">
        <v>249</v>
      </c>
      <c r="G46" t="s">
        <v>1344</v>
      </c>
      <c r="I46" t="s">
        <v>1411</v>
      </c>
      <c r="J46">
        <v>4</v>
      </c>
      <c r="O46" s="5" t="s">
        <v>1546</v>
      </c>
      <c r="P46" s="5"/>
      <c r="Q46" s="5">
        <f>Q45*(-1)</f>
        <v>2.8363367761753508</v>
      </c>
    </row>
    <row r="47" spans="1:19" x14ac:dyDescent="0.3">
      <c r="A47" s="1">
        <v>43369</v>
      </c>
      <c r="B47">
        <v>1</v>
      </c>
      <c r="C47" t="s">
        <v>809</v>
      </c>
      <c r="D47" t="s">
        <v>812</v>
      </c>
      <c r="E47" t="s">
        <v>837</v>
      </c>
      <c r="F47" t="s">
        <v>774</v>
      </c>
      <c r="G47" t="s">
        <v>1349</v>
      </c>
      <c r="I47" t="s">
        <v>1492</v>
      </c>
      <c r="J47">
        <v>1</v>
      </c>
      <c r="O47" t="s">
        <v>1547</v>
      </c>
      <c r="P47">
        <f>Q46/LOG(42)</f>
        <v>1.7473205089035284</v>
      </c>
    </row>
    <row r="48" spans="1:19" x14ac:dyDescent="0.3">
      <c r="A48" s="1">
        <v>43412</v>
      </c>
      <c r="B48">
        <v>1</v>
      </c>
      <c r="C48" t="s">
        <v>1130</v>
      </c>
      <c r="D48" t="s">
        <v>1146</v>
      </c>
      <c r="E48" t="s">
        <v>1126</v>
      </c>
      <c r="F48" t="s">
        <v>1182</v>
      </c>
      <c r="G48" t="s">
        <v>1347</v>
      </c>
      <c r="I48" t="s">
        <v>1412</v>
      </c>
      <c r="J48">
        <v>2</v>
      </c>
    </row>
    <row r="49" spans="1:18" x14ac:dyDescent="0.3">
      <c r="A49" s="1">
        <v>43343</v>
      </c>
      <c r="B49">
        <v>2</v>
      </c>
      <c r="C49" t="s">
        <v>248</v>
      </c>
      <c r="D49" t="s">
        <v>250</v>
      </c>
      <c r="E49" t="s">
        <v>298</v>
      </c>
      <c r="F49" t="s">
        <v>251</v>
      </c>
      <c r="G49" t="s">
        <v>1344</v>
      </c>
      <c r="I49" t="s">
        <v>1493</v>
      </c>
      <c r="J49">
        <v>1</v>
      </c>
    </row>
    <row r="50" spans="1:18" x14ac:dyDescent="0.3">
      <c r="A50" s="1">
        <v>43353</v>
      </c>
      <c r="B50">
        <v>2</v>
      </c>
      <c r="C50" t="s">
        <v>650</v>
      </c>
      <c r="D50" t="s">
        <v>662</v>
      </c>
      <c r="E50" t="s">
        <v>837</v>
      </c>
      <c r="F50" t="s">
        <v>689</v>
      </c>
      <c r="G50" t="s">
        <v>1349</v>
      </c>
      <c r="I50" t="s">
        <v>1264</v>
      </c>
      <c r="J50">
        <v>2</v>
      </c>
      <c r="O50" t="s">
        <v>1548</v>
      </c>
    </row>
    <row r="51" spans="1:18" x14ac:dyDescent="0.3">
      <c r="A51" s="1">
        <v>43369</v>
      </c>
      <c r="B51">
        <v>2</v>
      </c>
      <c r="C51" t="s">
        <v>809</v>
      </c>
      <c r="D51" t="s">
        <v>813</v>
      </c>
      <c r="E51" t="s">
        <v>837</v>
      </c>
      <c r="F51" t="s">
        <v>816</v>
      </c>
      <c r="G51" t="s">
        <v>1349</v>
      </c>
      <c r="O51" t="s">
        <v>1540</v>
      </c>
      <c r="P51" t="s">
        <v>1541</v>
      </c>
      <c r="Q51" t="s">
        <v>1542</v>
      </c>
      <c r="R51" t="s">
        <v>1549</v>
      </c>
    </row>
    <row r="52" spans="1:18" x14ac:dyDescent="0.3">
      <c r="A52" s="1">
        <v>43400</v>
      </c>
      <c r="B52">
        <v>1</v>
      </c>
      <c r="C52" t="s">
        <v>851</v>
      </c>
      <c r="D52" t="s">
        <v>898</v>
      </c>
      <c r="E52" t="s">
        <v>955</v>
      </c>
      <c r="F52" t="s">
        <v>875</v>
      </c>
      <c r="G52" t="s">
        <v>1347</v>
      </c>
      <c r="O52" t="s">
        <v>4</v>
      </c>
      <c r="P52">
        <v>65</v>
      </c>
      <c r="Q52">
        <f>P52/273</f>
        <v>0.23809523809523808</v>
      </c>
      <c r="R52" s="10">
        <f>Q52*Q52</f>
        <v>5.6689342403628114E-2</v>
      </c>
    </row>
    <row r="53" spans="1:18" x14ac:dyDescent="0.3">
      <c r="A53" s="1">
        <v>43412</v>
      </c>
      <c r="B53">
        <v>16</v>
      </c>
      <c r="C53" t="s">
        <v>1130</v>
      </c>
      <c r="D53" t="s">
        <v>1173</v>
      </c>
      <c r="E53" t="s">
        <v>1126</v>
      </c>
      <c r="F53" t="s">
        <v>1183</v>
      </c>
      <c r="G53" t="s">
        <v>1347</v>
      </c>
      <c r="O53" t="s">
        <v>1417</v>
      </c>
      <c r="P53">
        <v>3</v>
      </c>
      <c r="Q53">
        <f t="shared" ref="Q53:Q93" si="3">P53/273</f>
        <v>1.098901098901099E-2</v>
      </c>
      <c r="R53" s="10">
        <f t="shared" ref="R53:R93" si="4">Q53*Q53</f>
        <v>1.207583625166043E-4</v>
      </c>
    </row>
    <row r="54" spans="1:18" x14ac:dyDescent="0.3">
      <c r="A54" s="1">
        <v>43369</v>
      </c>
      <c r="B54">
        <v>1</v>
      </c>
      <c r="C54" t="s">
        <v>809</v>
      </c>
      <c r="D54" t="s">
        <v>814</v>
      </c>
      <c r="E54" t="s">
        <v>1126</v>
      </c>
      <c r="F54" t="s">
        <v>1129</v>
      </c>
      <c r="G54" t="s">
        <v>1349</v>
      </c>
      <c r="O54" t="s">
        <v>255</v>
      </c>
      <c r="P54">
        <v>12</v>
      </c>
      <c r="Q54">
        <f t="shared" si="3"/>
        <v>4.3956043956043959E-2</v>
      </c>
      <c r="R54" s="10">
        <f t="shared" si="4"/>
        <v>1.9321338002656688E-3</v>
      </c>
    </row>
    <row r="55" spans="1:18" x14ac:dyDescent="0.3">
      <c r="A55" s="1">
        <v>43353</v>
      </c>
      <c r="B55">
        <v>12</v>
      </c>
      <c r="C55" t="s">
        <v>650</v>
      </c>
      <c r="D55" t="s">
        <v>663</v>
      </c>
      <c r="E55" t="s">
        <v>837</v>
      </c>
      <c r="F55" t="s">
        <v>844</v>
      </c>
      <c r="G55" t="s">
        <v>1349</v>
      </c>
      <c r="O55" t="s">
        <v>1498</v>
      </c>
      <c r="P55">
        <v>1</v>
      </c>
      <c r="Q55">
        <f t="shared" si="3"/>
        <v>3.663003663003663E-3</v>
      </c>
      <c r="R55" s="10">
        <f t="shared" si="4"/>
        <v>1.3417595835178253E-5</v>
      </c>
    </row>
    <row r="56" spans="1:18" x14ac:dyDescent="0.3">
      <c r="A56" s="1">
        <v>43353</v>
      </c>
      <c r="B56">
        <v>1</v>
      </c>
      <c r="C56" t="s">
        <v>650</v>
      </c>
      <c r="D56" t="s">
        <v>680</v>
      </c>
      <c r="E56" t="s">
        <v>837</v>
      </c>
      <c r="F56" t="s">
        <v>688</v>
      </c>
      <c r="G56" t="s">
        <v>1349</v>
      </c>
      <c r="O56" t="s">
        <v>1373</v>
      </c>
      <c r="P56">
        <v>18</v>
      </c>
      <c r="Q56">
        <f t="shared" si="3"/>
        <v>6.5934065934065936E-2</v>
      </c>
      <c r="R56" s="10">
        <f t="shared" si="4"/>
        <v>4.3473010505977539E-3</v>
      </c>
    </row>
    <row r="57" spans="1:18" x14ac:dyDescent="0.3">
      <c r="A57" s="1">
        <v>43353</v>
      </c>
      <c r="B57">
        <v>1</v>
      </c>
      <c r="C57" t="s">
        <v>650</v>
      </c>
      <c r="D57" t="s">
        <v>662</v>
      </c>
      <c r="E57" t="s">
        <v>837</v>
      </c>
      <c r="F57" t="s">
        <v>690</v>
      </c>
      <c r="G57" t="s">
        <v>1349</v>
      </c>
      <c r="O57" t="s">
        <v>1374</v>
      </c>
      <c r="P57">
        <v>1</v>
      </c>
      <c r="Q57">
        <f t="shared" si="3"/>
        <v>3.663003663003663E-3</v>
      </c>
      <c r="R57" s="10">
        <f t="shared" si="4"/>
        <v>1.3417595835178253E-5</v>
      </c>
    </row>
    <row r="58" spans="1:18" x14ac:dyDescent="0.3">
      <c r="A58" s="1">
        <v>43369</v>
      </c>
      <c r="B58">
        <v>1</v>
      </c>
      <c r="C58" t="s">
        <v>810</v>
      </c>
      <c r="D58" t="s">
        <v>815</v>
      </c>
      <c r="E58" t="s">
        <v>842</v>
      </c>
      <c r="G58" t="s">
        <v>1349</v>
      </c>
      <c r="O58" t="s">
        <v>1375</v>
      </c>
      <c r="P58">
        <v>31</v>
      </c>
      <c r="Q58">
        <f t="shared" si="3"/>
        <v>0.11355311355311355</v>
      </c>
      <c r="R58" s="10">
        <f t="shared" si="4"/>
        <v>1.2894309597606301E-2</v>
      </c>
    </row>
    <row r="59" spans="1:18" x14ac:dyDescent="0.3">
      <c r="A59" s="1">
        <v>43353</v>
      </c>
      <c r="B59">
        <v>1</v>
      </c>
      <c r="C59" t="s">
        <v>648</v>
      </c>
      <c r="D59" t="s">
        <v>681</v>
      </c>
      <c r="E59" t="s">
        <v>842</v>
      </c>
      <c r="G59" t="s">
        <v>1349</v>
      </c>
      <c r="O59" t="s">
        <v>1428</v>
      </c>
      <c r="P59">
        <v>7</v>
      </c>
      <c r="Q59">
        <f t="shared" si="3"/>
        <v>2.564102564102564E-2</v>
      </c>
      <c r="R59" s="10">
        <f t="shared" si="4"/>
        <v>6.5746219592373431E-4</v>
      </c>
    </row>
    <row r="60" spans="1:18" x14ac:dyDescent="0.3">
      <c r="A60" s="1">
        <v>43353</v>
      </c>
      <c r="B60">
        <v>1</v>
      </c>
      <c r="C60" t="s">
        <v>648</v>
      </c>
      <c r="D60" t="s">
        <v>683</v>
      </c>
      <c r="E60" t="s">
        <v>842</v>
      </c>
      <c r="G60" t="s">
        <v>1349</v>
      </c>
      <c r="O60" t="s">
        <v>396</v>
      </c>
      <c r="P60">
        <v>22</v>
      </c>
      <c r="Q60">
        <f t="shared" si="3"/>
        <v>8.0586080586080591E-2</v>
      </c>
      <c r="R60" s="10">
        <f t="shared" si="4"/>
        <v>6.4941163842262752E-3</v>
      </c>
    </row>
    <row r="61" spans="1:18" x14ac:dyDescent="0.3">
      <c r="A61" s="1">
        <v>43412</v>
      </c>
      <c r="B61">
        <v>1</v>
      </c>
      <c r="C61" t="s">
        <v>1134</v>
      </c>
      <c r="D61" t="s">
        <v>1174</v>
      </c>
      <c r="E61" t="s">
        <v>1223</v>
      </c>
      <c r="G61" t="s">
        <v>1347</v>
      </c>
      <c r="O61" t="s">
        <v>1378</v>
      </c>
      <c r="P61">
        <v>1</v>
      </c>
      <c r="Q61">
        <f t="shared" si="3"/>
        <v>3.663003663003663E-3</v>
      </c>
      <c r="R61" s="10">
        <f t="shared" si="4"/>
        <v>1.3417595835178253E-5</v>
      </c>
    </row>
    <row r="62" spans="1:18" x14ac:dyDescent="0.3">
      <c r="A62" s="1">
        <v>43353</v>
      </c>
      <c r="B62">
        <v>1</v>
      </c>
      <c r="C62" t="s">
        <v>648</v>
      </c>
      <c r="D62" t="s">
        <v>682</v>
      </c>
      <c r="E62" t="s">
        <v>842</v>
      </c>
      <c r="G62" t="s">
        <v>1349</v>
      </c>
      <c r="O62" t="s">
        <v>817</v>
      </c>
      <c r="P62">
        <v>10</v>
      </c>
      <c r="Q62">
        <f t="shared" si="3"/>
        <v>3.6630036630036632E-2</v>
      </c>
      <c r="R62" s="10">
        <f t="shared" si="4"/>
        <v>1.3417595835178253E-3</v>
      </c>
    </row>
    <row r="63" spans="1:18" x14ac:dyDescent="0.3">
      <c r="A63" s="1">
        <v>43385</v>
      </c>
      <c r="B63">
        <v>1</v>
      </c>
      <c r="C63" t="s">
        <v>748</v>
      </c>
      <c r="D63" t="s">
        <v>829</v>
      </c>
      <c r="E63" t="s">
        <v>842</v>
      </c>
      <c r="G63" t="s">
        <v>1341</v>
      </c>
      <c r="O63" t="s">
        <v>257</v>
      </c>
      <c r="P63">
        <v>8</v>
      </c>
      <c r="Q63">
        <f t="shared" si="3"/>
        <v>2.9304029304029304E-2</v>
      </c>
      <c r="R63" s="10">
        <f t="shared" si="4"/>
        <v>8.5872613345140821E-4</v>
      </c>
    </row>
    <row r="64" spans="1:18" x14ac:dyDescent="0.3">
      <c r="A64" s="1">
        <v>43412</v>
      </c>
      <c r="B64">
        <v>2</v>
      </c>
      <c r="C64" t="s">
        <v>1134</v>
      </c>
      <c r="D64" t="s">
        <v>1150</v>
      </c>
      <c r="E64" t="s">
        <v>1223</v>
      </c>
      <c r="G64" t="s">
        <v>1347</v>
      </c>
      <c r="O64" t="s">
        <v>1385</v>
      </c>
      <c r="P64">
        <v>2</v>
      </c>
      <c r="Q64">
        <f t="shared" si="3"/>
        <v>7.326007326007326E-3</v>
      </c>
      <c r="R64" s="10">
        <f t="shared" si="4"/>
        <v>5.3670383340713013E-5</v>
      </c>
    </row>
    <row r="65" spans="1:18" x14ac:dyDescent="0.3">
      <c r="A65" s="1">
        <v>43412</v>
      </c>
      <c r="B65">
        <v>1</v>
      </c>
      <c r="C65" t="s">
        <v>1134</v>
      </c>
      <c r="D65" t="s">
        <v>1177</v>
      </c>
      <c r="E65" t="s">
        <v>1223</v>
      </c>
      <c r="G65" t="s">
        <v>1347</v>
      </c>
      <c r="O65" t="s">
        <v>977</v>
      </c>
      <c r="P65">
        <v>1</v>
      </c>
      <c r="Q65">
        <f t="shared" si="3"/>
        <v>3.663003663003663E-3</v>
      </c>
      <c r="R65" s="10">
        <f t="shared" si="4"/>
        <v>1.3417595835178253E-5</v>
      </c>
    </row>
    <row r="66" spans="1:18" x14ac:dyDescent="0.3">
      <c r="A66" s="1">
        <v>43343</v>
      </c>
      <c r="B66">
        <v>1</v>
      </c>
      <c r="C66" t="s">
        <v>226</v>
      </c>
      <c r="D66" t="s">
        <v>252</v>
      </c>
      <c r="E66" t="s">
        <v>299</v>
      </c>
      <c r="G66" t="s">
        <v>1344</v>
      </c>
      <c r="O66" t="s">
        <v>1424</v>
      </c>
      <c r="P66">
        <v>2</v>
      </c>
      <c r="Q66">
        <f t="shared" si="3"/>
        <v>7.326007326007326E-3</v>
      </c>
      <c r="R66" s="10">
        <f t="shared" si="4"/>
        <v>5.3670383340713013E-5</v>
      </c>
    </row>
    <row r="67" spans="1:18" x14ac:dyDescent="0.3">
      <c r="A67" s="1">
        <v>43369</v>
      </c>
      <c r="B67">
        <v>1</v>
      </c>
      <c r="C67" t="s">
        <v>811</v>
      </c>
      <c r="D67" t="s">
        <v>114</v>
      </c>
      <c r="E67" t="s">
        <v>842</v>
      </c>
      <c r="G67" t="s">
        <v>1349</v>
      </c>
      <c r="O67" t="s">
        <v>1499</v>
      </c>
      <c r="P67">
        <v>1</v>
      </c>
      <c r="Q67">
        <f t="shared" si="3"/>
        <v>3.663003663003663E-3</v>
      </c>
      <c r="R67" s="10">
        <f t="shared" si="4"/>
        <v>1.3417595835178253E-5</v>
      </c>
    </row>
    <row r="68" spans="1:18" x14ac:dyDescent="0.3">
      <c r="A68" s="1">
        <v>43412</v>
      </c>
      <c r="B68">
        <v>1</v>
      </c>
      <c r="C68" t="s">
        <v>1134</v>
      </c>
      <c r="D68" t="s">
        <v>1175</v>
      </c>
      <c r="E68" t="s">
        <v>1223</v>
      </c>
      <c r="G68" t="s">
        <v>1347</v>
      </c>
      <c r="O68" t="s">
        <v>1389</v>
      </c>
      <c r="P68">
        <v>1</v>
      </c>
      <c r="Q68">
        <f t="shared" si="3"/>
        <v>3.663003663003663E-3</v>
      </c>
      <c r="R68" s="10">
        <f t="shared" si="4"/>
        <v>1.3417595835178253E-5</v>
      </c>
    </row>
    <row r="69" spans="1:18" x14ac:dyDescent="0.3">
      <c r="A69" s="1">
        <v>43412</v>
      </c>
      <c r="B69">
        <v>2</v>
      </c>
      <c r="C69" t="s">
        <v>1134</v>
      </c>
      <c r="D69" t="s">
        <v>1176</v>
      </c>
      <c r="E69" t="s">
        <v>1223</v>
      </c>
      <c r="G69" t="s">
        <v>1347</v>
      </c>
      <c r="O69" t="s">
        <v>1426</v>
      </c>
      <c r="P69">
        <v>1</v>
      </c>
      <c r="Q69">
        <f t="shared" si="3"/>
        <v>3.663003663003663E-3</v>
      </c>
      <c r="R69" s="10">
        <f t="shared" si="4"/>
        <v>1.3417595835178253E-5</v>
      </c>
    </row>
    <row r="70" spans="1:18" x14ac:dyDescent="0.3">
      <c r="A70" s="1"/>
      <c r="O70" t="s">
        <v>1452</v>
      </c>
      <c r="P70">
        <v>1</v>
      </c>
      <c r="Q70">
        <f t="shared" si="3"/>
        <v>3.663003663003663E-3</v>
      </c>
      <c r="R70" s="10">
        <f t="shared" si="4"/>
        <v>1.3417595835178253E-5</v>
      </c>
    </row>
    <row r="71" spans="1:18" x14ac:dyDescent="0.3">
      <c r="A71" s="1"/>
      <c r="O71" t="s">
        <v>1427</v>
      </c>
      <c r="P71">
        <v>1</v>
      </c>
      <c r="Q71">
        <f t="shared" si="3"/>
        <v>3.663003663003663E-3</v>
      </c>
      <c r="R71" s="10">
        <f t="shared" si="4"/>
        <v>1.3417595835178253E-5</v>
      </c>
    </row>
    <row r="72" spans="1:18" x14ac:dyDescent="0.3">
      <c r="A72" s="1"/>
      <c r="O72" t="s">
        <v>1429</v>
      </c>
      <c r="P72">
        <v>11</v>
      </c>
      <c r="Q72">
        <f t="shared" si="3"/>
        <v>4.0293040293040296E-2</v>
      </c>
      <c r="R72" s="10">
        <f t="shared" si="4"/>
        <v>1.6235290960565688E-3</v>
      </c>
    </row>
    <row r="73" spans="1:18" x14ac:dyDescent="0.3">
      <c r="A73" s="1"/>
      <c r="O73" t="s">
        <v>1501</v>
      </c>
      <c r="P73">
        <v>1</v>
      </c>
      <c r="Q73">
        <f t="shared" si="3"/>
        <v>3.663003663003663E-3</v>
      </c>
      <c r="R73" s="10">
        <f t="shared" si="4"/>
        <v>1.3417595835178253E-5</v>
      </c>
    </row>
    <row r="74" spans="1:18" x14ac:dyDescent="0.3">
      <c r="A74" s="1"/>
      <c r="O74" t="s">
        <v>1392</v>
      </c>
      <c r="P74">
        <v>1</v>
      </c>
      <c r="Q74">
        <f t="shared" si="3"/>
        <v>3.663003663003663E-3</v>
      </c>
      <c r="R74" s="10">
        <f t="shared" si="4"/>
        <v>1.3417595835178253E-5</v>
      </c>
    </row>
    <row r="75" spans="1:18" x14ac:dyDescent="0.3">
      <c r="A75" s="1"/>
      <c r="O75" t="s">
        <v>1481</v>
      </c>
      <c r="P75">
        <v>1</v>
      </c>
      <c r="Q75">
        <f t="shared" si="3"/>
        <v>3.663003663003663E-3</v>
      </c>
      <c r="R75" s="10">
        <f t="shared" si="4"/>
        <v>1.3417595835178253E-5</v>
      </c>
    </row>
    <row r="76" spans="1:18" x14ac:dyDescent="0.3">
      <c r="A76" s="1"/>
      <c r="O76" t="s">
        <v>1396</v>
      </c>
      <c r="P76">
        <v>14</v>
      </c>
      <c r="Q76">
        <f t="shared" si="3"/>
        <v>5.128205128205128E-2</v>
      </c>
      <c r="R76" s="10">
        <f t="shared" si="4"/>
        <v>2.6298487836949372E-3</v>
      </c>
    </row>
    <row r="77" spans="1:18" x14ac:dyDescent="0.3">
      <c r="A77" s="1"/>
      <c r="O77" t="s">
        <v>1486</v>
      </c>
      <c r="P77">
        <v>1</v>
      </c>
      <c r="Q77">
        <f t="shared" si="3"/>
        <v>3.663003663003663E-3</v>
      </c>
      <c r="R77" s="10">
        <f t="shared" si="4"/>
        <v>1.3417595835178253E-5</v>
      </c>
    </row>
    <row r="78" spans="1:18" x14ac:dyDescent="0.3">
      <c r="O78" t="s">
        <v>31</v>
      </c>
      <c r="P78">
        <v>3</v>
      </c>
      <c r="Q78">
        <f t="shared" si="3"/>
        <v>1.098901098901099E-2</v>
      </c>
      <c r="R78" s="10">
        <f t="shared" si="4"/>
        <v>1.207583625166043E-4</v>
      </c>
    </row>
    <row r="79" spans="1:18" x14ac:dyDescent="0.3">
      <c r="O79" t="s">
        <v>1435</v>
      </c>
      <c r="P79">
        <v>2</v>
      </c>
      <c r="Q79">
        <f t="shared" si="3"/>
        <v>7.326007326007326E-3</v>
      </c>
      <c r="R79" s="10">
        <f t="shared" si="4"/>
        <v>5.3670383340713013E-5</v>
      </c>
    </row>
    <row r="80" spans="1:18" x14ac:dyDescent="0.3">
      <c r="O80" t="s">
        <v>263</v>
      </c>
      <c r="P80">
        <v>21</v>
      </c>
      <c r="Q80">
        <f t="shared" si="3"/>
        <v>7.6923076923076927E-2</v>
      </c>
      <c r="R80" s="10">
        <f t="shared" si="4"/>
        <v>5.9171597633136102E-3</v>
      </c>
    </row>
    <row r="81" spans="15:18" x14ac:dyDescent="0.3">
      <c r="O81" t="s">
        <v>1400</v>
      </c>
      <c r="P81">
        <v>1</v>
      </c>
      <c r="Q81">
        <f t="shared" si="3"/>
        <v>3.663003663003663E-3</v>
      </c>
      <c r="R81" s="10">
        <f t="shared" si="4"/>
        <v>1.3417595835178253E-5</v>
      </c>
    </row>
    <row r="82" spans="15:18" x14ac:dyDescent="0.3">
      <c r="O82" t="s">
        <v>27</v>
      </c>
      <c r="P82">
        <v>12</v>
      </c>
      <c r="Q82">
        <f t="shared" si="3"/>
        <v>4.3956043956043959E-2</v>
      </c>
      <c r="R82" s="10">
        <f t="shared" si="4"/>
        <v>1.9321338002656688E-3</v>
      </c>
    </row>
    <row r="83" spans="15:18" x14ac:dyDescent="0.3">
      <c r="O83" t="s">
        <v>271</v>
      </c>
      <c r="P83">
        <v>1</v>
      </c>
      <c r="Q83">
        <f t="shared" si="3"/>
        <v>3.663003663003663E-3</v>
      </c>
      <c r="R83" s="10">
        <f t="shared" si="4"/>
        <v>1.3417595835178253E-5</v>
      </c>
    </row>
    <row r="84" spans="15:18" x14ac:dyDescent="0.3">
      <c r="O84" t="s">
        <v>274</v>
      </c>
      <c r="P84">
        <v>1</v>
      </c>
      <c r="Q84">
        <f t="shared" si="3"/>
        <v>3.663003663003663E-3</v>
      </c>
      <c r="R84" s="10">
        <f t="shared" si="4"/>
        <v>1.3417595835178253E-5</v>
      </c>
    </row>
    <row r="85" spans="15:18" x14ac:dyDescent="0.3">
      <c r="O85" t="s">
        <v>1504</v>
      </c>
      <c r="P85">
        <v>1</v>
      </c>
      <c r="Q85">
        <f t="shared" si="3"/>
        <v>3.663003663003663E-3</v>
      </c>
      <c r="R85" s="10">
        <f t="shared" si="4"/>
        <v>1.3417595835178253E-5</v>
      </c>
    </row>
    <row r="86" spans="15:18" x14ac:dyDescent="0.3">
      <c r="O86" t="s">
        <v>1409</v>
      </c>
      <c r="P86">
        <v>1</v>
      </c>
      <c r="Q86">
        <f t="shared" si="3"/>
        <v>3.663003663003663E-3</v>
      </c>
      <c r="R86" s="10">
        <f t="shared" si="4"/>
        <v>1.3417595835178253E-5</v>
      </c>
    </row>
    <row r="87" spans="15:18" x14ac:dyDescent="0.3">
      <c r="O87" t="s">
        <v>1441</v>
      </c>
      <c r="P87">
        <v>1</v>
      </c>
      <c r="Q87">
        <f t="shared" si="3"/>
        <v>3.663003663003663E-3</v>
      </c>
      <c r="R87" s="10">
        <f t="shared" si="4"/>
        <v>1.3417595835178253E-5</v>
      </c>
    </row>
    <row r="88" spans="15:18" x14ac:dyDescent="0.3">
      <c r="O88" t="s">
        <v>1410</v>
      </c>
      <c r="P88">
        <v>1</v>
      </c>
      <c r="Q88">
        <f t="shared" si="3"/>
        <v>3.663003663003663E-3</v>
      </c>
      <c r="R88" s="10">
        <f t="shared" si="4"/>
        <v>1.3417595835178253E-5</v>
      </c>
    </row>
    <row r="89" spans="15:18" x14ac:dyDescent="0.3">
      <c r="O89" t="s">
        <v>1411</v>
      </c>
      <c r="P89">
        <v>4</v>
      </c>
      <c r="Q89">
        <f t="shared" si="3"/>
        <v>1.4652014652014652E-2</v>
      </c>
      <c r="R89" s="10">
        <f t="shared" si="4"/>
        <v>2.1468153336285205E-4</v>
      </c>
    </row>
    <row r="90" spans="15:18" x14ac:dyDescent="0.3">
      <c r="O90" t="s">
        <v>1492</v>
      </c>
      <c r="P90">
        <v>1</v>
      </c>
      <c r="Q90">
        <f t="shared" si="3"/>
        <v>3.663003663003663E-3</v>
      </c>
      <c r="R90" s="10">
        <f t="shared" si="4"/>
        <v>1.3417595835178253E-5</v>
      </c>
    </row>
    <row r="91" spans="15:18" x14ac:dyDescent="0.3">
      <c r="O91" t="s">
        <v>1412</v>
      </c>
      <c r="P91">
        <v>2</v>
      </c>
      <c r="Q91">
        <f t="shared" si="3"/>
        <v>7.326007326007326E-3</v>
      </c>
      <c r="R91" s="10">
        <f t="shared" si="4"/>
        <v>5.3670383340713013E-5</v>
      </c>
    </row>
    <row r="92" spans="15:18" x14ac:dyDescent="0.3">
      <c r="O92" t="s">
        <v>1493</v>
      </c>
      <c r="P92">
        <v>1</v>
      </c>
      <c r="Q92">
        <f t="shared" si="3"/>
        <v>3.663003663003663E-3</v>
      </c>
      <c r="R92" s="10">
        <f t="shared" si="4"/>
        <v>1.3417595835178253E-5</v>
      </c>
    </row>
    <row r="93" spans="15:18" x14ac:dyDescent="0.3">
      <c r="O93" t="s">
        <v>860</v>
      </c>
      <c r="P93">
        <v>2</v>
      </c>
      <c r="Q93">
        <f t="shared" si="3"/>
        <v>7.326007326007326E-3</v>
      </c>
      <c r="R93" s="10">
        <f t="shared" si="4"/>
        <v>5.3670383340713013E-5</v>
      </c>
    </row>
    <row r="95" spans="15:18" x14ac:dyDescent="0.3">
      <c r="O95" s="6">
        <f>SUM(R52:R93)</f>
        <v>9.833755987602133E-2</v>
      </c>
      <c r="P95" s="5" t="s">
        <v>1550</v>
      </c>
      <c r="Q95" s="5"/>
      <c r="R95" s="5"/>
    </row>
    <row r="96" spans="15:18" x14ac:dyDescent="0.3">
      <c r="O96" s="6">
        <f>1-O95</f>
        <v>0.90166244012397867</v>
      </c>
      <c r="P96" s="5" t="s">
        <v>1551</v>
      </c>
      <c r="Q96" s="5"/>
      <c r="R96" s="5"/>
    </row>
  </sheetData>
  <sortState ref="A1:G69">
    <sortCondition ref="E1:E6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4" workbookViewId="0">
      <selection activeCell="P51" sqref="P51:S98"/>
    </sheetView>
  </sheetViews>
  <sheetFormatPr defaultRowHeight="16.2" x14ac:dyDescent="0.3"/>
  <sheetData>
    <row r="1" spans="1:20" x14ac:dyDescent="0.3">
      <c r="A1" s="1">
        <v>43343</v>
      </c>
      <c r="B1">
        <v>203</v>
      </c>
      <c r="C1" t="s">
        <v>226</v>
      </c>
      <c r="D1" t="s">
        <v>207</v>
      </c>
      <c r="E1" t="s">
        <v>297</v>
      </c>
      <c r="F1" t="s">
        <v>262</v>
      </c>
      <c r="G1" t="s">
        <v>1344</v>
      </c>
      <c r="J1" t="s">
        <v>1330</v>
      </c>
      <c r="K1" t="s">
        <v>1331</v>
      </c>
      <c r="P1" s="5" t="s">
        <v>1539</v>
      </c>
      <c r="Q1" s="5"/>
      <c r="R1" s="5"/>
      <c r="S1" s="5"/>
      <c r="T1" s="5"/>
    </row>
    <row r="2" spans="1:20" x14ac:dyDescent="0.3">
      <c r="A2" s="1">
        <v>43353</v>
      </c>
      <c r="B2">
        <v>25</v>
      </c>
      <c r="C2" t="s">
        <v>401</v>
      </c>
      <c r="D2" t="s">
        <v>423</v>
      </c>
      <c r="E2" t="s">
        <v>446</v>
      </c>
      <c r="F2" t="s">
        <v>425</v>
      </c>
      <c r="G2" t="s">
        <v>1349</v>
      </c>
      <c r="I2" t="s">
        <v>1332</v>
      </c>
      <c r="J2">
        <v>10</v>
      </c>
      <c r="K2">
        <v>497</v>
      </c>
      <c r="P2" s="5" t="s">
        <v>1540</v>
      </c>
      <c r="Q2" s="5" t="s">
        <v>1541</v>
      </c>
      <c r="R2" s="5" t="s">
        <v>1542</v>
      </c>
      <c r="S2" s="5" t="s">
        <v>1543</v>
      </c>
      <c r="T2" s="5" t="s">
        <v>1544</v>
      </c>
    </row>
    <row r="3" spans="1:20" x14ac:dyDescent="0.3">
      <c r="A3" s="1">
        <v>43369</v>
      </c>
      <c r="B3">
        <v>3</v>
      </c>
      <c r="C3" t="s">
        <v>533</v>
      </c>
      <c r="D3" t="s">
        <v>503</v>
      </c>
      <c r="E3" t="s">
        <v>527</v>
      </c>
      <c r="F3" t="s">
        <v>568</v>
      </c>
      <c r="G3" t="s">
        <v>1349</v>
      </c>
      <c r="I3" t="s">
        <v>1333</v>
      </c>
      <c r="J3">
        <v>17</v>
      </c>
      <c r="K3">
        <v>65</v>
      </c>
      <c r="P3" t="s">
        <v>1365</v>
      </c>
      <c r="Q3">
        <v>232</v>
      </c>
      <c r="R3" s="5">
        <f>Q3/674</f>
        <v>0.34421364985163205</v>
      </c>
      <c r="S3" s="5">
        <f>LN(R3)</f>
        <v>-1.0664927392459971</v>
      </c>
      <c r="T3" s="5">
        <f>R3*S3</f>
        <v>-0.36710135831612956</v>
      </c>
    </row>
    <row r="4" spans="1:20" x14ac:dyDescent="0.3">
      <c r="A4" s="1">
        <v>43400</v>
      </c>
      <c r="B4">
        <v>1</v>
      </c>
      <c r="C4" t="s">
        <v>882</v>
      </c>
      <c r="D4" t="s">
        <v>918</v>
      </c>
      <c r="E4" t="s">
        <v>957</v>
      </c>
      <c r="F4" t="s">
        <v>919</v>
      </c>
      <c r="G4" t="s">
        <v>1347</v>
      </c>
      <c r="I4" t="s">
        <v>1334</v>
      </c>
      <c r="J4">
        <v>3</v>
      </c>
      <c r="K4">
        <v>3</v>
      </c>
      <c r="P4" t="s">
        <v>1366</v>
      </c>
      <c r="Q4">
        <v>1</v>
      </c>
      <c r="R4" s="5">
        <f t="shared" ref="R4:R45" si="0">Q4/674</f>
        <v>1.483679525222552E-3</v>
      </c>
      <c r="S4" s="5">
        <f t="shared" ref="S4:S45" si="1">LN(R4)</f>
        <v>-6.513230110912307</v>
      </c>
      <c r="T4" s="5">
        <f t="shared" ref="T4:T45" si="2">R4*S4</f>
        <v>-9.6635461586236007E-3</v>
      </c>
    </row>
    <row r="5" spans="1:20" x14ac:dyDescent="0.3">
      <c r="A5" s="1">
        <v>43321</v>
      </c>
      <c r="B5">
        <v>1</v>
      </c>
      <c r="C5" t="s">
        <v>0</v>
      </c>
      <c r="D5" t="s">
        <v>1</v>
      </c>
      <c r="E5" t="s">
        <v>69</v>
      </c>
      <c r="F5" t="s">
        <v>37</v>
      </c>
      <c r="G5" t="s">
        <v>1343</v>
      </c>
      <c r="I5" t="s">
        <v>1335</v>
      </c>
      <c r="J5">
        <v>9</v>
      </c>
      <c r="K5">
        <v>102</v>
      </c>
      <c r="P5" t="s">
        <v>1417</v>
      </c>
      <c r="Q5">
        <v>1</v>
      </c>
      <c r="R5" s="5">
        <f t="shared" si="0"/>
        <v>1.483679525222552E-3</v>
      </c>
      <c r="S5" s="5">
        <f t="shared" si="1"/>
        <v>-6.513230110912307</v>
      </c>
      <c r="T5" s="5">
        <f t="shared" si="2"/>
        <v>-9.6635461586236007E-3</v>
      </c>
    </row>
    <row r="6" spans="1:20" x14ac:dyDescent="0.3">
      <c r="A6" s="1">
        <v>43412</v>
      </c>
      <c r="B6">
        <v>1</v>
      </c>
      <c r="C6" t="s">
        <v>965</v>
      </c>
      <c r="D6" t="s">
        <v>1023</v>
      </c>
      <c r="E6" t="s">
        <v>1065</v>
      </c>
      <c r="F6" t="s">
        <v>1034</v>
      </c>
      <c r="G6" t="s">
        <v>1347</v>
      </c>
      <c r="I6" t="s">
        <v>1336</v>
      </c>
      <c r="J6">
        <v>4</v>
      </c>
      <c r="K6">
        <v>7</v>
      </c>
      <c r="P6" t="s">
        <v>255</v>
      </c>
      <c r="Q6">
        <v>231</v>
      </c>
      <c r="R6" s="5">
        <f t="shared" si="0"/>
        <v>0.34272997032640951</v>
      </c>
      <c r="S6" s="5">
        <f t="shared" si="1"/>
        <v>-1.0708124003905135</v>
      </c>
      <c r="T6" s="5">
        <f t="shared" si="2"/>
        <v>-0.36699950221099203</v>
      </c>
    </row>
    <row r="7" spans="1:20" x14ac:dyDescent="0.3">
      <c r="A7" s="1">
        <v>43343</v>
      </c>
      <c r="B7">
        <v>210</v>
      </c>
      <c r="C7" t="s">
        <v>226</v>
      </c>
      <c r="D7" t="s">
        <v>254</v>
      </c>
      <c r="E7" t="s">
        <v>297</v>
      </c>
      <c r="F7" t="s">
        <v>255</v>
      </c>
      <c r="G7" t="s">
        <v>1344</v>
      </c>
      <c r="I7" t="s">
        <v>1337</v>
      </c>
      <c r="J7">
        <v>43</v>
      </c>
      <c r="K7">
        <v>674</v>
      </c>
      <c r="P7" t="s">
        <v>1369</v>
      </c>
      <c r="Q7">
        <v>2</v>
      </c>
      <c r="R7" s="5">
        <f t="shared" si="0"/>
        <v>2.967359050445104E-3</v>
      </c>
      <c r="S7" s="5">
        <f t="shared" si="1"/>
        <v>-5.8200829303523616</v>
      </c>
      <c r="T7" s="5">
        <f t="shared" si="2"/>
        <v>-1.727027575772214E-2</v>
      </c>
    </row>
    <row r="8" spans="1:20" x14ac:dyDescent="0.3">
      <c r="A8" s="1">
        <v>43353</v>
      </c>
      <c r="B8">
        <v>6</v>
      </c>
      <c r="C8" t="s">
        <v>401</v>
      </c>
      <c r="D8" t="s">
        <v>423</v>
      </c>
      <c r="E8" t="s">
        <v>446</v>
      </c>
      <c r="F8" t="s">
        <v>424</v>
      </c>
      <c r="G8" t="s">
        <v>1349</v>
      </c>
      <c r="P8" t="s">
        <v>1370</v>
      </c>
      <c r="Q8">
        <v>3</v>
      </c>
      <c r="R8" s="5">
        <f t="shared" si="0"/>
        <v>4.4510385756676559E-3</v>
      </c>
      <c r="S8" s="5">
        <f t="shared" si="1"/>
        <v>-5.414617822244197</v>
      </c>
      <c r="T8" s="5">
        <f t="shared" si="2"/>
        <v>-2.4100672799306517E-2</v>
      </c>
    </row>
    <row r="9" spans="1:20" x14ac:dyDescent="0.3">
      <c r="A9" s="1">
        <v>43385</v>
      </c>
      <c r="B9">
        <v>9</v>
      </c>
      <c r="C9" t="s">
        <v>582</v>
      </c>
      <c r="D9" t="s">
        <v>608</v>
      </c>
      <c r="E9" t="s">
        <v>640</v>
      </c>
      <c r="F9" t="s">
        <v>613</v>
      </c>
      <c r="G9" t="s">
        <v>1341</v>
      </c>
      <c r="I9" t="s">
        <v>1365</v>
      </c>
      <c r="J9">
        <v>232</v>
      </c>
      <c r="P9" t="s">
        <v>1371</v>
      </c>
      <c r="Q9">
        <v>2</v>
      </c>
      <c r="R9" s="5">
        <f t="shared" si="0"/>
        <v>2.967359050445104E-3</v>
      </c>
      <c r="S9" s="5">
        <f t="shared" si="1"/>
        <v>-5.8200829303523616</v>
      </c>
      <c r="T9" s="5">
        <f t="shared" si="2"/>
        <v>-1.727027575772214E-2</v>
      </c>
    </row>
    <row r="10" spans="1:20" x14ac:dyDescent="0.3">
      <c r="A10" s="1">
        <v>43400</v>
      </c>
      <c r="B10">
        <v>6</v>
      </c>
      <c r="C10" t="s">
        <v>882</v>
      </c>
      <c r="D10" t="s">
        <v>917</v>
      </c>
      <c r="E10" t="s">
        <v>957</v>
      </c>
      <c r="F10" t="s">
        <v>920</v>
      </c>
      <c r="G10" t="s">
        <v>1347</v>
      </c>
      <c r="I10" t="s">
        <v>1366</v>
      </c>
      <c r="J10">
        <v>1</v>
      </c>
      <c r="P10" t="s">
        <v>1373</v>
      </c>
      <c r="Q10">
        <v>20</v>
      </c>
      <c r="R10" s="5">
        <f t="shared" si="0"/>
        <v>2.967359050445104E-2</v>
      </c>
      <c r="S10" s="5">
        <f t="shared" si="1"/>
        <v>-3.5174978373583161</v>
      </c>
      <c r="T10" s="5">
        <f t="shared" si="2"/>
        <v>-0.10437679042606279</v>
      </c>
    </row>
    <row r="11" spans="1:20" x14ac:dyDescent="0.3">
      <c r="A11" s="1">
        <v>43412</v>
      </c>
      <c r="B11">
        <v>2</v>
      </c>
      <c r="C11" t="s">
        <v>965</v>
      </c>
      <c r="D11" t="s">
        <v>1024</v>
      </c>
      <c r="E11" t="s">
        <v>1065</v>
      </c>
      <c r="G11" t="s">
        <v>1347</v>
      </c>
      <c r="I11" t="s">
        <v>1417</v>
      </c>
      <c r="J11">
        <v>1</v>
      </c>
      <c r="P11" t="s">
        <v>1375</v>
      </c>
      <c r="Q11">
        <v>4</v>
      </c>
      <c r="R11" s="5">
        <f t="shared" si="0"/>
        <v>5.9347181008902079E-3</v>
      </c>
      <c r="S11" s="5">
        <f t="shared" si="1"/>
        <v>-5.1269357497924162</v>
      </c>
      <c r="T11" s="5">
        <f t="shared" si="2"/>
        <v>-3.0426918396394161E-2</v>
      </c>
    </row>
    <row r="12" spans="1:20" x14ac:dyDescent="0.3">
      <c r="A12" s="1">
        <v>43400</v>
      </c>
      <c r="B12">
        <v>3</v>
      </c>
      <c r="C12" t="s">
        <v>882</v>
      </c>
      <c r="D12" t="s">
        <v>913</v>
      </c>
      <c r="E12" t="s">
        <v>957</v>
      </c>
      <c r="G12" t="s">
        <v>1347</v>
      </c>
      <c r="I12" t="s">
        <v>1469</v>
      </c>
      <c r="J12">
        <v>231</v>
      </c>
      <c r="P12" t="s">
        <v>1445</v>
      </c>
      <c r="Q12">
        <v>1</v>
      </c>
      <c r="R12" s="5">
        <f t="shared" si="0"/>
        <v>1.483679525222552E-3</v>
      </c>
      <c r="S12" s="5">
        <f t="shared" si="1"/>
        <v>-6.513230110912307</v>
      </c>
      <c r="T12" s="5">
        <f t="shared" si="2"/>
        <v>-9.6635461586236007E-3</v>
      </c>
    </row>
    <row r="13" spans="1:20" x14ac:dyDescent="0.3">
      <c r="A13" s="1">
        <v>43353</v>
      </c>
      <c r="B13">
        <v>1</v>
      </c>
      <c r="C13" t="s">
        <v>401</v>
      </c>
      <c r="D13" t="s">
        <v>387</v>
      </c>
      <c r="E13" t="s">
        <v>446</v>
      </c>
      <c r="G13" t="s">
        <v>1349</v>
      </c>
      <c r="I13" t="s">
        <v>1369</v>
      </c>
      <c r="J13">
        <v>2</v>
      </c>
      <c r="P13" t="s">
        <v>396</v>
      </c>
      <c r="Q13">
        <v>2</v>
      </c>
      <c r="R13" s="5">
        <f t="shared" si="0"/>
        <v>2.967359050445104E-3</v>
      </c>
      <c r="S13" s="5">
        <f t="shared" si="1"/>
        <v>-5.8200829303523616</v>
      </c>
      <c r="T13" s="5">
        <f t="shared" si="2"/>
        <v>-1.727027575772214E-2</v>
      </c>
    </row>
    <row r="14" spans="1:20" x14ac:dyDescent="0.3">
      <c r="A14" s="1">
        <v>43369</v>
      </c>
      <c r="B14">
        <v>1</v>
      </c>
      <c r="C14" t="s">
        <v>533</v>
      </c>
      <c r="D14" t="s">
        <v>564</v>
      </c>
      <c r="E14" t="s">
        <v>527</v>
      </c>
      <c r="G14" t="s">
        <v>1349</v>
      </c>
      <c r="I14" t="s">
        <v>1370</v>
      </c>
      <c r="J14">
        <v>3</v>
      </c>
      <c r="P14" t="s">
        <v>283</v>
      </c>
      <c r="Q14">
        <v>6</v>
      </c>
      <c r="R14" s="5">
        <f t="shared" si="0"/>
        <v>8.9020771513353119E-3</v>
      </c>
      <c r="S14" s="5">
        <f t="shared" si="1"/>
        <v>-4.7214706416842516</v>
      </c>
      <c r="T14" s="5">
        <f t="shared" si="2"/>
        <v>-4.203089592003785E-2</v>
      </c>
    </row>
    <row r="15" spans="1:20" x14ac:dyDescent="0.3">
      <c r="A15" s="1">
        <v>43343</v>
      </c>
      <c r="B15">
        <v>9</v>
      </c>
      <c r="C15" t="s">
        <v>226</v>
      </c>
      <c r="D15" t="s">
        <v>201</v>
      </c>
      <c r="E15" t="s">
        <v>297</v>
      </c>
      <c r="G15" t="s">
        <v>1344</v>
      </c>
      <c r="I15" t="s">
        <v>1371</v>
      </c>
      <c r="J15">
        <v>2</v>
      </c>
      <c r="P15" t="s">
        <v>1031</v>
      </c>
      <c r="Q15">
        <v>1</v>
      </c>
      <c r="R15" s="5">
        <f t="shared" si="0"/>
        <v>1.483679525222552E-3</v>
      </c>
      <c r="S15" s="5">
        <f t="shared" si="1"/>
        <v>-6.513230110912307</v>
      </c>
      <c r="T15" s="5">
        <f t="shared" si="2"/>
        <v>-9.6635461586236007E-3</v>
      </c>
    </row>
    <row r="16" spans="1:20" x14ac:dyDescent="0.3">
      <c r="A16" s="1">
        <v>43369</v>
      </c>
      <c r="B16">
        <v>3</v>
      </c>
      <c r="C16" t="s">
        <v>533</v>
      </c>
      <c r="D16" t="s">
        <v>540</v>
      </c>
      <c r="E16" t="s">
        <v>527</v>
      </c>
      <c r="G16" t="s">
        <v>1349</v>
      </c>
      <c r="I16" t="s">
        <v>1419</v>
      </c>
      <c r="J16">
        <v>20</v>
      </c>
      <c r="P16" t="s">
        <v>817</v>
      </c>
      <c r="Q16">
        <v>2</v>
      </c>
      <c r="R16" s="5">
        <f t="shared" si="0"/>
        <v>2.967359050445104E-3</v>
      </c>
      <c r="S16" s="5">
        <f t="shared" si="1"/>
        <v>-5.8200829303523616</v>
      </c>
      <c r="T16" s="5">
        <f t="shared" si="2"/>
        <v>-1.727027575772214E-2</v>
      </c>
    </row>
    <row r="17" spans="1:20" x14ac:dyDescent="0.3">
      <c r="A17" s="1">
        <v>43385</v>
      </c>
      <c r="B17">
        <v>2</v>
      </c>
      <c r="C17" t="s">
        <v>582</v>
      </c>
      <c r="D17" t="s">
        <v>589</v>
      </c>
      <c r="E17" t="s">
        <v>641</v>
      </c>
      <c r="G17" t="s">
        <v>1341</v>
      </c>
      <c r="I17" t="s">
        <v>1375</v>
      </c>
      <c r="J17">
        <v>4</v>
      </c>
      <c r="P17" t="s">
        <v>279</v>
      </c>
      <c r="Q17">
        <v>7</v>
      </c>
      <c r="R17" s="5">
        <f t="shared" si="0"/>
        <v>1.0385756676557863E-2</v>
      </c>
      <c r="S17" s="5">
        <f t="shared" si="1"/>
        <v>-4.5673199618569935</v>
      </c>
      <c r="T17" s="5">
        <f t="shared" si="2"/>
        <v>-4.7435073787832273E-2</v>
      </c>
    </row>
    <row r="18" spans="1:20" x14ac:dyDescent="0.3">
      <c r="A18" s="1">
        <v>43400</v>
      </c>
      <c r="B18">
        <v>2</v>
      </c>
      <c r="C18" t="s">
        <v>882</v>
      </c>
      <c r="D18" t="s">
        <v>916</v>
      </c>
      <c r="E18" t="s">
        <v>957</v>
      </c>
      <c r="G18" t="s">
        <v>1347</v>
      </c>
      <c r="I18" t="s">
        <v>1445</v>
      </c>
      <c r="J18">
        <v>1</v>
      </c>
      <c r="P18" t="s">
        <v>427</v>
      </c>
      <c r="Q18">
        <v>1</v>
      </c>
      <c r="R18" s="5">
        <f t="shared" si="0"/>
        <v>1.483679525222552E-3</v>
      </c>
      <c r="S18" s="5">
        <f t="shared" si="1"/>
        <v>-6.513230110912307</v>
      </c>
      <c r="T18" s="5">
        <f t="shared" si="2"/>
        <v>-9.6635461586236007E-3</v>
      </c>
    </row>
    <row r="19" spans="1:20" x14ac:dyDescent="0.3">
      <c r="A19" s="1">
        <v>43400</v>
      </c>
      <c r="B19">
        <v>4</v>
      </c>
      <c r="C19" t="s">
        <v>882</v>
      </c>
      <c r="D19" t="s">
        <v>916</v>
      </c>
      <c r="E19" t="s">
        <v>957</v>
      </c>
      <c r="G19" t="s">
        <v>1347</v>
      </c>
      <c r="I19" t="s">
        <v>1377</v>
      </c>
      <c r="J19">
        <v>2</v>
      </c>
      <c r="P19" t="s">
        <v>257</v>
      </c>
      <c r="Q19">
        <v>15</v>
      </c>
      <c r="R19" s="5">
        <f t="shared" si="0"/>
        <v>2.2255192878338281E-2</v>
      </c>
      <c r="S19" s="5">
        <f t="shared" si="1"/>
        <v>-3.8051799098100969</v>
      </c>
      <c r="T19" s="5">
        <f t="shared" si="2"/>
        <v>-8.4685012829601572E-2</v>
      </c>
    </row>
    <row r="20" spans="1:20" x14ac:dyDescent="0.3">
      <c r="A20" s="1">
        <v>43343</v>
      </c>
      <c r="B20">
        <v>2</v>
      </c>
      <c r="C20" t="s">
        <v>226</v>
      </c>
      <c r="D20" t="s">
        <v>261</v>
      </c>
      <c r="E20" t="s">
        <v>297</v>
      </c>
      <c r="G20" t="s">
        <v>1344</v>
      </c>
      <c r="I20" t="s">
        <v>1448</v>
      </c>
      <c r="J20">
        <v>6</v>
      </c>
      <c r="P20" t="s">
        <v>1422</v>
      </c>
      <c r="Q20">
        <v>2</v>
      </c>
      <c r="R20" s="5">
        <f t="shared" si="0"/>
        <v>2.967359050445104E-3</v>
      </c>
      <c r="S20" s="5">
        <f t="shared" si="1"/>
        <v>-5.8200829303523616</v>
      </c>
      <c r="T20" s="5">
        <f t="shared" si="2"/>
        <v>-1.727027575772214E-2</v>
      </c>
    </row>
    <row r="21" spans="1:20" x14ac:dyDescent="0.3">
      <c r="A21" s="1">
        <v>43412</v>
      </c>
      <c r="B21">
        <v>2</v>
      </c>
      <c r="C21" t="s">
        <v>965</v>
      </c>
      <c r="D21" t="s">
        <v>1005</v>
      </c>
      <c r="E21" t="s">
        <v>1065</v>
      </c>
      <c r="G21" t="s">
        <v>1347</v>
      </c>
      <c r="I21" t="s">
        <v>1379</v>
      </c>
      <c r="J21">
        <v>1</v>
      </c>
      <c r="P21" t="s">
        <v>977</v>
      </c>
      <c r="Q21">
        <v>7</v>
      </c>
      <c r="R21" s="5">
        <f t="shared" si="0"/>
        <v>1.0385756676557863E-2</v>
      </c>
      <c r="S21" s="5">
        <f t="shared" si="1"/>
        <v>-4.5673199618569935</v>
      </c>
      <c r="T21" s="5">
        <f t="shared" si="2"/>
        <v>-4.7435073787832273E-2</v>
      </c>
    </row>
    <row r="22" spans="1:20" x14ac:dyDescent="0.3">
      <c r="A22" s="1">
        <v>43412</v>
      </c>
      <c r="B22">
        <v>1</v>
      </c>
      <c r="C22" t="s">
        <v>965</v>
      </c>
      <c r="D22" t="s">
        <v>1025</v>
      </c>
      <c r="E22" t="s">
        <v>1065</v>
      </c>
      <c r="G22" t="s">
        <v>1347</v>
      </c>
      <c r="I22" t="s">
        <v>1380</v>
      </c>
      <c r="J22">
        <v>2</v>
      </c>
      <c r="P22" t="s">
        <v>1424</v>
      </c>
      <c r="Q22">
        <v>3</v>
      </c>
      <c r="R22" s="5">
        <f t="shared" si="0"/>
        <v>4.4510385756676559E-3</v>
      </c>
      <c r="S22" s="5">
        <f t="shared" si="1"/>
        <v>-5.414617822244197</v>
      </c>
      <c r="T22" s="5">
        <f t="shared" si="2"/>
        <v>-2.4100672799306517E-2</v>
      </c>
    </row>
    <row r="23" spans="1:20" x14ac:dyDescent="0.3">
      <c r="A23" s="1">
        <v>43343</v>
      </c>
      <c r="B23">
        <v>1</v>
      </c>
      <c r="C23" t="s">
        <v>226</v>
      </c>
      <c r="D23" t="s">
        <v>204</v>
      </c>
      <c r="E23" t="s">
        <v>296</v>
      </c>
      <c r="F23" t="s">
        <v>203</v>
      </c>
      <c r="G23" t="s">
        <v>1344</v>
      </c>
      <c r="I23" t="s">
        <v>1505</v>
      </c>
      <c r="J23">
        <v>7</v>
      </c>
      <c r="P23" t="s">
        <v>1507</v>
      </c>
      <c r="Q23">
        <v>1</v>
      </c>
      <c r="R23" s="5">
        <f t="shared" si="0"/>
        <v>1.483679525222552E-3</v>
      </c>
      <c r="S23" s="5">
        <f t="shared" si="1"/>
        <v>-6.513230110912307</v>
      </c>
      <c r="T23" s="5">
        <f t="shared" si="2"/>
        <v>-9.6635461586236007E-3</v>
      </c>
    </row>
    <row r="24" spans="1:20" x14ac:dyDescent="0.3">
      <c r="A24" s="1">
        <v>43400</v>
      </c>
      <c r="B24">
        <v>1</v>
      </c>
      <c r="C24" t="s">
        <v>882</v>
      </c>
      <c r="D24" t="s">
        <v>879</v>
      </c>
      <c r="E24" t="s">
        <v>954</v>
      </c>
      <c r="F24" t="s">
        <v>881</v>
      </c>
      <c r="G24" t="s">
        <v>1347</v>
      </c>
      <c r="I24" t="s">
        <v>1506</v>
      </c>
      <c r="J24">
        <v>1</v>
      </c>
      <c r="P24" t="s">
        <v>1389</v>
      </c>
      <c r="Q24">
        <v>2</v>
      </c>
      <c r="R24" s="5">
        <f t="shared" si="0"/>
        <v>2.967359050445104E-3</v>
      </c>
      <c r="S24" s="5">
        <f t="shared" si="1"/>
        <v>-5.8200829303523616</v>
      </c>
      <c r="T24" s="5">
        <f t="shared" si="2"/>
        <v>-1.727027575772214E-2</v>
      </c>
    </row>
    <row r="25" spans="1:20" x14ac:dyDescent="0.3">
      <c r="A25" s="1">
        <v>43353</v>
      </c>
      <c r="B25">
        <v>1</v>
      </c>
      <c r="C25" t="s">
        <v>375</v>
      </c>
      <c r="D25" t="s">
        <v>419</v>
      </c>
      <c r="E25" t="s">
        <v>449</v>
      </c>
      <c r="F25" t="s">
        <v>429</v>
      </c>
      <c r="G25" t="s">
        <v>1349</v>
      </c>
      <c r="I25" t="s">
        <v>1282</v>
      </c>
      <c r="J25">
        <v>15</v>
      </c>
      <c r="P25" t="s">
        <v>1426</v>
      </c>
      <c r="Q25">
        <v>6</v>
      </c>
      <c r="R25" s="5">
        <f t="shared" si="0"/>
        <v>8.9020771513353119E-3</v>
      </c>
      <c r="S25" s="5">
        <f t="shared" si="1"/>
        <v>-4.7214706416842516</v>
      </c>
      <c r="T25" s="5">
        <f t="shared" si="2"/>
        <v>-4.203089592003785E-2</v>
      </c>
    </row>
    <row r="26" spans="1:20" x14ac:dyDescent="0.3">
      <c r="A26" s="1">
        <v>43385</v>
      </c>
      <c r="B26">
        <v>3</v>
      </c>
      <c r="C26" t="s">
        <v>602</v>
      </c>
      <c r="D26" t="s">
        <v>10</v>
      </c>
      <c r="E26" t="s">
        <v>639</v>
      </c>
      <c r="F26" t="s">
        <v>614</v>
      </c>
      <c r="G26" t="s">
        <v>1341</v>
      </c>
      <c r="I26" t="s">
        <v>1422</v>
      </c>
      <c r="J26">
        <v>2</v>
      </c>
      <c r="P26" t="s">
        <v>1391</v>
      </c>
      <c r="Q26">
        <v>1</v>
      </c>
      <c r="R26" s="5">
        <f t="shared" si="0"/>
        <v>1.483679525222552E-3</v>
      </c>
      <c r="S26" s="5">
        <f t="shared" si="1"/>
        <v>-6.513230110912307</v>
      </c>
      <c r="T26" s="5">
        <f t="shared" si="2"/>
        <v>-9.6635461586236007E-3</v>
      </c>
    </row>
    <row r="27" spans="1:20" x14ac:dyDescent="0.3">
      <c r="A27" s="1">
        <v>43400</v>
      </c>
      <c r="B27">
        <v>1</v>
      </c>
      <c r="C27" t="s">
        <v>905</v>
      </c>
      <c r="D27" t="s">
        <v>10</v>
      </c>
      <c r="E27" t="s">
        <v>954</v>
      </c>
      <c r="F27" t="s">
        <v>922</v>
      </c>
      <c r="G27" t="s">
        <v>1347</v>
      </c>
      <c r="I27" t="s">
        <v>1386</v>
      </c>
      <c r="J27">
        <v>7</v>
      </c>
      <c r="P27" t="s">
        <v>1427</v>
      </c>
      <c r="Q27">
        <v>2</v>
      </c>
      <c r="R27" s="5">
        <f t="shared" si="0"/>
        <v>2.967359050445104E-3</v>
      </c>
      <c r="S27" s="5">
        <f t="shared" si="1"/>
        <v>-5.8200829303523616</v>
      </c>
      <c r="T27" s="5">
        <f t="shared" si="2"/>
        <v>-1.727027575772214E-2</v>
      </c>
    </row>
    <row r="28" spans="1:20" x14ac:dyDescent="0.3">
      <c r="A28" s="1">
        <v>43412</v>
      </c>
      <c r="B28">
        <v>1</v>
      </c>
      <c r="C28" t="s">
        <v>964</v>
      </c>
      <c r="D28" t="s">
        <v>1020</v>
      </c>
      <c r="E28" t="s">
        <v>1062</v>
      </c>
      <c r="F28" t="s">
        <v>1033</v>
      </c>
      <c r="G28" t="s">
        <v>1347</v>
      </c>
      <c r="I28" t="s">
        <v>1424</v>
      </c>
      <c r="J28">
        <v>3</v>
      </c>
      <c r="P28" t="s">
        <v>1453</v>
      </c>
      <c r="Q28">
        <v>2</v>
      </c>
      <c r="R28" s="5">
        <f t="shared" si="0"/>
        <v>2.967359050445104E-3</v>
      </c>
      <c r="S28" s="5">
        <f t="shared" si="1"/>
        <v>-5.8200829303523616</v>
      </c>
      <c r="T28" s="5">
        <f t="shared" si="2"/>
        <v>-1.727027575772214E-2</v>
      </c>
    </row>
    <row r="29" spans="1:20" x14ac:dyDescent="0.3">
      <c r="A29" s="1">
        <v>43412</v>
      </c>
      <c r="B29">
        <v>1</v>
      </c>
      <c r="C29" t="s">
        <v>964</v>
      </c>
      <c r="D29" t="s">
        <v>1020</v>
      </c>
      <c r="E29" t="s">
        <v>1062</v>
      </c>
      <c r="F29" t="s">
        <v>1031</v>
      </c>
      <c r="G29" t="s">
        <v>1347</v>
      </c>
      <c r="I29" t="s">
        <v>1507</v>
      </c>
      <c r="J29">
        <v>1</v>
      </c>
      <c r="P29" t="s">
        <v>1429</v>
      </c>
      <c r="Q29">
        <v>5</v>
      </c>
      <c r="R29" s="5">
        <f t="shared" si="0"/>
        <v>7.4183976261127599E-3</v>
      </c>
      <c r="S29" s="5">
        <f t="shared" si="1"/>
        <v>-4.9037921984782065</v>
      </c>
      <c r="T29" s="5">
        <f t="shared" si="2"/>
        <v>-3.6378280404140997E-2</v>
      </c>
    </row>
    <row r="30" spans="1:20" x14ac:dyDescent="0.3">
      <c r="A30" s="1">
        <v>43369</v>
      </c>
      <c r="B30">
        <v>1</v>
      </c>
      <c r="C30" t="s">
        <v>533</v>
      </c>
      <c r="D30" t="s">
        <v>540</v>
      </c>
      <c r="E30" t="s">
        <v>523</v>
      </c>
      <c r="F30" t="s">
        <v>549</v>
      </c>
      <c r="G30" t="s">
        <v>1349</v>
      </c>
      <c r="I30" t="s">
        <v>1389</v>
      </c>
      <c r="J30">
        <v>2</v>
      </c>
      <c r="P30" t="s">
        <v>1394</v>
      </c>
      <c r="Q30">
        <v>1</v>
      </c>
      <c r="R30" s="5">
        <f t="shared" si="0"/>
        <v>1.483679525222552E-3</v>
      </c>
      <c r="S30" s="5">
        <f t="shared" si="1"/>
        <v>-6.513230110912307</v>
      </c>
      <c r="T30" s="5">
        <f t="shared" si="2"/>
        <v>-9.6635461586236007E-3</v>
      </c>
    </row>
    <row r="31" spans="1:20" x14ac:dyDescent="0.3">
      <c r="A31" s="1">
        <v>43385</v>
      </c>
      <c r="B31">
        <v>1</v>
      </c>
      <c r="C31" t="s">
        <v>582</v>
      </c>
      <c r="D31" t="s">
        <v>604</v>
      </c>
      <c r="E31" t="s">
        <v>639</v>
      </c>
      <c r="F31" t="s">
        <v>597</v>
      </c>
      <c r="G31" t="s">
        <v>1341</v>
      </c>
      <c r="I31" t="s">
        <v>1426</v>
      </c>
      <c r="J31">
        <v>6</v>
      </c>
      <c r="P31" t="s">
        <v>1430</v>
      </c>
      <c r="Q31">
        <v>1</v>
      </c>
      <c r="R31" s="5">
        <f t="shared" si="0"/>
        <v>1.483679525222552E-3</v>
      </c>
      <c r="S31" s="5">
        <f t="shared" si="1"/>
        <v>-6.513230110912307</v>
      </c>
      <c r="T31" s="5">
        <f t="shared" si="2"/>
        <v>-9.6635461586236007E-3</v>
      </c>
    </row>
    <row r="32" spans="1:20" x14ac:dyDescent="0.3">
      <c r="A32" s="1">
        <v>43353</v>
      </c>
      <c r="B32">
        <v>1</v>
      </c>
      <c r="C32" t="s">
        <v>375</v>
      </c>
      <c r="D32" t="s">
        <v>419</v>
      </c>
      <c r="E32" t="s">
        <v>449</v>
      </c>
      <c r="F32" t="s">
        <v>428</v>
      </c>
      <c r="G32" t="s">
        <v>1349</v>
      </c>
      <c r="I32" t="s">
        <v>1391</v>
      </c>
      <c r="J32">
        <v>1</v>
      </c>
      <c r="P32" t="s">
        <v>1395</v>
      </c>
      <c r="Q32">
        <v>1</v>
      </c>
      <c r="R32" s="5">
        <f t="shared" si="0"/>
        <v>1.483679525222552E-3</v>
      </c>
      <c r="S32" s="5">
        <f t="shared" si="1"/>
        <v>-6.513230110912307</v>
      </c>
      <c r="T32" s="5">
        <f t="shared" si="2"/>
        <v>-9.6635461586236007E-3</v>
      </c>
    </row>
    <row r="33" spans="1:20" x14ac:dyDescent="0.3">
      <c r="A33" s="1">
        <v>43385</v>
      </c>
      <c r="B33">
        <v>1</v>
      </c>
      <c r="C33" t="s">
        <v>602</v>
      </c>
      <c r="D33" t="s">
        <v>10</v>
      </c>
      <c r="E33" t="s">
        <v>639</v>
      </c>
      <c r="F33" t="s">
        <v>615</v>
      </c>
      <c r="G33" t="s">
        <v>1341</v>
      </c>
      <c r="I33" t="s">
        <v>1427</v>
      </c>
      <c r="J33">
        <v>2</v>
      </c>
      <c r="P33" t="s">
        <v>1396</v>
      </c>
      <c r="Q33">
        <v>31</v>
      </c>
      <c r="R33" s="5">
        <f t="shared" si="0"/>
        <v>4.5994065281899109E-2</v>
      </c>
      <c r="S33" s="5">
        <f t="shared" si="1"/>
        <v>-3.0792429064271607</v>
      </c>
      <c r="T33" s="5">
        <f t="shared" si="2"/>
        <v>-0.14162689925703559</v>
      </c>
    </row>
    <row r="34" spans="1:20" x14ac:dyDescent="0.3">
      <c r="A34" s="1">
        <v>43400</v>
      </c>
      <c r="B34">
        <v>3</v>
      </c>
      <c r="C34" t="s">
        <v>905</v>
      </c>
      <c r="D34" t="s">
        <v>10</v>
      </c>
      <c r="E34" t="s">
        <v>954</v>
      </c>
      <c r="F34" t="s">
        <v>921</v>
      </c>
      <c r="G34" t="s">
        <v>1347</v>
      </c>
      <c r="I34" t="s">
        <v>1453</v>
      </c>
      <c r="J34">
        <v>2</v>
      </c>
      <c r="P34" t="s">
        <v>1398</v>
      </c>
      <c r="Q34">
        <v>47</v>
      </c>
      <c r="R34" s="5">
        <f t="shared" si="0"/>
        <v>6.9732937685459948E-2</v>
      </c>
      <c r="S34" s="5">
        <f t="shared" si="1"/>
        <v>-2.6630825092022485</v>
      </c>
      <c r="T34" s="5">
        <f t="shared" si="2"/>
        <v>-0.18570456666543872</v>
      </c>
    </row>
    <row r="35" spans="1:20" x14ac:dyDescent="0.3">
      <c r="A35" s="1">
        <v>43412</v>
      </c>
      <c r="B35">
        <v>2</v>
      </c>
      <c r="C35" t="s">
        <v>964</v>
      </c>
      <c r="D35" t="s">
        <v>10</v>
      </c>
      <c r="E35" t="s">
        <v>1062</v>
      </c>
      <c r="F35" t="s">
        <v>1032</v>
      </c>
      <c r="G35" t="s">
        <v>1347</v>
      </c>
      <c r="I35" t="s">
        <v>1429</v>
      </c>
      <c r="J35">
        <v>5</v>
      </c>
      <c r="P35" t="s">
        <v>1435</v>
      </c>
      <c r="Q35">
        <v>1</v>
      </c>
      <c r="R35" s="5">
        <f t="shared" si="0"/>
        <v>1.483679525222552E-3</v>
      </c>
      <c r="S35" s="5">
        <f t="shared" si="1"/>
        <v>-6.513230110912307</v>
      </c>
      <c r="T35" s="5">
        <f t="shared" si="2"/>
        <v>-9.6635461586236007E-3</v>
      </c>
    </row>
    <row r="36" spans="1:20" x14ac:dyDescent="0.3">
      <c r="A36" s="1">
        <v>43353</v>
      </c>
      <c r="B36">
        <v>1</v>
      </c>
      <c r="C36" t="s">
        <v>375</v>
      </c>
      <c r="D36" t="s">
        <v>419</v>
      </c>
      <c r="E36" t="s">
        <v>449</v>
      </c>
      <c r="F36" t="s">
        <v>427</v>
      </c>
      <c r="G36" t="s">
        <v>1349</v>
      </c>
      <c r="I36" t="s">
        <v>1394</v>
      </c>
      <c r="J36">
        <v>1</v>
      </c>
      <c r="P36" t="s">
        <v>263</v>
      </c>
      <c r="Q36">
        <v>13</v>
      </c>
      <c r="R36" s="5">
        <f t="shared" si="0"/>
        <v>1.9287833827893175E-2</v>
      </c>
      <c r="S36" s="5">
        <f t="shared" si="1"/>
        <v>-3.9482807534507702</v>
      </c>
      <c r="T36" s="5">
        <f t="shared" si="2"/>
        <v>-7.6153783078427323E-2</v>
      </c>
    </row>
    <row r="37" spans="1:20" x14ac:dyDescent="0.3">
      <c r="A37" s="1">
        <v>43343</v>
      </c>
      <c r="B37">
        <v>2</v>
      </c>
      <c r="C37" t="s">
        <v>176</v>
      </c>
      <c r="D37" t="s">
        <v>184</v>
      </c>
      <c r="E37" t="s">
        <v>296</v>
      </c>
      <c r="F37" t="s">
        <v>257</v>
      </c>
      <c r="G37" t="s">
        <v>1344</v>
      </c>
      <c r="I37" t="s">
        <v>1430</v>
      </c>
      <c r="J37">
        <v>1</v>
      </c>
      <c r="P37" t="s">
        <v>1459</v>
      </c>
      <c r="Q37">
        <v>1</v>
      </c>
      <c r="R37" s="5">
        <f t="shared" si="0"/>
        <v>1.483679525222552E-3</v>
      </c>
      <c r="S37" s="5">
        <f t="shared" si="1"/>
        <v>-6.513230110912307</v>
      </c>
      <c r="T37" s="5">
        <f t="shared" si="2"/>
        <v>-9.6635461586236007E-3</v>
      </c>
    </row>
    <row r="38" spans="1:20" x14ac:dyDescent="0.3">
      <c r="A38" s="1">
        <v>43385</v>
      </c>
      <c r="B38">
        <v>3</v>
      </c>
      <c r="C38" t="s">
        <v>601</v>
      </c>
      <c r="D38" t="s">
        <v>603</v>
      </c>
      <c r="E38" t="s">
        <v>639</v>
      </c>
      <c r="F38" t="s">
        <v>612</v>
      </c>
      <c r="G38" t="s">
        <v>1341</v>
      </c>
      <c r="I38" t="s">
        <v>1395</v>
      </c>
      <c r="J38">
        <v>1</v>
      </c>
      <c r="P38" t="s">
        <v>259</v>
      </c>
      <c r="Q38">
        <v>3</v>
      </c>
      <c r="R38" s="5">
        <f t="shared" si="0"/>
        <v>4.4510385756676559E-3</v>
      </c>
      <c r="S38" s="5">
        <f t="shared" si="1"/>
        <v>-5.414617822244197</v>
      </c>
      <c r="T38" s="5">
        <f t="shared" si="2"/>
        <v>-2.4100672799306517E-2</v>
      </c>
    </row>
    <row r="39" spans="1:20" x14ac:dyDescent="0.3">
      <c r="A39" s="1">
        <v>43400</v>
      </c>
      <c r="B39">
        <v>4</v>
      </c>
      <c r="C39" t="s">
        <v>849</v>
      </c>
      <c r="D39" t="s">
        <v>856</v>
      </c>
      <c r="E39" t="s">
        <v>954</v>
      </c>
      <c r="F39" t="s">
        <v>924</v>
      </c>
      <c r="G39" t="s">
        <v>1347</v>
      </c>
      <c r="I39" t="s">
        <v>1396</v>
      </c>
      <c r="J39">
        <v>31</v>
      </c>
      <c r="P39" t="s">
        <v>271</v>
      </c>
      <c r="Q39">
        <v>3</v>
      </c>
      <c r="R39" s="5">
        <f t="shared" si="0"/>
        <v>4.4510385756676559E-3</v>
      </c>
      <c r="S39" s="5">
        <f t="shared" si="1"/>
        <v>-5.414617822244197</v>
      </c>
      <c r="T39" s="5">
        <f t="shared" si="2"/>
        <v>-2.4100672799306517E-2</v>
      </c>
    </row>
    <row r="40" spans="1:20" x14ac:dyDescent="0.3">
      <c r="A40" s="1">
        <v>43412</v>
      </c>
      <c r="B40">
        <v>6</v>
      </c>
      <c r="C40" t="s">
        <v>963</v>
      </c>
      <c r="D40" t="s">
        <v>1018</v>
      </c>
      <c r="E40" t="s">
        <v>1062</v>
      </c>
      <c r="F40" t="s">
        <v>1030</v>
      </c>
      <c r="G40" t="s">
        <v>1347</v>
      </c>
      <c r="I40" t="s">
        <v>1398</v>
      </c>
      <c r="J40">
        <v>47</v>
      </c>
      <c r="P40" t="s">
        <v>1385</v>
      </c>
      <c r="Q40">
        <v>1</v>
      </c>
      <c r="R40" s="5">
        <f t="shared" si="0"/>
        <v>1.483679525222552E-3</v>
      </c>
      <c r="S40" s="5">
        <f t="shared" si="1"/>
        <v>-6.513230110912307</v>
      </c>
      <c r="T40" s="5">
        <f t="shared" si="2"/>
        <v>-9.6635461586236007E-3</v>
      </c>
    </row>
    <row r="41" spans="1:20" x14ac:dyDescent="0.3">
      <c r="A41" s="1">
        <v>43412</v>
      </c>
      <c r="B41">
        <v>2</v>
      </c>
      <c r="C41" t="s">
        <v>965</v>
      </c>
      <c r="D41" t="s">
        <v>1022</v>
      </c>
      <c r="E41" t="s">
        <v>1062</v>
      </c>
      <c r="G41" t="s">
        <v>1347</v>
      </c>
      <c r="I41" t="s">
        <v>1487</v>
      </c>
      <c r="J41">
        <v>1</v>
      </c>
      <c r="P41" t="s">
        <v>1509</v>
      </c>
      <c r="Q41">
        <v>2</v>
      </c>
      <c r="R41" s="5">
        <f t="shared" si="0"/>
        <v>2.967359050445104E-3</v>
      </c>
      <c r="S41" s="5">
        <f t="shared" si="1"/>
        <v>-5.8200829303523616</v>
      </c>
      <c r="T41" s="5">
        <f t="shared" si="2"/>
        <v>-1.727027575772214E-2</v>
      </c>
    </row>
    <row r="42" spans="1:20" x14ac:dyDescent="0.3">
      <c r="A42" s="1">
        <v>43343</v>
      </c>
      <c r="B42">
        <v>1</v>
      </c>
      <c r="C42" t="s">
        <v>178</v>
      </c>
      <c r="D42" t="s">
        <v>244</v>
      </c>
      <c r="E42" t="s">
        <v>296</v>
      </c>
      <c r="G42" t="s">
        <v>1344</v>
      </c>
      <c r="I42" t="s">
        <v>1399</v>
      </c>
      <c r="J42">
        <v>13</v>
      </c>
      <c r="P42" t="s">
        <v>1412</v>
      </c>
      <c r="Q42">
        <v>2</v>
      </c>
      <c r="R42" s="5">
        <f t="shared" si="0"/>
        <v>2.967359050445104E-3</v>
      </c>
      <c r="S42" s="5">
        <f t="shared" si="1"/>
        <v>-5.8200829303523616</v>
      </c>
      <c r="T42" s="5">
        <f t="shared" si="2"/>
        <v>-1.727027575772214E-2</v>
      </c>
    </row>
    <row r="43" spans="1:20" x14ac:dyDescent="0.3">
      <c r="A43" s="1">
        <v>43353</v>
      </c>
      <c r="B43">
        <v>1</v>
      </c>
      <c r="C43" t="s">
        <v>375</v>
      </c>
      <c r="D43" t="s">
        <v>420</v>
      </c>
      <c r="E43" t="s">
        <v>449</v>
      </c>
      <c r="G43" t="s">
        <v>1349</v>
      </c>
      <c r="I43" t="s">
        <v>1459</v>
      </c>
      <c r="J43">
        <v>1</v>
      </c>
      <c r="P43" t="s">
        <v>1493</v>
      </c>
      <c r="Q43">
        <v>2</v>
      </c>
      <c r="R43" s="5">
        <f t="shared" si="0"/>
        <v>2.967359050445104E-3</v>
      </c>
      <c r="S43" s="5">
        <f t="shared" si="1"/>
        <v>-5.8200829303523616</v>
      </c>
      <c r="T43" s="5">
        <f t="shared" si="2"/>
        <v>-1.727027575772214E-2</v>
      </c>
    </row>
    <row r="44" spans="1:20" x14ac:dyDescent="0.3">
      <c r="A44" s="1">
        <v>43369</v>
      </c>
      <c r="B44">
        <v>2</v>
      </c>
      <c r="C44" t="s">
        <v>499</v>
      </c>
      <c r="D44" t="s">
        <v>563</v>
      </c>
      <c r="E44" t="s">
        <v>523</v>
      </c>
      <c r="G44" t="s">
        <v>1349</v>
      </c>
      <c r="I44" t="s">
        <v>1404</v>
      </c>
      <c r="J44">
        <v>3</v>
      </c>
      <c r="P44" t="s">
        <v>1414</v>
      </c>
      <c r="Q44">
        <v>2</v>
      </c>
      <c r="R44" s="5">
        <f t="shared" si="0"/>
        <v>2.967359050445104E-3</v>
      </c>
      <c r="S44" s="5">
        <f t="shared" si="1"/>
        <v>-5.8200829303523616</v>
      </c>
      <c r="T44" s="5">
        <f t="shared" si="2"/>
        <v>-1.727027575772214E-2</v>
      </c>
    </row>
    <row r="45" spans="1:20" x14ac:dyDescent="0.3">
      <c r="A45" s="1">
        <v>43400</v>
      </c>
      <c r="B45">
        <v>1</v>
      </c>
      <c r="C45" t="s">
        <v>905</v>
      </c>
      <c r="D45" t="s">
        <v>911</v>
      </c>
      <c r="E45" t="s">
        <v>954</v>
      </c>
      <c r="G45" t="s">
        <v>1347</v>
      </c>
      <c r="I45" t="s">
        <v>1508</v>
      </c>
      <c r="J45">
        <v>3</v>
      </c>
      <c r="P45" t="s">
        <v>1415</v>
      </c>
      <c r="Q45">
        <v>1</v>
      </c>
      <c r="R45" s="5">
        <f t="shared" si="0"/>
        <v>1.483679525222552E-3</v>
      </c>
      <c r="S45" s="5">
        <f t="shared" si="1"/>
        <v>-6.513230110912307</v>
      </c>
      <c r="T45" s="5">
        <f t="shared" si="2"/>
        <v>-9.6635461586236007E-3</v>
      </c>
    </row>
    <row r="46" spans="1:20" x14ac:dyDescent="0.3">
      <c r="A46" s="1">
        <v>43412</v>
      </c>
      <c r="B46">
        <v>2</v>
      </c>
      <c r="C46" t="s">
        <v>964</v>
      </c>
      <c r="D46" t="s">
        <v>1009</v>
      </c>
      <c r="E46" t="s">
        <v>1062</v>
      </c>
      <c r="G46" t="s">
        <v>1347</v>
      </c>
      <c r="I46" t="s">
        <v>1385</v>
      </c>
      <c r="J46">
        <v>1</v>
      </c>
      <c r="P46" s="5" t="s">
        <v>1545</v>
      </c>
      <c r="Q46" s="5"/>
      <c r="R46" s="5">
        <f>SUM(T3:T45)</f>
        <v>-2.0113206975105848</v>
      </c>
    </row>
    <row r="47" spans="1:20" x14ac:dyDescent="0.3">
      <c r="A47" s="1">
        <v>43353</v>
      </c>
      <c r="B47">
        <v>1</v>
      </c>
      <c r="C47" t="s">
        <v>401</v>
      </c>
      <c r="D47" t="s">
        <v>421</v>
      </c>
      <c r="E47" t="s">
        <v>449</v>
      </c>
      <c r="G47" t="s">
        <v>1349</v>
      </c>
      <c r="I47" t="s">
        <v>1509</v>
      </c>
      <c r="J47">
        <v>2</v>
      </c>
      <c r="P47" s="5" t="s">
        <v>1546</v>
      </c>
      <c r="Q47" s="5"/>
      <c r="R47" s="5">
        <f>R46*(-1)</f>
        <v>2.0113206975105848</v>
      </c>
    </row>
    <row r="48" spans="1:20" x14ac:dyDescent="0.3">
      <c r="A48" s="1">
        <v>43385</v>
      </c>
      <c r="B48">
        <v>2</v>
      </c>
      <c r="C48" t="s">
        <v>582</v>
      </c>
      <c r="D48" t="s">
        <v>605</v>
      </c>
      <c r="E48" t="s">
        <v>639</v>
      </c>
      <c r="G48" t="s">
        <v>1341</v>
      </c>
      <c r="I48" t="s">
        <v>1412</v>
      </c>
      <c r="J48">
        <v>2</v>
      </c>
      <c r="P48" t="s">
        <v>1547</v>
      </c>
      <c r="Q48">
        <f>R47/LOG(43)</f>
        <v>1.2313189707706533</v>
      </c>
    </row>
    <row r="49" spans="1:19" x14ac:dyDescent="0.3">
      <c r="A49" s="1">
        <v>43400</v>
      </c>
      <c r="B49">
        <v>1</v>
      </c>
      <c r="C49" t="s">
        <v>903</v>
      </c>
      <c r="D49" t="s">
        <v>908</v>
      </c>
      <c r="E49" t="s">
        <v>954</v>
      </c>
      <c r="G49" t="s">
        <v>1347</v>
      </c>
      <c r="I49" t="s">
        <v>1493</v>
      </c>
      <c r="J49">
        <v>2</v>
      </c>
    </row>
    <row r="50" spans="1:19" x14ac:dyDescent="0.3">
      <c r="A50" s="1">
        <v>43353</v>
      </c>
      <c r="B50">
        <v>1</v>
      </c>
      <c r="C50" t="s">
        <v>401</v>
      </c>
      <c r="D50" t="s">
        <v>422</v>
      </c>
      <c r="E50" t="s">
        <v>445</v>
      </c>
      <c r="G50" t="s">
        <v>1349</v>
      </c>
      <c r="I50" t="s">
        <v>1414</v>
      </c>
      <c r="J50">
        <v>2</v>
      </c>
    </row>
    <row r="51" spans="1:19" x14ac:dyDescent="0.3">
      <c r="A51" s="1">
        <v>43385</v>
      </c>
      <c r="B51">
        <v>1</v>
      </c>
      <c r="C51" t="s">
        <v>582</v>
      </c>
      <c r="D51" t="s">
        <v>609</v>
      </c>
      <c r="E51" t="s">
        <v>639</v>
      </c>
      <c r="G51" t="s">
        <v>1341</v>
      </c>
      <c r="I51" t="s">
        <v>1415</v>
      </c>
      <c r="J51">
        <v>1</v>
      </c>
      <c r="P51" t="s">
        <v>1548</v>
      </c>
    </row>
    <row r="52" spans="1:19" x14ac:dyDescent="0.3">
      <c r="A52" s="1">
        <v>43353</v>
      </c>
      <c r="B52">
        <v>1</v>
      </c>
      <c r="C52" t="s">
        <v>375</v>
      </c>
      <c r="D52" t="s">
        <v>418</v>
      </c>
      <c r="E52" t="s">
        <v>449</v>
      </c>
      <c r="G52" t="s">
        <v>1349</v>
      </c>
      <c r="P52" t="s">
        <v>1540</v>
      </c>
      <c r="Q52" t="s">
        <v>1541</v>
      </c>
      <c r="R52" t="s">
        <v>1542</v>
      </c>
      <c r="S52" t="s">
        <v>1549</v>
      </c>
    </row>
    <row r="53" spans="1:19" x14ac:dyDescent="0.3">
      <c r="A53" s="1">
        <v>43385</v>
      </c>
      <c r="B53">
        <v>2</v>
      </c>
      <c r="C53" t="s">
        <v>602</v>
      </c>
      <c r="D53" t="s">
        <v>610</v>
      </c>
      <c r="E53" t="s">
        <v>639</v>
      </c>
      <c r="G53" t="s">
        <v>1341</v>
      </c>
      <c r="P53" t="s">
        <v>1365</v>
      </c>
      <c r="Q53">
        <v>232</v>
      </c>
      <c r="R53">
        <f>Q53/674</f>
        <v>0.34421364985163205</v>
      </c>
      <c r="S53" s="10">
        <f>R53*R53</f>
        <v>0.11848303674418195</v>
      </c>
    </row>
    <row r="54" spans="1:19" x14ac:dyDescent="0.3">
      <c r="A54" s="1">
        <v>43412</v>
      </c>
      <c r="B54">
        <v>3</v>
      </c>
      <c r="C54" t="s">
        <v>964</v>
      </c>
      <c r="D54" t="s">
        <v>1017</v>
      </c>
      <c r="E54" t="s">
        <v>1062</v>
      </c>
      <c r="G54" t="s">
        <v>1347</v>
      </c>
      <c r="P54" t="s">
        <v>1366</v>
      </c>
      <c r="Q54">
        <v>1</v>
      </c>
      <c r="R54">
        <f t="shared" ref="R54:R95" si="3">Q54/674</f>
        <v>1.483679525222552E-3</v>
      </c>
      <c r="S54" s="10">
        <f t="shared" ref="S54:S95" si="4">R54*R54</f>
        <v>2.2013049335646173E-6</v>
      </c>
    </row>
    <row r="55" spans="1:19" x14ac:dyDescent="0.3">
      <c r="A55" s="1">
        <v>43400</v>
      </c>
      <c r="B55">
        <v>1</v>
      </c>
      <c r="C55" t="s">
        <v>905</v>
      </c>
      <c r="D55" t="s">
        <v>854</v>
      </c>
      <c r="E55" t="s">
        <v>954</v>
      </c>
      <c r="G55" t="s">
        <v>1347</v>
      </c>
      <c r="P55" t="s">
        <v>1417</v>
      </c>
      <c r="Q55">
        <v>1</v>
      </c>
      <c r="R55">
        <f t="shared" si="3"/>
        <v>1.483679525222552E-3</v>
      </c>
      <c r="S55" s="10">
        <f t="shared" si="4"/>
        <v>2.2013049335646173E-6</v>
      </c>
    </row>
    <row r="56" spans="1:19" x14ac:dyDescent="0.3">
      <c r="A56" s="1">
        <v>43343</v>
      </c>
      <c r="B56">
        <v>1</v>
      </c>
      <c r="C56" t="s">
        <v>177</v>
      </c>
      <c r="D56" t="s">
        <v>241</v>
      </c>
      <c r="E56" t="s">
        <v>296</v>
      </c>
      <c r="G56" t="s">
        <v>1344</v>
      </c>
      <c r="P56" t="s">
        <v>255</v>
      </c>
      <c r="Q56">
        <v>231</v>
      </c>
      <c r="R56">
        <f t="shared" si="3"/>
        <v>0.34272997032640951</v>
      </c>
      <c r="S56" s="10">
        <f t="shared" si="4"/>
        <v>0.11746383255994154</v>
      </c>
    </row>
    <row r="57" spans="1:19" x14ac:dyDescent="0.3">
      <c r="A57" s="1">
        <v>43412</v>
      </c>
      <c r="B57">
        <v>1</v>
      </c>
      <c r="C57" t="s">
        <v>962</v>
      </c>
      <c r="D57" t="s">
        <v>1011</v>
      </c>
      <c r="E57" t="s">
        <v>1062</v>
      </c>
      <c r="G57" t="s">
        <v>1347</v>
      </c>
      <c r="P57" t="s">
        <v>1369</v>
      </c>
      <c r="Q57">
        <v>2</v>
      </c>
      <c r="R57">
        <f t="shared" si="3"/>
        <v>2.967359050445104E-3</v>
      </c>
      <c r="S57" s="10">
        <f t="shared" si="4"/>
        <v>8.8052197342584694E-6</v>
      </c>
    </row>
    <row r="58" spans="1:19" x14ac:dyDescent="0.3">
      <c r="A58" s="1">
        <v>43353</v>
      </c>
      <c r="B58">
        <v>1</v>
      </c>
      <c r="C58" t="s">
        <v>375</v>
      </c>
      <c r="D58" t="s">
        <v>417</v>
      </c>
      <c r="E58" t="s">
        <v>449</v>
      </c>
      <c r="G58" t="s">
        <v>1349</v>
      </c>
      <c r="P58" t="s">
        <v>1370</v>
      </c>
      <c r="Q58">
        <v>3</v>
      </c>
      <c r="R58">
        <f t="shared" si="3"/>
        <v>4.4510385756676559E-3</v>
      </c>
      <c r="S58" s="10">
        <f t="shared" si="4"/>
        <v>1.9811744402081555E-5</v>
      </c>
    </row>
    <row r="59" spans="1:19" x14ac:dyDescent="0.3">
      <c r="A59" s="1">
        <v>43400</v>
      </c>
      <c r="B59">
        <v>1</v>
      </c>
      <c r="C59" t="s">
        <v>905</v>
      </c>
      <c r="D59" t="s">
        <v>912</v>
      </c>
      <c r="E59" t="s">
        <v>954</v>
      </c>
      <c r="G59" t="s">
        <v>1347</v>
      </c>
      <c r="P59" t="s">
        <v>1371</v>
      </c>
      <c r="Q59">
        <v>2</v>
      </c>
      <c r="R59">
        <f t="shared" si="3"/>
        <v>2.967359050445104E-3</v>
      </c>
      <c r="S59" s="10">
        <f t="shared" si="4"/>
        <v>8.8052197342584694E-6</v>
      </c>
    </row>
    <row r="60" spans="1:19" x14ac:dyDescent="0.3">
      <c r="A60" s="1">
        <v>43385</v>
      </c>
      <c r="B60">
        <v>5</v>
      </c>
      <c r="C60" t="s">
        <v>582</v>
      </c>
      <c r="D60" t="s">
        <v>607</v>
      </c>
      <c r="E60" t="s">
        <v>639</v>
      </c>
      <c r="G60" t="s">
        <v>1341</v>
      </c>
      <c r="P60" t="s">
        <v>1373</v>
      </c>
      <c r="Q60">
        <v>20</v>
      </c>
      <c r="R60">
        <f t="shared" si="3"/>
        <v>2.967359050445104E-2</v>
      </c>
      <c r="S60" s="10">
        <f t="shared" si="4"/>
        <v>8.8052197342584687E-4</v>
      </c>
    </row>
    <row r="61" spans="1:19" x14ac:dyDescent="0.3">
      <c r="A61" s="1">
        <v>43412</v>
      </c>
      <c r="B61">
        <v>1</v>
      </c>
      <c r="C61" t="s">
        <v>961</v>
      </c>
      <c r="D61" t="s">
        <v>971</v>
      </c>
      <c r="E61" t="s">
        <v>1060</v>
      </c>
      <c r="G61" t="s">
        <v>1347</v>
      </c>
      <c r="P61" t="s">
        <v>1375</v>
      </c>
      <c r="Q61">
        <v>4</v>
      </c>
      <c r="R61">
        <f t="shared" si="3"/>
        <v>5.9347181008902079E-3</v>
      </c>
      <c r="S61" s="10">
        <f t="shared" si="4"/>
        <v>3.5220878937033877E-5</v>
      </c>
    </row>
    <row r="62" spans="1:19" x14ac:dyDescent="0.3">
      <c r="A62" s="1">
        <v>43412</v>
      </c>
      <c r="B62">
        <v>1</v>
      </c>
      <c r="C62" t="s">
        <v>960</v>
      </c>
      <c r="D62" t="s">
        <v>1021</v>
      </c>
      <c r="E62" t="s">
        <v>1060</v>
      </c>
      <c r="G62" t="s">
        <v>1347</v>
      </c>
      <c r="P62" t="s">
        <v>1445</v>
      </c>
      <c r="Q62">
        <v>1</v>
      </c>
      <c r="R62">
        <f t="shared" si="3"/>
        <v>1.483679525222552E-3</v>
      </c>
      <c r="S62" s="10">
        <f t="shared" si="4"/>
        <v>2.2013049335646173E-6</v>
      </c>
    </row>
    <row r="63" spans="1:19" x14ac:dyDescent="0.3">
      <c r="A63" s="1">
        <v>43412</v>
      </c>
      <c r="B63">
        <v>1</v>
      </c>
      <c r="C63" t="s">
        <v>960</v>
      </c>
      <c r="D63" t="s">
        <v>989</v>
      </c>
      <c r="E63" t="s">
        <v>1060</v>
      </c>
      <c r="G63" t="s">
        <v>1347</v>
      </c>
      <c r="P63" t="s">
        <v>396</v>
      </c>
      <c r="Q63">
        <v>2</v>
      </c>
      <c r="R63">
        <f t="shared" si="3"/>
        <v>2.967359050445104E-3</v>
      </c>
      <c r="S63" s="10">
        <f t="shared" si="4"/>
        <v>8.8052197342584694E-6</v>
      </c>
    </row>
    <row r="64" spans="1:19" x14ac:dyDescent="0.3">
      <c r="A64" s="1">
        <v>43343</v>
      </c>
      <c r="B64">
        <v>3</v>
      </c>
      <c r="C64" t="s">
        <v>179</v>
      </c>
      <c r="D64" t="s">
        <v>194</v>
      </c>
      <c r="E64" t="s">
        <v>298</v>
      </c>
      <c r="F64" t="s">
        <v>198</v>
      </c>
      <c r="G64" t="s">
        <v>1344</v>
      </c>
      <c r="P64" t="s">
        <v>283</v>
      </c>
      <c r="Q64">
        <v>6</v>
      </c>
      <c r="R64">
        <f t="shared" si="3"/>
        <v>8.9020771513353119E-3</v>
      </c>
      <c r="S64" s="10">
        <f t="shared" si="4"/>
        <v>7.9246977608326221E-5</v>
      </c>
    </row>
    <row r="65" spans="1:19" x14ac:dyDescent="0.3">
      <c r="A65" s="1">
        <v>43353</v>
      </c>
      <c r="B65">
        <v>8</v>
      </c>
      <c r="C65" t="s">
        <v>372</v>
      </c>
      <c r="D65" t="s">
        <v>377</v>
      </c>
      <c r="E65" t="s">
        <v>443</v>
      </c>
      <c r="F65" t="s">
        <v>426</v>
      </c>
      <c r="G65" t="s">
        <v>1349</v>
      </c>
      <c r="P65" t="s">
        <v>1031</v>
      </c>
      <c r="Q65">
        <v>1</v>
      </c>
      <c r="R65">
        <f t="shared" si="3"/>
        <v>1.483679525222552E-3</v>
      </c>
      <c r="S65" s="10">
        <f t="shared" si="4"/>
        <v>2.2013049335646173E-6</v>
      </c>
    </row>
    <row r="66" spans="1:19" x14ac:dyDescent="0.3">
      <c r="A66" s="1">
        <v>43369</v>
      </c>
      <c r="B66">
        <v>3</v>
      </c>
      <c r="C66" t="s">
        <v>497</v>
      </c>
      <c r="D66" t="s">
        <v>509</v>
      </c>
      <c r="E66" t="s">
        <v>559</v>
      </c>
      <c r="F66" t="s">
        <v>566</v>
      </c>
      <c r="G66" t="s">
        <v>1349</v>
      </c>
      <c r="P66" t="s">
        <v>817</v>
      </c>
      <c r="Q66">
        <v>2</v>
      </c>
      <c r="R66">
        <f t="shared" si="3"/>
        <v>2.967359050445104E-3</v>
      </c>
      <c r="S66" s="10">
        <f t="shared" si="4"/>
        <v>8.8052197342584694E-6</v>
      </c>
    </row>
    <row r="67" spans="1:19" x14ac:dyDescent="0.3">
      <c r="A67" s="1">
        <v>43385</v>
      </c>
      <c r="B67">
        <v>5</v>
      </c>
      <c r="C67" t="s">
        <v>579</v>
      </c>
      <c r="D67" t="s">
        <v>584</v>
      </c>
      <c r="E67" t="s">
        <v>638</v>
      </c>
      <c r="F67" t="s">
        <v>593</v>
      </c>
      <c r="G67" t="s">
        <v>1341</v>
      </c>
      <c r="P67" t="s">
        <v>279</v>
      </c>
      <c r="Q67">
        <v>7</v>
      </c>
      <c r="R67">
        <f t="shared" si="3"/>
        <v>1.0385756676557863E-2</v>
      </c>
      <c r="S67" s="10">
        <f t="shared" si="4"/>
        <v>1.0786394174466623E-4</v>
      </c>
    </row>
    <row r="68" spans="1:19" x14ac:dyDescent="0.3">
      <c r="A68" s="1">
        <v>43400</v>
      </c>
      <c r="B68">
        <v>11</v>
      </c>
      <c r="C68" t="s">
        <v>851</v>
      </c>
      <c r="D68" t="s">
        <v>898</v>
      </c>
      <c r="E68" t="s">
        <v>955</v>
      </c>
      <c r="F68" t="s">
        <v>874</v>
      </c>
      <c r="G68" t="s">
        <v>1347</v>
      </c>
      <c r="P68" t="s">
        <v>427</v>
      </c>
      <c r="Q68">
        <v>1</v>
      </c>
      <c r="R68">
        <f t="shared" si="3"/>
        <v>1.483679525222552E-3</v>
      </c>
      <c r="S68" s="10">
        <f t="shared" si="4"/>
        <v>2.2013049335646173E-6</v>
      </c>
    </row>
    <row r="69" spans="1:19" x14ac:dyDescent="0.3">
      <c r="A69" s="1">
        <v>43412</v>
      </c>
      <c r="B69">
        <v>1</v>
      </c>
      <c r="C69" t="s">
        <v>961</v>
      </c>
      <c r="D69" t="s">
        <v>968</v>
      </c>
      <c r="E69" t="s">
        <v>1061</v>
      </c>
      <c r="F69" t="s">
        <v>1028</v>
      </c>
      <c r="G69" t="s">
        <v>1347</v>
      </c>
      <c r="P69" t="s">
        <v>257</v>
      </c>
      <c r="Q69">
        <v>15</v>
      </c>
      <c r="R69">
        <f t="shared" si="3"/>
        <v>2.2255192878338281E-2</v>
      </c>
      <c r="S69" s="10">
        <f t="shared" si="4"/>
        <v>4.9529361005203889E-4</v>
      </c>
    </row>
    <row r="70" spans="1:19" x14ac:dyDescent="0.3">
      <c r="A70" s="1">
        <v>43343</v>
      </c>
      <c r="B70">
        <v>1</v>
      </c>
      <c r="C70" t="s">
        <v>179</v>
      </c>
      <c r="D70" t="s">
        <v>211</v>
      </c>
      <c r="E70" t="s">
        <v>298</v>
      </c>
      <c r="F70" t="s">
        <v>199</v>
      </c>
      <c r="G70" t="s">
        <v>1344</v>
      </c>
      <c r="P70" t="s">
        <v>1422</v>
      </c>
      <c r="Q70">
        <v>2</v>
      </c>
      <c r="R70">
        <f t="shared" si="3"/>
        <v>2.967359050445104E-3</v>
      </c>
      <c r="S70" s="10">
        <f t="shared" si="4"/>
        <v>8.8052197342584694E-6</v>
      </c>
    </row>
    <row r="71" spans="1:19" x14ac:dyDescent="0.3">
      <c r="A71" s="1">
        <v>43369</v>
      </c>
      <c r="B71">
        <v>1</v>
      </c>
      <c r="C71" t="s">
        <v>497</v>
      </c>
      <c r="D71" t="s">
        <v>508</v>
      </c>
      <c r="E71" t="s">
        <v>559</v>
      </c>
      <c r="F71" t="s">
        <v>565</v>
      </c>
      <c r="G71" t="s">
        <v>1349</v>
      </c>
      <c r="P71" t="s">
        <v>977</v>
      </c>
      <c r="Q71">
        <v>7</v>
      </c>
      <c r="R71">
        <f t="shared" si="3"/>
        <v>1.0385756676557863E-2</v>
      </c>
      <c r="S71" s="10">
        <f t="shared" si="4"/>
        <v>1.0786394174466623E-4</v>
      </c>
    </row>
    <row r="72" spans="1:19" x14ac:dyDescent="0.3">
      <c r="A72" s="1">
        <v>43385</v>
      </c>
      <c r="B72">
        <v>6</v>
      </c>
      <c r="C72" t="s">
        <v>579</v>
      </c>
      <c r="D72" t="s">
        <v>586</v>
      </c>
      <c r="E72" t="s">
        <v>638</v>
      </c>
      <c r="F72" t="s">
        <v>595</v>
      </c>
      <c r="G72" t="s">
        <v>1341</v>
      </c>
      <c r="P72" t="s">
        <v>1424</v>
      </c>
      <c r="Q72">
        <v>3</v>
      </c>
      <c r="R72">
        <f t="shared" si="3"/>
        <v>4.4510385756676559E-3</v>
      </c>
      <c r="S72" s="10">
        <f t="shared" si="4"/>
        <v>1.9811744402081555E-5</v>
      </c>
    </row>
    <row r="73" spans="1:19" x14ac:dyDescent="0.3">
      <c r="A73" s="1">
        <v>43400</v>
      </c>
      <c r="B73">
        <v>8</v>
      </c>
      <c r="C73" t="s">
        <v>851</v>
      </c>
      <c r="D73" t="s">
        <v>864</v>
      </c>
      <c r="E73" t="s">
        <v>955</v>
      </c>
      <c r="F73" t="s">
        <v>923</v>
      </c>
      <c r="G73" t="s">
        <v>1347</v>
      </c>
      <c r="P73" t="s">
        <v>1507</v>
      </c>
      <c r="Q73">
        <v>1</v>
      </c>
      <c r="R73">
        <f t="shared" si="3"/>
        <v>1.483679525222552E-3</v>
      </c>
      <c r="S73" s="10">
        <f t="shared" si="4"/>
        <v>2.2013049335646173E-6</v>
      </c>
    </row>
    <row r="74" spans="1:19" x14ac:dyDescent="0.3">
      <c r="A74" s="1">
        <v>43412</v>
      </c>
      <c r="B74">
        <v>31</v>
      </c>
      <c r="C74" t="s">
        <v>961</v>
      </c>
      <c r="D74" t="s">
        <v>973</v>
      </c>
      <c r="E74" t="s">
        <v>1061</v>
      </c>
      <c r="F74" t="s">
        <v>1027</v>
      </c>
      <c r="G74" t="s">
        <v>1347</v>
      </c>
      <c r="P74" t="s">
        <v>1389</v>
      </c>
      <c r="Q74">
        <v>2</v>
      </c>
      <c r="R74">
        <f t="shared" si="3"/>
        <v>2.967359050445104E-3</v>
      </c>
      <c r="S74" s="10">
        <f t="shared" si="4"/>
        <v>8.8052197342584694E-6</v>
      </c>
    </row>
    <row r="75" spans="1:19" x14ac:dyDescent="0.3">
      <c r="A75" s="1">
        <v>43343</v>
      </c>
      <c r="B75">
        <v>1</v>
      </c>
      <c r="C75" t="s">
        <v>248</v>
      </c>
      <c r="D75" t="s">
        <v>250</v>
      </c>
      <c r="E75" t="s">
        <v>298</v>
      </c>
      <c r="F75" t="s">
        <v>260</v>
      </c>
      <c r="G75" t="s">
        <v>1344</v>
      </c>
      <c r="P75" t="s">
        <v>1426</v>
      </c>
      <c r="Q75">
        <v>6</v>
      </c>
      <c r="R75">
        <f t="shared" si="3"/>
        <v>8.9020771513353119E-3</v>
      </c>
      <c r="S75" s="10">
        <f t="shared" si="4"/>
        <v>7.9246977608326221E-5</v>
      </c>
    </row>
    <row r="76" spans="1:19" x14ac:dyDescent="0.3">
      <c r="A76" s="1">
        <v>43385</v>
      </c>
      <c r="B76">
        <v>1</v>
      </c>
      <c r="C76" t="s">
        <v>579</v>
      </c>
      <c r="D76" t="s">
        <v>584</v>
      </c>
      <c r="E76" t="s">
        <v>638</v>
      </c>
      <c r="F76" t="s">
        <v>611</v>
      </c>
      <c r="G76" t="s">
        <v>1341</v>
      </c>
      <c r="P76" t="s">
        <v>1391</v>
      </c>
      <c r="Q76">
        <v>1</v>
      </c>
      <c r="R76">
        <f t="shared" si="3"/>
        <v>1.483679525222552E-3</v>
      </c>
      <c r="S76" s="10">
        <f t="shared" si="4"/>
        <v>2.2013049335646173E-6</v>
      </c>
    </row>
    <row r="77" spans="1:19" x14ac:dyDescent="0.3">
      <c r="A77" s="1">
        <v>43400</v>
      </c>
      <c r="B77">
        <v>10</v>
      </c>
      <c r="C77" t="s">
        <v>851</v>
      </c>
      <c r="D77" t="s">
        <v>869</v>
      </c>
      <c r="E77" t="s">
        <v>955</v>
      </c>
      <c r="F77" t="s">
        <v>875</v>
      </c>
      <c r="G77" t="s">
        <v>1347</v>
      </c>
      <c r="P77" t="s">
        <v>1427</v>
      </c>
      <c r="Q77">
        <v>2</v>
      </c>
      <c r="R77">
        <f t="shared" si="3"/>
        <v>2.967359050445104E-3</v>
      </c>
      <c r="S77" s="10">
        <f t="shared" si="4"/>
        <v>8.8052197342584694E-6</v>
      </c>
    </row>
    <row r="78" spans="1:19" x14ac:dyDescent="0.3">
      <c r="A78" s="1">
        <v>43412</v>
      </c>
      <c r="B78">
        <v>2</v>
      </c>
      <c r="C78" t="s">
        <v>961</v>
      </c>
      <c r="D78" t="s">
        <v>968</v>
      </c>
      <c r="E78" t="s">
        <v>1061</v>
      </c>
      <c r="F78" t="s">
        <v>990</v>
      </c>
      <c r="G78" t="s">
        <v>1347</v>
      </c>
      <c r="P78" t="s">
        <v>1453</v>
      </c>
      <c r="Q78">
        <v>2</v>
      </c>
      <c r="R78">
        <f t="shared" si="3"/>
        <v>2.967359050445104E-3</v>
      </c>
      <c r="S78" s="10">
        <f t="shared" si="4"/>
        <v>8.8052197342584694E-6</v>
      </c>
    </row>
    <row r="79" spans="1:19" x14ac:dyDescent="0.3">
      <c r="A79" s="1">
        <v>43400</v>
      </c>
      <c r="B79">
        <v>1</v>
      </c>
      <c r="C79" t="s">
        <v>851</v>
      </c>
      <c r="D79" t="s">
        <v>865</v>
      </c>
      <c r="E79" t="s">
        <v>955</v>
      </c>
      <c r="F79" t="s">
        <v>871</v>
      </c>
      <c r="G79" t="s">
        <v>1347</v>
      </c>
      <c r="P79" t="s">
        <v>1429</v>
      </c>
      <c r="Q79">
        <v>5</v>
      </c>
      <c r="R79">
        <f t="shared" si="3"/>
        <v>7.4183976261127599E-3</v>
      </c>
      <c r="S79" s="10">
        <f t="shared" si="4"/>
        <v>5.5032623339115429E-5</v>
      </c>
    </row>
    <row r="80" spans="1:19" x14ac:dyDescent="0.3">
      <c r="A80" s="1">
        <v>43343</v>
      </c>
      <c r="B80">
        <v>2</v>
      </c>
      <c r="C80" t="s">
        <v>248</v>
      </c>
      <c r="D80" t="s">
        <v>258</v>
      </c>
      <c r="E80" t="s">
        <v>298</v>
      </c>
      <c r="F80" t="s">
        <v>259</v>
      </c>
      <c r="G80" t="s">
        <v>1344</v>
      </c>
      <c r="P80" t="s">
        <v>1394</v>
      </c>
      <c r="Q80">
        <v>1</v>
      </c>
      <c r="R80">
        <f t="shared" si="3"/>
        <v>1.483679525222552E-3</v>
      </c>
      <c r="S80" s="10">
        <f t="shared" si="4"/>
        <v>2.2013049335646173E-6</v>
      </c>
    </row>
    <row r="81" spans="1:19" x14ac:dyDescent="0.3">
      <c r="A81" s="1">
        <v>43369</v>
      </c>
      <c r="B81">
        <v>1</v>
      </c>
      <c r="C81" t="s">
        <v>560</v>
      </c>
      <c r="D81" t="s">
        <v>562</v>
      </c>
      <c r="E81" t="s">
        <v>559</v>
      </c>
      <c r="F81" t="s">
        <v>567</v>
      </c>
      <c r="G81" t="s">
        <v>1349</v>
      </c>
      <c r="P81" t="s">
        <v>1430</v>
      </c>
      <c r="Q81">
        <v>1</v>
      </c>
      <c r="R81">
        <f t="shared" si="3"/>
        <v>1.483679525222552E-3</v>
      </c>
      <c r="S81" s="10">
        <f t="shared" si="4"/>
        <v>2.2013049335646173E-6</v>
      </c>
    </row>
    <row r="82" spans="1:19" x14ac:dyDescent="0.3">
      <c r="A82" s="1">
        <v>43369</v>
      </c>
      <c r="B82">
        <v>1</v>
      </c>
      <c r="C82" t="s">
        <v>497</v>
      </c>
      <c r="D82" t="s">
        <v>561</v>
      </c>
      <c r="E82" t="s">
        <v>559</v>
      </c>
      <c r="F82" t="s">
        <v>548</v>
      </c>
      <c r="G82" t="s">
        <v>1349</v>
      </c>
      <c r="P82" t="s">
        <v>1395</v>
      </c>
      <c r="Q82">
        <v>1</v>
      </c>
      <c r="R82">
        <f t="shared" si="3"/>
        <v>1.483679525222552E-3</v>
      </c>
      <c r="S82" s="10">
        <f t="shared" si="4"/>
        <v>2.2013049335646173E-6</v>
      </c>
    </row>
    <row r="83" spans="1:19" x14ac:dyDescent="0.3">
      <c r="A83" s="1">
        <v>43412</v>
      </c>
      <c r="B83">
        <v>2</v>
      </c>
      <c r="C83" t="s">
        <v>961</v>
      </c>
      <c r="D83" t="s">
        <v>1016</v>
      </c>
      <c r="E83" t="s">
        <v>1061</v>
      </c>
      <c r="F83" t="s">
        <v>1029</v>
      </c>
      <c r="G83" t="s">
        <v>1347</v>
      </c>
      <c r="P83" t="s">
        <v>1396</v>
      </c>
      <c r="Q83">
        <v>31</v>
      </c>
      <c r="R83">
        <f t="shared" si="3"/>
        <v>4.5994065281899109E-2</v>
      </c>
      <c r="S83" s="10">
        <f t="shared" si="4"/>
        <v>2.1154540411555968E-3</v>
      </c>
    </row>
    <row r="84" spans="1:19" x14ac:dyDescent="0.3">
      <c r="A84" s="1">
        <v>43400</v>
      </c>
      <c r="B84">
        <v>1</v>
      </c>
      <c r="C84" t="s">
        <v>851</v>
      </c>
      <c r="D84" t="s">
        <v>906</v>
      </c>
      <c r="E84" t="s">
        <v>955</v>
      </c>
      <c r="G84" t="s">
        <v>1347</v>
      </c>
      <c r="P84" t="s">
        <v>1398</v>
      </c>
      <c r="Q84">
        <v>47</v>
      </c>
      <c r="R84">
        <f t="shared" si="3"/>
        <v>6.9732937685459948E-2</v>
      </c>
      <c r="S84" s="10">
        <f t="shared" si="4"/>
        <v>4.8626825982442399E-3</v>
      </c>
    </row>
    <row r="85" spans="1:19" x14ac:dyDescent="0.3">
      <c r="A85" s="1">
        <v>43400</v>
      </c>
      <c r="B85">
        <v>2</v>
      </c>
      <c r="C85" t="s">
        <v>902</v>
      </c>
      <c r="D85" t="s">
        <v>907</v>
      </c>
      <c r="E85" t="s">
        <v>955</v>
      </c>
      <c r="G85" t="s">
        <v>1347</v>
      </c>
      <c r="P85" t="s">
        <v>1435</v>
      </c>
      <c r="Q85">
        <v>1</v>
      </c>
      <c r="R85">
        <f t="shared" si="3"/>
        <v>1.483679525222552E-3</v>
      </c>
      <c r="S85" s="10">
        <f t="shared" si="4"/>
        <v>2.2013049335646173E-6</v>
      </c>
    </row>
    <row r="86" spans="1:19" x14ac:dyDescent="0.3">
      <c r="A86" s="1">
        <v>43385</v>
      </c>
      <c r="B86">
        <v>1</v>
      </c>
      <c r="C86" t="s">
        <v>582</v>
      </c>
      <c r="D86" t="s">
        <v>606</v>
      </c>
      <c r="E86" t="s">
        <v>642</v>
      </c>
      <c r="G86" t="s">
        <v>1341</v>
      </c>
      <c r="P86" t="s">
        <v>263</v>
      </c>
      <c r="Q86">
        <v>13</v>
      </c>
      <c r="R86">
        <f t="shared" si="3"/>
        <v>1.9287833827893175E-2</v>
      </c>
      <c r="S86" s="10">
        <f t="shared" si="4"/>
        <v>3.7202053377242029E-4</v>
      </c>
    </row>
    <row r="87" spans="1:19" x14ac:dyDescent="0.3">
      <c r="A87" s="1">
        <v>43400</v>
      </c>
      <c r="B87">
        <v>1</v>
      </c>
      <c r="C87" t="s">
        <v>882</v>
      </c>
      <c r="D87" t="s">
        <v>914</v>
      </c>
      <c r="E87" t="s">
        <v>952</v>
      </c>
      <c r="G87" t="s">
        <v>1347</v>
      </c>
      <c r="P87" t="s">
        <v>1459</v>
      </c>
      <c r="Q87">
        <v>1</v>
      </c>
      <c r="R87">
        <f t="shared" si="3"/>
        <v>1.483679525222552E-3</v>
      </c>
      <c r="S87" s="10">
        <f t="shared" si="4"/>
        <v>2.2013049335646173E-6</v>
      </c>
    </row>
    <row r="88" spans="1:19" x14ac:dyDescent="0.3">
      <c r="A88" s="1">
        <v>43400</v>
      </c>
      <c r="B88">
        <v>1</v>
      </c>
      <c r="C88" t="s">
        <v>904</v>
      </c>
      <c r="D88" t="s">
        <v>910</v>
      </c>
      <c r="E88" t="s">
        <v>952</v>
      </c>
      <c r="G88" t="s">
        <v>1347</v>
      </c>
      <c r="P88" t="s">
        <v>259</v>
      </c>
      <c r="Q88">
        <v>3</v>
      </c>
      <c r="R88">
        <f t="shared" si="3"/>
        <v>4.4510385756676559E-3</v>
      </c>
      <c r="S88" s="10">
        <f t="shared" si="4"/>
        <v>1.9811744402081555E-5</v>
      </c>
    </row>
    <row r="89" spans="1:19" x14ac:dyDescent="0.3">
      <c r="A89" s="1">
        <v>43412</v>
      </c>
      <c r="B89">
        <v>1</v>
      </c>
      <c r="C89" t="s">
        <v>962</v>
      </c>
      <c r="D89" t="s">
        <v>1019</v>
      </c>
      <c r="E89" t="s">
        <v>1064</v>
      </c>
      <c r="G89" t="s">
        <v>1347</v>
      </c>
      <c r="P89" t="s">
        <v>271</v>
      </c>
      <c r="Q89">
        <v>3</v>
      </c>
      <c r="R89">
        <f t="shared" si="3"/>
        <v>4.4510385756676559E-3</v>
      </c>
      <c r="S89" s="10">
        <f t="shared" si="4"/>
        <v>1.9811744402081555E-5</v>
      </c>
    </row>
    <row r="90" spans="1:19" x14ac:dyDescent="0.3">
      <c r="A90" s="1">
        <v>43400</v>
      </c>
      <c r="B90">
        <v>1</v>
      </c>
      <c r="C90" t="s">
        <v>882</v>
      </c>
      <c r="D90" t="s">
        <v>915</v>
      </c>
      <c r="E90" t="s">
        <v>952</v>
      </c>
      <c r="G90" t="s">
        <v>1347</v>
      </c>
      <c r="P90" t="s">
        <v>1385</v>
      </c>
      <c r="Q90">
        <v>1</v>
      </c>
      <c r="R90">
        <f t="shared" si="3"/>
        <v>1.483679525222552E-3</v>
      </c>
      <c r="S90" s="10">
        <f t="shared" si="4"/>
        <v>2.2013049335646173E-6</v>
      </c>
    </row>
    <row r="91" spans="1:19" x14ac:dyDescent="0.3">
      <c r="A91" s="1">
        <v>43412</v>
      </c>
      <c r="B91">
        <v>1</v>
      </c>
      <c r="C91" t="s">
        <v>965</v>
      </c>
      <c r="D91" t="s">
        <v>1026</v>
      </c>
      <c r="E91" t="s">
        <v>1064</v>
      </c>
      <c r="G91" t="s">
        <v>1347</v>
      </c>
      <c r="P91" t="s">
        <v>1509</v>
      </c>
      <c r="Q91">
        <v>2</v>
      </c>
      <c r="R91">
        <f t="shared" si="3"/>
        <v>2.967359050445104E-3</v>
      </c>
      <c r="S91" s="10">
        <f t="shared" si="4"/>
        <v>8.8052197342584694E-6</v>
      </c>
    </row>
    <row r="92" spans="1:19" x14ac:dyDescent="0.3">
      <c r="A92" s="1">
        <v>43400</v>
      </c>
      <c r="B92">
        <v>1</v>
      </c>
      <c r="C92" t="s">
        <v>904</v>
      </c>
      <c r="D92" t="s">
        <v>909</v>
      </c>
      <c r="E92" t="s">
        <v>952</v>
      </c>
      <c r="G92" t="s">
        <v>1347</v>
      </c>
      <c r="P92" t="s">
        <v>1412</v>
      </c>
      <c r="Q92">
        <v>2</v>
      </c>
      <c r="R92">
        <f t="shared" si="3"/>
        <v>2.967359050445104E-3</v>
      </c>
      <c r="S92" s="10">
        <f t="shared" si="4"/>
        <v>8.8052197342584694E-6</v>
      </c>
    </row>
    <row r="93" spans="1:19" x14ac:dyDescent="0.3">
      <c r="A93" s="1"/>
      <c r="P93" t="s">
        <v>1493</v>
      </c>
      <c r="Q93">
        <v>2</v>
      </c>
      <c r="R93">
        <f t="shared" si="3"/>
        <v>2.967359050445104E-3</v>
      </c>
      <c r="S93" s="10">
        <f t="shared" si="4"/>
        <v>8.8052197342584694E-6</v>
      </c>
    </row>
    <row r="94" spans="1:19" x14ac:dyDescent="0.3">
      <c r="A94" s="1"/>
      <c r="P94" t="s">
        <v>1414</v>
      </c>
      <c r="Q94">
        <v>2</v>
      </c>
      <c r="R94">
        <f t="shared" si="3"/>
        <v>2.967359050445104E-3</v>
      </c>
      <c r="S94" s="10">
        <f t="shared" si="4"/>
        <v>8.8052197342584694E-6</v>
      </c>
    </row>
    <row r="95" spans="1:19" x14ac:dyDescent="0.3">
      <c r="A95" s="1"/>
      <c r="P95" t="s">
        <v>1415</v>
      </c>
      <c r="Q95">
        <v>1</v>
      </c>
      <c r="R95">
        <f t="shared" si="3"/>
        <v>1.483679525222552E-3</v>
      </c>
      <c r="S95" s="10">
        <f t="shared" si="4"/>
        <v>2.2013049335646173E-6</v>
      </c>
    </row>
    <row r="96" spans="1:19" x14ac:dyDescent="0.3">
      <c r="A96" s="1"/>
    </row>
    <row r="97" spans="1:19" x14ac:dyDescent="0.3">
      <c r="A97" s="1"/>
      <c r="P97" s="6">
        <f>SUM(S53:S95)</f>
        <v>0.24535304528524501</v>
      </c>
      <c r="Q97" s="5" t="s">
        <v>1550</v>
      </c>
      <c r="R97" s="5"/>
      <c r="S97" s="5"/>
    </row>
    <row r="98" spans="1:19" x14ac:dyDescent="0.3">
      <c r="A98" s="1"/>
      <c r="P98" s="6">
        <f>1-P97</f>
        <v>0.75464695471475496</v>
      </c>
      <c r="Q98" s="5" t="s">
        <v>1551</v>
      </c>
      <c r="R98" s="5"/>
      <c r="S98" s="5"/>
    </row>
  </sheetData>
  <sortState ref="A1:G92">
    <sortCondition ref="E1:E9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opLeftCell="A91" workbookViewId="0">
      <selection activeCell="N105" sqref="N105"/>
    </sheetView>
  </sheetViews>
  <sheetFormatPr defaultRowHeight="16.2" x14ac:dyDescent="0.3"/>
  <sheetData>
    <row r="1" spans="1:20" x14ac:dyDescent="0.3">
      <c r="A1" s="1">
        <v>43321</v>
      </c>
      <c r="B1">
        <v>205</v>
      </c>
      <c r="C1" t="s">
        <v>128</v>
      </c>
      <c r="D1" t="s">
        <v>116</v>
      </c>
      <c r="E1" t="s">
        <v>170</v>
      </c>
      <c r="F1" t="s">
        <v>141</v>
      </c>
      <c r="G1" t="s">
        <v>1344</v>
      </c>
      <c r="P1" s="5" t="s">
        <v>1539</v>
      </c>
      <c r="Q1" s="5"/>
      <c r="R1" s="5"/>
      <c r="S1" s="5"/>
      <c r="T1" s="5"/>
    </row>
    <row r="2" spans="1:20" x14ac:dyDescent="0.3">
      <c r="A2" s="1">
        <v>43321</v>
      </c>
      <c r="B2">
        <v>102</v>
      </c>
      <c r="C2" t="s">
        <v>128</v>
      </c>
      <c r="D2" t="s">
        <v>116</v>
      </c>
      <c r="E2" t="s">
        <v>170</v>
      </c>
      <c r="F2" t="s">
        <v>139</v>
      </c>
      <c r="G2" t="s">
        <v>1344</v>
      </c>
      <c r="J2" t="s">
        <v>1330</v>
      </c>
      <c r="K2" t="s">
        <v>1331</v>
      </c>
      <c r="P2" s="5" t="s">
        <v>1540</v>
      </c>
      <c r="Q2" s="5" t="s">
        <v>1541</v>
      </c>
      <c r="R2" s="5" t="s">
        <v>1542</v>
      </c>
      <c r="S2" s="5" t="s">
        <v>1543</v>
      </c>
      <c r="T2" s="5" t="s">
        <v>1544</v>
      </c>
    </row>
    <row r="3" spans="1:20" x14ac:dyDescent="0.3">
      <c r="A3" s="1">
        <v>43343</v>
      </c>
      <c r="B3">
        <v>35</v>
      </c>
      <c r="C3" t="s">
        <v>341</v>
      </c>
      <c r="D3" t="s">
        <v>328</v>
      </c>
      <c r="E3" t="s">
        <v>527</v>
      </c>
      <c r="F3" t="s">
        <v>358</v>
      </c>
      <c r="G3" t="s">
        <v>1348</v>
      </c>
      <c r="I3" t="s">
        <v>1332</v>
      </c>
      <c r="J3">
        <v>13</v>
      </c>
      <c r="K3">
        <v>492</v>
      </c>
      <c r="P3" t="s">
        <v>1416</v>
      </c>
      <c r="Q3">
        <v>205</v>
      </c>
      <c r="R3" s="5">
        <f>Q3/733</f>
        <v>0.27967257844474763</v>
      </c>
      <c r="S3" s="5">
        <f>LN(R3)</f>
        <v>-1.2741357227482433</v>
      </c>
      <c r="T3" s="5">
        <f>R3*S3</f>
        <v>-0.35634082286956331</v>
      </c>
    </row>
    <row r="4" spans="1:20" x14ac:dyDescent="0.3">
      <c r="A4" s="1">
        <v>43353</v>
      </c>
      <c r="B4">
        <v>1</v>
      </c>
      <c r="C4" t="s">
        <v>477</v>
      </c>
      <c r="D4" t="s">
        <v>464</v>
      </c>
      <c r="E4" t="s">
        <v>527</v>
      </c>
      <c r="F4" t="s">
        <v>496</v>
      </c>
      <c r="G4" t="s">
        <v>1341</v>
      </c>
      <c r="I4" t="s">
        <v>1333</v>
      </c>
      <c r="J4">
        <v>17</v>
      </c>
      <c r="K4">
        <v>117</v>
      </c>
      <c r="P4" t="s">
        <v>1365</v>
      </c>
      <c r="Q4">
        <v>141</v>
      </c>
      <c r="R4" s="5">
        <f t="shared" ref="R4:R50" si="0">Q4/733</f>
        <v>0.19236016371077763</v>
      </c>
      <c r="S4" s="5">
        <f t="shared" ref="S4:S50" si="1">LN(R4)</f>
        <v>-1.6483858115084833</v>
      </c>
      <c r="T4" s="5">
        <f t="shared" ref="T4:T50" si="2">R4*S4</f>
        <v>-0.31708376456029491</v>
      </c>
    </row>
    <row r="5" spans="1:20" x14ac:dyDescent="0.3">
      <c r="A5" s="1">
        <v>43369</v>
      </c>
      <c r="B5">
        <v>2</v>
      </c>
      <c r="C5" t="s">
        <v>679</v>
      </c>
      <c r="D5" t="s">
        <v>706</v>
      </c>
      <c r="E5" t="s">
        <v>743</v>
      </c>
      <c r="F5" t="s">
        <v>691</v>
      </c>
      <c r="G5" t="s">
        <v>1347</v>
      </c>
      <c r="I5" t="s">
        <v>1334</v>
      </c>
      <c r="J5">
        <v>4</v>
      </c>
      <c r="K5">
        <v>17</v>
      </c>
      <c r="P5" t="s">
        <v>1366</v>
      </c>
      <c r="Q5">
        <v>17</v>
      </c>
      <c r="R5" s="5">
        <f t="shared" si="0"/>
        <v>2.3192360163710776E-2</v>
      </c>
      <c r="S5" s="5">
        <f t="shared" si="1"/>
        <v>-3.7639323578304356</v>
      </c>
      <c r="T5" s="5">
        <f t="shared" si="2"/>
        <v>-8.7294474874648573E-2</v>
      </c>
    </row>
    <row r="6" spans="1:20" x14ac:dyDescent="0.3">
      <c r="A6" s="1">
        <v>43400</v>
      </c>
      <c r="B6">
        <v>1</v>
      </c>
      <c r="C6" t="s">
        <v>1072</v>
      </c>
      <c r="D6" t="s">
        <v>1</v>
      </c>
      <c r="E6" t="s">
        <v>1121</v>
      </c>
      <c r="F6" t="s">
        <v>1102</v>
      </c>
      <c r="G6" t="s">
        <v>1347</v>
      </c>
      <c r="I6" t="s">
        <v>1335</v>
      </c>
      <c r="J6">
        <v>5</v>
      </c>
      <c r="K6">
        <v>81</v>
      </c>
      <c r="P6" t="s">
        <v>1417</v>
      </c>
      <c r="Q6">
        <v>14</v>
      </c>
      <c r="R6" s="5">
        <f t="shared" si="0"/>
        <v>1.9099590723055934E-2</v>
      </c>
      <c r="S6" s="5">
        <f t="shared" si="1"/>
        <v>-3.9580883722713929</v>
      </c>
      <c r="T6" s="5">
        <f t="shared" si="2"/>
        <v>-7.5597867956070264E-2</v>
      </c>
    </row>
    <row r="7" spans="1:20" x14ac:dyDescent="0.3">
      <c r="A7" s="1">
        <v>43321</v>
      </c>
      <c r="B7">
        <v>17</v>
      </c>
      <c r="C7" t="s">
        <v>128</v>
      </c>
      <c r="D7" t="s">
        <v>116</v>
      </c>
      <c r="E7" t="s">
        <v>170</v>
      </c>
      <c r="F7" t="s">
        <v>140</v>
      </c>
      <c r="G7" t="s">
        <v>1344</v>
      </c>
      <c r="I7" t="s">
        <v>1336</v>
      </c>
      <c r="J7">
        <v>9</v>
      </c>
      <c r="K7">
        <v>26</v>
      </c>
      <c r="P7" t="s">
        <v>255</v>
      </c>
      <c r="Q7">
        <v>58</v>
      </c>
      <c r="R7" s="5">
        <f t="shared" si="0"/>
        <v>7.9126875852660303E-2</v>
      </c>
      <c r="S7" s="5">
        <f t="shared" si="1"/>
        <v>-2.5367026913402322</v>
      </c>
      <c r="T7" s="5">
        <f t="shared" si="2"/>
        <v>-0.20072135893278781</v>
      </c>
    </row>
    <row r="8" spans="1:20" x14ac:dyDescent="0.3">
      <c r="A8" s="1">
        <v>43412</v>
      </c>
      <c r="B8">
        <v>13</v>
      </c>
      <c r="C8" t="s">
        <v>1236</v>
      </c>
      <c r="D8" t="s">
        <v>1273</v>
      </c>
      <c r="E8" t="s">
        <v>1286</v>
      </c>
      <c r="F8" t="s">
        <v>1283</v>
      </c>
      <c r="G8" t="s">
        <v>1347</v>
      </c>
      <c r="I8" t="s">
        <v>1337</v>
      </c>
      <c r="J8">
        <v>48</v>
      </c>
      <c r="K8">
        <v>733</v>
      </c>
      <c r="P8" t="s">
        <v>1228</v>
      </c>
      <c r="Q8">
        <v>7</v>
      </c>
      <c r="R8" s="5">
        <f t="shared" si="0"/>
        <v>9.5497953615279671E-3</v>
      </c>
      <c r="S8" s="5">
        <f t="shared" si="1"/>
        <v>-4.6512355528313378</v>
      </c>
      <c r="T8" s="5">
        <f t="shared" si="2"/>
        <v>-4.4418347707802681E-2</v>
      </c>
    </row>
    <row r="9" spans="1:20" x14ac:dyDescent="0.3">
      <c r="A9" s="1">
        <v>43321</v>
      </c>
      <c r="B9">
        <v>22</v>
      </c>
      <c r="C9" t="s">
        <v>128</v>
      </c>
      <c r="D9" t="s">
        <v>116</v>
      </c>
      <c r="E9" t="s">
        <v>170</v>
      </c>
      <c r="F9" t="s">
        <v>138</v>
      </c>
      <c r="G9" t="s">
        <v>1344</v>
      </c>
      <c r="P9" t="s">
        <v>1369</v>
      </c>
      <c r="Q9">
        <v>3</v>
      </c>
      <c r="R9" s="5">
        <f t="shared" si="0"/>
        <v>4.0927694406548429E-3</v>
      </c>
      <c r="S9" s="5">
        <f t="shared" si="1"/>
        <v>-5.4985334132185422</v>
      </c>
      <c r="T9" s="5">
        <f t="shared" si="2"/>
        <v>-2.2504229522040418E-2</v>
      </c>
    </row>
    <row r="10" spans="1:20" x14ac:dyDescent="0.3">
      <c r="A10" s="1">
        <v>43343</v>
      </c>
      <c r="B10">
        <v>35</v>
      </c>
      <c r="C10" t="s">
        <v>341</v>
      </c>
      <c r="D10" t="s">
        <v>328</v>
      </c>
      <c r="E10" t="s">
        <v>527</v>
      </c>
      <c r="F10" t="s">
        <v>357</v>
      </c>
      <c r="G10" t="s">
        <v>1348</v>
      </c>
      <c r="I10" t="s">
        <v>1416</v>
      </c>
      <c r="J10">
        <v>205</v>
      </c>
      <c r="P10" t="s">
        <v>1371</v>
      </c>
      <c r="Q10">
        <v>1</v>
      </c>
      <c r="R10" s="5">
        <f t="shared" si="0"/>
        <v>1.364256480218281E-3</v>
      </c>
      <c r="S10" s="5">
        <f t="shared" si="1"/>
        <v>-6.5971457018866513</v>
      </c>
      <c r="T10" s="5">
        <f t="shared" si="2"/>
        <v>-9.0001987747430449E-3</v>
      </c>
    </row>
    <row r="11" spans="1:20" x14ac:dyDescent="0.3">
      <c r="A11" s="1">
        <v>43353</v>
      </c>
      <c r="B11">
        <v>1</v>
      </c>
      <c r="C11" t="s">
        <v>477</v>
      </c>
      <c r="D11" t="s">
        <v>464</v>
      </c>
      <c r="E11" t="s">
        <v>527</v>
      </c>
      <c r="F11" t="s">
        <v>495</v>
      </c>
      <c r="G11" t="s">
        <v>1341</v>
      </c>
      <c r="I11" t="s">
        <v>1365</v>
      </c>
      <c r="J11">
        <v>141</v>
      </c>
      <c r="P11" t="s">
        <v>1372</v>
      </c>
      <c r="Q11">
        <v>16</v>
      </c>
      <c r="R11" s="5">
        <f t="shared" si="0"/>
        <v>2.1828103683492497E-2</v>
      </c>
      <c r="S11" s="5">
        <f t="shared" si="1"/>
        <v>-3.8245569796468701</v>
      </c>
      <c r="T11" s="5">
        <f t="shared" si="2"/>
        <v>-8.3482826295156784E-2</v>
      </c>
    </row>
    <row r="12" spans="1:20" x14ac:dyDescent="0.3">
      <c r="A12" s="1">
        <v>43321</v>
      </c>
      <c r="B12">
        <v>1</v>
      </c>
      <c r="C12" t="s">
        <v>128</v>
      </c>
      <c r="D12" t="s">
        <v>110</v>
      </c>
      <c r="E12" t="s">
        <v>170</v>
      </c>
      <c r="G12" t="s">
        <v>1344</v>
      </c>
      <c r="I12" t="s">
        <v>1366</v>
      </c>
      <c r="J12">
        <v>17</v>
      </c>
      <c r="P12" t="s">
        <v>1373</v>
      </c>
      <c r="Q12">
        <v>1</v>
      </c>
      <c r="R12" s="5">
        <f t="shared" si="0"/>
        <v>1.364256480218281E-3</v>
      </c>
      <c r="S12" s="5">
        <f t="shared" si="1"/>
        <v>-6.5971457018866513</v>
      </c>
      <c r="T12" s="5">
        <f t="shared" si="2"/>
        <v>-9.0001987747430449E-3</v>
      </c>
    </row>
    <row r="13" spans="1:20" x14ac:dyDescent="0.3">
      <c r="A13" s="1">
        <v>43353</v>
      </c>
      <c r="B13">
        <v>6</v>
      </c>
      <c r="C13" t="s">
        <v>477</v>
      </c>
      <c r="D13" t="s">
        <v>465</v>
      </c>
      <c r="E13" t="s">
        <v>527</v>
      </c>
      <c r="G13" t="s">
        <v>1341</v>
      </c>
      <c r="I13" t="s">
        <v>1417</v>
      </c>
      <c r="J13">
        <v>14</v>
      </c>
      <c r="P13" t="s">
        <v>1375</v>
      </c>
      <c r="Q13">
        <v>24</v>
      </c>
      <c r="R13" s="5">
        <f t="shared" si="0"/>
        <v>3.2742155525238743E-2</v>
      </c>
      <c r="S13" s="5">
        <f t="shared" si="1"/>
        <v>-3.419091871538706</v>
      </c>
      <c r="T13" s="5">
        <f t="shared" si="2"/>
        <v>-0.11194843781299992</v>
      </c>
    </row>
    <row r="14" spans="1:20" x14ac:dyDescent="0.3">
      <c r="A14" s="1">
        <v>43400</v>
      </c>
      <c r="B14">
        <v>2</v>
      </c>
      <c r="C14" t="s">
        <v>1072</v>
      </c>
      <c r="D14" t="s">
        <v>1100</v>
      </c>
      <c r="E14" t="s">
        <v>1121</v>
      </c>
      <c r="G14" t="s">
        <v>1347</v>
      </c>
      <c r="I14" t="s">
        <v>1469</v>
      </c>
      <c r="J14">
        <v>58</v>
      </c>
      <c r="P14" t="s">
        <v>1510</v>
      </c>
      <c r="Q14">
        <v>1</v>
      </c>
      <c r="R14" s="5">
        <f t="shared" si="0"/>
        <v>1.364256480218281E-3</v>
      </c>
      <c r="S14" s="5">
        <f t="shared" si="1"/>
        <v>-6.5971457018866513</v>
      </c>
      <c r="T14" s="5">
        <f t="shared" si="2"/>
        <v>-9.0001987747430449E-3</v>
      </c>
    </row>
    <row r="15" spans="1:20" x14ac:dyDescent="0.3">
      <c r="A15" s="1">
        <v>43412</v>
      </c>
      <c r="B15">
        <v>1</v>
      </c>
      <c r="C15" t="s">
        <v>1236</v>
      </c>
      <c r="D15" t="s">
        <v>1237</v>
      </c>
      <c r="E15" t="s">
        <v>1286</v>
      </c>
      <c r="G15" t="s">
        <v>1347</v>
      </c>
      <c r="I15" t="s">
        <v>1418</v>
      </c>
      <c r="J15">
        <v>7</v>
      </c>
      <c r="P15" t="s">
        <v>1428</v>
      </c>
      <c r="Q15">
        <v>4</v>
      </c>
      <c r="R15" s="5">
        <f t="shared" si="0"/>
        <v>5.4570259208731242E-3</v>
      </c>
      <c r="S15" s="5">
        <f t="shared" si="1"/>
        <v>-5.2108513407667605</v>
      </c>
      <c r="T15" s="5">
        <f t="shared" si="2"/>
        <v>-2.8435750836380686E-2</v>
      </c>
    </row>
    <row r="16" spans="1:20" x14ac:dyDescent="0.3">
      <c r="A16" s="1">
        <v>43343</v>
      </c>
      <c r="B16">
        <v>1</v>
      </c>
      <c r="C16" t="s">
        <v>341</v>
      </c>
      <c r="D16" t="s">
        <v>346</v>
      </c>
      <c r="E16" t="s">
        <v>527</v>
      </c>
      <c r="G16" t="s">
        <v>1348</v>
      </c>
      <c r="I16" t="s">
        <v>1369</v>
      </c>
      <c r="J16">
        <v>3</v>
      </c>
      <c r="P16" t="s">
        <v>396</v>
      </c>
      <c r="Q16">
        <v>3</v>
      </c>
      <c r="R16" s="5">
        <f t="shared" si="0"/>
        <v>4.0927694406548429E-3</v>
      </c>
      <c r="S16" s="5">
        <f t="shared" si="1"/>
        <v>-5.4985334132185422</v>
      </c>
      <c r="T16" s="5">
        <f t="shared" si="2"/>
        <v>-2.2504229522040418E-2</v>
      </c>
    </row>
    <row r="17" spans="1:20" x14ac:dyDescent="0.3">
      <c r="A17" s="1">
        <v>43343</v>
      </c>
      <c r="B17">
        <v>1</v>
      </c>
      <c r="C17" t="s">
        <v>341</v>
      </c>
      <c r="D17" t="s">
        <v>350</v>
      </c>
      <c r="E17" t="s">
        <v>527</v>
      </c>
      <c r="G17" t="s">
        <v>1348</v>
      </c>
      <c r="I17" t="s">
        <v>1371</v>
      </c>
      <c r="J17">
        <v>1</v>
      </c>
      <c r="P17" t="s">
        <v>279</v>
      </c>
      <c r="Q17">
        <v>1</v>
      </c>
      <c r="R17" s="5">
        <f t="shared" si="0"/>
        <v>1.364256480218281E-3</v>
      </c>
      <c r="S17" s="5">
        <f t="shared" si="1"/>
        <v>-6.5971457018866513</v>
      </c>
      <c r="T17" s="5">
        <f t="shared" si="2"/>
        <v>-9.0001987747430449E-3</v>
      </c>
    </row>
    <row r="18" spans="1:20" x14ac:dyDescent="0.3">
      <c r="A18" s="1">
        <v>43321</v>
      </c>
      <c r="B18">
        <v>1</v>
      </c>
      <c r="C18" t="s">
        <v>128</v>
      </c>
      <c r="D18" t="s">
        <v>115</v>
      </c>
      <c r="E18" t="s">
        <v>170</v>
      </c>
      <c r="G18" t="s">
        <v>1344</v>
      </c>
      <c r="I18" t="s">
        <v>1372</v>
      </c>
      <c r="J18">
        <v>16</v>
      </c>
      <c r="P18" t="s">
        <v>257</v>
      </c>
      <c r="Q18">
        <v>15</v>
      </c>
      <c r="R18" s="5">
        <f t="shared" si="0"/>
        <v>2.0463847203274217E-2</v>
      </c>
      <c r="S18" s="5">
        <f t="shared" si="1"/>
        <v>-3.8890955007844412</v>
      </c>
      <c r="T18" s="5">
        <f t="shared" si="2"/>
        <v>-7.9585856086994033E-2</v>
      </c>
    </row>
    <row r="19" spans="1:20" x14ac:dyDescent="0.3">
      <c r="A19" s="1">
        <v>43343</v>
      </c>
      <c r="B19">
        <v>15</v>
      </c>
      <c r="C19" t="s">
        <v>341</v>
      </c>
      <c r="D19" t="s">
        <v>345</v>
      </c>
      <c r="E19" t="s">
        <v>527</v>
      </c>
      <c r="G19" t="s">
        <v>1348</v>
      </c>
      <c r="I19" t="s">
        <v>1419</v>
      </c>
      <c r="J19">
        <v>1</v>
      </c>
      <c r="P19" t="s">
        <v>1422</v>
      </c>
      <c r="Q19">
        <v>2</v>
      </c>
      <c r="R19" s="5">
        <f t="shared" si="0"/>
        <v>2.7285129604365621E-3</v>
      </c>
      <c r="S19" s="5">
        <f t="shared" si="1"/>
        <v>-5.9039985213267059</v>
      </c>
      <c r="T19" s="5">
        <f t="shared" si="2"/>
        <v>-1.6109136483838216E-2</v>
      </c>
    </row>
    <row r="20" spans="1:20" x14ac:dyDescent="0.3">
      <c r="A20" s="1">
        <v>43343</v>
      </c>
      <c r="B20">
        <v>1</v>
      </c>
      <c r="C20" t="s">
        <v>341</v>
      </c>
      <c r="D20" t="s">
        <v>349</v>
      </c>
      <c r="E20" t="s">
        <v>527</v>
      </c>
      <c r="G20" t="s">
        <v>1348</v>
      </c>
      <c r="I20" t="s">
        <v>1375</v>
      </c>
      <c r="J20">
        <v>24</v>
      </c>
      <c r="P20" t="s">
        <v>1384</v>
      </c>
      <c r="Q20">
        <v>9</v>
      </c>
      <c r="R20" s="5">
        <f t="shared" si="0"/>
        <v>1.227830832196453E-2</v>
      </c>
      <c r="S20" s="5">
        <f t="shared" si="1"/>
        <v>-4.3999211245504322</v>
      </c>
      <c r="T20" s="5">
        <f t="shared" si="2"/>
        <v>-5.4023588159555103E-2</v>
      </c>
    </row>
    <row r="21" spans="1:20" x14ac:dyDescent="0.3">
      <c r="A21" s="1">
        <v>43412</v>
      </c>
      <c r="B21">
        <v>24</v>
      </c>
      <c r="C21" t="s">
        <v>1236</v>
      </c>
      <c r="D21" t="s">
        <v>1238</v>
      </c>
      <c r="E21" t="s">
        <v>1286</v>
      </c>
      <c r="G21" t="s">
        <v>1347</v>
      </c>
      <c r="I21" t="s">
        <v>1510</v>
      </c>
      <c r="J21">
        <v>1</v>
      </c>
      <c r="P21" t="s">
        <v>1385</v>
      </c>
      <c r="Q21">
        <v>1</v>
      </c>
      <c r="R21" s="5">
        <f t="shared" si="0"/>
        <v>1.364256480218281E-3</v>
      </c>
      <c r="S21" s="5">
        <f t="shared" si="1"/>
        <v>-6.5971457018866513</v>
      </c>
      <c r="T21" s="5">
        <f t="shared" si="2"/>
        <v>-9.0001987747430449E-3</v>
      </c>
    </row>
    <row r="22" spans="1:20" x14ac:dyDescent="0.3">
      <c r="A22" s="1">
        <v>43343</v>
      </c>
      <c r="B22">
        <v>1</v>
      </c>
      <c r="C22" t="s">
        <v>341</v>
      </c>
      <c r="D22" t="s">
        <v>348</v>
      </c>
      <c r="E22" t="s">
        <v>527</v>
      </c>
      <c r="G22" t="s">
        <v>1348</v>
      </c>
      <c r="I22" t="s">
        <v>1428</v>
      </c>
      <c r="J22">
        <v>4</v>
      </c>
      <c r="P22" t="s">
        <v>1378</v>
      </c>
      <c r="Q22">
        <v>2</v>
      </c>
      <c r="R22" s="5">
        <f t="shared" si="0"/>
        <v>2.7285129604365621E-3</v>
      </c>
      <c r="S22" s="5">
        <f t="shared" si="1"/>
        <v>-5.9039985213267059</v>
      </c>
      <c r="T22" s="5">
        <f t="shared" si="2"/>
        <v>-1.6109136483838216E-2</v>
      </c>
    </row>
    <row r="23" spans="1:20" x14ac:dyDescent="0.3">
      <c r="A23" s="1">
        <v>43400</v>
      </c>
      <c r="B23">
        <v>4</v>
      </c>
      <c r="C23" t="s">
        <v>1072</v>
      </c>
      <c r="D23" t="s">
        <v>1068</v>
      </c>
      <c r="E23" t="s">
        <v>1121</v>
      </c>
      <c r="G23" t="s">
        <v>1347</v>
      </c>
      <c r="I23" t="s">
        <v>1420</v>
      </c>
      <c r="J23">
        <v>3</v>
      </c>
      <c r="P23" t="s">
        <v>977</v>
      </c>
      <c r="Q23">
        <v>29</v>
      </c>
      <c r="R23" s="5">
        <f t="shared" si="0"/>
        <v>3.9563437926330151E-2</v>
      </c>
      <c r="S23" s="5">
        <f t="shared" si="1"/>
        <v>-3.2298498719001776</v>
      </c>
      <c r="T23" s="5">
        <f t="shared" si="2"/>
        <v>-0.12778396491828806</v>
      </c>
    </row>
    <row r="24" spans="1:20" x14ac:dyDescent="0.3">
      <c r="A24" s="1">
        <v>43385</v>
      </c>
      <c r="B24">
        <v>3</v>
      </c>
      <c r="C24" t="s">
        <v>750</v>
      </c>
      <c r="D24" t="s">
        <v>763</v>
      </c>
      <c r="E24" t="s">
        <v>838</v>
      </c>
      <c r="F24" t="s">
        <v>779</v>
      </c>
      <c r="G24" t="s">
        <v>1347</v>
      </c>
      <c r="I24" t="s">
        <v>1505</v>
      </c>
      <c r="J24">
        <v>1</v>
      </c>
      <c r="P24" t="s">
        <v>1424</v>
      </c>
      <c r="Q24">
        <v>8</v>
      </c>
      <c r="R24" s="5">
        <f t="shared" si="0"/>
        <v>1.0914051841746248E-2</v>
      </c>
      <c r="S24" s="5">
        <f t="shared" si="1"/>
        <v>-4.517704160206816</v>
      </c>
      <c r="T24" s="5">
        <f t="shared" si="2"/>
        <v>-4.9306457410169889E-2</v>
      </c>
    </row>
    <row r="25" spans="1:20" x14ac:dyDescent="0.3">
      <c r="A25" s="1">
        <v>43412</v>
      </c>
      <c r="B25">
        <v>1</v>
      </c>
      <c r="C25" t="s">
        <v>1257</v>
      </c>
      <c r="D25" t="s">
        <v>10</v>
      </c>
      <c r="E25" t="s">
        <v>1287</v>
      </c>
      <c r="F25" t="s">
        <v>1284</v>
      </c>
      <c r="G25" t="s">
        <v>1347</v>
      </c>
      <c r="I25" t="s">
        <v>1282</v>
      </c>
      <c r="J25">
        <v>15</v>
      </c>
      <c r="P25" t="s">
        <v>1425</v>
      </c>
      <c r="Q25">
        <v>6</v>
      </c>
      <c r="R25" s="5">
        <f t="shared" si="0"/>
        <v>8.1855388813096858E-3</v>
      </c>
      <c r="S25" s="5">
        <f t="shared" si="1"/>
        <v>-4.8053862326585968</v>
      </c>
      <c r="T25" s="5">
        <f t="shared" si="2"/>
        <v>-3.9334675847137214E-2</v>
      </c>
    </row>
    <row r="26" spans="1:20" x14ac:dyDescent="0.3">
      <c r="A26" s="1">
        <v>43385</v>
      </c>
      <c r="B26">
        <v>2</v>
      </c>
      <c r="C26" t="s">
        <v>746</v>
      </c>
      <c r="D26" t="s">
        <v>753</v>
      </c>
      <c r="E26" t="s">
        <v>838</v>
      </c>
      <c r="F26" t="s">
        <v>778</v>
      </c>
      <c r="G26" t="s">
        <v>1347</v>
      </c>
      <c r="I26" t="s">
        <v>1422</v>
      </c>
      <c r="J26">
        <v>2</v>
      </c>
      <c r="P26" t="s">
        <v>1511</v>
      </c>
      <c r="Q26">
        <v>2</v>
      </c>
      <c r="R26" s="5">
        <f t="shared" si="0"/>
        <v>2.7285129604365621E-3</v>
      </c>
      <c r="S26" s="5">
        <f t="shared" si="1"/>
        <v>-5.9039985213267059</v>
      </c>
      <c r="T26" s="5">
        <f t="shared" si="2"/>
        <v>-1.6109136483838216E-2</v>
      </c>
    </row>
    <row r="27" spans="1:20" x14ac:dyDescent="0.3">
      <c r="A27" s="1">
        <v>43412</v>
      </c>
      <c r="B27">
        <v>12</v>
      </c>
      <c r="C27" t="s">
        <v>1270</v>
      </c>
      <c r="D27" t="s">
        <v>1274</v>
      </c>
      <c r="E27" t="s">
        <v>1287</v>
      </c>
      <c r="F27" t="s">
        <v>1282</v>
      </c>
      <c r="G27" t="s">
        <v>1347</v>
      </c>
      <c r="I27" t="s">
        <v>1384</v>
      </c>
      <c r="J27">
        <v>9</v>
      </c>
      <c r="P27" t="s">
        <v>1512</v>
      </c>
      <c r="Q27">
        <v>1</v>
      </c>
      <c r="R27" s="5">
        <f t="shared" si="0"/>
        <v>1.364256480218281E-3</v>
      </c>
      <c r="S27" s="5">
        <f t="shared" si="1"/>
        <v>-6.5971457018866513</v>
      </c>
      <c r="T27" s="5">
        <f t="shared" si="2"/>
        <v>-9.0001987747430449E-3</v>
      </c>
    </row>
    <row r="28" spans="1:20" x14ac:dyDescent="0.3">
      <c r="A28" s="1">
        <v>43353</v>
      </c>
      <c r="B28">
        <v>2</v>
      </c>
      <c r="C28" t="s">
        <v>477</v>
      </c>
      <c r="D28" t="s">
        <v>484</v>
      </c>
      <c r="E28" t="s">
        <v>523</v>
      </c>
      <c r="G28" t="s">
        <v>1341</v>
      </c>
      <c r="I28" t="s">
        <v>1385</v>
      </c>
      <c r="J28">
        <v>1</v>
      </c>
      <c r="P28" t="s">
        <v>1451</v>
      </c>
      <c r="Q28">
        <v>2</v>
      </c>
      <c r="R28" s="5">
        <f t="shared" si="0"/>
        <v>2.7285129604365621E-3</v>
      </c>
      <c r="S28" s="5">
        <f t="shared" si="1"/>
        <v>-5.9039985213267059</v>
      </c>
      <c r="T28" s="5">
        <f t="shared" si="2"/>
        <v>-1.6109136483838216E-2</v>
      </c>
    </row>
    <row r="29" spans="1:20" x14ac:dyDescent="0.3">
      <c r="A29" s="1">
        <v>43321</v>
      </c>
      <c r="B29">
        <v>1</v>
      </c>
      <c r="C29" t="s">
        <v>122</v>
      </c>
      <c r="D29" t="s">
        <v>129</v>
      </c>
      <c r="E29" t="s">
        <v>172</v>
      </c>
      <c r="G29" t="s">
        <v>1344</v>
      </c>
      <c r="I29" t="s">
        <v>1378</v>
      </c>
      <c r="J29">
        <v>2</v>
      </c>
      <c r="P29" t="s">
        <v>1426</v>
      </c>
      <c r="Q29">
        <v>1</v>
      </c>
      <c r="R29" s="5">
        <f t="shared" si="0"/>
        <v>1.364256480218281E-3</v>
      </c>
      <c r="S29" s="5">
        <f t="shared" si="1"/>
        <v>-6.5971457018866513</v>
      </c>
      <c r="T29" s="5">
        <f t="shared" si="2"/>
        <v>-9.0001987747430449E-3</v>
      </c>
    </row>
    <row r="30" spans="1:20" x14ac:dyDescent="0.3">
      <c r="A30" s="1">
        <v>43412</v>
      </c>
      <c r="B30">
        <v>8</v>
      </c>
      <c r="C30" t="s">
        <v>1270</v>
      </c>
      <c r="D30" t="s">
        <v>129</v>
      </c>
      <c r="E30" t="s">
        <v>1287</v>
      </c>
      <c r="G30" t="s">
        <v>1347</v>
      </c>
      <c r="I30" t="s">
        <v>1386</v>
      </c>
      <c r="J30">
        <v>29</v>
      </c>
      <c r="P30" t="s">
        <v>1452</v>
      </c>
      <c r="Q30">
        <v>1</v>
      </c>
      <c r="R30" s="5">
        <f t="shared" si="0"/>
        <v>1.364256480218281E-3</v>
      </c>
      <c r="S30" s="5">
        <f t="shared" si="1"/>
        <v>-6.5971457018866513</v>
      </c>
      <c r="T30" s="5">
        <f t="shared" si="2"/>
        <v>-9.0001987747430449E-3</v>
      </c>
    </row>
    <row r="31" spans="1:20" x14ac:dyDescent="0.3">
      <c r="A31" s="1">
        <v>43412</v>
      </c>
      <c r="B31">
        <v>1</v>
      </c>
      <c r="C31" t="s">
        <v>1244</v>
      </c>
      <c r="D31" t="s">
        <v>1266</v>
      </c>
      <c r="E31" t="s">
        <v>1287</v>
      </c>
      <c r="G31" t="s">
        <v>1347</v>
      </c>
      <c r="I31" t="s">
        <v>1424</v>
      </c>
      <c r="J31">
        <v>8</v>
      </c>
      <c r="P31" t="s">
        <v>1391</v>
      </c>
      <c r="Q31">
        <v>2</v>
      </c>
      <c r="R31" s="5">
        <f t="shared" si="0"/>
        <v>2.7285129604365621E-3</v>
      </c>
      <c r="S31" s="5">
        <f t="shared" si="1"/>
        <v>-5.9039985213267059</v>
      </c>
      <c r="T31" s="5">
        <f t="shared" si="2"/>
        <v>-1.6109136483838216E-2</v>
      </c>
    </row>
    <row r="32" spans="1:20" x14ac:dyDescent="0.3">
      <c r="A32" s="1">
        <v>43353</v>
      </c>
      <c r="B32">
        <v>2</v>
      </c>
      <c r="C32" t="s">
        <v>478</v>
      </c>
      <c r="D32" t="s">
        <v>487</v>
      </c>
      <c r="E32" t="s">
        <v>523</v>
      </c>
      <c r="G32" t="s">
        <v>1341</v>
      </c>
      <c r="I32" t="s">
        <v>1425</v>
      </c>
      <c r="J32">
        <v>6</v>
      </c>
      <c r="P32" t="s">
        <v>1429</v>
      </c>
      <c r="Q32">
        <v>32</v>
      </c>
      <c r="R32" s="5">
        <f t="shared" si="0"/>
        <v>4.3656207366984993E-2</v>
      </c>
      <c r="S32" s="5">
        <f t="shared" si="1"/>
        <v>-3.1314097990869247</v>
      </c>
      <c r="T32" s="5">
        <f t="shared" si="2"/>
        <v>-0.13670547553994761</v>
      </c>
    </row>
    <row r="33" spans="1:20" x14ac:dyDescent="0.3">
      <c r="A33" s="1">
        <v>43343</v>
      </c>
      <c r="B33">
        <v>1</v>
      </c>
      <c r="C33" t="s">
        <v>342</v>
      </c>
      <c r="D33" t="s">
        <v>352</v>
      </c>
      <c r="E33" t="s">
        <v>523</v>
      </c>
      <c r="G33" t="s">
        <v>1348</v>
      </c>
      <c r="I33" t="s">
        <v>1511</v>
      </c>
      <c r="J33">
        <v>2</v>
      </c>
      <c r="P33" t="s">
        <v>1392</v>
      </c>
      <c r="Q33">
        <v>9</v>
      </c>
      <c r="R33" s="5">
        <f t="shared" si="0"/>
        <v>1.227830832196453E-2</v>
      </c>
      <c r="S33" s="5">
        <f t="shared" si="1"/>
        <v>-4.3999211245504322</v>
      </c>
      <c r="T33" s="5">
        <f t="shared" si="2"/>
        <v>-5.4023588159555103E-2</v>
      </c>
    </row>
    <row r="34" spans="1:20" x14ac:dyDescent="0.3">
      <c r="A34" s="1">
        <v>43353</v>
      </c>
      <c r="B34">
        <v>1</v>
      </c>
      <c r="C34" t="s">
        <v>476</v>
      </c>
      <c r="D34" t="s">
        <v>481</v>
      </c>
      <c r="E34" t="s">
        <v>523</v>
      </c>
      <c r="G34" t="s">
        <v>1341</v>
      </c>
      <c r="I34" t="s">
        <v>1512</v>
      </c>
      <c r="J34">
        <v>1</v>
      </c>
      <c r="P34" t="s">
        <v>1513</v>
      </c>
      <c r="Q34">
        <v>3</v>
      </c>
      <c r="R34" s="5">
        <f t="shared" si="0"/>
        <v>4.0927694406548429E-3</v>
      </c>
      <c r="S34" s="5">
        <f t="shared" si="1"/>
        <v>-5.4985334132185422</v>
      </c>
      <c r="T34" s="5">
        <f t="shared" si="2"/>
        <v>-2.2504229522040418E-2</v>
      </c>
    </row>
    <row r="35" spans="1:20" x14ac:dyDescent="0.3">
      <c r="A35" s="1">
        <v>43400</v>
      </c>
      <c r="B35">
        <v>4</v>
      </c>
      <c r="C35" t="s">
        <v>1070</v>
      </c>
      <c r="D35" t="s">
        <v>1105</v>
      </c>
      <c r="E35" t="s">
        <v>1119</v>
      </c>
      <c r="G35" t="s">
        <v>1347</v>
      </c>
      <c r="I35" t="s">
        <v>1451</v>
      </c>
      <c r="J35">
        <v>2</v>
      </c>
      <c r="P35" t="s">
        <v>1480</v>
      </c>
      <c r="Q35">
        <v>3</v>
      </c>
      <c r="R35" s="5">
        <f t="shared" si="0"/>
        <v>4.0927694406548429E-3</v>
      </c>
      <c r="S35" s="5">
        <f t="shared" si="1"/>
        <v>-5.4985334132185422</v>
      </c>
      <c r="T35" s="5">
        <f t="shared" si="2"/>
        <v>-2.2504229522040418E-2</v>
      </c>
    </row>
    <row r="36" spans="1:20" x14ac:dyDescent="0.3">
      <c r="A36" s="1">
        <v>43412</v>
      </c>
      <c r="B36">
        <v>23</v>
      </c>
      <c r="C36" t="s">
        <v>1257</v>
      </c>
      <c r="D36" t="s">
        <v>1261</v>
      </c>
      <c r="E36" t="s">
        <v>1287</v>
      </c>
      <c r="G36" t="s">
        <v>1347</v>
      </c>
      <c r="I36" t="s">
        <v>1426</v>
      </c>
      <c r="J36">
        <v>1</v>
      </c>
      <c r="P36" t="s">
        <v>1395</v>
      </c>
      <c r="Q36">
        <v>2</v>
      </c>
      <c r="R36" s="5">
        <f t="shared" si="0"/>
        <v>2.7285129604365621E-3</v>
      </c>
      <c r="S36" s="5">
        <f t="shared" si="1"/>
        <v>-5.9039985213267059</v>
      </c>
      <c r="T36" s="5">
        <f t="shared" si="2"/>
        <v>-1.6109136483838216E-2</v>
      </c>
    </row>
    <row r="37" spans="1:20" x14ac:dyDescent="0.3">
      <c r="A37" s="1">
        <v>43353</v>
      </c>
      <c r="B37">
        <v>2</v>
      </c>
      <c r="C37" t="s">
        <v>477</v>
      </c>
      <c r="D37" t="s">
        <v>483</v>
      </c>
      <c r="E37" t="s">
        <v>529</v>
      </c>
      <c r="G37" t="s">
        <v>1341</v>
      </c>
      <c r="I37" t="s">
        <v>1500</v>
      </c>
      <c r="J37">
        <v>1</v>
      </c>
      <c r="P37" t="s">
        <v>1396</v>
      </c>
      <c r="Q37">
        <v>50</v>
      </c>
      <c r="R37" s="5">
        <f t="shared" si="0"/>
        <v>6.8212824010914053E-2</v>
      </c>
      <c r="S37" s="5">
        <f t="shared" si="1"/>
        <v>-2.6851226964585053</v>
      </c>
      <c r="T37" s="5">
        <f t="shared" si="2"/>
        <v>-0.18315980194123502</v>
      </c>
    </row>
    <row r="38" spans="1:20" x14ac:dyDescent="0.3">
      <c r="A38" s="1">
        <v>43385</v>
      </c>
      <c r="B38">
        <v>3</v>
      </c>
      <c r="C38" t="s">
        <v>750</v>
      </c>
      <c r="D38" t="s">
        <v>776</v>
      </c>
      <c r="E38" t="s">
        <v>838</v>
      </c>
      <c r="G38" t="s">
        <v>1347</v>
      </c>
      <c r="I38" t="s">
        <v>1391</v>
      </c>
      <c r="J38">
        <v>2</v>
      </c>
      <c r="P38" t="s">
        <v>1433</v>
      </c>
      <c r="Q38">
        <v>4</v>
      </c>
      <c r="R38" s="5">
        <f t="shared" si="0"/>
        <v>5.4570259208731242E-3</v>
      </c>
      <c r="S38" s="5">
        <f t="shared" si="1"/>
        <v>-5.2108513407667605</v>
      </c>
      <c r="T38" s="5">
        <f t="shared" si="2"/>
        <v>-2.8435750836380686E-2</v>
      </c>
    </row>
    <row r="39" spans="1:20" x14ac:dyDescent="0.3">
      <c r="A39" s="1">
        <v>43412</v>
      </c>
      <c r="B39">
        <v>3</v>
      </c>
      <c r="C39" t="s">
        <v>1236</v>
      </c>
      <c r="D39" t="s">
        <v>1242</v>
      </c>
      <c r="E39" t="s">
        <v>1285</v>
      </c>
      <c r="G39" t="s">
        <v>1347</v>
      </c>
      <c r="I39" t="s">
        <v>1429</v>
      </c>
      <c r="J39">
        <v>32</v>
      </c>
      <c r="P39" t="s">
        <v>1486</v>
      </c>
      <c r="Q39">
        <v>4</v>
      </c>
      <c r="R39" s="5">
        <f t="shared" si="0"/>
        <v>5.4570259208731242E-3</v>
      </c>
      <c r="S39" s="5">
        <f t="shared" si="1"/>
        <v>-5.2108513407667605</v>
      </c>
      <c r="T39" s="5">
        <f t="shared" si="2"/>
        <v>-2.8435750836380686E-2</v>
      </c>
    </row>
    <row r="40" spans="1:20" x14ac:dyDescent="0.3">
      <c r="A40" s="1">
        <v>43343</v>
      </c>
      <c r="B40">
        <v>6</v>
      </c>
      <c r="C40" t="s">
        <v>342</v>
      </c>
      <c r="D40" t="s">
        <v>351</v>
      </c>
      <c r="E40" t="s">
        <v>523</v>
      </c>
      <c r="G40" t="s">
        <v>1348</v>
      </c>
      <c r="I40" t="s">
        <v>1392</v>
      </c>
      <c r="J40">
        <v>9</v>
      </c>
      <c r="P40" t="s">
        <v>1398</v>
      </c>
      <c r="Q40">
        <v>21</v>
      </c>
      <c r="R40" s="5">
        <f t="shared" si="0"/>
        <v>2.8649386084583901E-2</v>
      </c>
      <c r="S40" s="5">
        <f t="shared" si="1"/>
        <v>-3.5526232641632287</v>
      </c>
      <c r="T40" s="5">
        <f t="shared" si="2"/>
        <v>-0.10178047550808704</v>
      </c>
    </row>
    <row r="41" spans="1:20" x14ac:dyDescent="0.3">
      <c r="A41" s="1">
        <v>43321</v>
      </c>
      <c r="B41">
        <v>2</v>
      </c>
      <c r="C41" t="s">
        <v>125</v>
      </c>
      <c r="D41" t="s">
        <v>133</v>
      </c>
      <c r="E41" t="s">
        <v>166</v>
      </c>
      <c r="G41" t="s">
        <v>1344</v>
      </c>
      <c r="I41" t="s">
        <v>1513</v>
      </c>
      <c r="J41">
        <v>3</v>
      </c>
      <c r="P41" t="s">
        <v>1438</v>
      </c>
      <c r="Q41">
        <v>2</v>
      </c>
      <c r="R41" s="5">
        <f t="shared" si="0"/>
        <v>2.7285129604365621E-3</v>
      </c>
      <c r="S41" s="5">
        <f t="shared" si="1"/>
        <v>-5.9039985213267059</v>
      </c>
      <c r="T41" s="5">
        <f t="shared" si="2"/>
        <v>-1.6109136483838216E-2</v>
      </c>
    </row>
    <row r="42" spans="1:20" x14ac:dyDescent="0.3">
      <c r="A42" s="1">
        <v>43343</v>
      </c>
      <c r="B42">
        <v>1</v>
      </c>
      <c r="C42" t="s">
        <v>342</v>
      </c>
      <c r="D42" t="s">
        <v>353</v>
      </c>
      <c r="E42" t="s">
        <v>523</v>
      </c>
      <c r="G42" t="s">
        <v>1348</v>
      </c>
      <c r="I42" t="s">
        <v>1480</v>
      </c>
      <c r="J42">
        <v>3</v>
      </c>
      <c r="P42" t="s">
        <v>860</v>
      </c>
      <c r="Q42">
        <v>3</v>
      </c>
      <c r="R42" s="5">
        <f t="shared" si="0"/>
        <v>4.0927694406548429E-3</v>
      </c>
      <c r="S42" s="5">
        <f t="shared" si="1"/>
        <v>-5.4985334132185422</v>
      </c>
      <c r="T42" s="5">
        <f t="shared" si="2"/>
        <v>-2.2504229522040418E-2</v>
      </c>
    </row>
    <row r="43" spans="1:20" x14ac:dyDescent="0.3">
      <c r="A43" s="1">
        <v>43321</v>
      </c>
      <c r="B43">
        <v>1</v>
      </c>
      <c r="C43" t="s">
        <v>127</v>
      </c>
      <c r="D43" t="s">
        <v>135</v>
      </c>
      <c r="E43" t="s">
        <v>166</v>
      </c>
      <c r="G43" t="s">
        <v>1344</v>
      </c>
      <c r="I43" t="s">
        <v>1395</v>
      </c>
      <c r="J43">
        <v>2</v>
      </c>
      <c r="P43" t="s">
        <v>1409</v>
      </c>
      <c r="Q43">
        <v>4</v>
      </c>
      <c r="R43" s="5">
        <f t="shared" si="0"/>
        <v>5.4570259208731242E-3</v>
      </c>
      <c r="S43" s="5">
        <f t="shared" si="1"/>
        <v>-5.2108513407667605</v>
      </c>
      <c r="T43" s="5">
        <f t="shared" si="2"/>
        <v>-2.8435750836380686E-2</v>
      </c>
    </row>
    <row r="44" spans="1:20" x14ac:dyDescent="0.3">
      <c r="A44" s="1">
        <v>43412</v>
      </c>
      <c r="B44">
        <v>1</v>
      </c>
      <c r="C44" t="s">
        <v>1257</v>
      </c>
      <c r="D44" t="s">
        <v>1278</v>
      </c>
      <c r="E44" t="s">
        <v>1287</v>
      </c>
      <c r="G44" t="s">
        <v>1347</v>
      </c>
      <c r="I44" t="s">
        <v>1396</v>
      </c>
      <c r="J44">
        <v>50</v>
      </c>
      <c r="P44" t="s">
        <v>1442</v>
      </c>
      <c r="Q44">
        <v>7</v>
      </c>
      <c r="R44" s="5">
        <f t="shared" si="0"/>
        <v>9.5497953615279671E-3</v>
      </c>
      <c r="S44" s="5">
        <f t="shared" si="1"/>
        <v>-4.6512355528313378</v>
      </c>
      <c r="T44" s="5">
        <f t="shared" si="2"/>
        <v>-4.4418347707802681E-2</v>
      </c>
    </row>
    <row r="45" spans="1:20" x14ac:dyDescent="0.3">
      <c r="A45" s="1">
        <v>43343</v>
      </c>
      <c r="B45">
        <v>1</v>
      </c>
      <c r="C45" t="s">
        <v>308</v>
      </c>
      <c r="D45" t="s">
        <v>316</v>
      </c>
      <c r="E45" t="s">
        <v>523</v>
      </c>
      <c r="G45" t="s">
        <v>1348</v>
      </c>
      <c r="I45" t="s">
        <v>1433</v>
      </c>
      <c r="J45">
        <v>4</v>
      </c>
      <c r="P45" t="s">
        <v>1411</v>
      </c>
      <c r="Q45">
        <v>1</v>
      </c>
      <c r="R45" s="5">
        <f t="shared" si="0"/>
        <v>1.364256480218281E-3</v>
      </c>
      <c r="S45" s="5">
        <f t="shared" si="1"/>
        <v>-6.5971457018866513</v>
      </c>
      <c r="T45" s="5">
        <f t="shared" si="2"/>
        <v>-9.0001987747430449E-3</v>
      </c>
    </row>
    <row r="46" spans="1:20" x14ac:dyDescent="0.3">
      <c r="A46" s="1">
        <v>43412</v>
      </c>
      <c r="B46">
        <v>1</v>
      </c>
      <c r="C46" t="s">
        <v>1257</v>
      </c>
      <c r="D46" t="s">
        <v>1260</v>
      </c>
      <c r="E46" t="s">
        <v>1287</v>
      </c>
      <c r="G46" t="s">
        <v>1347</v>
      </c>
      <c r="I46" t="s">
        <v>1486</v>
      </c>
      <c r="J46">
        <v>4</v>
      </c>
      <c r="P46" t="s">
        <v>1412</v>
      </c>
      <c r="Q46">
        <v>1</v>
      </c>
      <c r="R46" s="5">
        <f t="shared" si="0"/>
        <v>1.364256480218281E-3</v>
      </c>
      <c r="S46" s="5">
        <f t="shared" si="1"/>
        <v>-6.5971457018866513</v>
      </c>
      <c r="T46" s="5">
        <f t="shared" si="2"/>
        <v>-9.0001987747430449E-3</v>
      </c>
    </row>
    <row r="47" spans="1:20" x14ac:dyDescent="0.3">
      <c r="A47" s="1">
        <v>43321</v>
      </c>
      <c r="B47">
        <v>1</v>
      </c>
      <c r="C47" t="s">
        <v>122</v>
      </c>
      <c r="D47" t="s">
        <v>130</v>
      </c>
      <c r="E47" t="s">
        <v>173</v>
      </c>
      <c r="G47" t="s">
        <v>1344</v>
      </c>
      <c r="I47" t="s">
        <v>1398</v>
      </c>
      <c r="J47">
        <v>21</v>
      </c>
      <c r="P47" t="s">
        <v>1493</v>
      </c>
      <c r="Q47">
        <v>5</v>
      </c>
      <c r="R47" s="5">
        <f t="shared" si="0"/>
        <v>6.8212824010914054E-3</v>
      </c>
      <c r="S47" s="5">
        <f t="shared" si="1"/>
        <v>-4.9877077894525508</v>
      </c>
      <c r="T47" s="5">
        <f t="shared" si="2"/>
        <v>-3.4022563365979204E-2</v>
      </c>
    </row>
    <row r="48" spans="1:20" x14ac:dyDescent="0.3">
      <c r="A48" s="1">
        <v>43400</v>
      </c>
      <c r="B48">
        <v>1</v>
      </c>
      <c r="C48" t="s">
        <v>1070</v>
      </c>
      <c r="D48" t="s">
        <v>1106</v>
      </c>
      <c r="E48" t="s">
        <v>1119</v>
      </c>
      <c r="G48" t="s">
        <v>1347</v>
      </c>
      <c r="I48" t="s">
        <v>1438</v>
      </c>
      <c r="J48">
        <v>2</v>
      </c>
      <c r="P48" t="s">
        <v>1496</v>
      </c>
      <c r="Q48">
        <v>2</v>
      </c>
      <c r="R48" s="5">
        <f t="shared" si="0"/>
        <v>2.7285129604365621E-3</v>
      </c>
      <c r="S48" s="5">
        <f t="shared" si="1"/>
        <v>-5.9039985213267059</v>
      </c>
      <c r="T48" s="5">
        <f t="shared" si="2"/>
        <v>-1.6109136483838216E-2</v>
      </c>
    </row>
    <row r="49" spans="1:20" x14ac:dyDescent="0.3">
      <c r="A49" s="1">
        <v>43412</v>
      </c>
      <c r="B49">
        <v>1</v>
      </c>
      <c r="C49" t="s">
        <v>1257</v>
      </c>
      <c r="D49" t="s">
        <v>1277</v>
      </c>
      <c r="E49" t="s">
        <v>1287</v>
      </c>
      <c r="G49" t="s">
        <v>1347</v>
      </c>
      <c r="I49" t="s">
        <v>1264</v>
      </c>
      <c r="J49">
        <v>3</v>
      </c>
      <c r="P49" t="s">
        <v>1415</v>
      </c>
      <c r="Q49">
        <v>2</v>
      </c>
      <c r="R49" s="5">
        <f t="shared" si="0"/>
        <v>2.7285129604365621E-3</v>
      </c>
      <c r="S49" s="5">
        <f t="shared" si="1"/>
        <v>-5.9039985213267059</v>
      </c>
      <c r="T49" s="5">
        <f t="shared" si="2"/>
        <v>-1.6109136483838216E-2</v>
      </c>
    </row>
    <row r="50" spans="1:20" x14ac:dyDescent="0.3">
      <c r="A50" s="1">
        <v>43321</v>
      </c>
      <c r="B50">
        <v>1</v>
      </c>
      <c r="C50" t="s">
        <v>128</v>
      </c>
      <c r="D50" t="s">
        <v>136</v>
      </c>
      <c r="E50" t="s">
        <v>166</v>
      </c>
      <c r="G50" t="s">
        <v>1344</v>
      </c>
      <c r="I50" t="s">
        <v>1514</v>
      </c>
      <c r="J50">
        <v>4</v>
      </c>
      <c r="P50" t="s">
        <v>1444</v>
      </c>
      <c r="Q50">
        <v>1</v>
      </c>
      <c r="R50" s="5">
        <f t="shared" si="0"/>
        <v>1.364256480218281E-3</v>
      </c>
      <c r="S50" s="5">
        <f t="shared" si="1"/>
        <v>-6.5971457018866513</v>
      </c>
      <c r="T50" s="5">
        <f t="shared" si="2"/>
        <v>-9.0001987747430449E-3</v>
      </c>
    </row>
    <row r="51" spans="1:20" x14ac:dyDescent="0.3">
      <c r="A51" s="1">
        <v>43343</v>
      </c>
      <c r="B51">
        <v>27</v>
      </c>
      <c r="C51" t="s">
        <v>341</v>
      </c>
      <c r="D51" t="s">
        <v>347</v>
      </c>
      <c r="E51" t="s">
        <v>523</v>
      </c>
      <c r="G51" t="s">
        <v>1348</v>
      </c>
      <c r="I51" t="s">
        <v>1442</v>
      </c>
      <c r="J51">
        <v>7</v>
      </c>
      <c r="P51" s="5" t="s">
        <v>1545</v>
      </c>
      <c r="Q51" s="5"/>
      <c r="R51" s="5">
        <f>SUM(T3:T50)</f>
        <v>-2.6512812614865178</v>
      </c>
    </row>
    <row r="52" spans="1:20" x14ac:dyDescent="0.3">
      <c r="A52" s="1">
        <v>43353</v>
      </c>
      <c r="B52">
        <v>4</v>
      </c>
      <c r="C52" t="s">
        <v>477</v>
      </c>
      <c r="D52" t="s">
        <v>466</v>
      </c>
      <c r="E52" t="s">
        <v>529</v>
      </c>
      <c r="G52" t="s">
        <v>1341</v>
      </c>
      <c r="I52" t="s">
        <v>1411</v>
      </c>
      <c r="J52">
        <v>1</v>
      </c>
      <c r="P52" s="5" t="s">
        <v>1546</v>
      </c>
      <c r="Q52" s="5"/>
      <c r="R52" s="5">
        <f>R51*(-1)</f>
        <v>2.6512812614865178</v>
      </c>
    </row>
    <row r="53" spans="1:20" x14ac:dyDescent="0.3">
      <c r="A53" s="1">
        <v>43412</v>
      </c>
      <c r="B53">
        <v>9</v>
      </c>
      <c r="C53" t="s">
        <v>1270</v>
      </c>
      <c r="D53" t="s">
        <v>1275</v>
      </c>
      <c r="E53" t="s">
        <v>1288</v>
      </c>
      <c r="G53" t="s">
        <v>1347</v>
      </c>
      <c r="I53" t="s">
        <v>1412</v>
      </c>
      <c r="J53">
        <v>1</v>
      </c>
      <c r="P53" t="s">
        <v>1547</v>
      </c>
      <c r="Q53">
        <f>R52/LOG(48)</f>
        <v>1.5769784862195984</v>
      </c>
    </row>
    <row r="54" spans="1:20" x14ac:dyDescent="0.3">
      <c r="A54" s="1">
        <v>43353</v>
      </c>
      <c r="B54">
        <v>3</v>
      </c>
      <c r="C54" t="s">
        <v>478</v>
      </c>
      <c r="D54" t="s">
        <v>486</v>
      </c>
      <c r="E54" t="s">
        <v>524</v>
      </c>
      <c r="G54" t="s">
        <v>1341</v>
      </c>
      <c r="I54" t="s">
        <v>1493</v>
      </c>
      <c r="J54">
        <v>5</v>
      </c>
    </row>
    <row r="55" spans="1:20" x14ac:dyDescent="0.3">
      <c r="A55" s="1">
        <v>43400</v>
      </c>
      <c r="B55">
        <v>2</v>
      </c>
      <c r="C55" t="s">
        <v>1101</v>
      </c>
      <c r="D55" t="s">
        <v>1074</v>
      </c>
      <c r="E55" t="s">
        <v>1117</v>
      </c>
      <c r="G55" t="s">
        <v>1347</v>
      </c>
      <c r="I55" t="s">
        <v>1496</v>
      </c>
      <c r="J55">
        <v>2</v>
      </c>
    </row>
    <row r="56" spans="1:20" x14ac:dyDescent="0.3">
      <c r="A56" s="1">
        <v>43412</v>
      </c>
      <c r="B56">
        <v>1</v>
      </c>
      <c r="C56" t="s">
        <v>1244</v>
      </c>
      <c r="D56" t="s">
        <v>1265</v>
      </c>
      <c r="E56" t="s">
        <v>1288</v>
      </c>
      <c r="G56" t="s">
        <v>1347</v>
      </c>
      <c r="I56" t="s">
        <v>1415</v>
      </c>
      <c r="J56">
        <v>2</v>
      </c>
      <c r="P56" t="s">
        <v>1548</v>
      </c>
    </row>
    <row r="57" spans="1:20" x14ac:dyDescent="0.3">
      <c r="A57" s="1">
        <v>43412</v>
      </c>
      <c r="B57">
        <v>2</v>
      </c>
      <c r="C57" t="s">
        <v>1271</v>
      </c>
      <c r="D57" t="s">
        <v>1269</v>
      </c>
      <c r="E57" t="s">
        <v>1288</v>
      </c>
      <c r="G57" t="s">
        <v>1347</v>
      </c>
      <c r="I57" t="s">
        <v>1515</v>
      </c>
      <c r="J57">
        <v>1</v>
      </c>
      <c r="P57" t="s">
        <v>1540</v>
      </c>
      <c r="Q57" t="s">
        <v>1541</v>
      </c>
      <c r="R57" t="s">
        <v>1542</v>
      </c>
      <c r="S57" t="s">
        <v>1549</v>
      </c>
    </row>
    <row r="58" spans="1:20" x14ac:dyDescent="0.3">
      <c r="A58" s="1">
        <v>43321</v>
      </c>
      <c r="B58">
        <v>2</v>
      </c>
      <c r="C58" t="s">
        <v>126</v>
      </c>
      <c r="D58" t="s">
        <v>134</v>
      </c>
      <c r="E58" t="s">
        <v>165</v>
      </c>
      <c r="F58" t="s">
        <v>137</v>
      </c>
      <c r="G58" t="s">
        <v>1344</v>
      </c>
      <c r="P58" t="s">
        <v>1416</v>
      </c>
      <c r="Q58">
        <v>205</v>
      </c>
      <c r="R58">
        <f>Q58/733</f>
        <v>0.27967257844474763</v>
      </c>
      <c r="S58" s="10">
        <f>R58*R58</f>
        <v>7.8216751133933518E-2</v>
      </c>
    </row>
    <row r="59" spans="1:20" x14ac:dyDescent="0.3">
      <c r="A59" s="1">
        <v>43343</v>
      </c>
      <c r="B59">
        <v>11</v>
      </c>
      <c r="C59" t="s">
        <v>344</v>
      </c>
      <c r="D59" t="s">
        <v>325</v>
      </c>
      <c r="E59" t="s">
        <v>525</v>
      </c>
      <c r="F59" t="s">
        <v>356</v>
      </c>
      <c r="G59" t="s">
        <v>1348</v>
      </c>
      <c r="P59" t="s">
        <v>1365</v>
      </c>
      <c r="Q59">
        <v>141</v>
      </c>
      <c r="R59">
        <f t="shared" ref="R59:R105" si="3">Q59/733</f>
        <v>0.19236016371077763</v>
      </c>
      <c r="S59" s="10">
        <f t="shared" ref="S59:S105" si="4">R59*R59</f>
        <v>3.7002432582837169E-2</v>
      </c>
    </row>
    <row r="60" spans="1:20" x14ac:dyDescent="0.3">
      <c r="A60" s="1">
        <v>43353</v>
      </c>
      <c r="B60">
        <v>23</v>
      </c>
      <c r="C60" t="s">
        <v>478</v>
      </c>
      <c r="D60" t="s">
        <v>461</v>
      </c>
      <c r="E60" t="s">
        <v>525</v>
      </c>
      <c r="F60" t="s">
        <v>494</v>
      </c>
      <c r="G60" t="s">
        <v>1341</v>
      </c>
      <c r="P60" t="s">
        <v>1366</v>
      </c>
      <c r="Q60">
        <v>17</v>
      </c>
      <c r="R60">
        <f t="shared" si="3"/>
        <v>2.3192360163710776E-2</v>
      </c>
      <c r="S60" s="10">
        <f t="shared" si="4"/>
        <v>5.378855699632785E-4</v>
      </c>
    </row>
    <row r="61" spans="1:20" x14ac:dyDescent="0.3">
      <c r="A61" s="1">
        <v>43369</v>
      </c>
      <c r="B61">
        <v>1</v>
      </c>
      <c r="C61" t="s">
        <v>650</v>
      </c>
      <c r="D61" t="s">
        <v>703</v>
      </c>
      <c r="E61" t="s">
        <v>738</v>
      </c>
      <c r="F61" t="s">
        <v>700</v>
      </c>
      <c r="G61" t="s">
        <v>1347</v>
      </c>
      <c r="P61" t="s">
        <v>1417</v>
      </c>
      <c r="Q61">
        <v>14</v>
      </c>
      <c r="R61">
        <f t="shared" si="3"/>
        <v>1.9099590723055934E-2</v>
      </c>
      <c r="S61" s="10">
        <f t="shared" si="4"/>
        <v>3.647943657882443E-4</v>
      </c>
    </row>
    <row r="62" spans="1:20" x14ac:dyDescent="0.3">
      <c r="A62" s="1">
        <v>43400</v>
      </c>
      <c r="B62">
        <v>1</v>
      </c>
      <c r="C62" t="s">
        <v>1101</v>
      </c>
      <c r="D62" t="s">
        <v>1076</v>
      </c>
      <c r="E62" t="s">
        <v>1118</v>
      </c>
      <c r="F62" t="s">
        <v>1103</v>
      </c>
      <c r="G62" t="s">
        <v>1347</v>
      </c>
      <c r="P62" t="s">
        <v>255</v>
      </c>
      <c r="Q62">
        <v>58</v>
      </c>
      <c r="R62">
        <f t="shared" si="3"/>
        <v>7.9126875852660303E-2</v>
      </c>
      <c r="S62" s="10">
        <f t="shared" si="4"/>
        <v>6.2610624822023158E-3</v>
      </c>
    </row>
    <row r="63" spans="1:20" x14ac:dyDescent="0.3">
      <c r="A63" s="1">
        <v>43412</v>
      </c>
      <c r="B63">
        <v>12</v>
      </c>
      <c r="C63" t="s">
        <v>1244</v>
      </c>
      <c r="D63" t="s">
        <v>1253</v>
      </c>
      <c r="E63" t="s">
        <v>1289</v>
      </c>
      <c r="F63" t="s">
        <v>1268</v>
      </c>
      <c r="G63" t="s">
        <v>1347</v>
      </c>
      <c r="P63" t="s">
        <v>1228</v>
      </c>
      <c r="Q63">
        <v>7</v>
      </c>
      <c r="R63">
        <f t="shared" si="3"/>
        <v>9.5497953615279671E-3</v>
      </c>
      <c r="S63" s="10">
        <f t="shared" si="4"/>
        <v>9.1198591447061076E-5</v>
      </c>
    </row>
    <row r="64" spans="1:20" x14ac:dyDescent="0.3">
      <c r="A64" s="1">
        <v>43412</v>
      </c>
      <c r="B64">
        <v>4</v>
      </c>
      <c r="C64" t="s">
        <v>1244</v>
      </c>
      <c r="D64" t="s">
        <v>15</v>
      </c>
      <c r="E64" t="s">
        <v>1289</v>
      </c>
      <c r="F64" t="s">
        <v>1276</v>
      </c>
      <c r="G64" t="s">
        <v>1347</v>
      </c>
      <c r="P64" t="s">
        <v>1369</v>
      </c>
      <c r="Q64">
        <v>3</v>
      </c>
      <c r="R64">
        <f t="shared" si="3"/>
        <v>4.0927694406548429E-3</v>
      </c>
      <c r="S64" s="10">
        <f t="shared" si="4"/>
        <v>1.6750761694358154E-5</v>
      </c>
    </row>
    <row r="65" spans="1:19" x14ac:dyDescent="0.3">
      <c r="A65" s="1">
        <v>43412</v>
      </c>
      <c r="B65">
        <v>4</v>
      </c>
      <c r="C65" t="s">
        <v>1244</v>
      </c>
      <c r="D65" t="s">
        <v>1004</v>
      </c>
      <c r="E65" t="s">
        <v>1289</v>
      </c>
      <c r="F65" t="s">
        <v>1250</v>
      </c>
      <c r="G65" t="s">
        <v>1347</v>
      </c>
      <c r="P65" t="s">
        <v>1371</v>
      </c>
      <c r="Q65">
        <v>1</v>
      </c>
      <c r="R65">
        <f t="shared" si="3"/>
        <v>1.364256480218281E-3</v>
      </c>
      <c r="S65" s="10">
        <f t="shared" si="4"/>
        <v>1.8611957438175731E-6</v>
      </c>
    </row>
    <row r="66" spans="1:19" x14ac:dyDescent="0.3">
      <c r="A66" s="1">
        <v>43353</v>
      </c>
      <c r="B66">
        <v>2</v>
      </c>
      <c r="C66" t="s">
        <v>478</v>
      </c>
      <c r="D66" t="s">
        <v>485</v>
      </c>
      <c r="E66" t="s">
        <v>525</v>
      </c>
      <c r="F66" t="s">
        <v>493</v>
      </c>
      <c r="G66" t="s">
        <v>1341</v>
      </c>
      <c r="P66" t="s">
        <v>1372</v>
      </c>
      <c r="Q66">
        <v>16</v>
      </c>
      <c r="R66">
        <f t="shared" si="3"/>
        <v>2.1828103683492497E-2</v>
      </c>
      <c r="S66" s="10">
        <f t="shared" si="4"/>
        <v>4.7646611041729872E-4</v>
      </c>
    </row>
    <row r="67" spans="1:19" x14ac:dyDescent="0.3">
      <c r="A67" s="1">
        <v>43385</v>
      </c>
      <c r="B67">
        <v>5</v>
      </c>
      <c r="C67" t="s">
        <v>749</v>
      </c>
      <c r="D67" t="s">
        <v>761</v>
      </c>
      <c r="E67" t="s">
        <v>843</v>
      </c>
      <c r="F67" t="s">
        <v>777</v>
      </c>
      <c r="G67" t="s">
        <v>1347</v>
      </c>
      <c r="P67" t="s">
        <v>1373</v>
      </c>
      <c r="Q67">
        <v>1</v>
      </c>
      <c r="R67">
        <f t="shared" si="3"/>
        <v>1.364256480218281E-3</v>
      </c>
      <c r="S67" s="10">
        <f t="shared" si="4"/>
        <v>1.8611957438175731E-6</v>
      </c>
    </row>
    <row r="68" spans="1:19" x14ac:dyDescent="0.3">
      <c r="A68" s="1">
        <v>43400</v>
      </c>
      <c r="B68">
        <v>3</v>
      </c>
      <c r="C68" t="s">
        <v>1101</v>
      </c>
      <c r="D68" t="s">
        <v>1082</v>
      </c>
      <c r="E68" t="s">
        <v>1118</v>
      </c>
      <c r="F68" t="s">
        <v>1104</v>
      </c>
      <c r="G68" t="s">
        <v>1347</v>
      </c>
      <c r="P68" t="s">
        <v>1375</v>
      </c>
      <c r="Q68">
        <v>24</v>
      </c>
      <c r="R68">
        <f t="shared" si="3"/>
        <v>3.2742155525238743E-2</v>
      </c>
      <c r="S68" s="10">
        <f t="shared" si="4"/>
        <v>1.0720487484389219E-3</v>
      </c>
    </row>
    <row r="69" spans="1:19" x14ac:dyDescent="0.3">
      <c r="A69" s="1">
        <v>43412</v>
      </c>
      <c r="B69">
        <v>11</v>
      </c>
      <c r="C69" t="s">
        <v>1244</v>
      </c>
      <c r="D69" t="s">
        <v>15</v>
      </c>
      <c r="E69" t="s">
        <v>1289</v>
      </c>
      <c r="F69" t="s">
        <v>1267</v>
      </c>
      <c r="G69" t="s">
        <v>1347</v>
      </c>
      <c r="P69" t="s">
        <v>1510</v>
      </c>
      <c r="Q69">
        <v>1</v>
      </c>
      <c r="R69">
        <f t="shared" si="3"/>
        <v>1.364256480218281E-3</v>
      </c>
      <c r="S69" s="10">
        <f t="shared" si="4"/>
        <v>1.8611957438175731E-6</v>
      </c>
    </row>
    <row r="70" spans="1:19" x14ac:dyDescent="0.3">
      <c r="A70" s="1">
        <v>43343</v>
      </c>
      <c r="B70">
        <v>1</v>
      </c>
      <c r="C70" t="s">
        <v>343</v>
      </c>
      <c r="D70" t="s">
        <v>332</v>
      </c>
      <c r="E70" t="s">
        <v>525</v>
      </c>
      <c r="G70" t="s">
        <v>1348</v>
      </c>
      <c r="P70" t="s">
        <v>1428</v>
      </c>
      <c r="Q70">
        <v>4</v>
      </c>
      <c r="R70">
        <f t="shared" si="3"/>
        <v>5.4570259208731242E-3</v>
      </c>
      <c r="S70" s="10">
        <f t="shared" si="4"/>
        <v>2.977913190108117E-5</v>
      </c>
    </row>
    <row r="71" spans="1:19" x14ac:dyDescent="0.3">
      <c r="A71" s="1">
        <v>43353</v>
      </c>
      <c r="B71">
        <v>1</v>
      </c>
      <c r="C71" t="s">
        <v>479</v>
      </c>
      <c r="D71" t="s">
        <v>488</v>
      </c>
      <c r="E71" t="s">
        <v>525</v>
      </c>
      <c r="G71" t="s">
        <v>1341</v>
      </c>
      <c r="P71" t="s">
        <v>396</v>
      </c>
      <c r="Q71">
        <v>3</v>
      </c>
      <c r="R71">
        <f t="shared" si="3"/>
        <v>4.0927694406548429E-3</v>
      </c>
      <c r="S71" s="10">
        <f t="shared" si="4"/>
        <v>1.6750761694358154E-5</v>
      </c>
    </row>
    <row r="72" spans="1:19" x14ac:dyDescent="0.3">
      <c r="A72" s="1">
        <v>43412</v>
      </c>
      <c r="B72">
        <v>2</v>
      </c>
      <c r="C72" t="s">
        <v>1272</v>
      </c>
      <c r="D72" t="s">
        <v>17</v>
      </c>
      <c r="E72" t="s">
        <v>1290</v>
      </c>
      <c r="F72" t="s">
        <v>1264</v>
      </c>
      <c r="G72" t="s">
        <v>1347</v>
      </c>
      <c r="P72" t="s">
        <v>279</v>
      </c>
      <c r="Q72">
        <v>1</v>
      </c>
      <c r="R72">
        <f t="shared" si="3"/>
        <v>1.364256480218281E-3</v>
      </c>
      <c r="S72" s="10">
        <f t="shared" si="4"/>
        <v>1.8611957438175731E-6</v>
      </c>
    </row>
    <row r="73" spans="1:19" x14ac:dyDescent="0.3">
      <c r="A73" s="1">
        <v>43321</v>
      </c>
      <c r="B73">
        <v>1</v>
      </c>
      <c r="C73" t="s">
        <v>123</v>
      </c>
      <c r="D73" t="s">
        <v>131</v>
      </c>
      <c r="E73" t="s">
        <v>169</v>
      </c>
      <c r="G73" t="s">
        <v>1344</v>
      </c>
      <c r="P73" t="s">
        <v>257</v>
      </c>
      <c r="Q73">
        <v>15</v>
      </c>
      <c r="R73">
        <f t="shared" si="3"/>
        <v>2.0463847203274217E-2</v>
      </c>
      <c r="S73" s="10">
        <f t="shared" si="4"/>
        <v>4.1876904235895401E-4</v>
      </c>
    </row>
    <row r="74" spans="1:19" x14ac:dyDescent="0.3">
      <c r="A74" s="1">
        <v>43385</v>
      </c>
      <c r="B74">
        <v>2</v>
      </c>
      <c r="C74" t="s">
        <v>748</v>
      </c>
      <c r="D74" t="s">
        <v>755</v>
      </c>
      <c r="E74" t="s">
        <v>842</v>
      </c>
      <c r="G74" t="s">
        <v>1347</v>
      </c>
      <c r="P74" t="s">
        <v>1422</v>
      </c>
      <c r="Q74">
        <v>2</v>
      </c>
      <c r="R74">
        <f t="shared" si="3"/>
        <v>2.7285129604365621E-3</v>
      </c>
      <c r="S74" s="10">
        <f t="shared" si="4"/>
        <v>7.4447829752702925E-6</v>
      </c>
    </row>
    <row r="75" spans="1:19" x14ac:dyDescent="0.3">
      <c r="A75" s="1">
        <v>43412</v>
      </c>
      <c r="B75">
        <v>1</v>
      </c>
      <c r="C75" t="s">
        <v>1272</v>
      </c>
      <c r="D75" t="s">
        <v>1258</v>
      </c>
      <c r="E75" t="s">
        <v>1290</v>
      </c>
      <c r="G75" t="s">
        <v>1347</v>
      </c>
      <c r="P75" t="s">
        <v>1384</v>
      </c>
      <c r="Q75">
        <v>9</v>
      </c>
      <c r="R75">
        <f t="shared" si="3"/>
        <v>1.227830832196453E-2</v>
      </c>
      <c r="S75" s="10">
        <f t="shared" si="4"/>
        <v>1.5075685524922343E-4</v>
      </c>
    </row>
    <row r="76" spans="1:19" x14ac:dyDescent="0.3">
      <c r="A76" s="1">
        <v>43353</v>
      </c>
      <c r="B76">
        <v>6</v>
      </c>
      <c r="C76" t="s">
        <v>480</v>
      </c>
      <c r="D76" t="s">
        <v>489</v>
      </c>
      <c r="E76" t="s">
        <v>526</v>
      </c>
      <c r="G76" t="s">
        <v>1341</v>
      </c>
      <c r="P76" t="s">
        <v>1385</v>
      </c>
      <c r="Q76">
        <v>1</v>
      </c>
      <c r="R76">
        <f t="shared" si="3"/>
        <v>1.364256480218281E-3</v>
      </c>
      <c r="S76" s="10">
        <f t="shared" si="4"/>
        <v>1.8611957438175731E-6</v>
      </c>
    </row>
    <row r="77" spans="1:19" x14ac:dyDescent="0.3">
      <c r="A77" s="1">
        <v>43412</v>
      </c>
      <c r="B77">
        <v>1</v>
      </c>
      <c r="C77" t="s">
        <v>1272</v>
      </c>
      <c r="D77" t="s">
        <v>1280</v>
      </c>
      <c r="E77" t="s">
        <v>1290</v>
      </c>
      <c r="G77" t="s">
        <v>1347</v>
      </c>
      <c r="P77" t="s">
        <v>1378</v>
      </c>
      <c r="Q77">
        <v>2</v>
      </c>
      <c r="R77">
        <f t="shared" si="3"/>
        <v>2.7285129604365621E-3</v>
      </c>
      <c r="S77" s="10">
        <f t="shared" si="4"/>
        <v>7.4447829752702925E-6</v>
      </c>
    </row>
    <row r="78" spans="1:19" x14ac:dyDescent="0.3">
      <c r="A78" s="1">
        <v>43412</v>
      </c>
      <c r="B78">
        <v>1</v>
      </c>
      <c r="C78" t="s">
        <v>1272</v>
      </c>
      <c r="D78" t="s">
        <v>1279</v>
      </c>
      <c r="E78" t="s">
        <v>1290</v>
      </c>
      <c r="G78" t="s">
        <v>1347</v>
      </c>
      <c r="P78" t="s">
        <v>977</v>
      </c>
      <c r="Q78">
        <v>29</v>
      </c>
      <c r="R78">
        <f t="shared" si="3"/>
        <v>3.9563437926330151E-2</v>
      </c>
      <c r="S78" s="10">
        <f t="shared" si="4"/>
        <v>1.565265620550579E-3</v>
      </c>
    </row>
    <row r="79" spans="1:19" x14ac:dyDescent="0.3">
      <c r="A79" s="1">
        <v>43353</v>
      </c>
      <c r="B79">
        <v>1</v>
      </c>
      <c r="C79" t="s">
        <v>477</v>
      </c>
      <c r="D79" t="s">
        <v>482</v>
      </c>
      <c r="E79" t="s">
        <v>526</v>
      </c>
      <c r="G79" t="s">
        <v>1341</v>
      </c>
      <c r="P79" t="s">
        <v>1424</v>
      </c>
      <c r="Q79">
        <v>8</v>
      </c>
      <c r="R79">
        <f t="shared" si="3"/>
        <v>1.0914051841746248E-2</v>
      </c>
      <c r="S79" s="10">
        <f t="shared" si="4"/>
        <v>1.1911652760432468E-4</v>
      </c>
    </row>
    <row r="80" spans="1:19" x14ac:dyDescent="0.3">
      <c r="A80" s="1">
        <v>43343</v>
      </c>
      <c r="B80">
        <v>3</v>
      </c>
      <c r="C80" t="s">
        <v>314</v>
      </c>
      <c r="D80" t="s">
        <v>333</v>
      </c>
      <c r="E80" t="s">
        <v>526</v>
      </c>
      <c r="G80" t="s">
        <v>1348</v>
      </c>
      <c r="P80" t="s">
        <v>1425</v>
      </c>
      <c r="Q80">
        <v>6</v>
      </c>
      <c r="R80">
        <f t="shared" si="3"/>
        <v>8.1855388813096858E-3</v>
      </c>
      <c r="S80" s="10">
        <f t="shared" si="4"/>
        <v>6.7003046777432617E-5</v>
      </c>
    </row>
    <row r="81" spans="1:19" x14ac:dyDescent="0.3">
      <c r="A81" s="1">
        <v>43353</v>
      </c>
      <c r="B81">
        <v>2</v>
      </c>
      <c r="C81" t="s">
        <v>480</v>
      </c>
      <c r="D81" t="s">
        <v>490</v>
      </c>
      <c r="E81" t="s">
        <v>526</v>
      </c>
      <c r="G81" t="s">
        <v>1341</v>
      </c>
      <c r="P81" t="s">
        <v>1511</v>
      </c>
      <c r="Q81">
        <v>2</v>
      </c>
      <c r="R81">
        <f t="shared" si="3"/>
        <v>2.7285129604365621E-3</v>
      </c>
      <c r="S81" s="10">
        <f t="shared" si="4"/>
        <v>7.4447829752702925E-6</v>
      </c>
    </row>
    <row r="82" spans="1:19" x14ac:dyDescent="0.3">
      <c r="A82" s="1">
        <v>43353</v>
      </c>
      <c r="B82">
        <v>1</v>
      </c>
      <c r="C82" t="s">
        <v>480</v>
      </c>
      <c r="D82" t="s">
        <v>491</v>
      </c>
      <c r="E82" t="s">
        <v>526</v>
      </c>
      <c r="G82" t="s">
        <v>1341</v>
      </c>
      <c r="P82" t="s">
        <v>1512</v>
      </c>
      <c r="Q82">
        <v>1</v>
      </c>
      <c r="R82">
        <f t="shared" si="3"/>
        <v>1.364256480218281E-3</v>
      </c>
      <c r="S82" s="10">
        <f t="shared" si="4"/>
        <v>1.8611957438175731E-6</v>
      </c>
    </row>
    <row r="83" spans="1:19" x14ac:dyDescent="0.3">
      <c r="A83" s="1">
        <v>43412</v>
      </c>
      <c r="B83">
        <v>2</v>
      </c>
      <c r="C83" t="s">
        <v>1272</v>
      </c>
      <c r="D83" t="s">
        <v>1281</v>
      </c>
      <c r="E83" t="s">
        <v>1290</v>
      </c>
      <c r="G83" t="s">
        <v>1347</v>
      </c>
      <c r="P83" t="s">
        <v>1451</v>
      </c>
      <c r="Q83">
        <v>2</v>
      </c>
      <c r="R83">
        <f t="shared" si="3"/>
        <v>2.7285129604365621E-3</v>
      </c>
      <c r="S83" s="10">
        <f t="shared" si="4"/>
        <v>7.4447829752702925E-6</v>
      </c>
    </row>
    <row r="84" spans="1:19" x14ac:dyDescent="0.3">
      <c r="A84" s="1">
        <v>43343</v>
      </c>
      <c r="B84">
        <v>1</v>
      </c>
      <c r="C84" t="s">
        <v>314</v>
      </c>
      <c r="D84" t="s">
        <v>355</v>
      </c>
      <c r="E84" t="s">
        <v>526</v>
      </c>
      <c r="G84" t="s">
        <v>1348</v>
      </c>
      <c r="P84" t="s">
        <v>1426</v>
      </c>
      <c r="Q84">
        <v>1</v>
      </c>
      <c r="R84">
        <f t="shared" si="3"/>
        <v>1.364256480218281E-3</v>
      </c>
      <c r="S84" s="10">
        <f t="shared" si="4"/>
        <v>1.8611957438175731E-6</v>
      </c>
    </row>
    <row r="85" spans="1:19" x14ac:dyDescent="0.3">
      <c r="A85" s="1">
        <v>43353</v>
      </c>
      <c r="B85">
        <v>1</v>
      </c>
      <c r="C85" t="s">
        <v>480</v>
      </c>
      <c r="D85" t="s">
        <v>492</v>
      </c>
      <c r="E85" t="s">
        <v>526</v>
      </c>
      <c r="G85" t="s">
        <v>1341</v>
      </c>
      <c r="P85" t="s">
        <v>1452</v>
      </c>
      <c r="Q85">
        <v>1</v>
      </c>
      <c r="R85">
        <f t="shared" si="3"/>
        <v>1.364256480218281E-3</v>
      </c>
      <c r="S85" s="10">
        <f t="shared" si="4"/>
        <v>1.8611957438175731E-6</v>
      </c>
    </row>
    <row r="86" spans="1:19" x14ac:dyDescent="0.3">
      <c r="A86" s="1">
        <v>43343</v>
      </c>
      <c r="B86">
        <v>1</v>
      </c>
      <c r="C86" t="s">
        <v>314</v>
      </c>
      <c r="D86" t="s">
        <v>354</v>
      </c>
      <c r="E86" t="s">
        <v>526</v>
      </c>
      <c r="G86" t="s">
        <v>1348</v>
      </c>
      <c r="P86" t="s">
        <v>1391</v>
      </c>
      <c r="Q86">
        <v>2</v>
      </c>
      <c r="R86">
        <f t="shared" si="3"/>
        <v>2.7285129604365621E-3</v>
      </c>
      <c r="S86" s="10">
        <f t="shared" si="4"/>
        <v>7.4447829752702925E-6</v>
      </c>
    </row>
    <row r="87" spans="1:19" x14ac:dyDescent="0.3">
      <c r="P87" t="s">
        <v>1429</v>
      </c>
      <c r="Q87">
        <v>32</v>
      </c>
      <c r="R87">
        <f t="shared" si="3"/>
        <v>4.3656207366984993E-2</v>
      </c>
      <c r="S87" s="10">
        <f t="shared" si="4"/>
        <v>1.9058644416691949E-3</v>
      </c>
    </row>
    <row r="88" spans="1:19" x14ac:dyDescent="0.3">
      <c r="P88" t="s">
        <v>1392</v>
      </c>
      <c r="Q88">
        <v>9</v>
      </c>
      <c r="R88">
        <f t="shared" si="3"/>
        <v>1.227830832196453E-2</v>
      </c>
      <c r="S88" s="10">
        <f t="shared" si="4"/>
        <v>1.5075685524922343E-4</v>
      </c>
    </row>
    <row r="89" spans="1:19" x14ac:dyDescent="0.3">
      <c r="P89" t="s">
        <v>1513</v>
      </c>
      <c r="Q89">
        <v>3</v>
      </c>
      <c r="R89">
        <f t="shared" si="3"/>
        <v>4.0927694406548429E-3</v>
      </c>
      <c r="S89" s="10">
        <f t="shared" si="4"/>
        <v>1.6750761694358154E-5</v>
      </c>
    </row>
    <row r="90" spans="1:19" x14ac:dyDescent="0.3">
      <c r="P90" t="s">
        <v>1480</v>
      </c>
      <c r="Q90">
        <v>3</v>
      </c>
      <c r="R90">
        <f t="shared" si="3"/>
        <v>4.0927694406548429E-3</v>
      </c>
      <c r="S90" s="10">
        <f t="shared" si="4"/>
        <v>1.6750761694358154E-5</v>
      </c>
    </row>
    <row r="91" spans="1:19" x14ac:dyDescent="0.3">
      <c r="P91" t="s">
        <v>1395</v>
      </c>
      <c r="Q91">
        <v>2</v>
      </c>
      <c r="R91">
        <f t="shared" si="3"/>
        <v>2.7285129604365621E-3</v>
      </c>
      <c r="S91" s="10">
        <f t="shared" si="4"/>
        <v>7.4447829752702925E-6</v>
      </c>
    </row>
    <row r="92" spans="1:19" x14ac:dyDescent="0.3">
      <c r="P92" t="s">
        <v>1396</v>
      </c>
      <c r="Q92">
        <v>50</v>
      </c>
      <c r="R92">
        <f t="shared" si="3"/>
        <v>6.8212824010914053E-2</v>
      </c>
      <c r="S92" s="10">
        <f t="shared" si="4"/>
        <v>4.6529893595439326E-3</v>
      </c>
    </row>
    <row r="93" spans="1:19" x14ac:dyDescent="0.3">
      <c r="P93" t="s">
        <v>1433</v>
      </c>
      <c r="Q93">
        <v>4</v>
      </c>
      <c r="R93">
        <f t="shared" si="3"/>
        <v>5.4570259208731242E-3</v>
      </c>
      <c r="S93" s="10">
        <f t="shared" si="4"/>
        <v>2.977913190108117E-5</v>
      </c>
    </row>
    <row r="94" spans="1:19" x14ac:dyDescent="0.3">
      <c r="P94" t="s">
        <v>1486</v>
      </c>
      <c r="Q94">
        <v>4</v>
      </c>
      <c r="R94">
        <f t="shared" si="3"/>
        <v>5.4570259208731242E-3</v>
      </c>
      <c r="S94" s="10">
        <f t="shared" si="4"/>
        <v>2.977913190108117E-5</v>
      </c>
    </row>
    <row r="95" spans="1:19" x14ac:dyDescent="0.3">
      <c r="P95" t="s">
        <v>1398</v>
      </c>
      <c r="Q95">
        <v>21</v>
      </c>
      <c r="R95">
        <f t="shared" si="3"/>
        <v>2.8649386084583901E-2</v>
      </c>
      <c r="S95" s="10">
        <f t="shared" si="4"/>
        <v>8.2078732302354965E-4</v>
      </c>
    </row>
    <row r="96" spans="1:19" x14ac:dyDescent="0.3">
      <c r="P96" t="s">
        <v>1438</v>
      </c>
      <c r="Q96">
        <v>2</v>
      </c>
      <c r="R96">
        <f t="shared" si="3"/>
        <v>2.7285129604365621E-3</v>
      </c>
      <c r="S96" s="10">
        <f t="shared" si="4"/>
        <v>7.4447829752702925E-6</v>
      </c>
    </row>
    <row r="97" spans="16:19" x14ac:dyDescent="0.3">
      <c r="P97" t="s">
        <v>860</v>
      </c>
      <c r="Q97">
        <v>3</v>
      </c>
      <c r="R97">
        <f t="shared" si="3"/>
        <v>4.0927694406548429E-3</v>
      </c>
      <c r="S97" s="10">
        <f t="shared" si="4"/>
        <v>1.6750761694358154E-5</v>
      </c>
    </row>
    <row r="98" spans="16:19" x14ac:dyDescent="0.3">
      <c r="P98" t="s">
        <v>1409</v>
      </c>
      <c r="Q98">
        <v>4</v>
      </c>
      <c r="R98">
        <f t="shared" si="3"/>
        <v>5.4570259208731242E-3</v>
      </c>
      <c r="S98" s="10">
        <f t="shared" si="4"/>
        <v>2.977913190108117E-5</v>
      </c>
    </row>
    <row r="99" spans="16:19" x14ac:dyDescent="0.3">
      <c r="P99" t="s">
        <v>1442</v>
      </c>
      <c r="Q99">
        <v>7</v>
      </c>
      <c r="R99">
        <f t="shared" si="3"/>
        <v>9.5497953615279671E-3</v>
      </c>
      <c r="S99" s="10">
        <f t="shared" si="4"/>
        <v>9.1198591447061076E-5</v>
      </c>
    </row>
    <row r="100" spans="16:19" x14ac:dyDescent="0.3">
      <c r="P100" t="s">
        <v>1411</v>
      </c>
      <c r="Q100">
        <v>1</v>
      </c>
      <c r="R100">
        <f t="shared" si="3"/>
        <v>1.364256480218281E-3</v>
      </c>
      <c r="S100" s="10">
        <f t="shared" si="4"/>
        <v>1.8611957438175731E-6</v>
      </c>
    </row>
    <row r="101" spans="16:19" x14ac:dyDescent="0.3">
      <c r="P101" t="s">
        <v>1412</v>
      </c>
      <c r="Q101">
        <v>1</v>
      </c>
      <c r="R101">
        <f t="shared" si="3"/>
        <v>1.364256480218281E-3</v>
      </c>
      <c r="S101" s="10">
        <f t="shared" si="4"/>
        <v>1.8611957438175731E-6</v>
      </c>
    </row>
    <row r="102" spans="16:19" x14ac:dyDescent="0.3">
      <c r="P102" t="s">
        <v>1493</v>
      </c>
      <c r="Q102">
        <v>5</v>
      </c>
      <c r="R102">
        <f t="shared" si="3"/>
        <v>6.8212824010914054E-3</v>
      </c>
      <c r="S102" s="10">
        <f t="shared" si="4"/>
        <v>4.6529893595439331E-5</v>
      </c>
    </row>
    <row r="103" spans="16:19" x14ac:dyDescent="0.3">
      <c r="P103" t="s">
        <v>1496</v>
      </c>
      <c r="Q103">
        <v>2</v>
      </c>
      <c r="R103">
        <f t="shared" si="3"/>
        <v>2.7285129604365621E-3</v>
      </c>
      <c r="S103" s="10">
        <f t="shared" si="4"/>
        <v>7.4447829752702925E-6</v>
      </c>
    </row>
    <row r="104" spans="16:19" x14ac:dyDescent="0.3">
      <c r="P104" t="s">
        <v>1415</v>
      </c>
      <c r="Q104">
        <v>2</v>
      </c>
      <c r="R104">
        <f t="shared" si="3"/>
        <v>2.7285129604365621E-3</v>
      </c>
      <c r="S104" s="10">
        <f t="shared" si="4"/>
        <v>7.4447829752702925E-6</v>
      </c>
    </row>
    <row r="105" spans="16:19" x14ac:dyDescent="0.3">
      <c r="P105" t="s">
        <v>1444</v>
      </c>
      <c r="Q105">
        <v>1</v>
      </c>
      <c r="R105">
        <f t="shared" si="3"/>
        <v>1.364256480218281E-3</v>
      </c>
      <c r="S105" s="10">
        <f t="shared" si="4"/>
        <v>1.8611957438175731E-6</v>
      </c>
    </row>
    <row r="107" spans="16:19" x14ac:dyDescent="0.3">
      <c r="P107" s="6">
        <f>SUM(S58:S105)</f>
        <v>0.13430202367813229</v>
      </c>
      <c r="Q107" s="5" t="s">
        <v>1550</v>
      </c>
      <c r="R107" s="5"/>
      <c r="S107" s="5"/>
    </row>
    <row r="108" spans="16:19" x14ac:dyDescent="0.3">
      <c r="P108" s="6">
        <f>1-P107</f>
        <v>0.86569797632186773</v>
      </c>
      <c r="Q108" s="5" t="s">
        <v>1551</v>
      </c>
      <c r="R108" s="5"/>
      <c r="S108" s="5"/>
    </row>
  </sheetData>
  <sortState ref="A1:G87">
    <sortCondition ref="E1:E8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71" workbookViewId="0">
      <selection activeCell="N67" sqref="N67"/>
    </sheetView>
  </sheetViews>
  <sheetFormatPr defaultRowHeight="16.2" x14ac:dyDescent="0.3"/>
  <cols>
    <col min="19" max="19" width="9.6640625" bestFit="1" customWidth="1"/>
  </cols>
  <sheetData>
    <row r="1" spans="1:20" x14ac:dyDescent="0.3">
      <c r="A1" s="1">
        <v>43321</v>
      </c>
      <c r="B1">
        <v>10</v>
      </c>
      <c r="C1" t="s">
        <v>0</v>
      </c>
      <c r="D1" t="s">
        <v>25</v>
      </c>
      <c r="E1" t="s">
        <v>67</v>
      </c>
      <c r="F1" t="s">
        <v>39</v>
      </c>
      <c r="G1" t="s">
        <v>1344</v>
      </c>
      <c r="J1" t="s">
        <v>1330</v>
      </c>
      <c r="K1" t="s">
        <v>1331</v>
      </c>
      <c r="P1" s="5" t="s">
        <v>1539</v>
      </c>
      <c r="Q1" s="5"/>
      <c r="R1" s="5"/>
      <c r="S1" s="5"/>
      <c r="T1" s="5"/>
    </row>
    <row r="2" spans="1:20" x14ac:dyDescent="0.3">
      <c r="A2" s="1">
        <v>43412</v>
      </c>
      <c r="B2">
        <v>1</v>
      </c>
      <c r="C2" t="s">
        <v>1135</v>
      </c>
      <c r="D2" t="s">
        <v>1200</v>
      </c>
      <c r="E2" t="s">
        <v>1224</v>
      </c>
      <c r="F2" t="s">
        <v>1201</v>
      </c>
      <c r="G2" t="s">
        <v>1347</v>
      </c>
      <c r="I2" t="s">
        <v>1332</v>
      </c>
      <c r="J2">
        <v>13</v>
      </c>
      <c r="K2">
        <v>166</v>
      </c>
      <c r="P2" s="5" t="s">
        <v>1540</v>
      </c>
      <c r="Q2" s="5" t="s">
        <v>1541</v>
      </c>
      <c r="R2" s="5" t="s">
        <v>1542</v>
      </c>
      <c r="S2" s="5" t="s">
        <v>1543</v>
      </c>
      <c r="T2" s="5" t="s">
        <v>1544</v>
      </c>
    </row>
    <row r="3" spans="1:20" x14ac:dyDescent="0.3">
      <c r="A3" s="1">
        <v>43412</v>
      </c>
      <c r="B3">
        <v>3</v>
      </c>
      <c r="C3" t="s">
        <v>1135</v>
      </c>
      <c r="D3" t="s">
        <v>1197</v>
      </c>
      <c r="E3" t="s">
        <v>1224</v>
      </c>
      <c r="F3" t="s">
        <v>1184</v>
      </c>
      <c r="G3" t="s">
        <v>1347</v>
      </c>
      <c r="I3" t="s">
        <v>1333</v>
      </c>
      <c r="J3">
        <v>12</v>
      </c>
      <c r="K3">
        <v>31</v>
      </c>
      <c r="P3" t="s">
        <v>1366</v>
      </c>
      <c r="Q3">
        <v>11</v>
      </c>
      <c r="R3" s="5">
        <f>Q3/392</f>
        <v>2.8061224489795918E-2</v>
      </c>
      <c r="S3" s="5">
        <f>LN(R3)</f>
        <v>-3.573366566992092</v>
      </c>
      <c r="T3" s="5">
        <f>R3*S3</f>
        <v>-0.10027304142069646</v>
      </c>
    </row>
    <row r="4" spans="1:20" x14ac:dyDescent="0.3">
      <c r="A4" s="1">
        <v>43343</v>
      </c>
      <c r="B4">
        <v>70</v>
      </c>
      <c r="C4" t="s">
        <v>226</v>
      </c>
      <c r="D4" t="s">
        <v>207</v>
      </c>
      <c r="E4" t="s">
        <v>297</v>
      </c>
      <c r="F4" t="s">
        <v>255</v>
      </c>
      <c r="G4" t="s">
        <v>1345</v>
      </c>
      <c r="I4" t="s">
        <v>1334</v>
      </c>
      <c r="J4">
        <v>3</v>
      </c>
      <c r="K4">
        <v>17</v>
      </c>
      <c r="P4" t="s">
        <v>1417</v>
      </c>
      <c r="Q4">
        <v>3</v>
      </c>
      <c r="R4" s="5">
        <f t="shared" ref="R4:R51" si="0">Q4/392</f>
        <v>7.6530612244897957E-3</v>
      </c>
      <c r="S4" s="5">
        <f t="shared" ref="S4:S51" si="1">LN(R4)</f>
        <v>-4.8726495511223531</v>
      </c>
      <c r="T4" s="5">
        <f t="shared" ref="T4:T51" si="2">R4*S4</f>
        <v>-3.7290685340222091E-2</v>
      </c>
    </row>
    <row r="5" spans="1:20" x14ac:dyDescent="0.3">
      <c r="A5" s="1">
        <v>43343</v>
      </c>
      <c r="B5">
        <v>22</v>
      </c>
      <c r="C5" t="s">
        <v>226</v>
      </c>
      <c r="D5" t="s">
        <v>207</v>
      </c>
      <c r="E5" t="s">
        <v>297</v>
      </c>
      <c r="F5" t="s">
        <v>268</v>
      </c>
      <c r="G5" t="s">
        <v>1345</v>
      </c>
      <c r="I5" t="s">
        <v>1335</v>
      </c>
      <c r="J5">
        <v>10</v>
      </c>
      <c r="K5">
        <v>150</v>
      </c>
      <c r="P5" t="s">
        <v>255</v>
      </c>
      <c r="Q5">
        <v>70</v>
      </c>
      <c r="R5" s="5">
        <f t="shared" si="0"/>
        <v>0.17857142857142858</v>
      </c>
      <c r="S5" s="5">
        <f t="shared" si="1"/>
        <v>-1.7227665977411035</v>
      </c>
      <c r="T5" s="5">
        <f t="shared" si="2"/>
        <v>-0.30763689245376852</v>
      </c>
    </row>
    <row r="6" spans="1:20" x14ac:dyDescent="0.3">
      <c r="A6" s="1">
        <v>43369</v>
      </c>
      <c r="B6">
        <v>1</v>
      </c>
      <c r="C6" t="s">
        <v>750</v>
      </c>
      <c r="D6" t="s">
        <v>820</v>
      </c>
      <c r="E6" t="s">
        <v>841</v>
      </c>
      <c r="G6" t="s">
        <v>1341</v>
      </c>
      <c r="I6" t="s">
        <v>1336</v>
      </c>
      <c r="J6">
        <v>11</v>
      </c>
      <c r="K6">
        <v>28</v>
      </c>
      <c r="P6" t="s">
        <v>268</v>
      </c>
      <c r="Q6">
        <v>22</v>
      </c>
      <c r="R6" s="5">
        <f t="shared" si="0"/>
        <v>5.6122448979591837E-2</v>
      </c>
      <c r="S6" s="5">
        <f t="shared" si="1"/>
        <v>-2.8802193864321466</v>
      </c>
      <c r="T6" s="5">
        <f t="shared" si="2"/>
        <v>-0.16164496556506944</v>
      </c>
    </row>
    <row r="7" spans="1:20" x14ac:dyDescent="0.3">
      <c r="A7" s="1">
        <v>43385</v>
      </c>
      <c r="B7">
        <v>1</v>
      </c>
      <c r="C7" t="s">
        <v>750</v>
      </c>
      <c r="D7" t="s">
        <v>820</v>
      </c>
      <c r="E7" t="s">
        <v>841</v>
      </c>
      <c r="G7" t="s">
        <v>1347</v>
      </c>
      <c r="I7" t="s">
        <v>1337</v>
      </c>
      <c r="J7">
        <v>49</v>
      </c>
      <c r="K7">
        <v>392</v>
      </c>
      <c r="P7" t="s">
        <v>1370</v>
      </c>
      <c r="Q7">
        <v>2</v>
      </c>
      <c r="R7" s="5">
        <f t="shared" si="0"/>
        <v>5.1020408163265302E-3</v>
      </c>
      <c r="S7" s="5">
        <f t="shared" si="1"/>
        <v>-5.2781146592305177</v>
      </c>
      <c r="T7" s="5">
        <f t="shared" si="2"/>
        <v>-2.6929156424645495E-2</v>
      </c>
    </row>
    <row r="8" spans="1:20" x14ac:dyDescent="0.3">
      <c r="A8" s="1">
        <v>43369</v>
      </c>
      <c r="B8">
        <v>1</v>
      </c>
      <c r="C8" t="s">
        <v>750</v>
      </c>
      <c r="D8" t="s">
        <v>819</v>
      </c>
      <c r="E8" t="s">
        <v>841</v>
      </c>
      <c r="G8" t="s">
        <v>1341</v>
      </c>
      <c r="P8" t="s">
        <v>1371</v>
      </c>
      <c r="Q8">
        <v>1</v>
      </c>
      <c r="R8" s="5">
        <f t="shared" si="0"/>
        <v>2.5510204081632651E-3</v>
      </c>
      <c r="S8" s="5">
        <f t="shared" si="1"/>
        <v>-5.9712618397904622</v>
      </c>
      <c r="T8" s="5">
        <f t="shared" si="2"/>
        <v>-1.5232810815791994E-2</v>
      </c>
    </row>
    <row r="9" spans="1:20" x14ac:dyDescent="0.3">
      <c r="A9" s="1">
        <v>43353</v>
      </c>
      <c r="B9">
        <v>2</v>
      </c>
      <c r="C9" t="s">
        <v>679</v>
      </c>
      <c r="D9" t="s">
        <v>697</v>
      </c>
      <c r="E9" t="s">
        <v>743</v>
      </c>
      <c r="G9" t="s">
        <v>1341</v>
      </c>
      <c r="I9" t="s">
        <v>1366</v>
      </c>
      <c r="J9">
        <v>11</v>
      </c>
      <c r="P9" t="s">
        <v>345</v>
      </c>
      <c r="Q9">
        <v>2</v>
      </c>
      <c r="R9" s="5">
        <f t="shared" si="0"/>
        <v>5.1020408163265302E-3</v>
      </c>
      <c r="S9" s="5">
        <f t="shared" si="1"/>
        <v>-5.2781146592305177</v>
      </c>
      <c r="T9" s="5">
        <f t="shared" si="2"/>
        <v>-2.6929156424645495E-2</v>
      </c>
    </row>
    <row r="10" spans="1:20" x14ac:dyDescent="0.3">
      <c r="A10" s="1">
        <v>43321</v>
      </c>
      <c r="B10">
        <v>1</v>
      </c>
      <c r="C10" t="s">
        <v>0</v>
      </c>
      <c r="D10" t="s">
        <v>2</v>
      </c>
      <c r="E10" t="s">
        <v>67</v>
      </c>
      <c r="G10" t="s">
        <v>1344</v>
      </c>
      <c r="I10" t="s">
        <v>1417</v>
      </c>
      <c r="J10">
        <v>3</v>
      </c>
      <c r="P10" t="s">
        <v>1373</v>
      </c>
      <c r="Q10">
        <v>22</v>
      </c>
      <c r="R10" s="5">
        <f t="shared" si="0"/>
        <v>5.6122448979591837E-2</v>
      </c>
      <c r="S10" s="5">
        <f t="shared" si="1"/>
        <v>-2.8802193864321466</v>
      </c>
      <c r="T10" s="5">
        <f t="shared" si="2"/>
        <v>-0.16164496556506944</v>
      </c>
    </row>
    <row r="11" spans="1:20" x14ac:dyDescent="0.3">
      <c r="A11" s="1">
        <v>43343</v>
      </c>
      <c r="B11">
        <v>11</v>
      </c>
      <c r="C11" t="s">
        <v>226</v>
      </c>
      <c r="D11" t="s">
        <v>201</v>
      </c>
      <c r="E11" t="s">
        <v>297</v>
      </c>
      <c r="G11" t="s">
        <v>1345</v>
      </c>
      <c r="I11" t="s">
        <v>1469</v>
      </c>
      <c r="J11">
        <v>70</v>
      </c>
      <c r="P11" t="s">
        <v>1374</v>
      </c>
      <c r="Q11">
        <v>1</v>
      </c>
      <c r="R11" s="5">
        <f t="shared" si="0"/>
        <v>2.5510204081632651E-3</v>
      </c>
      <c r="S11" s="5">
        <f t="shared" si="1"/>
        <v>-5.9712618397904622</v>
      </c>
      <c r="T11" s="5">
        <f t="shared" si="2"/>
        <v>-1.5232810815791994E-2</v>
      </c>
    </row>
    <row r="12" spans="1:20" x14ac:dyDescent="0.3">
      <c r="A12" s="1">
        <v>43353</v>
      </c>
      <c r="B12">
        <v>2</v>
      </c>
      <c r="C12" t="s">
        <v>679</v>
      </c>
      <c r="D12" t="s">
        <v>686</v>
      </c>
      <c r="E12" t="s">
        <v>743</v>
      </c>
      <c r="G12" t="s">
        <v>1341</v>
      </c>
      <c r="I12" t="s">
        <v>1470</v>
      </c>
      <c r="J12">
        <v>22</v>
      </c>
      <c r="P12" t="s">
        <v>1375</v>
      </c>
      <c r="Q12">
        <v>29</v>
      </c>
      <c r="R12" s="5">
        <f t="shared" si="0"/>
        <v>7.3979591836734693E-2</v>
      </c>
      <c r="S12" s="5">
        <f t="shared" si="1"/>
        <v>-2.6039660098039885</v>
      </c>
      <c r="T12" s="5">
        <f t="shared" si="2"/>
        <v>-0.19264034256202975</v>
      </c>
    </row>
    <row r="13" spans="1:20" x14ac:dyDescent="0.3">
      <c r="A13" s="1">
        <v>43369</v>
      </c>
      <c r="B13">
        <v>4</v>
      </c>
      <c r="C13" t="s">
        <v>750</v>
      </c>
      <c r="D13" t="s">
        <v>799</v>
      </c>
      <c r="E13" t="s">
        <v>841</v>
      </c>
      <c r="G13" t="s">
        <v>1341</v>
      </c>
      <c r="I13" t="s">
        <v>1370</v>
      </c>
      <c r="J13">
        <v>2</v>
      </c>
      <c r="P13" t="s">
        <v>1446</v>
      </c>
      <c r="Q13">
        <v>1</v>
      </c>
      <c r="R13" s="5">
        <f t="shared" si="0"/>
        <v>2.5510204081632651E-3</v>
      </c>
      <c r="S13" s="5">
        <f t="shared" si="1"/>
        <v>-5.9712618397904622</v>
      </c>
      <c r="T13" s="5">
        <f t="shared" si="2"/>
        <v>-1.5232810815791994E-2</v>
      </c>
    </row>
    <row r="14" spans="1:20" x14ac:dyDescent="0.3">
      <c r="A14" s="1">
        <v>43400</v>
      </c>
      <c r="B14">
        <v>1</v>
      </c>
      <c r="C14" t="s">
        <v>852</v>
      </c>
      <c r="D14" t="s">
        <v>916</v>
      </c>
      <c r="E14" t="s">
        <v>957</v>
      </c>
      <c r="G14" t="s">
        <v>1347</v>
      </c>
      <c r="I14" t="s">
        <v>1371</v>
      </c>
      <c r="J14">
        <v>1</v>
      </c>
      <c r="P14" t="s">
        <v>1428</v>
      </c>
      <c r="Q14">
        <v>1</v>
      </c>
      <c r="R14" s="5">
        <f t="shared" si="0"/>
        <v>2.5510204081632651E-3</v>
      </c>
      <c r="S14" s="5">
        <f t="shared" si="1"/>
        <v>-5.9712618397904622</v>
      </c>
      <c r="T14" s="5">
        <f t="shared" si="2"/>
        <v>-1.5232810815791994E-2</v>
      </c>
    </row>
    <row r="15" spans="1:20" x14ac:dyDescent="0.3">
      <c r="A15" s="1">
        <v>43412</v>
      </c>
      <c r="B15">
        <v>3</v>
      </c>
      <c r="C15" t="s">
        <v>1135</v>
      </c>
      <c r="D15" t="s">
        <v>1199</v>
      </c>
      <c r="E15" t="s">
        <v>1224</v>
      </c>
      <c r="G15" t="s">
        <v>1347</v>
      </c>
      <c r="I15" t="s">
        <v>1516</v>
      </c>
      <c r="J15">
        <v>2</v>
      </c>
      <c r="P15" t="s">
        <v>1517</v>
      </c>
      <c r="Q15">
        <v>1</v>
      </c>
      <c r="R15" s="5">
        <f t="shared" si="0"/>
        <v>2.5510204081632651E-3</v>
      </c>
      <c r="S15" s="5">
        <f t="shared" si="1"/>
        <v>-5.9712618397904622</v>
      </c>
      <c r="T15" s="5">
        <f t="shared" si="2"/>
        <v>-1.5232810815791994E-2</v>
      </c>
    </row>
    <row r="16" spans="1:20" x14ac:dyDescent="0.3">
      <c r="A16" s="1">
        <v>43385</v>
      </c>
      <c r="B16">
        <v>1</v>
      </c>
      <c r="C16" t="s">
        <v>750</v>
      </c>
      <c r="D16" t="s">
        <v>827</v>
      </c>
      <c r="E16" t="s">
        <v>841</v>
      </c>
      <c r="G16" t="s">
        <v>1347</v>
      </c>
      <c r="I16" t="s">
        <v>1419</v>
      </c>
      <c r="J16">
        <v>22</v>
      </c>
      <c r="P16" t="s">
        <v>396</v>
      </c>
      <c r="Q16">
        <v>9</v>
      </c>
      <c r="R16" s="5">
        <f t="shared" si="0"/>
        <v>2.2959183673469389E-2</v>
      </c>
      <c r="S16" s="5">
        <f t="shared" si="1"/>
        <v>-3.7740372624542431</v>
      </c>
      <c r="T16" s="5">
        <f t="shared" si="2"/>
        <v>-8.664881469920456E-2</v>
      </c>
    </row>
    <row r="17" spans="1:20" x14ac:dyDescent="0.3">
      <c r="A17" s="1">
        <v>43353</v>
      </c>
      <c r="B17">
        <v>2</v>
      </c>
      <c r="C17" t="s">
        <v>679</v>
      </c>
      <c r="D17" t="s">
        <v>667</v>
      </c>
      <c r="E17" t="s">
        <v>743</v>
      </c>
      <c r="G17" t="s">
        <v>1341</v>
      </c>
      <c r="I17" t="s">
        <v>1374</v>
      </c>
      <c r="J17">
        <v>1</v>
      </c>
      <c r="P17" t="s">
        <v>266</v>
      </c>
      <c r="Q17">
        <v>3</v>
      </c>
      <c r="R17" s="5">
        <f t="shared" si="0"/>
        <v>7.6530612244897957E-3</v>
      </c>
      <c r="S17" s="5">
        <f t="shared" si="1"/>
        <v>-4.8726495511223531</v>
      </c>
      <c r="T17" s="5">
        <f t="shared" si="2"/>
        <v>-3.7290685340222091E-2</v>
      </c>
    </row>
    <row r="18" spans="1:20" x14ac:dyDescent="0.3">
      <c r="A18" s="1">
        <v>43369</v>
      </c>
      <c r="B18">
        <v>3</v>
      </c>
      <c r="C18" t="s">
        <v>750</v>
      </c>
      <c r="D18" t="s">
        <v>801</v>
      </c>
      <c r="E18" t="s">
        <v>841</v>
      </c>
      <c r="G18" t="s">
        <v>1341</v>
      </c>
      <c r="I18" t="s">
        <v>1375</v>
      </c>
      <c r="J18">
        <v>29</v>
      </c>
      <c r="P18" t="s">
        <v>1449</v>
      </c>
      <c r="Q18">
        <v>3</v>
      </c>
      <c r="R18" s="5">
        <f t="shared" si="0"/>
        <v>7.6530612244897957E-3</v>
      </c>
      <c r="S18" s="5">
        <f t="shared" si="1"/>
        <v>-4.8726495511223531</v>
      </c>
      <c r="T18" s="5">
        <f t="shared" si="2"/>
        <v>-3.7290685340222091E-2</v>
      </c>
    </row>
    <row r="19" spans="1:20" x14ac:dyDescent="0.3">
      <c r="A19" s="1">
        <v>43385</v>
      </c>
      <c r="B19">
        <v>1</v>
      </c>
      <c r="C19" t="s">
        <v>750</v>
      </c>
      <c r="D19" t="s">
        <v>833</v>
      </c>
      <c r="E19" t="s">
        <v>841</v>
      </c>
      <c r="G19" t="s">
        <v>1347</v>
      </c>
      <c r="I19" t="s">
        <v>1446</v>
      </c>
      <c r="J19">
        <v>1</v>
      </c>
      <c r="P19" t="s">
        <v>441</v>
      </c>
      <c r="Q19">
        <v>1</v>
      </c>
      <c r="R19" s="5">
        <f t="shared" si="0"/>
        <v>2.5510204081632651E-3</v>
      </c>
      <c r="S19" s="5">
        <f t="shared" si="1"/>
        <v>-5.9712618397904622</v>
      </c>
      <c r="T19" s="5">
        <f t="shared" si="2"/>
        <v>-1.5232810815791994E-2</v>
      </c>
    </row>
    <row r="20" spans="1:20" x14ac:dyDescent="0.3">
      <c r="A20" s="1">
        <v>43412</v>
      </c>
      <c r="B20">
        <v>23</v>
      </c>
      <c r="C20" t="s">
        <v>1135</v>
      </c>
      <c r="D20" t="s">
        <v>1153</v>
      </c>
      <c r="E20" t="s">
        <v>1224</v>
      </c>
      <c r="G20" t="s">
        <v>1347</v>
      </c>
      <c r="I20" t="s">
        <v>1428</v>
      </c>
      <c r="J20">
        <v>1</v>
      </c>
      <c r="P20" t="s">
        <v>822</v>
      </c>
      <c r="Q20">
        <v>1</v>
      </c>
      <c r="R20" s="5">
        <f t="shared" si="0"/>
        <v>2.5510204081632651E-3</v>
      </c>
      <c r="S20" s="5">
        <f t="shared" si="1"/>
        <v>-5.9712618397904622</v>
      </c>
      <c r="T20" s="5">
        <f t="shared" si="2"/>
        <v>-1.5232810815791994E-2</v>
      </c>
    </row>
    <row r="21" spans="1:20" x14ac:dyDescent="0.3">
      <c r="A21" s="1">
        <v>43343</v>
      </c>
      <c r="B21">
        <v>1</v>
      </c>
      <c r="C21" t="s">
        <v>226</v>
      </c>
      <c r="D21" t="s">
        <v>267</v>
      </c>
      <c r="E21" t="s">
        <v>297</v>
      </c>
      <c r="G21" t="s">
        <v>1345</v>
      </c>
      <c r="I21" t="s">
        <v>1517</v>
      </c>
      <c r="J21">
        <v>1</v>
      </c>
      <c r="P21" t="s">
        <v>257</v>
      </c>
      <c r="Q21">
        <v>8</v>
      </c>
      <c r="R21" s="5">
        <f t="shared" si="0"/>
        <v>2.0408163265306121E-2</v>
      </c>
      <c r="S21" s="5">
        <f t="shared" si="1"/>
        <v>-3.8918202981106269</v>
      </c>
      <c r="T21" s="5">
        <f t="shared" si="2"/>
        <v>-7.9424904043074007E-2</v>
      </c>
    </row>
    <row r="22" spans="1:20" x14ac:dyDescent="0.3">
      <c r="A22" s="1">
        <v>43353</v>
      </c>
      <c r="B22">
        <v>1</v>
      </c>
      <c r="C22" t="s">
        <v>679</v>
      </c>
      <c r="D22" t="s">
        <v>698</v>
      </c>
      <c r="E22" t="s">
        <v>743</v>
      </c>
      <c r="G22" t="s">
        <v>1341</v>
      </c>
      <c r="I22" t="s">
        <v>1420</v>
      </c>
      <c r="J22">
        <v>9</v>
      </c>
      <c r="P22" t="s">
        <v>1385</v>
      </c>
      <c r="Q22">
        <v>1</v>
      </c>
      <c r="R22" s="5">
        <f t="shared" si="0"/>
        <v>2.5510204081632651E-3</v>
      </c>
      <c r="S22" s="5">
        <f t="shared" si="1"/>
        <v>-5.9712618397904622</v>
      </c>
      <c r="T22" s="5">
        <f t="shared" si="2"/>
        <v>-1.5232810815791994E-2</v>
      </c>
    </row>
    <row r="23" spans="1:20" x14ac:dyDescent="0.3">
      <c r="A23" s="1">
        <v>43321</v>
      </c>
      <c r="B23">
        <v>1</v>
      </c>
      <c r="C23" t="s">
        <v>38</v>
      </c>
      <c r="E23" t="s">
        <v>67</v>
      </c>
      <c r="G23" t="s">
        <v>1344</v>
      </c>
      <c r="I23" t="s">
        <v>1447</v>
      </c>
      <c r="J23">
        <v>3</v>
      </c>
      <c r="P23" t="s">
        <v>1424</v>
      </c>
      <c r="Q23">
        <v>1</v>
      </c>
      <c r="R23" s="5">
        <f t="shared" si="0"/>
        <v>2.5510204081632651E-3</v>
      </c>
      <c r="S23" s="5">
        <f t="shared" si="1"/>
        <v>-5.9712618397904622</v>
      </c>
      <c r="T23" s="5">
        <f t="shared" si="2"/>
        <v>-1.5232810815791994E-2</v>
      </c>
    </row>
    <row r="24" spans="1:20" x14ac:dyDescent="0.3">
      <c r="A24" s="1">
        <v>43343</v>
      </c>
      <c r="B24">
        <v>1</v>
      </c>
      <c r="C24" t="s">
        <v>226</v>
      </c>
      <c r="D24" t="s">
        <v>204</v>
      </c>
      <c r="E24" t="s">
        <v>296</v>
      </c>
      <c r="F24" t="s">
        <v>203</v>
      </c>
      <c r="G24" t="s">
        <v>1345</v>
      </c>
      <c r="I24" t="s">
        <v>1449</v>
      </c>
      <c r="J24">
        <v>3</v>
      </c>
      <c r="P24" t="s">
        <v>1389</v>
      </c>
      <c r="Q24">
        <v>1</v>
      </c>
      <c r="R24" s="5">
        <f t="shared" si="0"/>
        <v>2.5510204081632651E-3</v>
      </c>
      <c r="S24" s="5">
        <f t="shared" si="1"/>
        <v>-5.9712618397904622</v>
      </c>
      <c r="T24" s="5">
        <f t="shared" si="2"/>
        <v>-1.5232810815791994E-2</v>
      </c>
    </row>
    <row r="25" spans="1:20" x14ac:dyDescent="0.3">
      <c r="A25" s="1">
        <v>43369</v>
      </c>
      <c r="B25">
        <v>6</v>
      </c>
      <c r="C25" t="s">
        <v>750</v>
      </c>
      <c r="D25" t="s">
        <v>763</v>
      </c>
      <c r="E25" t="s">
        <v>838</v>
      </c>
      <c r="F25" t="s">
        <v>779</v>
      </c>
      <c r="G25" t="s">
        <v>1341</v>
      </c>
      <c r="I25" t="s">
        <v>1450</v>
      </c>
      <c r="J25">
        <v>1</v>
      </c>
      <c r="P25" t="s">
        <v>1426</v>
      </c>
      <c r="Q25">
        <v>1</v>
      </c>
      <c r="R25" s="5">
        <f t="shared" si="0"/>
        <v>2.5510204081632651E-3</v>
      </c>
      <c r="S25" s="5">
        <f t="shared" si="1"/>
        <v>-5.9712618397904622</v>
      </c>
      <c r="T25" s="5">
        <f t="shared" si="2"/>
        <v>-1.5232810815791994E-2</v>
      </c>
    </row>
    <row r="26" spans="1:20" x14ac:dyDescent="0.3">
      <c r="A26" s="1">
        <v>43412</v>
      </c>
      <c r="B26">
        <v>2</v>
      </c>
      <c r="C26" t="s">
        <v>1135</v>
      </c>
      <c r="D26" t="s">
        <v>1153</v>
      </c>
      <c r="E26" t="s">
        <v>1222</v>
      </c>
      <c r="F26" t="s">
        <v>1185</v>
      </c>
      <c r="G26" t="s">
        <v>1347</v>
      </c>
      <c r="I26" t="s">
        <v>1518</v>
      </c>
      <c r="J26">
        <v>1</v>
      </c>
      <c r="P26" t="s">
        <v>1452</v>
      </c>
      <c r="Q26">
        <v>1</v>
      </c>
      <c r="R26" s="5">
        <f t="shared" si="0"/>
        <v>2.5510204081632651E-3</v>
      </c>
      <c r="S26" s="5">
        <f t="shared" si="1"/>
        <v>-5.9712618397904622</v>
      </c>
      <c r="T26" s="5">
        <f t="shared" si="2"/>
        <v>-1.5232810815791994E-2</v>
      </c>
    </row>
    <row r="27" spans="1:20" x14ac:dyDescent="0.3">
      <c r="A27" s="1">
        <v>43343</v>
      </c>
      <c r="B27">
        <v>3</v>
      </c>
      <c r="C27" t="s">
        <v>178</v>
      </c>
      <c r="D27" t="s">
        <v>190</v>
      </c>
      <c r="E27" t="s">
        <v>296</v>
      </c>
      <c r="F27" t="s">
        <v>266</v>
      </c>
      <c r="G27" t="s">
        <v>1345</v>
      </c>
      <c r="I27" t="s">
        <v>1282</v>
      </c>
      <c r="J27">
        <v>8</v>
      </c>
      <c r="P27" t="s">
        <v>1429</v>
      </c>
      <c r="Q27">
        <v>1</v>
      </c>
      <c r="R27" s="5">
        <f t="shared" si="0"/>
        <v>2.5510204081632651E-3</v>
      </c>
      <c r="S27" s="5">
        <f t="shared" si="1"/>
        <v>-5.9712618397904622</v>
      </c>
      <c r="T27" s="5">
        <f t="shared" si="2"/>
        <v>-1.5232810815791994E-2</v>
      </c>
    </row>
    <row r="28" spans="1:20" x14ac:dyDescent="0.3">
      <c r="A28" s="1">
        <v>43343</v>
      </c>
      <c r="B28">
        <v>1</v>
      </c>
      <c r="C28" t="s">
        <v>226</v>
      </c>
      <c r="D28" t="s">
        <v>201</v>
      </c>
      <c r="E28" t="s">
        <v>296</v>
      </c>
      <c r="F28" t="s">
        <v>202</v>
      </c>
      <c r="G28" t="s">
        <v>1345</v>
      </c>
      <c r="I28" t="s">
        <v>1385</v>
      </c>
      <c r="J28">
        <v>1</v>
      </c>
      <c r="P28" t="s">
        <v>1392</v>
      </c>
      <c r="Q28">
        <v>12</v>
      </c>
      <c r="R28" s="5">
        <f t="shared" si="0"/>
        <v>3.0612244897959183E-2</v>
      </c>
      <c r="S28" s="5">
        <f t="shared" si="1"/>
        <v>-3.4863551900024623</v>
      </c>
      <c r="T28" s="5">
        <f t="shared" si="2"/>
        <v>-0.10672515887762639</v>
      </c>
    </row>
    <row r="29" spans="1:20" x14ac:dyDescent="0.3">
      <c r="A29" s="1">
        <v>43353</v>
      </c>
      <c r="B29">
        <v>2</v>
      </c>
      <c r="C29" t="s">
        <v>679</v>
      </c>
      <c r="D29" t="s">
        <v>686</v>
      </c>
      <c r="E29" t="s">
        <v>742</v>
      </c>
      <c r="F29" t="s">
        <v>676</v>
      </c>
      <c r="G29" t="s">
        <v>1341</v>
      </c>
      <c r="I29" t="s">
        <v>1424</v>
      </c>
      <c r="J29">
        <v>1</v>
      </c>
      <c r="P29" t="s">
        <v>1394</v>
      </c>
      <c r="Q29">
        <v>3</v>
      </c>
      <c r="R29" s="5">
        <f t="shared" si="0"/>
        <v>7.6530612244897957E-3</v>
      </c>
      <c r="S29" s="5">
        <f t="shared" si="1"/>
        <v>-4.8726495511223531</v>
      </c>
      <c r="T29" s="5">
        <f t="shared" si="2"/>
        <v>-3.7290685340222091E-2</v>
      </c>
    </row>
    <row r="30" spans="1:20" x14ac:dyDescent="0.3">
      <c r="A30" s="1">
        <v>43353</v>
      </c>
      <c r="B30">
        <v>1</v>
      </c>
      <c r="C30" t="s">
        <v>692</v>
      </c>
      <c r="D30" t="s">
        <v>693</v>
      </c>
      <c r="E30" t="s">
        <v>742</v>
      </c>
      <c r="F30" t="s">
        <v>701</v>
      </c>
      <c r="G30" t="s">
        <v>1341</v>
      </c>
      <c r="I30" t="s">
        <v>1389</v>
      </c>
      <c r="J30">
        <v>1</v>
      </c>
      <c r="P30" t="s">
        <v>1481</v>
      </c>
      <c r="Q30">
        <v>2</v>
      </c>
      <c r="R30" s="5">
        <f t="shared" si="0"/>
        <v>5.1020408163265302E-3</v>
      </c>
      <c r="S30" s="5">
        <f t="shared" si="1"/>
        <v>-5.2781146592305177</v>
      </c>
      <c r="T30" s="5">
        <f t="shared" si="2"/>
        <v>-2.6929156424645495E-2</v>
      </c>
    </row>
    <row r="31" spans="1:20" x14ac:dyDescent="0.3">
      <c r="A31" s="1">
        <v>43369</v>
      </c>
      <c r="B31">
        <v>1</v>
      </c>
      <c r="C31" t="s">
        <v>748</v>
      </c>
      <c r="D31" t="s">
        <v>754</v>
      </c>
      <c r="E31" t="s">
        <v>838</v>
      </c>
      <c r="F31" t="s">
        <v>822</v>
      </c>
      <c r="G31" t="s">
        <v>1341</v>
      </c>
      <c r="I31" t="s">
        <v>1426</v>
      </c>
      <c r="J31">
        <v>1</v>
      </c>
      <c r="P31" t="s">
        <v>392</v>
      </c>
      <c r="Q31">
        <v>15</v>
      </c>
      <c r="R31" s="5">
        <f t="shared" si="0"/>
        <v>3.826530612244898E-2</v>
      </c>
      <c r="S31" s="5">
        <f t="shared" si="1"/>
        <v>-3.2632116386882526</v>
      </c>
      <c r="T31" s="5">
        <f t="shared" si="2"/>
        <v>-0.12486779229674436</v>
      </c>
    </row>
    <row r="32" spans="1:20" x14ac:dyDescent="0.3">
      <c r="A32" s="1">
        <v>43343</v>
      </c>
      <c r="B32">
        <v>2</v>
      </c>
      <c r="C32" t="s">
        <v>176</v>
      </c>
      <c r="D32" t="s">
        <v>184</v>
      </c>
      <c r="E32" t="s">
        <v>296</v>
      </c>
      <c r="F32" t="s">
        <v>257</v>
      </c>
      <c r="G32" t="s">
        <v>1345</v>
      </c>
      <c r="I32" t="s">
        <v>1500</v>
      </c>
      <c r="J32">
        <v>1</v>
      </c>
      <c r="P32" t="s">
        <v>1396</v>
      </c>
      <c r="Q32">
        <v>30</v>
      </c>
      <c r="R32" s="5">
        <f t="shared" si="0"/>
        <v>7.6530612244897961E-2</v>
      </c>
      <c r="S32" s="5">
        <f t="shared" si="1"/>
        <v>-2.5700644581283072</v>
      </c>
      <c r="T32" s="5">
        <f t="shared" si="2"/>
        <v>-0.19668860648941128</v>
      </c>
    </row>
    <row r="33" spans="1:20" x14ac:dyDescent="0.3">
      <c r="A33" s="1">
        <v>43385</v>
      </c>
      <c r="B33">
        <v>1</v>
      </c>
      <c r="C33" t="s">
        <v>746</v>
      </c>
      <c r="D33" t="s">
        <v>783</v>
      </c>
      <c r="E33" t="s">
        <v>838</v>
      </c>
      <c r="F33" t="s">
        <v>778</v>
      </c>
      <c r="G33" t="s">
        <v>1347</v>
      </c>
      <c r="I33" t="s">
        <v>1429</v>
      </c>
      <c r="J33">
        <v>1</v>
      </c>
      <c r="P33" t="s">
        <v>1486</v>
      </c>
      <c r="Q33">
        <v>2</v>
      </c>
      <c r="R33" s="5">
        <f t="shared" si="0"/>
        <v>5.1020408163265302E-3</v>
      </c>
      <c r="S33" s="5">
        <f t="shared" si="1"/>
        <v>-5.2781146592305177</v>
      </c>
      <c r="T33" s="5">
        <f t="shared" si="2"/>
        <v>-2.6929156424645495E-2</v>
      </c>
    </row>
    <row r="34" spans="1:20" x14ac:dyDescent="0.3">
      <c r="A34" s="1">
        <v>43400</v>
      </c>
      <c r="B34">
        <v>1</v>
      </c>
      <c r="C34" t="s">
        <v>849</v>
      </c>
      <c r="D34" t="s">
        <v>856</v>
      </c>
      <c r="E34" t="s">
        <v>954</v>
      </c>
      <c r="F34" t="s">
        <v>924</v>
      </c>
      <c r="G34" t="s">
        <v>1347</v>
      </c>
      <c r="I34" t="s">
        <v>1392</v>
      </c>
      <c r="J34">
        <v>12</v>
      </c>
      <c r="P34" t="s">
        <v>1398</v>
      </c>
      <c r="Q34">
        <v>61</v>
      </c>
      <c r="R34" s="5">
        <f t="shared" si="0"/>
        <v>0.15561224489795919</v>
      </c>
      <c r="S34" s="5">
        <f t="shared" si="1"/>
        <v>-1.8603879756171513</v>
      </c>
      <c r="T34" s="5">
        <f t="shared" si="2"/>
        <v>-0.28949914926695469</v>
      </c>
    </row>
    <row r="35" spans="1:20" x14ac:dyDescent="0.3">
      <c r="A35" s="1">
        <v>43412</v>
      </c>
      <c r="B35">
        <v>4</v>
      </c>
      <c r="C35" t="s">
        <v>1133</v>
      </c>
      <c r="D35" t="s">
        <v>1169</v>
      </c>
      <c r="E35" t="s">
        <v>1226</v>
      </c>
      <c r="F35" t="s">
        <v>1140</v>
      </c>
      <c r="G35" t="s">
        <v>1347</v>
      </c>
      <c r="I35" t="s">
        <v>1394</v>
      </c>
      <c r="J35">
        <v>3</v>
      </c>
      <c r="P35" t="s">
        <v>263</v>
      </c>
      <c r="Q35">
        <v>22</v>
      </c>
      <c r="R35" s="5">
        <f t="shared" si="0"/>
        <v>5.6122448979591837E-2</v>
      </c>
      <c r="S35" s="5">
        <f t="shared" si="1"/>
        <v>-2.8802193864321466</v>
      </c>
      <c r="T35" s="5">
        <f t="shared" si="2"/>
        <v>-0.16164496556506944</v>
      </c>
    </row>
    <row r="36" spans="1:20" x14ac:dyDescent="0.3">
      <c r="A36" s="1">
        <v>43412</v>
      </c>
      <c r="B36">
        <v>1</v>
      </c>
      <c r="C36" t="s">
        <v>1130</v>
      </c>
      <c r="D36" t="s">
        <v>1144</v>
      </c>
      <c r="E36" t="s">
        <v>1226</v>
      </c>
      <c r="G36" t="s">
        <v>1347</v>
      </c>
      <c r="I36" t="s">
        <v>1481</v>
      </c>
      <c r="J36">
        <v>2</v>
      </c>
      <c r="P36" t="s">
        <v>1459</v>
      </c>
      <c r="Q36">
        <v>1</v>
      </c>
      <c r="R36" s="5">
        <f t="shared" si="0"/>
        <v>2.5510204081632651E-3</v>
      </c>
      <c r="S36" s="5">
        <f t="shared" si="1"/>
        <v>-5.9712618397904622</v>
      </c>
      <c r="T36" s="5">
        <f t="shared" si="2"/>
        <v>-1.5232810815791994E-2</v>
      </c>
    </row>
    <row r="37" spans="1:20" x14ac:dyDescent="0.3">
      <c r="A37" s="1">
        <v>43343</v>
      </c>
      <c r="B37">
        <v>1</v>
      </c>
      <c r="C37" t="s">
        <v>226</v>
      </c>
      <c r="D37" t="s">
        <v>223</v>
      </c>
      <c r="E37" t="s">
        <v>296</v>
      </c>
      <c r="G37" t="s">
        <v>1345</v>
      </c>
      <c r="I37" t="s">
        <v>1359</v>
      </c>
      <c r="J37">
        <v>15</v>
      </c>
      <c r="P37" t="s">
        <v>259</v>
      </c>
      <c r="Q37">
        <v>1</v>
      </c>
      <c r="R37" s="5">
        <f t="shared" si="0"/>
        <v>2.5510204081632651E-3</v>
      </c>
      <c r="S37" s="5">
        <f t="shared" si="1"/>
        <v>-5.9712618397904622</v>
      </c>
      <c r="T37" s="5">
        <f t="shared" si="2"/>
        <v>-1.5232810815791994E-2</v>
      </c>
    </row>
    <row r="38" spans="1:20" x14ac:dyDescent="0.3">
      <c r="A38" s="1">
        <v>43412</v>
      </c>
      <c r="B38">
        <v>1</v>
      </c>
      <c r="C38" t="s">
        <v>1135</v>
      </c>
      <c r="D38" t="s">
        <v>1198</v>
      </c>
      <c r="E38" t="s">
        <v>1222</v>
      </c>
      <c r="G38" t="s">
        <v>1347</v>
      </c>
      <c r="I38" t="s">
        <v>1396</v>
      </c>
      <c r="J38">
        <v>30</v>
      </c>
      <c r="P38" t="s">
        <v>271</v>
      </c>
      <c r="Q38">
        <v>16</v>
      </c>
      <c r="R38" s="5">
        <f t="shared" si="0"/>
        <v>4.0816326530612242E-2</v>
      </c>
      <c r="S38" s="5">
        <f t="shared" si="1"/>
        <v>-3.1986731175506815</v>
      </c>
      <c r="T38" s="5">
        <f t="shared" si="2"/>
        <v>-0.13055808643064004</v>
      </c>
    </row>
    <row r="39" spans="1:20" x14ac:dyDescent="0.3">
      <c r="A39" s="1">
        <v>43412</v>
      </c>
      <c r="B39">
        <v>1</v>
      </c>
      <c r="C39" t="s">
        <v>1132</v>
      </c>
      <c r="D39" t="s">
        <v>1171</v>
      </c>
      <c r="E39" t="s">
        <v>1226</v>
      </c>
      <c r="G39" t="s">
        <v>1347</v>
      </c>
      <c r="I39" t="s">
        <v>1519</v>
      </c>
      <c r="J39">
        <v>2</v>
      </c>
      <c r="P39" t="s">
        <v>558</v>
      </c>
      <c r="Q39">
        <v>1</v>
      </c>
      <c r="R39" s="5">
        <f t="shared" si="0"/>
        <v>2.5510204081632651E-3</v>
      </c>
      <c r="S39" s="5">
        <f t="shared" si="1"/>
        <v>-5.9712618397904622</v>
      </c>
      <c r="T39" s="5">
        <f t="shared" si="2"/>
        <v>-1.5232810815791994E-2</v>
      </c>
    </row>
    <row r="40" spans="1:20" x14ac:dyDescent="0.3">
      <c r="A40" s="1">
        <v>43343</v>
      </c>
      <c r="B40">
        <v>1</v>
      </c>
      <c r="C40" t="s">
        <v>176</v>
      </c>
      <c r="D40" t="s">
        <v>265</v>
      </c>
      <c r="E40" t="s">
        <v>296</v>
      </c>
      <c r="G40" t="s">
        <v>1345</v>
      </c>
      <c r="I40" t="s">
        <v>1398</v>
      </c>
      <c r="J40">
        <v>61</v>
      </c>
      <c r="P40" t="s">
        <v>274</v>
      </c>
      <c r="Q40">
        <v>1</v>
      </c>
      <c r="R40" s="5">
        <f t="shared" si="0"/>
        <v>2.5510204081632651E-3</v>
      </c>
      <c r="S40" s="5">
        <f t="shared" si="1"/>
        <v>-5.9712618397904622</v>
      </c>
      <c r="T40" s="5">
        <f t="shared" si="2"/>
        <v>-1.5232810815791994E-2</v>
      </c>
    </row>
    <row r="41" spans="1:20" x14ac:dyDescent="0.3">
      <c r="A41" s="1">
        <v>43385</v>
      </c>
      <c r="B41">
        <v>1</v>
      </c>
      <c r="C41" t="s">
        <v>750</v>
      </c>
      <c r="D41" t="s">
        <v>834</v>
      </c>
      <c r="E41" t="s">
        <v>838</v>
      </c>
      <c r="G41" t="s">
        <v>1347</v>
      </c>
      <c r="I41" t="s">
        <v>1399</v>
      </c>
      <c r="J41">
        <v>22</v>
      </c>
      <c r="P41" t="s">
        <v>1521</v>
      </c>
      <c r="Q41">
        <v>1</v>
      </c>
      <c r="R41" s="5">
        <f t="shared" si="0"/>
        <v>2.5510204081632651E-3</v>
      </c>
      <c r="S41" s="5">
        <f t="shared" si="1"/>
        <v>-5.9712618397904622</v>
      </c>
      <c r="T41" s="5">
        <f t="shared" si="2"/>
        <v>-1.5232810815791994E-2</v>
      </c>
    </row>
    <row r="42" spans="1:20" x14ac:dyDescent="0.3">
      <c r="A42" s="1">
        <v>43412</v>
      </c>
      <c r="B42">
        <v>12</v>
      </c>
      <c r="C42" t="s">
        <v>1133</v>
      </c>
      <c r="D42" t="s">
        <v>1187</v>
      </c>
      <c r="E42" t="s">
        <v>1225</v>
      </c>
      <c r="G42" t="s">
        <v>1347</v>
      </c>
      <c r="I42" t="s">
        <v>1520</v>
      </c>
      <c r="J42">
        <v>1</v>
      </c>
      <c r="P42" t="s">
        <v>860</v>
      </c>
      <c r="Q42">
        <v>5</v>
      </c>
      <c r="R42" s="5">
        <f t="shared" si="0"/>
        <v>1.2755102040816327E-2</v>
      </c>
      <c r="S42" s="5">
        <f t="shared" si="1"/>
        <v>-4.3618239273563617</v>
      </c>
      <c r="T42" s="5">
        <f t="shared" si="2"/>
        <v>-5.5635509277504616E-2</v>
      </c>
    </row>
    <row r="43" spans="1:20" x14ac:dyDescent="0.3">
      <c r="A43" s="1">
        <v>43412</v>
      </c>
      <c r="B43">
        <v>3</v>
      </c>
      <c r="C43" t="s">
        <v>1130</v>
      </c>
      <c r="D43" t="s">
        <v>1190</v>
      </c>
      <c r="E43" t="s">
        <v>1225</v>
      </c>
      <c r="G43" t="s">
        <v>1347</v>
      </c>
      <c r="I43" t="s">
        <v>1404</v>
      </c>
      <c r="J43">
        <v>1</v>
      </c>
      <c r="P43" t="s">
        <v>1409</v>
      </c>
      <c r="Q43">
        <v>1</v>
      </c>
      <c r="R43" s="5">
        <f t="shared" si="0"/>
        <v>2.5510204081632651E-3</v>
      </c>
      <c r="S43" s="5">
        <f t="shared" si="1"/>
        <v>-5.9712618397904622</v>
      </c>
      <c r="T43" s="5">
        <f t="shared" si="2"/>
        <v>-1.5232810815791994E-2</v>
      </c>
    </row>
    <row r="44" spans="1:20" x14ac:dyDescent="0.3">
      <c r="A44" s="1">
        <v>43412</v>
      </c>
      <c r="B44">
        <v>2</v>
      </c>
      <c r="C44" t="s">
        <v>1131</v>
      </c>
      <c r="D44" t="s">
        <v>1166</v>
      </c>
      <c r="E44" t="s">
        <v>1225</v>
      </c>
      <c r="G44" t="s">
        <v>1347</v>
      </c>
      <c r="I44" t="s">
        <v>1405</v>
      </c>
      <c r="J44">
        <v>16</v>
      </c>
      <c r="P44" t="s">
        <v>1441</v>
      </c>
      <c r="Q44">
        <v>2</v>
      </c>
      <c r="R44" s="5">
        <f t="shared" si="0"/>
        <v>5.1020408163265302E-3</v>
      </c>
      <c r="S44" s="5">
        <f t="shared" si="1"/>
        <v>-5.2781146592305177</v>
      </c>
      <c r="T44" s="5">
        <f t="shared" si="2"/>
        <v>-2.6929156424645495E-2</v>
      </c>
    </row>
    <row r="45" spans="1:20" x14ac:dyDescent="0.3">
      <c r="A45" s="1">
        <v>43343</v>
      </c>
      <c r="B45">
        <v>11</v>
      </c>
      <c r="C45" t="s">
        <v>175</v>
      </c>
      <c r="D45" t="s">
        <v>181</v>
      </c>
      <c r="E45" t="s">
        <v>300</v>
      </c>
      <c r="F45" t="s">
        <v>238</v>
      </c>
      <c r="G45" t="s">
        <v>1345</v>
      </c>
      <c r="I45" t="s">
        <v>1360</v>
      </c>
      <c r="J45">
        <v>1</v>
      </c>
      <c r="P45" t="s">
        <v>1442</v>
      </c>
      <c r="Q45">
        <v>1</v>
      </c>
      <c r="R45" s="5">
        <f t="shared" si="0"/>
        <v>2.5510204081632651E-3</v>
      </c>
      <c r="S45" s="5">
        <f t="shared" si="1"/>
        <v>-5.9712618397904622</v>
      </c>
      <c r="T45" s="5">
        <f t="shared" si="2"/>
        <v>-1.5232810815791994E-2</v>
      </c>
    </row>
    <row r="46" spans="1:20" x14ac:dyDescent="0.3">
      <c r="A46" s="1">
        <v>43353</v>
      </c>
      <c r="B46">
        <v>1</v>
      </c>
      <c r="C46" t="s">
        <v>644</v>
      </c>
      <c r="D46" t="s">
        <v>652</v>
      </c>
      <c r="E46" t="s">
        <v>738</v>
      </c>
      <c r="F46" t="s">
        <v>669</v>
      </c>
      <c r="G46" t="s">
        <v>1341</v>
      </c>
      <c r="I46" t="s">
        <v>1407</v>
      </c>
      <c r="J46">
        <v>1</v>
      </c>
      <c r="P46" t="s">
        <v>1410</v>
      </c>
      <c r="Q46">
        <v>7</v>
      </c>
      <c r="R46" s="5">
        <f t="shared" si="0"/>
        <v>1.7857142857142856E-2</v>
      </c>
      <c r="S46" s="5">
        <f t="shared" si="1"/>
        <v>-4.0253516907351496</v>
      </c>
      <c r="T46" s="5">
        <f t="shared" si="2"/>
        <v>-7.1881280191699093E-2</v>
      </c>
    </row>
    <row r="47" spans="1:20" x14ac:dyDescent="0.3">
      <c r="A47" s="1">
        <v>43412</v>
      </c>
      <c r="B47">
        <v>3</v>
      </c>
      <c r="C47" t="s">
        <v>1131</v>
      </c>
      <c r="D47" t="s">
        <v>1186</v>
      </c>
      <c r="E47" t="s">
        <v>1227</v>
      </c>
      <c r="F47" t="s">
        <v>1205</v>
      </c>
      <c r="G47" t="s">
        <v>1347</v>
      </c>
      <c r="I47" t="s">
        <v>1521</v>
      </c>
      <c r="J47">
        <v>1</v>
      </c>
      <c r="P47" t="s">
        <v>1411</v>
      </c>
      <c r="Q47">
        <v>1</v>
      </c>
      <c r="R47" s="5">
        <f t="shared" si="0"/>
        <v>2.5510204081632651E-3</v>
      </c>
      <c r="S47" s="5">
        <f t="shared" si="1"/>
        <v>-5.9712618397904622</v>
      </c>
      <c r="T47" s="5">
        <f t="shared" si="2"/>
        <v>-1.5232810815791994E-2</v>
      </c>
    </row>
    <row r="48" spans="1:20" x14ac:dyDescent="0.3">
      <c r="A48" s="1">
        <v>43343</v>
      </c>
      <c r="B48">
        <v>2</v>
      </c>
      <c r="C48" t="s">
        <v>179</v>
      </c>
      <c r="D48" t="s">
        <v>194</v>
      </c>
      <c r="E48" t="s">
        <v>300</v>
      </c>
      <c r="F48" t="s">
        <v>198</v>
      </c>
      <c r="G48" t="s">
        <v>1345</v>
      </c>
      <c r="I48" t="s">
        <v>1264</v>
      </c>
      <c r="J48">
        <v>5</v>
      </c>
      <c r="P48" t="s">
        <v>1412</v>
      </c>
      <c r="Q48">
        <v>2</v>
      </c>
      <c r="R48" s="5">
        <f t="shared" si="0"/>
        <v>5.1020408163265302E-3</v>
      </c>
      <c r="S48" s="5">
        <f t="shared" si="1"/>
        <v>-5.2781146592305177</v>
      </c>
      <c r="T48" s="5">
        <f t="shared" si="2"/>
        <v>-2.6929156424645495E-2</v>
      </c>
    </row>
    <row r="49" spans="1:20" x14ac:dyDescent="0.3">
      <c r="A49" s="1">
        <v>43353</v>
      </c>
      <c r="B49">
        <v>14</v>
      </c>
      <c r="C49" t="s">
        <v>650</v>
      </c>
      <c r="D49" t="s">
        <v>662</v>
      </c>
      <c r="E49" t="s">
        <v>738</v>
      </c>
      <c r="F49" t="s">
        <v>700</v>
      </c>
      <c r="G49" t="s">
        <v>1341</v>
      </c>
      <c r="I49" t="s">
        <v>1409</v>
      </c>
      <c r="J49">
        <v>1</v>
      </c>
      <c r="P49" t="s">
        <v>1493</v>
      </c>
      <c r="Q49">
        <v>6</v>
      </c>
      <c r="R49" s="5">
        <f t="shared" si="0"/>
        <v>1.5306122448979591E-2</v>
      </c>
      <c r="S49" s="5">
        <f t="shared" si="1"/>
        <v>-4.1795023705624077</v>
      </c>
      <c r="T49" s="5">
        <f t="shared" si="2"/>
        <v>-6.3971975059628691E-2</v>
      </c>
    </row>
    <row r="50" spans="1:20" x14ac:dyDescent="0.3">
      <c r="A50" s="1">
        <v>43369</v>
      </c>
      <c r="B50">
        <v>4</v>
      </c>
      <c r="C50" t="s">
        <v>749</v>
      </c>
      <c r="D50" t="s">
        <v>760</v>
      </c>
      <c r="E50" t="s">
        <v>837</v>
      </c>
      <c r="F50" t="s">
        <v>825</v>
      </c>
      <c r="G50" t="s">
        <v>1341</v>
      </c>
      <c r="I50" t="s">
        <v>1441</v>
      </c>
      <c r="J50">
        <v>2</v>
      </c>
      <c r="P50" t="s">
        <v>1414</v>
      </c>
      <c r="Q50">
        <v>1</v>
      </c>
      <c r="R50" s="5">
        <f t="shared" si="0"/>
        <v>2.5510204081632651E-3</v>
      </c>
      <c r="S50" s="5">
        <f t="shared" si="1"/>
        <v>-5.9712618397904622</v>
      </c>
      <c r="T50" s="5">
        <f t="shared" si="2"/>
        <v>-1.5232810815791994E-2</v>
      </c>
    </row>
    <row r="51" spans="1:20" x14ac:dyDescent="0.3">
      <c r="A51" s="1">
        <v>43412</v>
      </c>
      <c r="B51">
        <v>10</v>
      </c>
      <c r="C51" t="s">
        <v>1130</v>
      </c>
      <c r="D51" t="s">
        <v>1173</v>
      </c>
      <c r="E51" t="s">
        <v>1227</v>
      </c>
      <c r="F51" t="s">
        <v>1202</v>
      </c>
      <c r="G51" t="s">
        <v>1347</v>
      </c>
      <c r="I51" t="s">
        <v>1442</v>
      </c>
      <c r="J51">
        <v>1</v>
      </c>
      <c r="P51" t="s">
        <v>1496</v>
      </c>
      <c r="Q51">
        <v>1</v>
      </c>
      <c r="R51" s="5">
        <f t="shared" si="0"/>
        <v>2.5510204081632651E-3</v>
      </c>
      <c r="S51" s="5">
        <f t="shared" si="1"/>
        <v>-5.9712618397904622</v>
      </c>
      <c r="T51" s="5">
        <f t="shared" si="2"/>
        <v>-1.5232810815791994E-2</v>
      </c>
    </row>
    <row r="52" spans="1:20" x14ac:dyDescent="0.3">
      <c r="A52" s="1">
        <v>43412</v>
      </c>
      <c r="B52">
        <v>2</v>
      </c>
      <c r="C52" t="s">
        <v>1130</v>
      </c>
      <c r="D52" t="s">
        <v>1189</v>
      </c>
      <c r="E52" t="s">
        <v>1227</v>
      </c>
      <c r="F52" t="s">
        <v>1204</v>
      </c>
      <c r="G52" t="s">
        <v>1347</v>
      </c>
      <c r="I52" t="s">
        <v>1410</v>
      </c>
      <c r="J52">
        <v>7</v>
      </c>
      <c r="P52" s="5" t="s">
        <v>1545</v>
      </c>
      <c r="Q52" s="5"/>
      <c r="R52" s="5">
        <f>SUM(T3:T51)</f>
        <v>-2.9524787784361681</v>
      </c>
    </row>
    <row r="53" spans="1:20" x14ac:dyDescent="0.3">
      <c r="A53" s="1">
        <v>43343</v>
      </c>
      <c r="B53">
        <v>15</v>
      </c>
      <c r="C53" t="s">
        <v>179</v>
      </c>
      <c r="D53" t="s">
        <v>196</v>
      </c>
      <c r="E53" t="s">
        <v>300</v>
      </c>
      <c r="F53" t="s">
        <v>199</v>
      </c>
      <c r="G53" t="s">
        <v>1345</v>
      </c>
      <c r="I53" t="s">
        <v>1411</v>
      </c>
      <c r="J53">
        <v>1</v>
      </c>
      <c r="P53" s="5" t="s">
        <v>1546</v>
      </c>
      <c r="Q53" s="5"/>
      <c r="R53" s="5">
        <f>R52*(-1)</f>
        <v>2.9524787784361681</v>
      </c>
    </row>
    <row r="54" spans="1:20" x14ac:dyDescent="0.3">
      <c r="A54" s="1">
        <v>43353</v>
      </c>
      <c r="B54">
        <v>3</v>
      </c>
      <c r="C54" t="s">
        <v>650</v>
      </c>
      <c r="D54" t="s">
        <v>663</v>
      </c>
      <c r="E54" t="s">
        <v>738</v>
      </c>
      <c r="F54" t="s">
        <v>699</v>
      </c>
      <c r="G54" t="s">
        <v>1341</v>
      </c>
      <c r="I54" t="s">
        <v>1412</v>
      </c>
      <c r="J54">
        <v>2</v>
      </c>
      <c r="P54" t="s">
        <v>1547</v>
      </c>
      <c r="Q54">
        <f>R53/LOG(49)</f>
        <v>1.746826189767497</v>
      </c>
    </row>
    <row r="55" spans="1:20" x14ac:dyDescent="0.3">
      <c r="A55" s="1">
        <v>43369</v>
      </c>
      <c r="B55">
        <v>5</v>
      </c>
      <c r="C55" t="s">
        <v>749</v>
      </c>
      <c r="D55" t="s">
        <v>812</v>
      </c>
      <c r="E55" t="s">
        <v>837</v>
      </c>
      <c r="F55" t="s">
        <v>774</v>
      </c>
      <c r="G55" t="s">
        <v>1341</v>
      </c>
      <c r="I55" t="s">
        <v>1493</v>
      </c>
      <c r="J55">
        <v>6</v>
      </c>
    </row>
    <row r="56" spans="1:20" x14ac:dyDescent="0.3">
      <c r="A56" s="1">
        <v>43385</v>
      </c>
      <c r="B56">
        <v>3</v>
      </c>
      <c r="C56" t="s">
        <v>749</v>
      </c>
      <c r="D56" t="s">
        <v>761</v>
      </c>
      <c r="E56" t="s">
        <v>837</v>
      </c>
      <c r="F56" t="s">
        <v>777</v>
      </c>
      <c r="G56" t="s">
        <v>1347</v>
      </c>
      <c r="I56" t="s">
        <v>1414</v>
      </c>
      <c r="J56">
        <v>1</v>
      </c>
    </row>
    <row r="57" spans="1:20" x14ac:dyDescent="0.3">
      <c r="A57" s="1">
        <v>43400</v>
      </c>
      <c r="B57">
        <v>10</v>
      </c>
      <c r="C57" t="s">
        <v>851</v>
      </c>
      <c r="D57" t="s">
        <v>864</v>
      </c>
      <c r="E57" t="s">
        <v>955</v>
      </c>
      <c r="F57" t="s">
        <v>923</v>
      </c>
      <c r="G57" t="s">
        <v>1347</v>
      </c>
      <c r="I57" t="s">
        <v>1496</v>
      </c>
      <c r="J57">
        <v>1</v>
      </c>
      <c r="P57" t="s">
        <v>1548</v>
      </c>
    </row>
    <row r="58" spans="1:20" x14ac:dyDescent="0.3">
      <c r="A58" s="1">
        <v>43412</v>
      </c>
      <c r="B58">
        <v>25</v>
      </c>
      <c r="C58" t="s">
        <v>1130</v>
      </c>
      <c r="D58" t="s">
        <v>1146</v>
      </c>
      <c r="E58" t="s">
        <v>1227</v>
      </c>
      <c r="F58" t="s">
        <v>1182</v>
      </c>
      <c r="G58" t="s">
        <v>1347</v>
      </c>
      <c r="P58" t="s">
        <v>1540</v>
      </c>
      <c r="Q58" t="s">
        <v>1541</v>
      </c>
      <c r="R58" t="s">
        <v>1542</v>
      </c>
      <c r="S58" t="s">
        <v>1549</v>
      </c>
    </row>
    <row r="59" spans="1:20" x14ac:dyDescent="0.3">
      <c r="A59" s="1">
        <v>43343</v>
      </c>
      <c r="B59">
        <v>4</v>
      </c>
      <c r="C59" t="s">
        <v>179</v>
      </c>
      <c r="D59" t="s">
        <v>194</v>
      </c>
      <c r="E59" t="s">
        <v>300</v>
      </c>
      <c r="F59" t="s">
        <v>263</v>
      </c>
      <c r="G59" t="s">
        <v>1345</v>
      </c>
      <c r="P59" t="s">
        <v>1366</v>
      </c>
      <c r="Q59">
        <v>11</v>
      </c>
      <c r="R59">
        <f>Q59/392</f>
        <v>2.8061224489795918E-2</v>
      </c>
      <c r="S59" s="10">
        <f>R59*R59</f>
        <v>7.8743231986672221E-4</v>
      </c>
    </row>
    <row r="60" spans="1:20" x14ac:dyDescent="0.3">
      <c r="A60" s="1">
        <v>43353</v>
      </c>
      <c r="B60">
        <v>3</v>
      </c>
      <c r="C60" t="s">
        <v>650</v>
      </c>
      <c r="D60" t="s">
        <v>662</v>
      </c>
      <c r="E60" t="s">
        <v>738</v>
      </c>
      <c r="F60" t="s">
        <v>689</v>
      </c>
      <c r="G60" t="s">
        <v>1341</v>
      </c>
      <c r="P60" t="s">
        <v>1417</v>
      </c>
      <c r="Q60">
        <v>3</v>
      </c>
      <c r="R60">
        <f t="shared" ref="R60:R107" si="3">Q60/392</f>
        <v>7.6530612244897957E-3</v>
      </c>
      <c r="S60" s="10">
        <f t="shared" ref="S60:S107" si="4">R60*R60</f>
        <v>5.8569346105789253E-5</v>
      </c>
    </row>
    <row r="61" spans="1:20" x14ac:dyDescent="0.3">
      <c r="A61" s="1">
        <v>43400</v>
      </c>
      <c r="B61">
        <v>3</v>
      </c>
      <c r="C61" t="s">
        <v>851</v>
      </c>
      <c r="D61" t="s">
        <v>898</v>
      </c>
      <c r="E61" t="s">
        <v>955</v>
      </c>
      <c r="F61" t="s">
        <v>875</v>
      </c>
      <c r="G61" t="s">
        <v>1347</v>
      </c>
      <c r="P61" t="s">
        <v>255</v>
      </c>
      <c r="Q61">
        <v>70</v>
      </c>
      <c r="R61">
        <f t="shared" si="3"/>
        <v>0.17857142857142858</v>
      </c>
      <c r="S61" s="10">
        <f t="shared" si="4"/>
        <v>3.1887755102040817E-2</v>
      </c>
    </row>
    <row r="62" spans="1:20" x14ac:dyDescent="0.3">
      <c r="A62" s="1">
        <v>43412</v>
      </c>
      <c r="B62">
        <v>12</v>
      </c>
      <c r="C62" t="s">
        <v>1130</v>
      </c>
      <c r="D62" t="s">
        <v>1173</v>
      </c>
      <c r="E62" t="s">
        <v>1227</v>
      </c>
      <c r="F62" t="s">
        <v>1183</v>
      </c>
      <c r="G62" t="s">
        <v>1347</v>
      </c>
      <c r="P62" t="s">
        <v>268</v>
      </c>
      <c r="Q62">
        <v>22</v>
      </c>
      <c r="R62">
        <f t="shared" si="3"/>
        <v>5.6122448979591837E-2</v>
      </c>
      <c r="S62" s="10">
        <f t="shared" si="4"/>
        <v>3.1497292794668889E-3</v>
      </c>
    </row>
    <row r="63" spans="1:20" x14ac:dyDescent="0.3">
      <c r="A63" s="1">
        <v>43369</v>
      </c>
      <c r="B63">
        <v>1</v>
      </c>
      <c r="C63" t="s">
        <v>749</v>
      </c>
      <c r="D63" t="s">
        <v>761</v>
      </c>
      <c r="E63" t="s">
        <v>837</v>
      </c>
      <c r="F63" t="s">
        <v>823</v>
      </c>
      <c r="G63" t="s">
        <v>1341</v>
      </c>
      <c r="P63" t="s">
        <v>1370</v>
      </c>
      <c r="Q63">
        <v>2</v>
      </c>
      <c r="R63">
        <f t="shared" si="3"/>
        <v>5.1020408163265302E-3</v>
      </c>
      <c r="S63" s="10">
        <f t="shared" si="4"/>
        <v>2.6030820491461885E-5</v>
      </c>
    </row>
    <row r="64" spans="1:20" x14ac:dyDescent="0.3">
      <c r="A64" s="1">
        <v>43369</v>
      </c>
      <c r="B64">
        <v>1</v>
      </c>
      <c r="C64" t="s">
        <v>745</v>
      </c>
      <c r="D64" t="s">
        <v>751</v>
      </c>
      <c r="E64" t="s">
        <v>837</v>
      </c>
      <c r="F64" t="s">
        <v>768</v>
      </c>
      <c r="G64" t="s">
        <v>1341</v>
      </c>
      <c r="P64" t="s">
        <v>1371</v>
      </c>
      <c r="Q64">
        <v>1</v>
      </c>
      <c r="R64">
        <f t="shared" si="3"/>
        <v>2.5510204081632651E-3</v>
      </c>
      <c r="S64" s="10">
        <f t="shared" si="4"/>
        <v>6.5077051228654713E-6</v>
      </c>
    </row>
    <row r="65" spans="1:19" x14ac:dyDescent="0.3">
      <c r="A65" s="1">
        <v>43369</v>
      </c>
      <c r="B65">
        <v>1</v>
      </c>
      <c r="C65" t="s">
        <v>749</v>
      </c>
      <c r="D65" t="s">
        <v>792</v>
      </c>
      <c r="E65" t="s">
        <v>837</v>
      </c>
      <c r="F65" t="s">
        <v>793</v>
      </c>
      <c r="G65" t="s">
        <v>1341</v>
      </c>
      <c r="P65" t="s">
        <v>345</v>
      </c>
      <c r="Q65">
        <v>2</v>
      </c>
      <c r="R65">
        <f t="shared" si="3"/>
        <v>5.1020408163265302E-3</v>
      </c>
      <c r="S65" s="10">
        <f t="shared" si="4"/>
        <v>2.6030820491461885E-5</v>
      </c>
    </row>
    <row r="66" spans="1:19" x14ac:dyDescent="0.3">
      <c r="A66" s="1">
        <v>43400</v>
      </c>
      <c r="B66">
        <v>3</v>
      </c>
      <c r="C66" t="s">
        <v>851</v>
      </c>
      <c r="D66" t="s">
        <v>867</v>
      </c>
      <c r="E66" t="s">
        <v>955</v>
      </c>
      <c r="F66" t="s">
        <v>925</v>
      </c>
      <c r="G66" t="s">
        <v>1347</v>
      </c>
      <c r="P66" t="s">
        <v>1373</v>
      </c>
      <c r="Q66">
        <v>22</v>
      </c>
      <c r="R66">
        <f t="shared" si="3"/>
        <v>5.6122448979591837E-2</v>
      </c>
      <c r="S66" s="10">
        <f t="shared" si="4"/>
        <v>3.1497292794668889E-3</v>
      </c>
    </row>
    <row r="67" spans="1:19" x14ac:dyDescent="0.3">
      <c r="A67" s="1">
        <v>43412</v>
      </c>
      <c r="B67">
        <v>12</v>
      </c>
      <c r="C67" t="s">
        <v>1130</v>
      </c>
      <c r="D67" t="s">
        <v>1188</v>
      </c>
      <c r="E67" t="s">
        <v>1227</v>
      </c>
      <c r="F67" t="s">
        <v>1203</v>
      </c>
      <c r="G67" t="s">
        <v>1347</v>
      </c>
      <c r="P67" t="s">
        <v>1374</v>
      </c>
      <c r="Q67">
        <v>1</v>
      </c>
      <c r="R67">
        <f t="shared" si="3"/>
        <v>2.5510204081632651E-3</v>
      </c>
      <c r="S67" s="10">
        <f t="shared" si="4"/>
        <v>6.5077051228654713E-6</v>
      </c>
    </row>
    <row r="68" spans="1:19" x14ac:dyDescent="0.3">
      <c r="A68" s="1">
        <v>43369</v>
      </c>
      <c r="B68">
        <v>1</v>
      </c>
      <c r="C68" t="s">
        <v>749</v>
      </c>
      <c r="D68" t="s">
        <v>821</v>
      </c>
      <c r="E68" t="s">
        <v>837</v>
      </c>
      <c r="F68" t="s">
        <v>824</v>
      </c>
      <c r="G68" t="s">
        <v>1341</v>
      </c>
      <c r="P68" t="s">
        <v>1375</v>
      </c>
      <c r="Q68">
        <v>29</v>
      </c>
      <c r="R68">
        <f t="shared" si="3"/>
        <v>7.3979591836734693E-2</v>
      </c>
      <c r="S68" s="10">
        <f t="shared" si="4"/>
        <v>5.4729800083298625E-3</v>
      </c>
    </row>
    <row r="69" spans="1:19" x14ac:dyDescent="0.3">
      <c r="A69" s="1">
        <v>43385</v>
      </c>
      <c r="B69">
        <v>1</v>
      </c>
      <c r="C69" t="s">
        <v>749</v>
      </c>
      <c r="D69" t="s">
        <v>760</v>
      </c>
      <c r="E69" t="s">
        <v>837</v>
      </c>
      <c r="F69" t="s">
        <v>835</v>
      </c>
      <c r="G69" t="s">
        <v>1347</v>
      </c>
      <c r="P69" t="s">
        <v>1446</v>
      </c>
      <c r="Q69">
        <v>1</v>
      </c>
      <c r="R69">
        <f t="shared" si="3"/>
        <v>2.5510204081632651E-3</v>
      </c>
      <c r="S69" s="10">
        <f t="shared" si="4"/>
        <v>6.5077051228654713E-6</v>
      </c>
    </row>
    <row r="70" spans="1:19" x14ac:dyDescent="0.3">
      <c r="A70" s="1">
        <v>43412</v>
      </c>
      <c r="B70">
        <v>1</v>
      </c>
      <c r="C70" t="s">
        <v>1134</v>
      </c>
      <c r="D70" t="s">
        <v>1192</v>
      </c>
      <c r="E70" t="s">
        <v>1223</v>
      </c>
      <c r="F70" t="s">
        <v>1196</v>
      </c>
      <c r="G70" t="s">
        <v>1347</v>
      </c>
      <c r="P70" t="s">
        <v>1428</v>
      </c>
      <c r="Q70">
        <v>1</v>
      </c>
      <c r="R70">
        <f t="shared" si="3"/>
        <v>2.5510204081632651E-3</v>
      </c>
      <c r="S70" s="10">
        <f t="shared" si="4"/>
        <v>6.5077051228654713E-6</v>
      </c>
    </row>
    <row r="71" spans="1:19" x14ac:dyDescent="0.3">
      <c r="A71" s="1">
        <v>43412</v>
      </c>
      <c r="B71">
        <v>5</v>
      </c>
      <c r="C71" t="s">
        <v>1134</v>
      </c>
      <c r="D71" t="s">
        <v>1192</v>
      </c>
      <c r="E71" t="s">
        <v>1223</v>
      </c>
      <c r="F71" t="s">
        <v>1193</v>
      </c>
      <c r="G71" t="s">
        <v>1347</v>
      </c>
      <c r="P71" t="s">
        <v>1517</v>
      </c>
      <c r="Q71">
        <v>1</v>
      </c>
      <c r="R71">
        <f t="shared" si="3"/>
        <v>2.5510204081632651E-3</v>
      </c>
      <c r="S71" s="10">
        <f t="shared" si="4"/>
        <v>6.5077051228654713E-6</v>
      </c>
    </row>
    <row r="72" spans="1:19" x14ac:dyDescent="0.3">
      <c r="A72" s="1">
        <v>43412</v>
      </c>
      <c r="B72">
        <v>1</v>
      </c>
      <c r="C72" t="s">
        <v>1134</v>
      </c>
      <c r="D72" t="s">
        <v>1191</v>
      </c>
      <c r="E72" t="s">
        <v>1223</v>
      </c>
      <c r="G72" t="s">
        <v>1347</v>
      </c>
      <c r="P72" t="s">
        <v>396</v>
      </c>
      <c r="Q72">
        <v>9</v>
      </c>
      <c r="R72">
        <f t="shared" si="3"/>
        <v>2.2959183673469389E-2</v>
      </c>
      <c r="S72" s="10">
        <f t="shared" si="4"/>
        <v>5.271241149521033E-4</v>
      </c>
    </row>
    <row r="73" spans="1:19" x14ac:dyDescent="0.3">
      <c r="A73" s="1">
        <v>43385</v>
      </c>
      <c r="B73">
        <v>2</v>
      </c>
      <c r="C73" t="s">
        <v>748</v>
      </c>
      <c r="D73" t="s">
        <v>831</v>
      </c>
      <c r="E73" t="s">
        <v>842</v>
      </c>
      <c r="G73" t="s">
        <v>1347</v>
      </c>
      <c r="P73" t="s">
        <v>266</v>
      </c>
      <c r="Q73">
        <v>3</v>
      </c>
      <c r="R73">
        <f t="shared" si="3"/>
        <v>7.6530612244897957E-3</v>
      </c>
      <c r="S73" s="10">
        <f t="shared" si="4"/>
        <v>5.8569346105789253E-5</v>
      </c>
    </row>
    <row r="74" spans="1:19" x14ac:dyDescent="0.3">
      <c r="A74" s="1">
        <v>43353</v>
      </c>
      <c r="B74">
        <v>1</v>
      </c>
      <c r="C74" t="s">
        <v>648</v>
      </c>
      <c r="D74" t="s">
        <v>694</v>
      </c>
      <c r="E74" t="s">
        <v>740</v>
      </c>
      <c r="G74" t="s">
        <v>1341</v>
      </c>
      <c r="P74" t="s">
        <v>1449</v>
      </c>
      <c r="Q74">
        <v>3</v>
      </c>
      <c r="R74">
        <f t="shared" si="3"/>
        <v>7.6530612244897957E-3</v>
      </c>
      <c r="S74" s="10">
        <f t="shared" si="4"/>
        <v>5.8569346105789253E-5</v>
      </c>
    </row>
    <row r="75" spans="1:19" x14ac:dyDescent="0.3">
      <c r="A75" s="1">
        <v>43412</v>
      </c>
      <c r="B75">
        <v>7</v>
      </c>
      <c r="C75" t="s">
        <v>1134</v>
      </c>
      <c r="D75" t="s">
        <v>1174</v>
      </c>
      <c r="E75" t="s">
        <v>1223</v>
      </c>
      <c r="G75" t="s">
        <v>1347</v>
      </c>
      <c r="P75" t="s">
        <v>441</v>
      </c>
      <c r="Q75">
        <v>1</v>
      </c>
      <c r="R75">
        <f t="shared" si="3"/>
        <v>2.5510204081632651E-3</v>
      </c>
      <c r="S75" s="10">
        <f t="shared" si="4"/>
        <v>6.5077051228654713E-6</v>
      </c>
    </row>
    <row r="76" spans="1:19" x14ac:dyDescent="0.3">
      <c r="A76" s="1">
        <v>43385</v>
      </c>
      <c r="B76">
        <v>1</v>
      </c>
      <c r="C76" t="s">
        <v>748</v>
      </c>
      <c r="D76" t="s">
        <v>830</v>
      </c>
      <c r="E76" t="s">
        <v>842</v>
      </c>
      <c r="G76" t="s">
        <v>1347</v>
      </c>
      <c r="P76" t="s">
        <v>822</v>
      </c>
      <c r="Q76">
        <v>1</v>
      </c>
      <c r="R76">
        <f t="shared" si="3"/>
        <v>2.5510204081632651E-3</v>
      </c>
      <c r="S76" s="10">
        <f t="shared" si="4"/>
        <v>6.5077051228654713E-6</v>
      </c>
    </row>
    <row r="77" spans="1:19" x14ac:dyDescent="0.3">
      <c r="A77" s="1">
        <v>43343</v>
      </c>
      <c r="B77">
        <v>1</v>
      </c>
      <c r="C77" t="s">
        <v>226</v>
      </c>
      <c r="D77" t="s">
        <v>252</v>
      </c>
      <c r="E77" t="s">
        <v>303</v>
      </c>
      <c r="G77" t="s">
        <v>1345</v>
      </c>
      <c r="P77" t="s">
        <v>257</v>
      </c>
      <c r="Q77">
        <v>8</v>
      </c>
      <c r="R77">
        <f t="shared" si="3"/>
        <v>2.0408163265306121E-2</v>
      </c>
      <c r="S77" s="10">
        <f t="shared" si="4"/>
        <v>4.1649312786339016E-4</v>
      </c>
    </row>
    <row r="78" spans="1:19" x14ac:dyDescent="0.3">
      <c r="A78" s="1">
        <v>43385</v>
      </c>
      <c r="B78">
        <v>1</v>
      </c>
      <c r="C78" t="s">
        <v>750</v>
      </c>
      <c r="D78" t="s">
        <v>832</v>
      </c>
      <c r="E78" t="s">
        <v>842</v>
      </c>
      <c r="G78" t="s">
        <v>1347</v>
      </c>
      <c r="P78" t="s">
        <v>1385</v>
      </c>
      <c r="Q78">
        <v>1</v>
      </c>
      <c r="R78">
        <f t="shared" si="3"/>
        <v>2.5510204081632651E-3</v>
      </c>
      <c r="S78" s="10">
        <f t="shared" si="4"/>
        <v>6.5077051228654713E-6</v>
      </c>
    </row>
    <row r="79" spans="1:19" x14ac:dyDescent="0.3">
      <c r="A79" s="1">
        <v>43343</v>
      </c>
      <c r="B79">
        <v>2</v>
      </c>
      <c r="C79" t="s">
        <v>177</v>
      </c>
      <c r="D79" t="s">
        <v>264</v>
      </c>
      <c r="E79" t="s">
        <v>299</v>
      </c>
      <c r="G79" t="s">
        <v>1345</v>
      </c>
      <c r="P79" t="s">
        <v>1424</v>
      </c>
      <c r="Q79">
        <v>1</v>
      </c>
      <c r="R79">
        <f t="shared" si="3"/>
        <v>2.5510204081632651E-3</v>
      </c>
      <c r="S79" s="10">
        <f t="shared" si="4"/>
        <v>6.5077051228654713E-6</v>
      </c>
    </row>
    <row r="80" spans="1:19" x14ac:dyDescent="0.3">
      <c r="A80" s="1">
        <v>43353</v>
      </c>
      <c r="B80">
        <v>2</v>
      </c>
      <c r="C80" t="s">
        <v>648</v>
      </c>
      <c r="D80" t="s">
        <v>695</v>
      </c>
      <c r="E80" t="s">
        <v>740</v>
      </c>
      <c r="G80" t="s">
        <v>1341</v>
      </c>
      <c r="P80" t="s">
        <v>1389</v>
      </c>
      <c r="Q80">
        <v>1</v>
      </c>
      <c r="R80">
        <f t="shared" si="3"/>
        <v>2.5510204081632651E-3</v>
      </c>
      <c r="S80" s="10">
        <f t="shared" si="4"/>
        <v>6.5077051228654713E-6</v>
      </c>
    </row>
    <row r="81" spans="1:19" x14ac:dyDescent="0.3">
      <c r="A81" s="1">
        <v>43412</v>
      </c>
      <c r="B81">
        <v>2</v>
      </c>
      <c r="C81" t="s">
        <v>1134</v>
      </c>
      <c r="D81" t="s">
        <v>1195</v>
      </c>
      <c r="E81" t="s">
        <v>1223</v>
      </c>
      <c r="G81" t="s">
        <v>1347</v>
      </c>
      <c r="P81" t="s">
        <v>1426</v>
      </c>
      <c r="Q81">
        <v>1</v>
      </c>
      <c r="R81">
        <f t="shared" si="3"/>
        <v>2.5510204081632651E-3</v>
      </c>
      <c r="S81" s="10">
        <f t="shared" si="4"/>
        <v>6.5077051228654713E-6</v>
      </c>
    </row>
    <row r="82" spans="1:19" x14ac:dyDescent="0.3">
      <c r="A82" s="1">
        <v>43353</v>
      </c>
      <c r="B82">
        <v>1</v>
      </c>
      <c r="C82" t="s">
        <v>679</v>
      </c>
      <c r="D82" t="s">
        <v>696</v>
      </c>
      <c r="E82" t="s">
        <v>740</v>
      </c>
      <c r="G82" t="s">
        <v>1341</v>
      </c>
      <c r="P82" t="s">
        <v>1452</v>
      </c>
      <c r="Q82">
        <v>1</v>
      </c>
      <c r="R82">
        <f t="shared" si="3"/>
        <v>2.5510204081632651E-3</v>
      </c>
      <c r="S82" s="10">
        <f t="shared" si="4"/>
        <v>6.5077051228654713E-6</v>
      </c>
    </row>
    <row r="83" spans="1:19" x14ac:dyDescent="0.3">
      <c r="A83" s="1">
        <v>43412</v>
      </c>
      <c r="B83">
        <v>1</v>
      </c>
      <c r="C83" t="s">
        <v>1134</v>
      </c>
      <c r="D83" t="s">
        <v>1194</v>
      </c>
      <c r="E83" t="s">
        <v>1223</v>
      </c>
      <c r="G83" t="s">
        <v>1347</v>
      </c>
      <c r="P83" t="s">
        <v>1429</v>
      </c>
      <c r="Q83">
        <v>1</v>
      </c>
      <c r="R83">
        <f t="shared" si="3"/>
        <v>2.5510204081632651E-3</v>
      </c>
      <c r="S83" s="10">
        <f t="shared" si="4"/>
        <v>6.5077051228654713E-6</v>
      </c>
    </row>
    <row r="84" spans="1:19" x14ac:dyDescent="0.3">
      <c r="A84" s="1"/>
      <c r="P84" t="s">
        <v>1392</v>
      </c>
      <c r="Q84">
        <v>12</v>
      </c>
      <c r="R84">
        <f t="shared" si="3"/>
        <v>3.0612244897959183E-2</v>
      </c>
      <c r="S84" s="10">
        <f t="shared" si="4"/>
        <v>9.3710953769262804E-4</v>
      </c>
    </row>
    <row r="85" spans="1:19" x14ac:dyDescent="0.3">
      <c r="A85" s="1"/>
      <c r="P85" t="s">
        <v>1394</v>
      </c>
      <c r="Q85">
        <v>3</v>
      </c>
      <c r="R85">
        <f t="shared" si="3"/>
        <v>7.6530612244897957E-3</v>
      </c>
      <c r="S85" s="10">
        <f t="shared" si="4"/>
        <v>5.8569346105789253E-5</v>
      </c>
    </row>
    <row r="86" spans="1:19" x14ac:dyDescent="0.3">
      <c r="A86" s="1"/>
      <c r="P86" t="s">
        <v>1481</v>
      </c>
      <c r="Q86">
        <v>2</v>
      </c>
      <c r="R86">
        <f t="shared" si="3"/>
        <v>5.1020408163265302E-3</v>
      </c>
      <c r="S86" s="10">
        <f t="shared" si="4"/>
        <v>2.6030820491461885E-5</v>
      </c>
    </row>
    <row r="87" spans="1:19" x14ac:dyDescent="0.3">
      <c r="P87" t="s">
        <v>392</v>
      </c>
      <c r="Q87">
        <v>15</v>
      </c>
      <c r="R87">
        <f t="shared" si="3"/>
        <v>3.826530612244898E-2</v>
      </c>
      <c r="S87" s="10">
        <f t="shared" si="4"/>
        <v>1.4642336526447313E-3</v>
      </c>
    </row>
    <row r="88" spans="1:19" x14ac:dyDescent="0.3">
      <c r="P88" t="s">
        <v>1396</v>
      </c>
      <c r="Q88">
        <v>30</v>
      </c>
      <c r="R88">
        <f t="shared" si="3"/>
        <v>7.6530612244897961E-2</v>
      </c>
      <c r="S88" s="10">
        <f t="shared" si="4"/>
        <v>5.8569346105789254E-3</v>
      </c>
    </row>
    <row r="89" spans="1:19" x14ac:dyDescent="0.3">
      <c r="L89" s="6">
        <f>SUM(S59:S107)</f>
        <v>8.3936380674718869E-2</v>
      </c>
      <c r="M89" s="5" t="s">
        <v>1550</v>
      </c>
      <c r="N89" s="5"/>
      <c r="O89" s="5"/>
      <c r="P89" t="s">
        <v>1486</v>
      </c>
      <c r="Q89">
        <v>2</v>
      </c>
      <c r="R89">
        <f t="shared" si="3"/>
        <v>5.1020408163265302E-3</v>
      </c>
      <c r="S89" s="10">
        <f t="shared" si="4"/>
        <v>2.6030820491461885E-5</v>
      </c>
    </row>
    <row r="90" spans="1:19" x14ac:dyDescent="0.3">
      <c r="L90" s="6">
        <f>1-L89</f>
        <v>0.91606361932528113</v>
      </c>
      <c r="M90" s="5" t="s">
        <v>1551</v>
      </c>
      <c r="N90" s="5"/>
      <c r="O90" s="5"/>
      <c r="P90" t="s">
        <v>1398</v>
      </c>
      <c r="Q90">
        <v>61</v>
      </c>
      <c r="R90">
        <f t="shared" si="3"/>
        <v>0.15561224489795919</v>
      </c>
      <c r="S90" s="10">
        <f t="shared" si="4"/>
        <v>2.4215170762182426E-2</v>
      </c>
    </row>
    <row r="91" spans="1:19" x14ac:dyDescent="0.3">
      <c r="P91" t="s">
        <v>263</v>
      </c>
      <c r="Q91">
        <v>22</v>
      </c>
      <c r="R91">
        <f t="shared" si="3"/>
        <v>5.6122448979591837E-2</v>
      </c>
      <c r="S91" s="10">
        <f t="shared" si="4"/>
        <v>3.1497292794668889E-3</v>
      </c>
    </row>
    <row r="92" spans="1:19" x14ac:dyDescent="0.3">
      <c r="P92" t="s">
        <v>1459</v>
      </c>
      <c r="Q92">
        <v>1</v>
      </c>
      <c r="R92">
        <f t="shared" si="3"/>
        <v>2.5510204081632651E-3</v>
      </c>
      <c r="S92" s="10">
        <f t="shared" si="4"/>
        <v>6.5077051228654713E-6</v>
      </c>
    </row>
    <row r="93" spans="1:19" x14ac:dyDescent="0.3">
      <c r="P93" t="s">
        <v>259</v>
      </c>
      <c r="Q93">
        <v>1</v>
      </c>
      <c r="R93">
        <f t="shared" si="3"/>
        <v>2.5510204081632651E-3</v>
      </c>
      <c r="S93" s="10">
        <f t="shared" si="4"/>
        <v>6.5077051228654713E-6</v>
      </c>
    </row>
    <row r="94" spans="1:19" x14ac:dyDescent="0.3">
      <c r="P94" t="s">
        <v>271</v>
      </c>
      <c r="Q94">
        <v>16</v>
      </c>
      <c r="R94">
        <f t="shared" si="3"/>
        <v>4.0816326530612242E-2</v>
      </c>
      <c r="S94" s="10">
        <f t="shared" si="4"/>
        <v>1.6659725114535606E-3</v>
      </c>
    </row>
    <row r="95" spans="1:19" x14ac:dyDescent="0.3">
      <c r="P95" t="s">
        <v>558</v>
      </c>
      <c r="Q95">
        <v>1</v>
      </c>
      <c r="R95">
        <f t="shared" si="3"/>
        <v>2.5510204081632651E-3</v>
      </c>
      <c r="S95" s="10">
        <f t="shared" si="4"/>
        <v>6.5077051228654713E-6</v>
      </c>
    </row>
    <row r="96" spans="1:19" x14ac:dyDescent="0.3">
      <c r="P96" t="s">
        <v>274</v>
      </c>
      <c r="Q96">
        <v>1</v>
      </c>
      <c r="R96">
        <f t="shared" si="3"/>
        <v>2.5510204081632651E-3</v>
      </c>
      <c r="S96" s="10">
        <f t="shared" si="4"/>
        <v>6.5077051228654713E-6</v>
      </c>
    </row>
    <row r="97" spans="16:19" x14ac:dyDescent="0.3">
      <c r="P97" t="s">
        <v>1521</v>
      </c>
      <c r="Q97">
        <v>1</v>
      </c>
      <c r="R97">
        <f t="shared" si="3"/>
        <v>2.5510204081632651E-3</v>
      </c>
      <c r="S97" s="10">
        <f t="shared" si="4"/>
        <v>6.5077051228654713E-6</v>
      </c>
    </row>
    <row r="98" spans="16:19" x14ac:dyDescent="0.3">
      <c r="P98" t="s">
        <v>860</v>
      </c>
      <c r="Q98">
        <v>5</v>
      </c>
      <c r="R98">
        <f t="shared" si="3"/>
        <v>1.2755102040816327E-2</v>
      </c>
      <c r="S98" s="10">
        <f t="shared" si="4"/>
        <v>1.6269262807163683E-4</v>
      </c>
    </row>
    <row r="99" spans="16:19" x14ac:dyDescent="0.3">
      <c r="P99" t="s">
        <v>1409</v>
      </c>
      <c r="Q99">
        <v>1</v>
      </c>
      <c r="R99">
        <f t="shared" si="3"/>
        <v>2.5510204081632651E-3</v>
      </c>
      <c r="S99" s="10">
        <f t="shared" si="4"/>
        <v>6.5077051228654713E-6</v>
      </c>
    </row>
    <row r="100" spans="16:19" x14ac:dyDescent="0.3">
      <c r="P100" t="s">
        <v>1441</v>
      </c>
      <c r="Q100">
        <v>2</v>
      </c>
      <c r="R100">
        <f t="shared" si="3"/>
        <v>5.1020408163265302E-3</v>
      </c>
      <c r="S100" s="10">
        <f t="shared" si="4"/>
        <v>2.6030820491461885E-5</v>
      </c>
    </row>
    <row r="101" spans="16:19" x14ac:dyDescent="0.3">
      <c r="P101" t="s">
        <v>1442</v>
      </c>
      <c r="Q101">
        <v>1</v>
      </c>
      <c r="R101">
        <f t="shared" si="3"/>
        <v>2.5510204081632651E-3</v>
      </c>
      <c r="S101" s="10">
        <f t="shared" si="4"/>
        <v>6.5077051228654713E-6</v>
      </c>
    </row>
    <row r="102" spans="16:19" x14ac:dyDescent="0.3">
      <c r="P102" t="s">
        <v>1410</v>
      </c>
      <c r="Q102">
        <v>7</v>
      </c>
      <c r="R102">
        <f t="shared" si="3"/>
        <v>1.7857142857142856E-2</v>
      </c>
      <c r="S102" s="10">
        <f t="shared" si="4"/>
        <v>3.1887755102040814E-4</v>
      </c>
    </row>
    <row r="103" spans="16:19" x14ac:dyDescent="0.3">
      <c r="P103" t="s">
        <v>1411</v>
      </c>
      <c r="Q103">
        <v>1</v>
      </c>
      <c r="R103">
        <f t="shared" si="3"/>
        <v>2.5510204081632651E-3</v>
      </c>
      <c r="S103" s="10">
        <f t="shared" si="4"/>
        <v>6.5077051228654713E-6</v>
      </c>
    </row>
    <row r="104" spans="16:19" x14ac:dyDescent="0.3">
      <c r="P104" t="s">
        <v>1412</v>
      </c>
      <c r="Q104">
        <v>2</v>
      </c>
      <c r="R104">
        <f t="shared" si="3"/>
        <v>5.1020408163265302E-3</v>
      </c>
      <c r="S104" s="10">
        <f t="shared" si="4"/>
        <v>2.6030820491461885E-5</v>
      </c>
    </row>
    <row r="105" spans="16:19" x14ac:dyDescent="0.3">
      <c r="P105" t="s">
        <v>1493</v>
      </c>
      <c r="Q105">
        <v>6</v>
      </c>
      <c r="R105">
        <f t="shared" si="3"/>
        <v>1.5306122448979591E-2</v>
      </c>
      <c r="S105" s="10">
        <f t="shared" si="4"/>
        <v>2.3427738442315701E-4</v>
      </c>
    </row>
    <row r="106" spans="16:19" x14ac:dyDescent="0.3">
      <c r="P106" t="s">
        <v>1414</v>
      </c>
      <c r="Q106">
        <v>1</v>
      </c>
      <c r="R106">
        <f t="shared" si="3"/>
        <v>2.5510204081632651E-3</v>
      </c>
      <c r="S106" s="10">
        <f t="shared" si="4"/>
        <v>6.5077051228654713E-6</v>
      </c>
    </row>
    <row r="107" spans="16:19" x14ac:dyDescent="0.3">
      <c r="P107" t="s">
        <v>1496</v>
      </c>
      <c r="Q107">
        <v>1</v>
      </c>
      <c r="R107">
        <f t="shared" si="3"/>
        <v>2.5510204081632651E-3</v>
      </c>
      <c r="S107" s="10">
        <f t="shared" si="4"/>
        <v>6.5077051228654713E-6</v>
      </c>
    </row>
  </sheetData>
  <sortState ref="A1:G83">
    <sortCondition ref="E1:E8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67" workbookViewId="0">
      <selection activeCell="N42" sqref="N42"/>
    </sheetView>
  </sheetViews>
  <sheetFormatPr defaultRowHeight="16.2" x14ac:dyDescent="0.3"/>
  <cols>
    <col min="19" max="19" width="10.6640625" bestFit="1" customWidth="1"/>
  </cols>
  <sheetData>
    <row r="1" spans="1:20" x14ac:dyDescent="0.3">
      <c r="A1" s="1">
        <v>43343</v>
      </c>
      <c r="B1">
        <v>25</v>
      </c>
      <c r="C1" t="s">
        <v>226</v>
      </c>
      <c r="D1" t="s">
        <v>207</v>
      </c>
      <c r="E1" t="s">
        <v>297</v>
      </c>
      <c r="F1" t="s">
        <v>221</v>
      </c>
      <c r="G1" t="s">
        <v>1344</v>
      </c>
      <c r="P1" s="5" t="s">
        <v>1539</v>
      </c>
      <c r="Q1" s="5"/>
      <c r="R1" s="5"/>
      <c r="S1" s="5"/>
      <c r="T1" s="5"/>
    </row>
    <row r="2" spans="1:20" x14ac:dyDescent="0.3">
      <c r="A2" s="1">
        <v>43343</v>
      </c>
      <c r="B2">
        <v>1500</v>
      </c>
      <c r="C2" t="s">
        <v>226</v>
      </c>
      <c r="D2" t="s">
        <v>207</v>
      </c>
      <c r="E2" t="s">
        <v>297</v>
      </c>
      <c r="F2" t="s">
        <v>262</v>
      </c>
      <c r="G2" t="s">
        <v>1344</v>
      </c>
      <c r="J2" t="s">
        <v>1330</v>
      </c>
      <c r="K2" t="s">
        <v>1331</v>
      </c>
      <c r="P2" s="5" t="s">
        <v>1540</v>
      </c>
      <c r="Q2" s="5" t="s">
        <v>1541</v>
      </c>
      <c r="R2" s="5" t="s">
        <v>1542</v>
      </c>
      <c r="S2" s="5" t="s">
        <v>1543</v>
      </c>
      <c r="T2" s="5" t="s">
        <v>1544</v>
      </c>
    </row>
    <row r="3" spans="1:20" x14ac:dyDescent="0.3">
      <c r="A3" s="1">
        <v>43385</v>
      </c>
      <c r="B3">
        <v>28</v>
      </c>
      <c r="C3" t="s">
        <v>617</v>
      </c>
      <c r="D3" t="s">
        <v>621</v>
      </c>
      <c r="E3" t="s">
        <v>640</v>
      </c>
      <c r="F3" t="s">
        <v>623</v>
      </c>
      <c r="G3" t="s">
        <v>1341</v>
      </c>
      <c r="I3" t="s">
        <v>1332</v>
      </c>
      <c r="J3">
        <v>10</v>
      </c>
      <c r="K3">
        <v>1589</v>
      </c>
      <c r="P3" t="s">
        <v>1416</v>
      </c>
      <c r="Q3">
        <v>25</v>
      </c>
      <c r="R3" s="5">
        <f>Q3/1677</f>
        <v>1.4907573047107931E-2</v>
      </c>
      <c r="S3" s="5">
        <f>LN(R3)</f>
        <v>-4.2058859369550081</v>
      </c>
      <c r="T3" s="5">
        <f>R3*S3</f>
        <v>-6.2699551832960762E-2</v>
      </c>
    </row>
    <row r="4" spans="1:20" x14ac:dyDescent="0.3">
      <c r="A4" s="1">
        <v>43353</v>
      </c>
      <c r="B4">
        <v>1</v>
      </c>
      <c r="C4" t="s">
        <v>376</v>
      </c>
      <c r="D4" t="s">
        <v>431</v>
      </c>
      <c r="E4" t="s">
        <v>446</v>
      </c>
      <c r="F4" t="s">
        <v>432</v>
      </c>
      <c r="G4" t="s">
        <v>1345</v>
      </c>
      <c r="I4" t="s">
        <v>1333</v>
      </c>
      <c r="J4">
        <v>12</v>
      </c>
      <c r="K4">
        <v>41</v>
      </c>
      <c r="P4" t="s">
        <v>1365</v>
      </c>
      <c r="Q4">
        <v>1528</v>
      </c>
      <c r="R4" s="5">
        <f t="shared" ref="R4:R31" si="0">Q4/1677</f>
        <v>0.91115086463923678</v>
      </c>
      <c r="S4" s="5">
        <f t="shared" ref="S4:S31" si="1">LN(R4)</f>
        <v>-9.3046792096742992E-2</v>
      </c>
      <c r="T4" s="5">
        <f t="shared" ref="T4:T31" si="2">R4*S4</f>
        <v>-8.4779665070854673E-2</v>
      </c>
    </row>
    <row r="5" spans="1:20" x14ac:dyDescent="0.3">
      <c r="A5" s="1">
        <v>43321</v>
      </c>
      <c r="B5">
        <v>1</v>
      </c>
      <c r="C5" t="s">
        <v>0</v>
      </c>
      <c r="D5" t="s">
        <v>1</v>
      </c>
      <c r="E5" t="s">
        <v>68</v>
      </c>
      <c r="F5" t="s">
        <v>41</v>
      </c>
      <c r="G5" t="s">
        <v>1343</v>
      </c>
      <c r="I5" t="s">
        <v>1334</v>
      </c>
      <c r="J5">
        <v>1</v>
      </c>
      <c r="K5">
        <v>1</v>
      </c>
      <c r="P5" t="s">
        <v>1417</v>
      </c>
      <c r="Q5">
        <v>6</v>
      </c>
      <c r="R5" s="5">
        <f t="shared" si="0"/>
        <v>3.5778175313059034E-3</v>
      </c>
      <c r="S5" s="5">
        <f t="shared" si="1"/>
        <v>-5.6330022925951537</v>
      </c>
      <c r="T5" s="5">
        <f t="shared" si="2"/>
        <v>-2.0153854356333288E-2</v>
      </c>
    </row>
    <row r="6" spans="1:20" x14ac:dyDescent="0.3">
      <c r="A6" s="1">
        <v>43353</v>
      </c>
      <c r="B6">
        <v>1</v>
      </c>
      <c r="C6" t="s">
        <v>376</v>
      </c>
      <c r="D6" t="s">
        <v>430</v>
      </c>
      <c r="E6" t="s">
        <v>446</v>
      </c>
      <c r="G6" t="s">
        <v>1345</v>
      </c>
      <c r="I6" t="s">
        <v>1335</v>
      </c>
      <c r="J6">
        <v>5</v>
      </c>
      <c r="K6">
        <v>44</v>
      </c>
      <c r="P6" t="s">
        <v>255</v>
      </c>
      <c r="Q6">
        <v>1</v>
      </c>
      <c r="R6" s="5">
        <f t="shared" si="0"/>
        <v>5.963029218843172E-4</v>
      </c>
      <c r="S6" s="5">
        <f t="shared" si="1"/>
        <v>-7.4247617618232091</v>
      </c>
      <c r="T6" s="5">
        <f t="shared" si="2"/>
        <v>-4.4274071328701302E-3</v>
      </c>
    </row>
    <row r="7" spans="1:20" x14ac:dyDescent="0.3">
      <c r="A7" s="1">
        <v>43369</v>
      </c>
      <c r="B7">
        <v>2</v>
      </c>
      <c r="C7" t="s">
        <v>0</v>
      </c>
      <c r="D7" t="s">
        <v>569</v>
      </c>
      <c r="E7" t="s">
        <v>6</v>
      </c>
      <c r="G7" t="s">
        <v>1345</v>
      </c>
      <c r="I7" t="s">
        <v>1336</v>
      </c>
      <c r="J7">
        <v>1</v>
      </c>
      <c r="K7">
        <v>2</v>
      </c>
      <c r="P7" t="s">
        <v>1523</v>
      </c>
      <c r="Q7">
        <v>1</v>
      </c>
      <c r="R7" s="5">
        <f t="shared" si="0"/>
        <v>5.963029218843172E-4</v>
      </c>
      <c r="S7" s="5">
        <f t="shared" si="1"/>
        <v>-7.4247617618232091</v>
      </c>
      <c r="T7" s="5">
        <f t="shared" si="2"/>
        <v>-4.4274071328701302E-3</v>
      </c>
    </row>
    <row r="8" spans="1:20" x14ac:dyDescent="0.3">
      <c r="A8" s="1">
        <v>43400</v>
      </c>
      <c r="B8">
        <v>3</v>
      </c>
      <c r="C8" t="s">
        <v>929</v>
      </c>
      <c r="D8" t="s">
        <v>935</v>
      </c>
      <c r="E8" t="s">
        <v>957</v>
      </c>
      <c r="G8" t="s">
        <v>1347</v>
      </c>
      <c r="I8" t="s">
        <v>1337</v>
      </c>
      <c r="J8">
        <v>29</v>
      </c>
      <c r="K8">
        <v>1677</v>
      </c>
      <c r="P8" t="s">
        <v>1371</v>
      </c>
      <c r="Q8">
        <v>2</v>
      </c>
      <c r="R8" s="5">
        <f t="shared" si="0"/>
        <v>1.1926058437686344E-3</v>
      </c>
      <c r="S8" s="5">
        <f t="shared" si="1"/>
        <v>-6.7316145812632637</v>
      </c>
      <c r="T8" s="5">
        <f t="shared" si="2"/>
        <v>-8.0281628876127178E-3</v>
      </c>
    </row>
    <row r="9" spans="1:20" x14ac:dyDescent="0.3">
      <c r="A9" s="1">
        <v>43369</v>
      </c>
      <c r="B9">
        <v>1</v>
      </c>
      <c r="C9" t="s">
        <v>0</v>
      </c>
      <c r="D9" t="s">
        <v>572</v>
      </c>
      <c r="E9" t="s">
        <v>527</v>
      </c>
      <c r="G9" t="s">
        <v>1345</v>
      </c>
      <c r="P9" t="s">
        <v>1373</v>
      </c>
      <c r="Q9">
        <v>20</v>
      </c>
      <c r="R9" s="5">
        <f t="shared" si="0"/>
        <v>1.1926058437686345E-2</v>
      </c>
      <c r="S9" s="5">
        <f t="shared" si="1"/>
        <v>-4.4290294882692178</v>
      </c>
      <c r="T9" s="5">
        <f t="shared" si="2"/>
        <v>-5.2820864499334742E-2</v>
      </c>
    </row>
    <row r="10" spans="1:20" x14ac:dyDescent="0.3">
      <c r="A10" s="1">
        <v>43385</v>
      </c>
      <c r="B10">
        <v>1</v>
      </c>
      <c r="C10" t="s">
        <v>617</v>
      </c>
      <c r="D10" t="s">
        <v>619</v>
      </c>
      <c r="E10" t="s">
        <v>643</v>
      </c>
      <c r="G10" t="s">
        <v>1341</v>
      </c>
      <c r="P10" t="s">
        <v>1375</v>
      </c>
      <c r="Q10">
        <v>3</v>
      </c>
      <c r="R10" s="5">
        <f t="shared" si="0"/>
        <v>1.7889087656529517E-3</v>
      </c>
      <c r="S10" s="5">
        <f t="shared" si="1"/>
        <v>-6.3261494731550991</v>
      </c>
      <c r="T10" s="5">
        <f t="shared" si="2"/>
        <v>-1.1316904245357959E-2</v>
      </c>
    </row>
    <row r="11" spans="1:20" x14ac:dyDescent="0.3">
      <c r="A11" s="1">
        <v>43321</v>
      </c>
      <c r="B11">
        <v>2</v>
      </c>
      <c r="C11" t="s">
        <v>0</v>
      </c>
      <c r="D11" t="s">
        <v>2</v>
      </c>
      <c r="E11" t="s">
        <v>71</v>
      </c>
      <c r="G11" t="s">
        <v>1343</v>
      </c>
      <c r="I11" t="s">
        <v>1416</v>
      </c>
      <c r="J11">
        <v>25</v>
      </c>
      <c r="P11" t="s">
        <v>1517</v>
      </c>
      <c r="Q11">
        <v>2</v>
      </c>
      <c r="R11" s="5">
        <f t="shared" si="0"/>
        <v>1.1926058437686344E-3</v>
      </c>
      <c r="S11" s="5">
        <f t="shared" si="1"/>
        <v>-6.7316145812632637</v>
      </c>
      <c r="T11" s="5">
        <f t="shared" si="2"/>
        <v>-8.0281628876127178E-3</v>
      </c>
    </row>
    <row r="12" spans="1:20" x14ac:dyDescent="0.3">
      <c r="A12" s="1">
        <v>43353</v>
      </c>
      <c r="B12">
        <v>2</v>
      </c>
      <c r="C12" t="s">
        <v>376</v>
      </c>
      <c r="D12" t="s">
        <v>384</v>
      </c>
      <c r="E12" t="s">
        <v>446</v>
      </c>
      <c r="G12" t="s">
        <v>1345</v>
      </c>
      <c r="I12" t="s">
        <v>1365</v>
      </c>
      <c r="J12">
        <v>1528</v>
      </c>
      <c r="P12" t="s">
        <v>1446</v>
      </c>
      <c r="Q12">
        <v>1</v>
      </c>
      <c r="R12" s="5">
        <f t="shared" si="0"/>
        <v>5.963029218843172E-4</v>
      </c>
      <c r="S12" s="5">
        <f t="shared" si="1"/>
        <v>-7.4247617618232091</v>
      </c>
      <c r="T12" s="5">
        <f t="shared" si="2"/>
        <v>-4.4274071328701302E-3</v>
      </c>
    </row>
    <row r="13" spans="1:20" x14ac:dyDescent="0.3">
      <c r="A13" s="1">
        <v>43369</v>
      </c>
      <c r="B13">
        <v>8</v>
      </c>
      <c r="C13" t="s">
        <v>0</v>
      </c>
      <c r="D13" t="s">
        <v>540</v>
      </c>
      <c r="E13" t="s">
        <v>6</v>
      </c>
      <c r="G13" t="s">
        <v>1345</v>
      </c>
      <c r="I13" t="s">
        <v>1522</v>
      </c>
      <c r="J13">
        <v>6</v>
      </c>
      <c r="P13" t="s">
        <v>396</v>
      </c>
      <c r="Q13">
        <v>4</v>
      </c>
      <c r="R13" s="5">
        <f t="shared" si="0"/>
        <v>2.3852116875372688E-3</v>
      </c>
      <c r="S13" s="5">
        <f t="shared" si="1"/>
        <v>-6.0384674007033183</v>
      </c>
      <c r="T13" s="5">
        <f t="shared" si="2"/>
        <v>-1.4403023018970347E-2</v>
      </c>
    </row>
    <row r="14" spans="1:20" x14ac:dyDescent="0.3">
      <c r="A14" s="1">
        <v>43385</v>
      </c>
      <c r="B14">
        <v>6</v>
      </c>
      <c r="C14" t="s">
        <v>617</v>
      </c>
      <c r="D14" t="s">
        <v>589</v>
      </c>
      <c r="E14" t="s">
        <v>640</v>
      </c>
      <c r="G14" t="s">
        <v>1341</v>
      </c>
      <c r="I14" t="s">
        <v>1469</v>
      </c>
      <c r="J14">
        <v>1</v>
      </c>
      <c r="P14" t="s">
        <v>1449</v>
      </c>
      <c r="Q14">
        <v>4</v>
      </c>
      <c r="R14" s="5">
        <f t="shared" si="0"/>
        <v>2.3852116875372688E-3</v>
      </c>
      <c r="S14" s="5">
        <f t="shared" si="1"/>
        <v>-6.0384674007033183</v>
      </c>
      <c r="T14" s="5">
        <f t="shared" si="2"/>
        <v>-1.4403023018970347E-2</v>
      </c>
    </row>
    <row r="15" spans="1:20" x14ac:dyDescent="0.3">
      <c r="A15" s="1">
        <v>43412</v>
      </c>
      <c r="B15">
        <v>2</v>
      </c>
      <c r="C15" t="s">
        <v>1037</v>
      </c>
      <c r="D15" t="s">
        <v>980</v>
      </c>
      <c r="E15" t="s">
        <v>1065</v>
      </c>
      <c r="G15" t="s">
        <v>1347</v>
      </c>
      <c r="I15" t="s">
        <v>1523</v>
      </c>
      <c r="J15">
        <v>1</v>
      </c>
      <c r="P15" t="s">
        <v>279</v>
      </c>
      <c r="Q15">
        <v>3</v>
      </c>
      <c r="R15" s="5">
        <f t="shared" si="0"/>
        <v>1.7889087656529517E-3</v>
      </c>
      <c r="S15" s="5">
        <f t="shared" si="1"/>
        <v>-6.3261494731550991</v>
      </c>
      <c r="T15" s="5">
        <f t="shared" si="2"/>
        <v>-1.1316904245357959E-2</v>
      </c>
    </row>
    <row r="16" spans="1:20" x14ac:dyDescent="0.3">
      <c r="A16" s="1">
        <v>43353</v>
      </c>
      <c r="B16">
        <v>1</v>
      </c>
      <c r="C16" t="s">
        <v>376</v>
      </c>
      <c r="D16" t="s">
        <v>408</v>
      </c>
      <c r="E16" t="s">
        <v>446</v>
      </c>
      <c r="G16" t="s">
        <v>1345</v>
      </c>
      <c r="I16" t="s">
        <v>1371</v>
      </c>
      <c r="J16">
        <v>2</v>
      </c>
      <c r="P16" t="s">
        <v>257</v>
      </c>
      <c r="Q16">
        <v>17</v>
      </c>
      <c r="R16" s="5">
        <f t="shared" si="0"/>
        <v>1.0137149672033392E-2</v>
      </c>
      <c r="S16" s="5">
        <f t="shared" si="1"/>
        <v>-4.591548417766993</v>
      </c>
      <c r="T16" s="5">
        <f t="shared" si="2"/>
        <v>-4.6545213537292116E-2</v>
      </c>
    </row>
    <row r="17" spans="1:20" x14ac:dyDescent="0.3">
      <c r="A17" s="1">
        <v>43385</v>
      </c>
      <c r="B17">
        <v>1</v>
      </c>
      <c r="C17" t="s">
        <v>617</v>
      </c>
      <c r="D17" t="s">
        <v>590</v>
      </c>
      <c r="E17" t="s">
        <v>640</v>
      </c>
      <c r="G17" t="s">
        <v>1341</v>
      </c>
      <c r="I17" t="s">
        <v>1419</v>
      </c>
      <c r="J17">
        <v>20</v>
      </c>
      <c r="P17" t="s">
        <v>1422</v>
      </c>
      <c r="Q17">
        <v>2</v>
      </c>
      <c r="R17" s="5">
        <f t="shared" si="0"/>
        <v>1.1926058437686344E-3</v>
      </c>
      <c r="S17" s="5">
        <f t="shared" si="1"/>
        <v>-6.7316145812632637</v>
      </c>
      <c r="T17" s="5">
        <f t="shared" si="2"/>
        <v>-8.0281628876127178E-3</v>
      </c>
    </row>
    <row r="18" spans="1:20" x14ac:dyDescent="0.3">
      <c r="A18" s="1">
        <v>43412</v>
      </c>
      <c r="B18">
        <v>1</v>
      </c>
      <c r="C18" t="s">
        <v>1037</v>
      </c>
      <c r="D18" t="s">
        <v>1005</v>
      </c>
      <c r="E18" t="s">
        <v>1065</v>
      </c>
      <c r="G18" t="s">
        <v>1347</v>
      </c>
      <c r="I18" t="s">
        <v>1524</v>
      </c>
      <c r="J18">
        <v>3</v>
      </c>
      <c r="P18" t="s">
        <v>977</v>
      </c>
      <c r="Q18">
        <v>1</v>
      </c>
      <c r="R18" s="5">
        <f t="shared" si="0"/>
        <v>5.963029218843172E-4</v>
      </c>
      <c r="S18" s="5">
        <f t="shared" si="1"/>
        <v>-7.4247617618232091</v>
      </c>
      <c r="T18" s="5">
        <f t="shared" si="2"/>
        <v>-4.4274071328701302E-3</v>
      </c>
    </row>
    <row r="19" spans="1:20" x14ac:dyDescent="0.3">
      <c r="A19" s="1">
        <v>43412</v>
      </c>
      <c r="B19">
        <v>2</v>
      </c>
      <c r="C19" t="s">
        <v>1038</v>
      </c>
      <c r="D19" t="s">
        <v>1041</v>
      </c>
      <c r="E19" t="s">
        <v>1065</v>
      </c>
      <c r="G19" t="s">
        <v>1347</v>
      </c>
      <c r="I19" t="s">
        <v>1517</v>
      </c>
      <c r="J19">
        <v>2</v>
      </c>
      <c r="P19" t="s">
        <v>1424</v>
      </c>
      <c r="Q19">
        <v>4</v>
      </c>
      <c r="R19" s="5">
        <f t="shared" si="0"/>
        <v>2.3852116875372688E-3</v>
      </c>
      <c r="S19" s="5">
        <f t="shared" si="1"/>
        <v>-6.0384674007033183</v>
      </c>
      <c r="T19" s="5">
        <f t="shared" si="2"/>
        <v>-1.4403023018970347E-2</v>
      </c>
    </row>
    <row r="20" spans="1:20" x14ac:dyDescent="0.3">
      <c r="A20" s="1">
        <v>43369</v>
      </c>
      <c r="B20">
        <v>1</v>
      </c>
      <c r="C20" t="s">
        <v>0</v>
      </c>
      <c r="D20" t="s">
        <v>571</v>
      </c>
      <c r="E20" t="s">
        <v>527</v>
      </c>
      <c r="G20" t="s">
        <v>1345</v>
      </c>
      <c r="I20" t="s">
        <v>1446</v>
      </c>
      <c r="J20">
        <v>1</v>
      </c>
      <c r="P20" t="s">
        <v>1477</v>
      </c>
      <c r="Q20">
        <v>2</v>
      </c>
      <c r="R20" s="5">
        <f t="shared" si="0"/>
        <v>1.1926058437686344E-3</v>
      </c>
      <c r="S20" s="5">
        <f t="shared" si="1"/>
        <v>-6.7316145812632637</v>
      </c>
      <c r="T20" s="5">
        <f t="shared" si="2"/>
        <v>-8.0281628876127178E-3</v>
      </c>
    </row>
    <row r="21" spans="1:20" x14ac:dyDescent="0.3">
      <c r="A21" s="1">
        <v>43353</v>
      </c>
      <c r="B21">
        <v>1</v>
      </c>
      <c r="C21" t="s">
        <v>376</v>
      </c>
      <c r="D21" t="s">
        <v>385</v>
      </c>
      <c r="E21" t="s">
        <v>445</v>
      </c>
      <c r="F21" t="s">
        <v>396</v>
      </c>
      <c r="G21" t="s">
        <v>1345</v>
      </c>
      <c r="I21" t="s">
        <v>1420</v>
      </c>
      <c r="J21">
        <v>4</v>
      </c>
      <c r="P21" t="s">
        <v>1388</v>
      </c>
      <c r="Q21">
        <v>1</v>
      </c>
      <c r="R21" s="5">
        <f t="shared" si="0"/>
        <v>5.963029218843172E-4</v>
      </c>
      <c r="S21" s="5">
        <f t="shared" si="1"/>
        <v>-7.4247617618232091</v>
      </c>
      <c r="T21" s="5">
        <f t="shared" si="2"/>
        <v>-4.4274071328701302E-3</v>
      </c>
    </row>
    <row r="22" spans="1:20" x14ac:dyDescent="0.3">
      <c r="A22" s="1">
        <v>43385</v>
      </c>
      <c r="B22">
        <v>1</v>
      </c>
      <c r="C22" t="s">
        <v>617</v>
      </c>
      <c r="D22" t="s">
        <v>590</v>
      </c>
      <c r="E22" t="s">
        <v>639</v>
      </c>
      <c r="F22" t="s">
        <v>598</v>
      </c>
      <c r="G22" t="s">
        <v>1341</v>
      </c>
      <c r="I22" t="s">
        <v>1449</v>
      </c>
      <c r="J22">
        <v>4</v>
      </c>
      <c r="P22" t="s">
        <v>1426</v>
      </c>
      <c r="Q22">
        <v>1</v>
      </c>
      <c r="R22" s="5">
        <f t="shared" si="0"/>
        <v>5.963029218843172E-4</v>
      </c>
      <c r="S22" s="5">
        <f t="shared" si="1"/>
        <v>-7.4247617618232091</v>
      </c>
      <c r="T22" s="5">
        <f t="shared" si="2"/>
        <v>-4.4274071328701302E-3</v>
      </c>
    </row>
    <row r="23" spans="1:20" x14ac:dyDescent="0.3">
      <c r="A23" s="1">
        <v>43412</v>
      </c>
      <c r="B23">
        <v>2</v>
      </c>
      <c r="C23" t="s">
        <v>1037</v>
      </c>
      <c r="D23" t="s">
        <v>1005</v>
      </c>
      <c r="E23" t="s">
        <v>1062</v>
      </c>
      <c r="F23" t="s">
        <v>1043</v>
      </c>
      <c r="G23" t="s">
        <v>1347</v>
      </c>
      <c r="I23" t="s">
        <v>1505</v>
      </c>
      <c r="J23">
        <v>3</v>
      </c>
      <c r="P23" t="s">
        <v>1391</v>
      </c>
      <c r="Q23">
        <v>1</v>
      </c>
      <c r="R23" s="5">
        <f t="shared" si="0"/>
        <v>5.963029218843172E-4</v>
      </c>
      <c r="S23" s="5">
        <f t="shared" si="1"/>
        <v>-7.4247617618232091</v>
      </c>
      <c r="T23" s="5">
        <f t="shared" si="2"/>
        <v>-4.4274071328701302E-3</v>
      </c>
    </row>
    <row r="24" spans="1:20" x14ac:dyDescent="0.3">
      <c r="A24" s="1">
        <v>43353</v>
      </c>
      <c r="B24">
        <v>2</v>
      </c>
      <c r="C24" t="s">
        <v>376</v>
      </c>
      <c r="D24" t="s">
        <v>384</v>
      </c>
      <c r="E24" t="s">
        <v>449</v>
      </c>
      <c r="F24" t="s">
        <v>395</v>
      </c>
      <c r="G24" t="s">
        <v>1345</v>
      </c>
      <c r="I24" t="s">
        <v>1282</v>
      </c>
      <c r="J24">
        <v>17</v>
      </c>
      <c r="P24" t="s">
        <v>1478</v>
      </c>
      <c r="Q24">
        <v>1</v>
      </c>
      <c r="R24" s="5">
        <f t="shared" si="0"/>
        <v>5.963029218843172E-4</v>
      </c>
      <c r="S24" s="5">
        <f t="shared" si="1"/>
        <v>-7.4247617618232091</v>
      </c>
      <c r="T24" s="5">
        <f t="shared" si="2"/>
        <v>-4.4274071328701302E-3</v>
      </c>
    </row>
    <row r="25" spans="1:20" x14ac:dyDescent="0.3">
      <c r="A25" s="1">
        <v>43369</v>
      </c>
      <c r="B25">
        <v>1</v>
      </c>
      <c r="C25" t="s">
        <v>0</v>
      </c>
      <c r="D25" t="s">
        <v>540</v>
      </c>
      <c r="E25" t="s">
        <v>523</v>
      </c>
      <c r="F25" t="s">
        <v>573</v>
      </c>
      <c r="G25" t="s">
        <v>1345</v>
      </c>
      <c r="I25" t="s">
        <v>1422</v>
      </c>
      <c r="J25">
        <v>2</v>
      </c>
      <c r="P25" t="s">
        <v>1430</v>
      </c>
      <c r="Q25">
        <v>1</v>
      </c>
      <c r="R25" s="5">
        <f t="shared" si="0"/>
        <v>5.963029218843172E-4</v>
      </c>
      <c r="S25" s="5">
        <f t="shared" si="1"/>
        <v>-7.4247617618232091</v>
      </c>
      <c r="T25" s="5">
        <f t="shared" si="2"/>
        <v>-4.4274071328701302E-3</v>
      </c>
    </row>
    <row r="26" spans="1:20" x14ac:dyDescent="0.3">
      <c r="A26" s="1">
        <v>43400</v>
      </c>
      <c r="B26">
        <v>1</v>
      </c>
      <c r="C26" t="s">
        <v>929</v>
      </c>
      <c r="D26" t="s">
        <v>934</v>
      </c>
      <c r="E26" t="s">
        <v>954</v>
      </c>
      <c r="F26" t="s">
        <v>939</v>
      </c>
      <c r="G26" t="s">
        <v>1347</v>
      </c>
      <c r="I26" t="s">
        <v>1386</v>
      </c>
      <c r="J26">
        <v>1</v>
      </c>
      <c r="P26" t="s">
        <v>1396</v>
      </c>
      <c r="Q26">
        <v>8</v>
      </c>
      <c r="R26" s="5">
        <f t="shared" si="0"/>
        <v>4.7704233750745376E-3</v>
      </c>
      <c r="S26" s="5">
        <f t="shared" si="1"/>
        <v>-5.3453202201433729</v>
      </c>
      <c r="T26" s="5">
        <f t="shared" si="2"/>
        <v>-2.549944052543052E-2</v>
      </c>
    </row>
    <row r="27" spans="1:20" x14ac:dyDescent="0.3">
      <c r="A27" s="1">
        <v>43353</v>
      </c>
      <c r="B27">
        <v>3</v>
      </c>
      <c r="C27" t="s">
        <v>375</v>
      </c>
      <c r="D27" t="s">
        <v>419</v>
      </c>
      <c r="E27" t="s">
        <v>445</v>
      </c>
      <c r="F27" t="s">
        <v>428</v>
      </c>
      <c r="G27" t="s">
        <v>1345</v>
      </c>
      <c r="I27" t="s">
        <v>1424</v>
      </c>
      <c r="J27">
        <v>4</v>
      </c>
      <c r="P27" t="s">
        <v>1398</v>
      </c>
      <c r="Q27">
        <v>21</v>
      </c>
      <c r="R27" s="5">
        <f t="shared" si="0"/>
        <v>1.2522361359570662E-2</v>
      </c>
      <c r="S27" s="5">
        <f t="shared" si="1"/>
        <v>-4.3802393240997857</v>
      </c>
      <c r="T27" s="5">
        <f t="shared" si="2"/>
        <v>-5.4850939657779069E-2</v>
      </c>
    </row>
    <row r="28" spans="1:20" x14ac:dyDescent="0.3">
      <c r="A28" s="1">
        <v>43385</v>
      </c>
      <c r="B28">
        <v>5</v>
      </c>
      <c r="C28" t="s">
        <v>601</v>
      </c>
      <c r="D28" t="s">
        <v>603</v>
      </c>
      <c r="E28" t="s">
        <v>639</v>
      </c>
      <c r="F28" t="s">
        <v>622</v>
      </c>
      <c r="G28" t="s">
        <v>1341</v>
      </c>
      <c r="I28" t="s">
        <v>1477</v>
      </c>
      <c r="J28">
        <v>2</v>
      </c>
      <c r="P28" t="s">
        <v>263</v>
      </c>
      <c r="Q28">
        <v>12</v>
      </c>
      <c r="R28" s="5">
        <f t="shared" si="0"/>
        <v>7.1556350626118068E-3</v>
      </c>
      <c r="S28" s="5">
        <f t="shared" si="1"/>
        <v>-4.9398551120352083</v>
      </c>
      <c r="T28" s="5">
        <f t="shared" si="2"/>
        <v>-3.534780044390131E-2</v>
      </c>
    </row>
    <row r="29" spans="1:20" x14ac:dyDescent="0.3">
      <c r="A29" s="1">
        <v>43400</v>
      </c>
      <c r="B29">
        <v>2</v>
      </c>
      <c r="C29" t="s">
        <v>927</v>
      </c>
      <c r="D29" t="s">
        <v>932</v>
      </c>
      <c r="E29" t="s">
        <v>954</v>
      </c>
      <c r="F29" t="s">
        <v>938</v>
      </c>
      <c r="G29" t="s">
        <v>1347</v>
      </c>
      <c r="I29" t="s">
        <v>1388</v>
      </c>
      <c r="J29">
        <v>1</v>
      </c>
      <c r="P29" t="s">
        <v>1436</v>
      </c>
      <c r="Q29">
        <v>1</v>
      </c>
      <c r="R29" s="5">
        <f t="shared" si="0"/>
        <v>5.963029218843172E-4</v>
      </c>
      <c r="S29" s="5">
        <f t="shared" si="1"/>
        <v>-7.4247617618232091</v>
      </c>
      <c r="T29" s="5">
        <f t="shared" si="2"/>
        <v>-4.4274071328701302E-3</v>
      </c>
    </row>
    <row r="30" spans="1:20" x14ac:dyDescent="0.3">
      <c r="A30" s="1">
        <v>43412</v>
      </c>
      <c r="B30">
        <v>10</v>
      </c>
      <c r="C30" t="s">
        <v>1036</v>
      </c>
      <c r="D30" t="s">
        <v>975</v>
      </c>
      <c r="E30" t="s">
        <v>1062</v>
      </c>
      <c r="F30" t="s">
        <v>1030</v>
      </c>
      <c r="G30" t="s">
        <v>1347</v>
      </c>
      <c r="I30" t="s">
        <v>1426</v>
      </c>
      <c r="J30">
        <v>1</v>
      </c>
      <c r="P30" t="s">
        <v>274</v>
      </c>
      <c r="Q30">
        <v>2</v>
      </c>
      <c r="R30" s="5">
        <f t="shared" si="0"/>
        <v>1.1926058437686344E-3</v>
      </c>
      <c r="S30" s="5">
        <f t="shared" si="1"/>
        <v>-6.7316145812632637</v>
      </c>
      <c r="T30" s="5">
        <f t="shared" si="2"/>
        <v>-8.0281628876127178E-3</v>
      </c>
    </row>
    <row r="31" spans="1:20" x14ac:dyDescent="0.3">
      <c r="A31" s="1">
        <v>43412</v>
      </c>
      <c r="B31">
        <v>2</v>
      </c>
      <c r="C31" t="s">
        <v>1037</v>
      </c>
      <c r="D31" t="s">
        <v>1022</v>
      </c>
      <c r="E31" t="s">
        <v>1062</v>
      </c>
      <c r="G31" t="s">
        <v>1347</v>
      </c>
      <c r="I31" t="s">
        <v>1391</v>
      </c>
      <c r="J31">
        <v>1</v>
      </c>
      <c r="P31" t="s">
        <v>1414</v>
      </c>
      <c r="Q31">
        <v>2</v>
      </c>
      <c r="R31" s="5">
        <f t="shared" si="0"/>
        <v>1.1926058437686344E-3</v>
      </c>
      <c r="S31" s="5">
        <f t="shared" si="1"/>
        <v>-6.7316145812632637</v>
      </c>
      <c r="T31" s="5">
        <f t="shared" si="2"/>
        <v>-8.0281628876127178E-3</v>
      </c>
    </row>
    <row r="32" spans="1:20" x14ac:dyDescent="0.3">
      <c r="A32" s="1">
        <v>43385</v>
      </c>
      <c r="B32">
        <v>1</v>
      </c>
      <c r="C32" t="s">
        <v>616</v>
      </c>
      <c r="D32" t="s">
        <v>618</v>
      </c>
      <c r="E32" t="s">
        <v>639</v>
      </c>
      <c r="G32" t="s">
        <v>1341</v>
      </c>
      <c r="I32" t="s">
        <v>1478</v>
      </c>
      <c r="J32">
        <v>1</v>
      </c>
    </row>
    <row r="33" spans="1:19" x14ac:dyDescent="0.3">
      <c r="A33" s="1">
        <v>43321</v>
      </c>
      <c r="B33">
        <v>2</v>
      </c>
      <c r="C33" t="s">
        <v>0</v>
      </c>
      <c r="D33" t="s">
        <v>40</v>
      </c>
      <c r="E33" t="s">
        <v>70</v>
      </c>
      <c r="G33" t="s">
        <v>1343</v>
      </c>
      <c r="I33" t="s">
        <v>1430</v>
      </c>
      <c r="J33">
        <v>1</v>
      </c>
    </row>
    <row r="34" spans="1:19" x14ac:dyDescent="0.3">
      <c r="A34" s="1">
        <v>43385</v>
      </c>
      <c r="B34">
        <v>2</v>
      </c>
      <c r="C34" t="s">
        <v>617</v>
      </c>
      <c r="D34" t="s">
        <v>605</v>
      </c>
      <c r="E34" t="s">
        <v>639</v>
      </c>
      <c r="G34" t="s">
        <v>1341</v>
      </c>
      <c r="I34" t="s">
        <v>1396</v>
      </c>
      <c r="J34">
        <v>8</v>
      </c>
      <c r="P34" s="5" t="s">
        <v>1545</v>
      </c>
      <c r="Q34" s="5"/>
      <c r="R34" s="5">
        <f>SUM(T3:T31)</f>
        <v>-0.54098325612589127</v>
      </c>
    </row>
    <row r="35" spans="1:19" x14ac:dyDescent="0.3">
      <c r="A35" s="1">
        <v>43412</v>
      </c>
      <c r="B35">
        <v>2</v>
      </c>
      <c r="C35" t="s">
        <v>1035</v>
      </c>
      <c r="D35" t="s">
        <v>1040</v>
      </c>
      <c r="E35" t="s">
        <v>1062</v>
      </c>
      <c r="G35" t="s">
        <v>1347</v>
      </c>
      <c r="I35" t="s">
        <v>1398</v>
      </c>
      <c r="J35">
        <v>21</v>
      </c>
      <c r="P35" s="5" t="s">
        <v>1546</v>
      </c>
      <c r="Q35" s="5"/>
      <c r="R35" s="5">
        <f>R34*(-1)</f>
        <v>0.54098325612589127</v>
      </c>
    </row>
    <row r="36" spans="1:19" x14ac:dyDescent="0.3">
      <c r="A36" s="1">
        <v>43400</v>
      </c>
      <c r="B36">
        <v>1</v>
      </c>
      <c r="C36" t="s">
        <v>928</v>
      </c>
      <c r="D36" t="s">
        <v>933</v>
      </c>
      <c r="E36" t="s">
        <v>954</v>
      </c>
      <c r="G36" t="s">
        <v>1347</v>
      </c>
      <c r="I36" t="s">
        <v>1399</v>
      </c>
      <c r="J36">
        <v>12</v>
      </c>
      <c r="P36" t="s">
        <v>1547</v>
      </c>
      <c r="Q36">
        <f>R35/LOG(29)</f>
        <v>0.36992888181133188</v>
      </c>
    </row>
    <row r="37" spans="1:19" x14ac:dyDescent="0.3">
      <c r="A37" s="1">
        <v>43412</v>
      </c>
      <c r="B37">
        <v>1</v>
      </c>
      <c r="C37" t="s">
        <v>1035</v>
      </c>
      <c r="D37" t="s">
        <v>1017</v>
      </c>
      <c r="E37" t="s">
        <v>1062</v>
      </c>
      <c r="G37" t="s">
        <v>1347</v>
      </c>
      <c r="I37" t="s">
        <v>1436</v>
      </c>
      <c r="J37">
        <v>1</v>
      </c>
    </row>
    <row r="38" spans="1:19" x14ac:dyDescent="0.3">
      <c r="A38" s="1">
        <v>43343</v>
      </c>
      <c r="B38">
        <v>1</v>
      </c>
      <c r="C38" t="s">
        <v>178</v>
      </c>
      <c r="D38" t="s">
        <v>217</v>
      </c>
      <c r="E38" t="s">
        <v>296</v>
      </c>
      <c r="G38" t="s">
        <v>1344</v>
      </c>
      <c r="I38" t="s">
        <v>1407</v>
      </c>
      <c r="J38">
        <v>2</v>
      </c>
    </row>
    <row r="39" spans="1:19" x14ac:dyDescent="0.3">
      <c r="A39" s="1">
        <v>43343</v>
      </c>
      <c r="B39">
        <v>1</v>
      </c>
      <c r="C39" t="s">
        <v>225</v>
      </c>
      <c r="E39" t="s">
        <v>296</v>
      </c>
      <c r="G39" t="s">
        <v>1344</v>
      </c>
      <c r="I39" t="s">
        <v>1414</v>
      </c>
      <c r="J39">
        <v>2</v>
      </c>
    </row>
    <row r="40" spans="1:19" x14ac:dyDescent="0.3">
      <c r="A40" s="1">
        <v>43412</v>
      </c>
      <c r="B40">
        <v>1</v>
      </c>
      <c r="C40" t="s">
        <v>960</v>
      </c>
      <c r="D40" t="s">
        <v>1021</v>
      </c>
      <c r="E40" t="s">
        <v>1060</v>
      </c>
      <c r="G40" t="s">
        <v>1347</v>
      </c>
    </row>
    <row r="41" spans="1:19" x14ac:dyDescent="0.3">
      <c r="A41" s="1">
        <v>43343</v>
      </c>
      <c r="B41">
        <v>1</v>
      </c>
      <c r="C41" t="s">
        <v>179</v>
      </c>
      <c r="D41" t="s">
        <v>194</v>
      </c>
      <c r="E41" t="s">
        <v>298</v>
      </c>
      <c r="F41" t="s">
        <v>214</v>
      </c>
      <c r="G41" t="s">
        <v>1344</v>
      </c>
      <c r="P41" t="s">
        <v>1548</v>
      </c>
    </row>
    <row r="42" spans="1:19" x14ac:dyDescent="0.3">
      <c r="A42" s="1">
        <v>43353</v>
      </c>
      <c r="B42">
        <v>1</v>
      </c>
      <c r="C42" t="s">
        <v>372</v>
      </c>
      <c r="D42" t="s">
        <v>377</v>
      </c>
      <c r="E42" t="s">
        <v>443</v>
      </c>
      <c r="F42" t="s">
        <v>426</v>
      </c>
      <c r="G42" t="s">
        <v>1345</v>
      </c>
      <c r="P42" t="s">
        <v>1540</v>
      </c>
      <c r="Q42" t="s">
        <v>1541</v>
      </c>
      <c r="R42" t="s">
        <v>1542</v>
      </c>
      <c r="S42" t="s">
        <v>1549</v>
      </c>
    </row>
    <row r="43" spans="1:19" x14ac:dyDescent="0.3">
      <c r="A43" s="1">
        <v>43400</v>
      </c>
      <c r="B43">
        <v>3</v>
      </c>
      <c r="C43" t="s">
        <v>926</v>
      </c>
      <c r="D43" t="s">
        <v>930</v>
      </c>
      <c r="E43" t="s">
        <v>955</v>
      </c>
      <c r="F43" t="s">
        <v>936</v>
      </c>
      <c r="G43" t="s">
        <v>1347</v>
      </c>
      <c r="P43" t="s">
        <v>1416</v>
      </c>
      <c r="Q43">
        <v>25</v>
      </c>
      <c r="R43">
        <f>Q43/1677</f>
        <v>1.4907573047107931E-2</v>
      </c>
      <c r="S43" s="9">
        <f>R43*R43</f>
        <v>2.2223573415485883E-4</v>
      </c>
    </row>
    <row r="44" spans="1:19" x14ac:dyDescent="0.3">
      <c r="A44" s="1">
        <v>43412</v>
      </c>
      <c r="B44">
        <v>3</v>
      </c>
      <c r="C44" t="s">
        <v>961</v>
      </c>
      <c r="D44" t="s">
        <v>968</v>
      </c>
      <c r="E44" t="s">
        <v>1061</v>
      </c>
      <c r="F44" t="s">
        <v>1028</v>
      </c>
      <c r="G44" t="s">
        <v>1347</v>
      </c>
      <c r="P44" t="s">
        <v>1365</v>
      </c>
      <c r="Q44">
        <v>1528</v>
      </c>
      <c r="R44">
        <f t="shared" ref="R44:R71" si="3">Q44/1677</f>
        <v>0.91115086463923678</v>
      </c>
      <c r="S44" s="9">
        <f t="shared" ref="S44:S71" si="4">R44*R44</f>
        <v>0.83019589813282879</v>
      </c>
    </row>
    <row r="45" spans="1:19" x14ac:dyDescent="0.3">
      <c r="A45" s="1">
        <v>43343</v>
      </c>
      <c r="B45">
        <v>2</v>
      </c>
      <c r="C45" t="s">
        <v>179</v>
      </c>
      <c r="D45" t="s">
        <v>211</v>
      </c>
      <c r="E45" t="s">
        <v>298</v>
      </c>
      <c r="F45" t="s">
        <v>199</v>
      </c>
      <c r="G45" t="s">
        <v>1344</v>
      </c>
      <c r="P45" t="s">
        <v>1417</v>
      </c>
      <c r="Q45">
        <v>6</v>
      </c>
      <c r="R45">
        <f t="shared" si="3"/>
        <v>3.5778175313059034E-3</v>
      </c>
      <c r="S45" s="9">
        <f t="shared" si="4"/>
        <v>1.2800778287319868E-5</v>
      </c>
    </row>
    <row r="46" spans="1:19" x14ac:dyDescent="0.3">
      <c r="A46" s="1">
        <v>43353</v>
      </c>
      <c r="B46">
        <v>3</v>
      </c>
      <c r="C46" t="s">
        <v>372</v>
      </c>
      <c r="D46" t="s">
        <v>378</v>
      </c>
      <c r="E46" t="s">
        <v>839</v>
      </c>
      <c r="F46" t="s">
        <v>390</v>
      </c>
      <c r="G46" t="s">
        <v>1345</v>
      </c>
      <c r="P46" t="s">
        <v>255</v>
      </c>
      <c r="Q46">
        <v>1</v>
      </c>
      <c r="R46">
        <f t="shared" si="3"/>
        <v>5.963029218843172E-4</v>
      </c>
      <c r="S46" s="9">
        <f t="shared" si="4"/>
        <v>3.5557717464777409E-7</v>
      </c>
    </row>
    <row r="47" spans="1:19" x14ac:dyDescent="0.3">
      <c r="A47" s="1">
        <v>43385</v>
      </c>
      <c r="B47">
        <v>1</v>
      </c>
      <c r="C47" t="s">
        <v>579</v>
      </c>
      <c r="D47" t="s">
        <v>586</v>
      </c>
      <c r="E47" t="s">
        <v>638</v>
      </c>
      <c r="F47" t="s">
        <v>595</v>
      </c>
      <c r="G47" t="s">
        <v>1341</v>
      </c>
      <c r="P47" t="s">
        <v>1523</v>
      </c>
      <c r="Q47">
        <v>1</v>
      </c>
      <c r="R47">
        <f t="shared" si="3"/>
        <v>5.963029218843172E-4</v>
      </c>
      <c r="S47" s="9">
        <f t="shared" si="4"/>
        <v>3.5557717464777409E-7</v>
      </c>
    </row>
    <row r="48" spans="1:19" x14ac:dyDescent="0.3">
      <c r="A48" s="1">
        <v>43400</v>
      </c>
      <c r="B48">
        <v>2</v>
      </c>
      <c r="C48" t="s">
        <v>926</v>
      </c>
      <c r="D48" t="s">
        <v>931</v>
      </c>
      <c r="E48" t="s">
        <v>955</v>
      </c>
      <c r="F48" t="s">
        <v>937</v>
      </c>
      <c r="G48" t="s">
        <v>1347</v>
      </c>
      <c r="P48" t="s">
        <v>1371</v>
      </c>
      <c r="Q48">
        <v>2</v>
      </c>
      <c r="R48">
        <f t="shared" si="3"/>
        <v>1.1926058437686344E-3</v>
      </c>
      <c r="S48" s="9">
        <f t="shared" si="4"/>
        <v>1.4223086985910964E-6</v>
      </c>
    </row>
    <row r="49" spans="1:19" x14ac:dyDescent="0.3">
      <c r="A49" s="1">
        <v>43412</v>
      </c>
      <c r="B49">
        <v>13</v>
      </c>
      <c r="C49" t="s">
        <v>961</v>
      </c>
      <c r="D49" t="s">
        <v>973</v>
      </c>
      <c r="E49" t="s">
        <v>1061</v>
      </c>
      <c r="F49" t="s">
        <v>1027</v>
      </c>
      <c r="G49" t="s">
        <v>1347</v>
      </c>
      <c r="P49" t="s">
        <v>1373</v>
      </c>
      <c r="Q49">
        <v>20</v>
      </c>
      <c r="R49">
        <f t="shared" si="3"/>
        <v>1.1926058437686345E-2</v>
      </c>
      <c r="S49" s="9">
        <f t="shared" si="4"/>
        <v>1.4223086985910968E-4</v>
      </c>
    </row>
    <row r="50" spans="1:19" x14ac:dyDescent="0.3">
      <c r="A50" s="1">
        <v>43412</v>
      </c>
      <c r="B50">
        <v>12</v>
      </c>
      <c r="C50" t="s">
        <v>961</v>
      </c>
      <c r="D50" t="s">
        <v>968</v>
      </c>
      <c r="E50" t="s">
        <v>1061</v>
      </c>
      <c r="F50" t="s">
        <v>990</v>
      </c>
      <c r="G50" t="s">
        <v>1347</v>
      </c>
      <c r="P50" t="s">
        <v>1375</v>
      </c>
      <c r="Q50">
        <v>3</v>
      </c>
      <c r="R50">
        <f t="shared" si="3"/>
        <v>1.7889087656529517E-3</v>
      </c>
      <c r="S50" s="9">
        <f t="shared" si="4"/>
        <v>3.2001945718299671E-6</v>
      </c>
    </row>
    <row r="51" spans="1:19" x14ac:dyDescent="0.3">
      <c r="A51" s="1">
        <v>43412</v>
      </c>
      <c r="B51">
        <v>1</v>
      </c>
      <c r="C51" t="s">
        <v>961</v>
      </c>
      <c r="D51" t="s">
        <v>1039</v>
      </c>
      <c r="E51" t="s">
        <v>1061</v>
      </c>
      <c r="F51" t="s">
        <v>1042</v>
      </c>
      <c r="G51" t="s">
        <v>1347</v>
      </c>
      <c r="P51" t="s">
        <v>1517</v>
      </c>
      <c r="Q51">
        <v>2</v>
      </c>
      <c r="R51">
        <f t="shared" si="3"/>
        <v>1.1926058437686344E-3</v>
      </c>
      <c r="S51" s="9">
        <f t="shared" si="4"/>
        <v>1.4223086985910964E-6</v>
      </c>
    </row>
    <row r="52" spans="1:19" x14ac:dyDescent="0.3">
      <c r="A52" s="1">
        <v>43412</v>
      </c>
      <c r="B52">
        <v>2</v>
      </c>
      <c r="C52" t="s">
        <v>961</v>
      </c>
      <c r="D52" t="s">
        <v>968</v>
      </c>
      <c r="E52" t="s">
        <v>1061</v>
      </c>
      <c r="F52" t="s">
        <v>992</v>
      </c>
      <c r="G52" t="s">
        <v>1347</v>
      </c>
      <c r="P52" t="s">
        <v>1446</v>
      </c>
      <c r="Q52">
        <v>1</v>
      </c>
      <c r="R52">
        <f t="shared" si="3"/>
        <v>5.963029218843172E-4</v>
      </c>
      <c r="S52" s="9">
        <f t="shared" si="4"/>
        <v>3.5557717464777409E-7</v>
      </c>
    </row>
    <row r="53" spans="1:19" x14ac:dyDescent="0.3">
      <c r="A53" s="1">
        <v>43369</v>
      </c>
      <c r="B53">
        <v>1</v>
      </c>
      <c r="C53" t="s">
        <v>0</v>
      </c>
      <c r="D53" t="s">
        <v>570</v>
      </c>
      <c r="E53" t="s">
        <v>577</v>
      </c>
      <c r="G53" t="s">
        <v>1345</v>
      </c>
      <c r="P53" t="s">
        <v>396</v>
      </c>
      <c r="Q53">
        <v>4</v>
      </c>
      <c r="R53">
        <f t="shared" si="3"/>
        <v>2.3852116875372688E-3</v>
      </c>
      <c r="S53" s="9">
        <f t="shared" si="4"/>
        <v>5.6892347943643854E-6</v>
      </c>
    </row>
    <row r="54" spans="1:19" x14ac:dyDescent="0.3">
      <c r="A54" s="1">
        <v>43385</v>
      </c>
      <c r="B54">
        <v>1</v>
      </c>
      <c r="C54" t="s">
        <v>617</v>
      </c>
      <c r="D54" t="s">
        <v>620</v>
      </c>
      <c r="E54" t="s">
        <v>61</v>
      </c>
      <c r="G54" t="s">
        <v>1341</v>
      </c>
      <c r="P54" t="s">
        <v>1449</v>
      </c>
      <c r="Q54">
        <v>4</v>
      </c>
      <c r="R54">
        <f t="shared" si="3"/>
        <v>2.3852116875372688E-3</v>
      </c>
      <c r="S54" s="9">
        <f t="shared" si="4"/>
        <v>5.6892347943643854E-6</v>
      </c>
    </row>
    <row r="55" spans="1:19" x14ac:dyDescent="0.3">
      <c r="A55" s="1"/>
      <c r="P55" t="s">
        <v>279</v>
      </c>
      <c r="Q55">
        <v>3</v>
      </c>
      <c r="R55">
        <f t="shared" si="3"/>
        <v>1.7889087656529517E-3</v>
      </c>
      <c r="S55" s="9">
        <f t="shared" si="4"/>
        <v>3.2001945718299671E-6</v>
      </c>
    </row>
    <row r="56" spans="1:19" x14ac:dyDescent="0.3">
      <c r="A56" s="1"/>
      <c r="P56" t="s">
        <v>257</v>
      </c>
      <c r="Q56">
        <v>17</v>
      </c>
      <c r="R56">
        <f t="shared" si="3"/>
        <v>1.0137149672033392E-2</v>
      </c>
      <c r="S56" s="9">
        <f t="shared" si="4"/>
        <v>1.0276180347320671E-4</v>
      </c>
    </row>
    <row r="57" spans="1:19" x14ac:dyDescent="0.3">
      <c r="A57" s="1"/>
      <c r="P57" t="s">
        <v>1422</v>
      </c>
      <c r="Q57">
        <v>2</v>
      </c>
      <c r="R57">
        <f t="shared" si="3"/>
        <v>1.1926058437686344E-3</v>
      </c>
      <c r="S57" s="9">
        <f t="shared" si="4"/>
        <v>1.4223086985910964E-6</v>
      </c>
    </row>
    <row r="58" spans="1:19" x14ac:dyDescent="0.3">
      <c r="A58" s="1"/>
      <c r="P58" t="s">
        <v>977</v>
      </c>
      <c r="Q58">
        <v>1</v>
      </c>
      <c r="R58">
        <f t="shared" si="3"/>
        <v>5.963029218843172E-4</v>
      </c>
      <c r="S58" s="9">
        <f t="shared" si="4"/>
        <v>3.5557717464777409E-7</v>
      </c>
    </row>
    <row r="59" spans="1:19" x14ac:dyDescent="0.3">
      <c r="A59" s="1"/>
      <c r="P59" t="s">
        <v>1424</v>
      </c>
      <c r="Q59">
        <v>4</v>
      </c>
      <c r="R59">
        <f t="shared" si="3"/>
        <v>2.3852116875372688E-3</v>
      </c>
      <c r="S59" s="9">
        <f t="shared" si="4"/>
        <v>5.6892347943643854E-6</v>
      </c>
    </row>
    <row r="60" spans="1:19" x14ac:dyDescent="0.3">
      <c r="A60" s="1"/>
      <c r="P60" t="s">
        <v>1477</v>
      </c>
      <c r="Q60">
        <v>2</v>
      </c>
      <c r="R60">
        <f t="shared" si="3"/>
        <v>1.1926058437686344E-3</v>
      </c>
      <c r="S60" s="9">
        <f t="shared" si="4"/>
        <v>1.4223086985910964E-6</v>
      </c>
    </row>
    <row r="61" spans="1:19" x14ac:dyDescent="0.3">
      <c r="A61" s="1"/>
      <c r="P61" t="s">
        <v>1388</v>
      </c>
      <c r="Q61">
        <v>1</v>
      </c>
      <c r="R61">
        <f t="shared" si="3"/>
        <v>5.963029218843172E-4</v>
      </c>
      <c r="S61" s="9">
        <f t="shared" si="4"/>
        <v>3.5557717464777409E-7</v>
      </c>
    </row>
    <row r="62" spans="1:19" x14ac:dyDescent="0.3">
      <c r="A62" s="1"/>
      <c r="P62" t="s">
        <v>1426</v>
      </c>
      <c r="Q62">
        <v>1</v>
      </c>
      <c r="R62">
        <f t="shared" si="3"/>
        <v>5.963029218843172E-4</v>
      </c>
      <c r="S62" s="9">
        <f t="shared" si="4"/>
        <v>3.5557717464777409E-7</v>
      </c>
    </row>
    <row r="63" spans="1:19" x14ac:dyDescent="0.3">
      <c r="A63" s="1"/>
      <c r="P63" t="s">
        <v>1391</v>
      </c>
      <c r="Q63">
        <v>1</v>
      </c>
      <c r="R63">
        <f t="shared" si="3"/>
        <v>5.963029218843172E-4</v>
      </c>
      <c r="S63" s="9">
        <f t="shared" si="4"/>
        <v>3.5557717464777409E-7</v>
      </c>
    </row>
    <row r="64" spans="1:19" x14ac:dyDescent="0.3">
      <c r="A64" s="1"/>
      <c r="P64" t="s">
        <v>1478</v>
      </c>
      <c r="Q64">
        <v>1</v>
      </c>
      <c r="R64">
        <f t="shared" si="3"/>
        <v>5.963029218843172E-4</v>
      </c>
      <c r="S64" s="9">
        <f t="shared" si="4"/>
        <v>3.5557717464777409E-7</v>
      </c>
    </row>
    <row r="65" spans="1:19" x14ac:dyDescent="0.3">
      <c r="A65" s="1"/>
      <c r="P65" t="s">
        <v>1430</v>
      </c>
      <c r="Q65">
        <v>1</v>
      </c>
      <c r="R65">
        <f t="shared" si="3"/>
        <v>5.963029218843172E-4</v>
      </c>
      <c r="S65" s="9">
        <f t="shared" si="4"/>
        <v>3.5557717464777409E-7</v>
      </c>
    </row>
    <row r="66" spans="1:19" x14ac:dyDescent="0.3">
      <c r="A66" s="1"/>
      <c r="P66" t="s">
        <v>1396</v>
      </c>
      <c r="Q66">
        <v>8</v>
      </c>
      <c r="R66">
        <f t="shared" si="3"/>
        <v>4.7704233750745376E-3</v>
      </c>
      <c r="S66" s="9">
        <f t="shared" si="4"/>
        <v>2.2756939177457542E-5</v>
      </c>
    </row>
    <row r="67" spans="1:19" x14ac:dyDescent="0.3">
      <c r="A67" s="1"/>
      <c r="P67" t="s">
        <v>1398</v>
      </c>
      <c r="Q67">
        <v>21</v>
      </c>
      <c r="R67">
        <f t="shared" si="3"/>
        <v>1.2522361359570662E-2</v>
      </c>
      <c r="S67" s="9">
        <f t="shared" si="4"/>
        <v>1.5680953401966841E-4</v>
      </c>
    </row>
    <row r="68" spans="1:19" x14ac:dyDescent="0.3">
      <c r="P68" t="s">
        <v>263</v>
      </c>
      <c r="Q68">
        <v>12</v>
      </c>
      <c r="R68">
        <f t="shared" si="3"/>
        <v>7.1556350626118068E-3</v>
      </c>
      <c r="S68" s="9">
        <f t="shared" si="4"/>
        <v>5.1203113149279474E-5</v>
      </c>
    </row>
    <row r="69" spans="1:19" x14ac:dyDescent="0.3">
      <c r="P69" t="s">
        <v>1436</v>
      </c>
      <c r="Q69">
        <v>1</v>
      </c>
      <c r="R69">
        <f t="shared" si="3"/>
        <v>5.963029218843172E-4</v>
      </c>
      <c r="S69" s="9">
        <f t="shared" si="4"/>
        <v>3.5557717464777409E-7</v>
      </c>
    </row>
    <row r="70" spans="1:19" x14ac:dyDescent="0.3">
      <c r="P70" t="s">
        <v>274</v>
      </c>
      <c r="Q70">
        <v>2</v>
      </c>
      <c r="R70">
        <f t="shared" si="3"/>
        <v>1.1926058437686344E-3</v>
      </c>
      <c r="S70" s="9">
        <f t="shared" si="4"/>
        <v>1.4223086985910964E-6</v>
      </c>
    </row>
    <row r="71" spans="1:19" x14ac:dyDescent="0.3">
      <c r="P71" t="s">
        <v>1414</v>
      </c>
      <c r="Q71">
        <v>2</v>
      </c>
      <c r="R71">
        <f t="shared" si="3"/>
        <v>1.1926058437686344E-3</v>
      </c>
      <c r="S71" s="9">
        <f t="shared" si="4"/>
        <v>1.4223086985910964E-6</v>
      </c>
    </row>
    <row r="72" spans="1:19" x14ac:dyDescent="0.3">
      <c r="P72" s="6">
        <f>SUM(S43:S71)</f>
        <v>0.83094225462241389</v>
      </c>
      <c r="Q72" s="5" t="s">
        <v>1550</v>
      </c>
      <c r="R72" s="5"/>
      <c r="S72" s="5"/>
    </row>
    <row r="73" spans="1:19" x14ac:dyDescent="0.3">
      <c r="P73" s="6">
        <f>1-P72</f>
        <v>0.16905774537758611</v>
      </c>
      <c r="Q73" s="5" t="s">
        <v>1551</v>
      </c>
      <c r="R73" s="5"/>
      <c r="S73" s="5"/>
    </row>
  </sheetData>
  <sortState ref="A1:G54">
    <sortCondition ref="E1:E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MO1</vt:lpstr>
      <vt:lpstr>MO3</vt:lpstr>
      <vt:lpstr>MC1</vt:lpstr>
      <vt:lpstr>MC2</vt:lpstr>
      <vt:lpstr>MC3</vt:lpstr>
      <vt:lpstr>LO1</vt:lpstr>
      <vt:lpstr>LO2</vt:lpstr>
      <vt:lpstr>LO3</vt:lpstr>
      <vt:lpstr>LC1</vt:lpstr>
      <vt:lpstr>LC2</vt:lpstr>
      <vt:lpstr>LC3</vt:lpstr>
      <vt:lpstr>SO</vt:lpstr>
      <vt:lpstr>SC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ACER</cp:lastModifiedBy>
  <dcterms:created xsi:type="dcterms:W3CDTF">2018-08-14T01:19:28Z</dcterms:created>
  <dcterms:modified xsi:type="dcterms:W3CDTF">2018-11-21T13:02:13Z</dcterms:modified>
</cp:coreProperties>
</file>