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ffpm\Work_Documents\CSallocModel\model_evcsap\stochastic_model\Validation_02_Dec\v_test_2_phi_IJ_walk_dist_2_charge\"/>
    </mc:Choice>
  </mc:AlternateContent>
  <xr:revisionPtr revIDLastSave="0" documentId="13_ncr:1_{69047B06-EF52-4809-90AE-9D345D9DF552}" xr6:coauthVersionLast="47" xr6:coauthVersionMax="47" xr10:uidLastSave="{00000000-0000-0000-0000-000000000000}"/>
  <bookViews>
    <workbookView xWindow="1635" yWindow="3345" windowWidth="21600" windowHeight="12300" activeTab="2" xr2:uid="{EB207830-A110-49EA-8056-4E6613579A5C}"/>
  </bookViews>
  <sheets>
    <sheet name="Profit_&amp;_Util_Rate" sheetId="1" r:id="rId1"/>
    <sheet name="Utirate_CSs" sheetId="2" r:id="rId2"/>
    <sheet name="Daily load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I3" i="3"/>
  <c r="I4" i="3"/>
  <c r="I5" i="3"/>
  <c r="I6" i="3"/>
  <c r="I7" i="3"/>
  <c r="I8" i="3"/>
  <c r="I9" i="3"/>
  <c r="I10" i="3"/>
  <c r="I11" i="3"/>
  <c r="I2" i="3"/>
  <c r="E11" i="3"/>
  <c r="D11" i="3"/>
  <c r="C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D3" i="2"/>
  <c r="D4" i="2"/>
  <c r="D5" i="2"/>
  <c r="D6" i="2"/>
  <c r="D7" i="2"/>
  <c r="D8" i="2"/>
  <c r="D9" i="2"/>
  <c r="D10" i="2"/>
  <c r="D11" i="2"/>
  <c r="E3" i="2"/>
  <c r="E4" i="2"/>
  <c r="E5" i="2"/>
  <c r="E6" i="2"/>
  <c r="E7" i="2"/>
  <c r="E8" i="2"/>
  <c r="E9" i="2"/>
  <c r="E10" i="2"/>
  <c r="E11" i="2"/>
  <c r="E2" i="2"/>
  <c r="B2" i="1"/>
  <c r="B3" i="1"/>
  <c r="B4" i="1"/>
  <c r="B5" i="1"/>
  <c r="B6" i="1"/>
  <c r="B7" i="1"/>
  <c r="B8" i="1"/>
  <c r="B9" i="1"/>
  <c r="O3" i="1"/>
  <c r="O4" i="1"/>
  <c r="O5" i="1"/>
  <c r="O6" i="1"/>
  <c r="O7" i="1"/>
  <c r="O8" i="1"/>
  <c r="O9" i="1"/>
  <c r="O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2" i="1"/>
  <c r="K2" i="1" s="1"/>
  <c r="C3" i="2"/>
  <c r="C4" i="2"/>
  <c r="C5" i="2"/>
  <c r="C6" i="2"/>
  <c r="C7" i="2"/>
  <c r="C8" i="2"/>
  <c r="C9" i="2"/>
  <c r="C10" i="2"/>
  <c r="C11" i="2"/>
  <c r="C2" i="2"/>
  <c r="D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<sst xmlns="http://schemas.openxmlformats.org/spreadsheetml/2006/main" count="39" uniqueCount="30">
  <si>
    <t>phi</t>
  </si>
  <si>
    <t>3</t>
  </si>
  <si>
    <t>4</t>
  </si>
  <si>
    <t>5</t>
  </si>
  <si>
    <t>6</t>
  </si>
  <si>
    <t>7</t>
  </si>
  <si>
    <t>8</t>
  </si>
  <si>
    <t>9</t>
  </si>
  <si>
    <t>10</t>
  </si>
  <si>
    <t>CD served per CP per Hour</t>
  </si>
  <si>
    <t xml:space="preserve"> Annual Proft [Euro]</t>
  </si>
  <si>
    <t xml:space="preserve"> Average Utilization Rate of CPs during Daytime Normal Grid Load Period</t>
  </si>
  <si>
    <t>day_normal</t>
  </si>
  <si>
    <t>day_peak</t>
  </si>
  <si>
    <t>night</t>
  </si>
  <si>
    <t>CS ID</t>
  </si>
  <si>
    <t>New CPs: 80</t>
  </si>
  <si>
    <t>Total CPs: 82</t>
  </si>
  <si>
    <t>Day_normal</t>
  </si>
  <si>
    <t>Day_peak</t>
  </si>
  <si>
    <t>Night</t>
  </si>
  <si>
    <t>Average load per day</t>
  </si>
  <si>
    <t xml:space="preserve"> Average Utilization Rate of per CP per Day</t>
  </si>
  <si>
    <t>load per day</t>
  </si>
  <si>
    <t xml:space="preserve"> UR - day normal</t>
  </si>
  <si>
    <t xml:space="preserve"> UR - day peak</t>
  </si>
  <si>
    <t>regional average</t>
  </si>
  <si>
    <t>Regional average UR per day</t>
  </si>
  <si>
    <t xml:space="preserve"> Load per day [kWh]</t>
  </si>
  <si>
    <t xml:space="preserve"> UR -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</si>
</sst>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5E94D4"/>
      <color rgb="FF0065BD"/>
      <color rgb="FF3070B3"/>
      <color rgb="FF00999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Validation</a:t>
            </a:r>
            <a:r>
              <a:rPr lang="de-DE" sz="2000" baseline="0"/>
              <a:t> of </a:t>
            </a:r>
            <a:r>
              <a:rPr lang="de-DE" sz="2000" b="1" i="0" u="none" strike="noStrike" baseline="0">
                <a:effectLst/>
              </a:rPr>
              <a:t>Walking Distance Threshold to </a:t>
            </a:r>
            <a:r>
              <a:rPr lang="de-DE" sz="2000" baseline="0"/>
              <a:t>Recharge EVs</a:t>
            </a:r>
            <a:endParaRPr lang="de-D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'Profit_&amp;_Util_Rate'!$J$1</c:f>
              <c:strCache>
                <c:ptCount val="1"/>
                <c:pt idx="0">
                  <c:v> Average Utilization Rate of per CP per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'Profit_&amp;_Util_Rate'!$A$2:$A$9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'Profit_&amp;_Util_Rate'!$J$2:$J$9</c:f>
              <c:numCache>
                <c:formatCode>General</c:formatCode>
                <c:ptCount val="8"/>
                <c:pt idx="0">
                  <c:v>0.22764626893939396</c:v>
                </c:pt>
                <c:pt idx="1">
                  <c:v>0.2453515643939394</c:v>
                </c:pt>
                <c:pt idx="2">
                  <c:v>0.26098595454545459</c:v>
                </c:pt>
                <c:pt idx="3">
                  <c:v>0.26278884469696973</c:v>
                </c:pt>
                <c:pt idx="4">
                  <c:v>0.26010493560606063</c:v>
                </c:pt>
                <c:pt idx="5">
                  <c:v>0.25206320833333334</c:v>
                </c:pt>
                <c:pt idx="6">
                  <c:v>0.25239921212121214</c:v>
                </c:pt>
                <c:pt idx="7">
                  <c:v>0.25227093560606056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DA7-B688-03EBDCE46C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0490016"/>
        <c:axId val="720491656"/>
      </c:barChart>
      <c:lineChart>
        <c:grouping val="standard"/>
        <c:varyColors val="0"/>
        <c:ser>
          <c:idx val="1"/>
          <c:order val="1"/>
          <c:tx>
            <c:strRef>
              <c:f>'Profit_&amp;_Util_Rate'!$C$1</c:f>
              <c:strCache>
                <c:ptCount val="1"/>
                <c:pt idx="0">
                  <c:v> Annual Proft [Euro]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'Profit_&amp;_Util_Rate'!$A$1</c:f>
              <c:strCache>
                <c:ptCount val="1"/>
                <c:pt idx="0">
                  <c:v>phi</c:v>
                </c:pt>
              </c:strCache>
            </c:strRef>
          </c:cat>
          <c:val>
            <c:numRef>
              <c:f>'Profit_&amp;_Util_Rate'!$C$2:$C$9</c:f>
              <c:numCache>
                <c:formatCode>General</c:formatCode>
                <c:ptCount val="8"/>
                <c:pt idx="0">
                  <c:v>1340477.1596691001</c:v>
                </c:pt>
                <c:pt idx="1">
                  <c:v>1498423.1895345901</c:v>
                </c:pt>
                <c:pt idx="2">
                  <c:v>1599429.4024634501</c:v>
                </c:pt>
                <c:pt idx="3">
                  <c:v>1588959.88522933</c:v>
                </c:pt>
                <c:pt idx="4">
                  <c:v>1567828.86327249</c:v>
                </c:pt>
                <c:pt idx="5">
                  <c:v>1552555.27529651</c:v>
                </c:pt>
                <c:pt idx="6">
                  <c:v>1580224.23690246</c:v>
                </c:pt>
                <c:pt idx="7">
                  <c:v>1579190.24089571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1-4DA7-B688-03EBDCE4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83672"/>
        <c:axId val="308783016"/>
      </c:lineChart>
      <c:dateAx>
        <c:axId val="7204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Walking Distance</a:t>
                </a:r>
                <a:r>
                  <a:rPr lang="de-DE" sz="1200" baseline="0"/>
                  <a:t> [min]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91656"/>
        <c:crosses val="autoZero"/>
        <c:auto val="0"/>
        <c:lblOffset val="100"/>
        <c:baseTimeUnit val="days"/>
      </c:dateAx>
      <c:valAx>
        <c:axId val="72049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90016"/>
        <c:crosses val="autoZero"/>
        <c:crossBetween val="between"/>
      </c:valAx>
      <c:valAx>
        <c:axId val="308783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783672"/>
        <c:crosses val="max"/>
        <c:crossBetween val="between"/>
      </c:valAx>
      <c:catAx>
        <c:axId val="30878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83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/>
              <a:t>Utilization Rate of each CP at different CSs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377200510609566E-2"/>
          <c:y val="0.10718905472636818"/>
          <c:w val="0.94483090636697653"/>
          <c:h val="0.79312590590355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Utirate_CSs!$B$1</c:f>
              <c:strCache>
                <c:ptCount val="1"/>
                <c:pt idx="0">
                  <c:v>day_normal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Utirate_CSs!$A$2:$A$11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Utirate_CSs!$B$2:$B$11</c:f>
              <c:numCache>
                <c:formatCode>General</c:formatCode>
                <c:ptCount val="10"/>
                <c:pt idx="0">
                  <c:v>0.49797986363636365</c:v>
                </c:pt>
                <c:pt idx="1">
                  <c:v>0.60867440909090909</c:v>
                </c:pt>
                <c:pt idx="2">
                  <c:v>0.51380381818181819</c:v>
                </c:pt>
                <c:pt idx="3">
                  <c:v>0.56415727272727267</c:v>
                </c:pt>
                <c:pt idx="4">
                  <c:v>0.580233</c:v>
                </c:pt>
                <c:pt idx="5">
                  <c:v>0.51948050000000001</c:v>
                </c:pt>
                <c:pt idx="6">
                  <c:v>0.53145668181818184</c:v>
                </c:pt>
                <c:pt idx="7">
                  <c:v>0.32727272727272727</c:v>
                </c:pt>
                <c:pt idx="8">
                  <c:v>0.53470440909090911</c:v>
                </c:pt>
                <c:pt idx="9">
                  <c:v>0.48308936363636368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4D96-BBCB-BAE4A45A80F9}"/>
            </c:ext>
          </c:extLst>
        </c:ser>
        <c:ser>
          <c:idx val="1"/>
          <c:order val="1"/>
          <c:tx>
            <c:strRef>
              <c:f>Utirate_CSs!$C$1</c:f>
              <c:strCache>
                <c:ptCount val="1"/>
                <c:pt idx="0">
                  <c:v>day_peak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Utirate_CSs!$A$2:$A$11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Utirate_CSs!$C$2:$C$11</c:f>
              <c:numCache>
                <c:formatCode>General</c:formatCode>
                <c:ptCount val="10"/>
                <c:pt idx="0">
                  <c:v>0.37341245454545452</c:v>
                </c:pt>
                <c:pt idx="1">
                  <c:v>0.61152777272727277</c:v>
                </c:pt>
                <c:pt idx="2">
                  <c:v>0.55880627272727268</c:v>
                </c:pt>
                <c:pt idx="3">
                  <c:v>0.51279399999999997</c:v>
                </c:pt>
                <c:pt idx="4">
                  <c:v>0.64468118181818179</c:v>
                </c:pt>
                <c:pt idx="5">
                  <c:v>0.31168831818181819</c:v>
                </c:pt>
                <c:pt idx="6">
                  <c:v>0.54674413636363639</c:v>
                </c:pt>
                <c:pt idx="7">
                  <c:v>0.2690909090909091</c:v>
                </c:pt>
                <c:pt idx="8">
                  <c:v>0.34222527272727271</c:v>
                </c:pt>
                <c:pt idx="9">
                  <c:v>0.44813200000000003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5-4D96-BBCB-BAE4A45A80F9}"/>
            </c:ext>
          </c:extLst>
        </c:ser>
        <c:ser>
          <c:idx val="2"/>
          <c:order val="2"/>
          <c:tx>
            <c:strRef>
              <c:f>Utirate_CSs!$D$1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Utirate_CSs!$A$2:$A$11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Utirate_CSs!$D$2:$D$11</c:f>
              <c:numCache>
                <c:formatCode>General</c:formatCode>
                <c:ptCount val="10"/>
                <c:pt idx="0">
                  <c:v>4.4571045454545453E-2</c:v>
                </c:pt>
                <c:pt idx="1">
                  <c:v>4.6252954545454548E-2</c:v>
                </c:pt>
                <c:pt idx="2">
                  <c:v>5.8379636363636363E-2</c:v>
                </c:pt>
                <c:pt idx="3">
                  <c:v>5.4028545454545454E-2</c:v>
                </c:pt>
                <c:pt idx="4">
                  <c:v>4.6865136363636366E-2</c:v>
                </c:pt>
                <c:pt idx="5">
                  <c:v>6.2068681818181815E-2</c:v>
                </c:pt>
                <c:pt idx="6">
                  <c:v>5.5447954545454543E-2</c:v>
                </c:pt>
                <c:pt idx="7">
                  <c:v>2.5163181818181821E-2</c:v>
                </c:pt>
                <c:pt idx="8">
                  <c:v>5.5662681818181819E-2</c:v>
                </c:pt>
                <c:pt idx="9">
                  <c:v>4.4708772727272729E-2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E-4096-9354-3F0A7F4B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08632"/>
        <c:axId val="521802400"/>
      </c:barChart>
      <c:catAx>
        <c:axId val="5218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02400"/>
        <c:crosses val="autoZero"/>
        <c:auto val="1"/>
        <c:lblAlgn val="ctr"/>
        <c:lblOffset val="100"/>
        <c:noMultiLvlLbl val="0"/>
      </c:catAx>
      <c:valAx>
        <c:axId val="521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02004157524009"/>
          <c:y val="5.7238403451995698E-2"/>
          <c:w val="0.27995980872708104"/>
          <c:h val="4.4236339389615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Utilization Rate</a:t>
            </a:r>
            <a:r>
              <a:rPr lang="de-DE" sz="2000" b="1" baseline="0"/>
              <a:t> and Load per Day of each CP at each CS (MPDP)</a:t>
            </a:r>
            <a:endParaRPr lang="de-DE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load (2)'!$B$1</c:f>
              <c:strCache>
                <c:ptCount val="1"/>
                <c:pt idx="0">
                  <c:v> UR - day 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'Daily load (2)'!$B$2:$B$11</c:f>
              <c:numCache>
                <c:formatCode>General</c:formatCode>
                <c:ptCount val="10"/>
                <c:pt idx="0">
                  <c:v>0.49797986363636365</c:v>
                </c:pt>
                <c:pt idx="1">
                  <c:v>0.60867440909090909</c:v>
                </c:pt>
                <c:pt idx="2">
                  <c:v>0.51380381818181819</c:v>
                </c:pt>
                <c:pt idx="3">
                  <c:v>0.56415727272727267</c:v>
                </c:pt>
                <c:pt idx="4">
                  <c:v>0.580233</c:v>
                </c:pt>
                <c:pt idx="5">
                  <c:v>0.51948050000000001</c:v>
                </c:pt>
                <c:pt idx="6">
                  <c:v>0.53145668181818184</c:v>
                </c:pt>
                <c:pt idx="7">
                  <c:v>0.32727272727272727</c:v>
                </c:pt>
                <c:pt idx="8">
                  <c:v>0.53470440909090911</c:v>
                </c:pt>
                <c:pt idx="9">
                  <c:v>0.48308936363636368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A-4B84-8D4E-83B94B20A8A0}"/>
            </c:ext>
          </c:extLst>
        </c:ser>
        <c:ser>
          <c:idx val="1"/>
          <c:order val="1"/>
          <c:tx>
            <c:strRef>
              <c:f>'Daily load (2)'!$C$1</c:f>
              <c:strCache>
                <c:ptCount val="1"/>
                <c:pt idx="0">
                  <c:v> UR - day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'Daily load (2)'!$C$2:$C$11</c:f>
              <c:numCache>
                <c:formatCode>General</c:formatCode>
                <c:ptCount val="10"/>
                <c:pt idx="0">
                  <c:v>0.37341245454545452</c:v>
                </c:pt>
                <c:pt idx="1">
                  <c:v>0.61152777272727277</c:v>
                </c:pt>
                <c:pt idx="2">
                  <c:v>0.55880627272727268</c:v>
                </c:pt>
                <c:pt idx="3">
                  <c:v>0.51279399999999997</c:v>
                </c:pt>
                <c:pt idx="4">
                  <c:v>0.64468118181818179</c:v>
                </c:pt>
                <c:pt idx="5">
                  <c:v>0.31168831818181819</c:v>
                </c:pt>
                <c:pt idx="6">
                  <c:v>0.54674413636363639</c:v>
                </c:pt>
                <c:pt idx="7">
                  <c:v>0.2690909090909091</c:v>
                </c:pt>
                <c:pt idx="8">
                  <c:v>0.34222527272727271</c:v>
                </c:pt>
                <c:pt idx="9">
                  <c:v>0.44813200000000003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A-4B84-8D4E-83B94B20A8A0}"/>
            </c:ext>
          </c:extLst>
        </c:ser>
        <c:ser>
          <c:idx val="2"/>
          <c:order val="2"/>
          <c:tx>
            <c:strRef>
              <c:f>'Daily load (2)'!$D$1</c:f>
              <c:strCache>
                <c:ptCount val="1"/>
                <c:pt idx="0">
                  <c:v> UR - night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'Daily load (2)'!$D$2:$D$11</c:f>
              <c:numCache>
                <c:formatCode>General</c:formatCode>
                <c:ptCount val="10"/>
                <c:pt idx="0">
                  <c:v>4.4571045454545453E-2</c:v>
                </c:pt>
                <c:pt idx="1">
                  <c:v>4.6252954545454548E-2</c:v>
                </c:pt>
                <c:pt idx="2">
                  <c:v>5.8379636363636363E-2</c:v>
                </c:pt>
                <c:pt idx="3">
                  <c:v>5.4028545454545454E-2</c:v>
                </c:pt>
                <c:pt idx="4">
                  <c:v>4.6865136363636366E-2</c:v>
                </c:pt>
                <c:pt idx="5">
                  <c:v>6.2068681818181815E-2</c:v>
                </c:pt>
                <c:pt idx="6">
                  <c:v>5.5447954545454543E-2</c:v>
                </c:pt>
                <c:pt idx="7">
                  <c:v>2.5163181818181821E-2</c:v>
                </c:pt>
                <c:pt idx="8">
                  <c:v>5.5662681818181819E-2</c:v>
                </c:pt>
                <c:pt idx="9">
                  <c:v>4.4708772727272729E-2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A-4B84-8D4E-83B94B2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504272"/>
        <c:axId val="679506240"/>
      </c:barChart>
      <c:scatterChart>
        <c:scatterStyle val="lineMarker"/>
        <c:varyColors val="0"/>
        <c:ser>
          <c:idx val="3"/>
          <c:order val="3"/>
          <c:tx>
            <c:strRef>
              <c:f>'Daily load (2)'!$E$1</c:f>
              <c:strCache>
                <c:ptCount val="1"/>
                <c:pt idx="0">
                  <c:v> Load per day [kWh]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7"/>
            <c:spPr>
              <a:solidFill>
                <a:schemeClr val="accent4"/>
              </a:solidFill>
              <a:ln w="34925">
                <a:solidFill>
                  <a:schemeClr val="accent4"/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2597774765994422E-2"/>
                  <c:y val="-4.5798638570181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A-4B84-8D4E-83B94B20A8A0}"/>
                </c:ext>
              </c:extLst>
            </c:dLbl>
            <c:dLbl>
              <c:idx val="4"/>
              <c:layout>
                <c:manualLayout>
                  <c:x val="8.4317978401796789E-3"/>
                  <c:y val="-2.703639417436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A-4B84-8D4E-83B94B20A8A0}"/>
                </c:ext>
              </c:extLst>
            </c:dLbl>
            <c:dLbl>
              <c:idx val="8"/>
              <c:layout>
                <c:manualLayout>
                  <c:x val="-1.7885614916917109E-2"/>
                  <c:y val="-3.8293740811855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A-4B84-8D4E-83B94B20A8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xVal>
          <c:yVal>
            <c:numRef>
              <c:f>'Daily load (2)'!$E$2:$E$11</c:f>
              <c:numCache>
                <c:formatCode>General</c:formatCode>
                <c:ptCount val="10"/>
                <c:pt idx="0">
                  <c:v>137.75247400000001</c:v>
                </c:pt>
                <c:pt idx="1">
                  <c:v>173.02637199999998</c:v>
                </c:pt>
                <c:pt idx="2">
                  <c:v>153.03654000000003</c:v>
                </c:pt>
                <c:pt idx="3">
                  <c:v>160.94107199999999</c:v>
                </c:pt>
                <c:pt idx="4">
                  <c:v>168.38962800000002</c:v>
                </c:pt>
                <c:pt idx="5">
                  <c:v>144.38612799999999</c:v>
                </c:pt>
                <c:pt idx="6">
                  <c:v>155.61547200000001</c:v>
                </c:pt>
                <c:pt idx="7">
                  <c:v>90.483080000000001</c:v>
                </c:pt>
                <c:pt idx="8">
                  <c:v>147.38783000000001</c:v>
                </c:pt>
                <c:pt idx="9">
                  <c:v>137.80058400000001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A-4B84-8D4E-83B94B2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05256"/>
        <c:axId val="679503616"/>
      </c:scatterChart>
      <c:catAx>
        <c:axId val="6795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/>
                  <a:t>CS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6240"/>
        <c:crosses val="autoZero"/>
        <c:auto val="1"/>
        <c:lblAlgn val="ctr"/>
        <c:lblOffset val="100"/>
        <c:noMultiLvlLbl val="0"/>
      </c:catAx>
      <c:valAx>
        <c:axId val="679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Utilization Rate (UR)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4272"/>
        <c:crosses val="autoZero"/>
        <c:crossBetween val="between"/>
      </c:valAx>
      <c:valAx>
        <c:axId val="67950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Load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5256"/>
        <c:crosses val="max"/>
        <c:crossBetween val="midCat"/>
      </c:valAx>
      <c:valAx>
        <c:axId val="679505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9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10</xdr:row>
      <xdr:rowOff>104774</xdr:rowOff>
    </xdr:from>
    <xdr:to>
      <xdr:col>22</xdr:col>
      <xdr:colOff>276225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E1E4D-0E4E-8E8D-A662-1C8A21D7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161926</xdr:colOff>
      <xdr:row>1</xdr:row>
      <xdr:rowOff>85725</xdr:rowOff>
    </xdr:from>
    <xdr:to>
      <xdr:col>24</xdr:col>
      <xdr:colOff>266700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E9446-AAC1-A4BB-A17E-402CB92C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507786</xdr:colOff>
      <xdr:row>1</xdr:row>
      <xdr:rowOff>157282</xdr:rowOff>
    </xdr:from>
    <xdr:to>
      <xdr:col>31</xdr:col>
      <xdr:colOff>551728</xdr:colOff>
      <xdr:row>37</xdr:row>
      <xdr:rowOff>141595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3F2C5-E029-E9C8-EEB5-D7C4475D4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6BC40-A35F-485A-9163-7FF2D7805109}" name="Table3" displayName="Table3" ref="A1:A9" totalsRowShown="0" dataDxfId="1">
  <autoFilter ref="A1:A9" xr:uid="{7546BC40-A35F-485A-9163-7FF2D7805109}"/>
  <tableColumns count="1">
    <tableColumn id="1" xr3:uid="{63A67C4F-7879-4EF5-81CD-C9667FF2BD8F}" name="ph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47FF-9A79-49DC-93A1-1ABCE3C2E296}">
  <dimension ref="A1:O11"/>
  <sheetViews>
    <sheetView topLeftCell="G1" zoomScaleNormal="100" workbookViewId="0">
      <selection activeCell="J1" sqref="J1"/>
    </sheetView>
  </sheetViews>
  <sheetFormatPr defaultRowHeight="15" x14ac:dyDescent="0.25"/>
  <cols>
    <col min="2" max="2" width="19.28515625" customWidth="1"/>
    <col min="3" max="3" width="20.5703125" customWidth="1"/>
  </cols>
  <sheetData>
    <row r="1" spans="1:15" x14ac:dyDescent="0.25">
      <c r="A1" t="s">
        <v>0</v>
      </c>
      <c r="B1" s="2" t="s">
        <v>11</v>
      </c>
      <c r="C1" s="2" t="s">
        <v>10</v>
      </c>
      <c r="D1" t="s">
        <v>9</v>
      </c>
      <c r="G1" t="s">
        <v>18</v>
      </c>
      <c r="H1" t="s">
        <v>19</v>
      </c>
      <c r="I1" t="s">
        <v>20</v>
      </c>
      <c r="J1" t="s">
        <v>22</v>
      </c>
      <c r="K1" t="s">
        <v>21</v>
      </c>
      <c r="O1" s="3" t="s">
        <v>11</v>
      </c>
    </row>
    <row r="2" spans="1:15" x14ac:dyDescent="0.25">
      <c r="A2" s="1" t="s">
        <v>1</v>
      </c>
      <c r="B2">
        <f>D2/22</f>
        <v>0.42543763636363641</v>
      </c>
      <c r="C2">
        <v>1340477.1596691001</v>
      </c>
      <c r="D2">
        <v>9.3596280000000007</v>
      </c>
      <c r="G2">
        <v>9.3596280000000007</v>
      </c>
      <c r="H2">
        <v>8.7479329999999997</v>
      </c>
      <c r="I2">
        <v>0.75875700000000001</v>
      </c>
      <c r="J2">
        <f t="shared" ref="J2:J9" si="0">(G2*10+H2*2+I2*12)/(22*24)</f>
        <v>0.22764626893939396</v>
      </c>
      <c r="K2">
        <f t="shared" ref="K2:K9" si="1">J2*(22*24)</f>
        <v>120.19723000000002</v>
      </c>
      <c r="O2">
        <f>G2/22</f>
        <v>0.42543763636363641</v>
      </c>
    </row>
    <row r="3" spans="1:15" x14ac:dyDescent="0.25">
      <c r="A3" s="1" t="s">
        <v>2</v>
      </c>
      <c r="B3">
        <f t="shared" ref="B3:B9" si="2">D3/22</f>
        <v>0.45894290909090907</v>
      </c>
      <c r="C3">
        <v>1498423.1895345901</v>
      </c>
      <c r="D3">
        <v>10.096743999999999</v>
      </c>
      <c r="G3">
        <v>10.096743999999999</v>
      </c>
      <c r="H3">
        <v>9.0672029999999992</v>
      </c>
      <c r="I3">
        <v>0.87031499999999995</v>
      </c>
      <c r="J3">
        <f t="shared" si="0"/>
        <v>0.2453515643939394</v>
      </c>
      <c r="K3">
        <f t="shared" si="1"/>
        <v>129.545626</v>
      </c>
      <c r="O3">
        <f t="shared" ref="O3:O9" si="3">G3/22</f>
        <v>0.45894290909090907</v>
      </c>
    </row>
    <row r="4" spans="1:15" x14ac:dyDescent="0.25">
      <c r="A4" s="1" t="s">
        <v>3</v>
      </c>
      <c r="B4">
        <f t="shared" si="2"/>
        <v>0.48308936363636368</v>
      </c>
      <c r="C4">
        <v>1599429.4024634501</v>
      </c>
      <c r="D4">
        <v>10.627966000000001</v>
      </c>
      <c r="G4">
        <v>10.627966000000001</v>
      </c>
      <c r="H4">
        <v>9.8589040000000008</v>
      </c>
      <c r="I4">
        <v>0.98359300000000005</v>
      </c>
      <c r="J4">
        <f t="shared" si="0"/>
        <v>0.26098595454545459</v>
      </c>
      <c r="K4">
        <f t="shared" si="1"/>
        <v>137.80058400000001</v>
      </c>
      <c r="O4">
        <f t="shared" si="3"/>
        <v>0.48308936363636368</v>
      </c>
    </row>
    <row r="5" spans="1:15" x14ac:dyDescent="0.25">
      <c r="A5" s="1" t="s">
        <v>4</v>
      </c>
      <c r="B5">
        <f t="shared" si="2"/>
        <v>0.47762072727272731</v>
      </c>
      <c r="C5">
        <v>1588959.88522933</v>
      </c>
      <c r="D5">
        <v>10.507656000000001</v>
      </c>
      <c r="G5">
        <v>10.507656000000001</v>
      </c>
      <c r="H5">
        <v>10.467919</v>
      </c>
      <c r="I5">
        <v>1.0616760000000001</v>
      </c>
      <c r="J5">
        <f t="shared" si="0"/>
        <v>0.26278884469696973</v>
      </c>
      <c r="K5">
        <f t="shared" si="1"/>
        <v>138.75251000000003</v>
      </c>
      <c r="O5">
        <f t="shared" si="3"/>
        <v>0.47762072727272731</v>
      </c>
    </row>
    <row r="6" spans="1:15" x14ac:dyDescent="0.25">
      <c r="A6" s="1" t="s">
        <v>5</v>
      </c>
      <c r="B6">
        <f t="shared" si="2"/>
        <v>0.47206909090909088</v>
      </c>
      <c r="C6">
        <v>1567828.86327249</v>
      </c>
      <c r="D6">
        <v>10.38552</v>
      </c>
      <c r="G6">
        <v>10.38552</v>
      </c>
      <c r="H6">
        <v>10.268293</v>
      </c>
      <c r="I6">
        <v>1.078635</v>
      </c>
      <c r="J6">
        <f t="shared" si="0"/>
        <v>0.26010493560606063</v>
      </c>
      <c r="K6">
        <f t="shared" si="1"/>
        <v>137.33540600000001</v>
      </c>
      <c r="O6">
        <f t="shared" si="3"/>
        <v>0.47206909090909088</v>
      </c>
    </row>
    <row r="7" spans="1:15" x14ac:dyDescent="0.25">
      <c r="A7" s="1" t="s">
        <v>6</v>
      </c>
      <c r="B7">
        <f t="shared" si="2"/>
        <v>0.45825240909090909</v>
      </c>
      <c r="C7">
        <v>1552555.27529651</v>
      </c>
      <c r="D7">
        <v>10.081553</v>
      </c>
      <c r="G7">
        <v>10.081553</v>
      </c>
      <c r="H7">
        <v>9.6341459999999994</v>
      </c>
      <c r="I7">
        <v>1.083796</v>
      </c>
      <c r="J7">
        <f t="shared" si="0"/>
        <v>0.25206320833333334</v>
      </c>
      <c r="K7">
        <f t="shared" si="1"/>
        <v>133.08937399999999</v>
      </c>
      <c r="O7">
        <f t="shared" si="3"/>
        <v>0.45825240909090909</v>
      </c>
    </row>
    <row r="8" spans="1:15" x14ac:dyDescent="0.25">
      <c r="A8" s="1" t="s">
        <v>7</v>
      </c>
      <c r="B8">
        <f t="shared" si="2"/>
        <v>0.46388072727272722</v>
      </c>
      <c r="C8">
        <v>1580224.23690246</v>
      </c>
      <c r="D8">
        <v>10.205375999999999</v>
      </c>
      <c r="G8">
        <v>10.205375999999999</v>
      </c>
      <c r="H8">
        <v>9.0217519999999993</v>
      </c>
      <c r="I8">
        <v>1.0974600000000001</v>
      </c>
      <c r="J8">
        <f t="shared" si="0"/>
        <v>0.25239921212121214</v>
      </c>
      <c r="K8">
        <f t="shared" si="1"/>
        <v>133.266784</v>
      </c>
      <c r="O8">
        <f t="shared" si="3"/>
        <v>0.46388072727272722</v>
      </c>
    </row>
    <row r="9" spans="1:15" x14ac:dyDescent="0.25">
      <c r="A9" s="1" t="s">
        <v>8</v>
      </c>
      <c r="B9">
        <f t="shared" si="2"/>
        <v>0.46389022727272722</v>
      </c>
      <c r="C9">
        <v>1579190.24089571</v>
      </c>
      <c r="D9">
        <v>10.205584999999999</v>
      </c>
      <c r="G9">
        <v>10.205584999999999</v>
      </c>
      <c r="H9">
        <v>9.0243900000000004</v>
      </c>
      <c r="I9">
        <v>1.091202</v>
      </c>
      <c r="J9">
        <f t="shared" si="0"/>
        <v>0.25227093560606056</v>
      </c>
      <c r="K9">
        <f t="shared" si="1"/>
        <v>133.19905399999999</v>
      </c>
      <c r="O9">
        <f t="shared" si="3"/>
        <v>0.46389022727272722</v>
      </c>
    </row>
    <row r="11" spans="1:15" x14ac:dyDescent="0.25">
      <c r="B11" t="s">
        <v>16</v>
      </c>
      <c r="C11" t="s">
        <v>17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B3D0-5886-4E1F-AAA8-B82D38FF5A06}">
  <dimension ref="A1:H11"/>
  <sheetViews>
    <sheetView zoomScaleNormal="100" workbookViewId="0">
      <selection activeCell="A11" sqref="A11"/>
    </sheetView>
  </sheetViews>
  <sheetFormatPr defaultRowHeight="15" x14ac:dyDescent="0.25"/>
  <cols>
    <col min="1" max="1" width="9.140625" style="2"/>
    <col min="2" max="2" width="11.42578125" style="2" bestFit="1" customWidth="1"/>
    <col min="3" max="4" width="9.140625" style="2"/>
    <col min="5" max="5" width="10.42578125" style="2" bestFit="1" customWidth="1"/>
    <col min="6" max="8" width="9.140625" style="2"/>
  </cols>
  <sheetData>
    <row r="1" spans="1:8" ht="24" x14ac:dyDescent="0.25">
      <c r="A1" s="2" t="s">
        <v>15</v>
      </c>
      <c r="B1" s="4" t="s">
        <v>12</v>
      </c>
      <c r="C1" s="4" t="s">
        <v>13</v>
      </c>
      <c r="D1" s="4" t="s">
        <v>14</v>
      </c>
      <c r="E1" s="4" t="s">
        <v>23</v>
      </c>
      <c r="F1" s="4" t="s">
        <v>12</v>
      </c>
      <c r="G1" s="4" t="s">
        <v>13</v>
      </c>
      <c r="H1" s="4" t="s">
        <v>14</v>
      </c>
    </row>
    <row r="2" spans="1:8" x14ac:dyDescent="0.25">
      <c r="A2" s="5">
        <v>36</v>
      </c>
      <c r="B2" s="6">
        <f xml:space="preserve"> F2/22</f>
        <v>0.49797986363636365</v>
      </c>
      <c r="C2" s="6">
        <f t="shared" ref="C2:D11" si="0" xml:space="preserve"> G2/22</f>
        <v>0.37341245454545452</v>
      </c>
      <c r="D2" s="6">
        <f t="shared" si="0"/>
        <v>4.4571045454545453E-2</v>
      </c>
      <c r="E2" s="6">
        <f>F2*10+G2*2+H2*12</f>
        <v>137.75247400000001</v>
      </c>
      <c r="F2" s="6">
        <v>10.955557000000001</v>
      </c>
      <c r="G2" s="6">
        <v>8.2150739999999995</v>
      </c>
      <c r="H2" s="6">
        <v>0.98056299999999996</v>
      </c>
    </row>
    <row r="3" spans="1:8" x14ac:dyDescent="0.25">
      <c r="A3" s="4">
        <v>48</v>
      </c>
      <c r="B3" s="6">
        <f t="shared" ref="B3:B11" si="1" xml:space="preserve"> F3/22</f>
        <v>0.60867440909090909</v>
      </c>
      <c r="C3" s="6">
        <f t="shared" si="0"/>
        <v>0.61152777272727277</v>
      </c>
      <c r="D3" s="6">
        <f t="shared" si="0"/>
        <v>4.6252954545454548E-2</v>
      </c>
      <c r="E3" s="6">
        <f t="shared" ref="E3:E11" si="2">F3*10+G3*2+H3*12</f>
        <v>173.02637199999998</v>
      </c>
      <c r="F3" s="7">
        <v>13.390836999999999</v>
      </c>
      <c r="G3" s="7">
        <v>13.453611</v>
      </c>
      <c r="H3" s="7">
        <v>1.0175650000000001</v>
      </c>
    </row>
    <row r="4" spans="1:8" x14ac:dyDescent="0.25">
      <c r="A4" s="5">
        <v>58</v>
      </c>
      <c r="B4" s="6">
        <f t="shared" si="1"/>
        <v>0.51380381818181819</v>
      </c>
      <c r="C4" s="6">
        <f t="shared" si="0"/>
        <v>0.55880627272727268</v>
      </c>
      <c r="D4" s="6">
        <f t="shared" si="0"/>
        <v>5.8379636363636363E-2</v>
      </c>
      <c r="E4" s="6">
        <f t="shared" si="2"/>
        <v>153.03654000000003</v>
      </c>
      <c r="F4" s="6">
        <v>11.303684000000001</v>
      </c>
      <c r="G4" s="6">
        <v>12.293737999999999</v>
      </c>
      <c r="H4" s="6">
        <v>1.2843519999999999</v>
      </c>
    </row>
    <row r="5" spans="1:8" x14ac:dyDescent="0.25">
      <c r="A5" s="4">
        <v>61</v>
      </c>
      <c r="B5" s="6">
        <f t="shared" si="1"/>
        <v>0.56415727272727267</v>
      </c>
      <c r="C5" s="6">
        <f t="shared" si="0"/>
        <v>0.51279399999999997</v>
      </c>
      <c r="D5" s="6">
        <f t="shared" si="0"/>
        <v>5.4028545454545454E-2</v>
      </c>
      <c r="E5" s="6">
        <f t="shared" si="2"/>
        <v>160.94107199999999</v>
      </c>
      <c r="F5" s="7">
        <v>12.41146</v>
      </c>
      <c r="G5" s="7">
        <v>11.281468</v>
      </c>
      <c r="H5" s="7">
        <v>1.188628</v>
      </c>
    </row>
    <row r="6" spans="1:8" x14ac:dyDescent="0.25">
      <c r="A6" s="5">
        <v>96</v>
      </c>
      <c r="B6" s="6">
        <f t="shared" si="1"/>
        <v>0.580233</v>
      </c>
      <c r="C6" s="6">
        <f t="shared" si="0"/>
        <v>0.64468118181818179</v>
      </c>
      <c r="D6" s="6">
        <f t="shared" si="0"/>
        <v>4.6865136363636366E-2</v>
      </c>
      <c r="E6" s="6">
        <f t="shared" si="2"/>
        <v>168.38962800000002</v>
      </c>
      <c r="F6" s="6">
        <v>12.765126</v>
      </c>
      <c r="G6" s="6">
        <v>14.182986</v>
      </c>
      <c r="H6" s="6">
        <v>1.0310330000000001</v>
      </c>
    </row>
    <row r="7" spans="1:8" x14ac:dyDescent="0.25">
      <c r="A7" s="4">
        <v>110</v>
      </c>
      <c r="B7" s="6">
        <f t="shared" si="1"/>
        <v>0.51948050000000001</v>
      </c>
      <c r="C7" s="6">
        <f t="shared" si="0"/>
        <v>0.31168831818181819</v>
      </c>
      <c r="D7" s="6">
        <f t="shared" si="0"/>
        <v>6.2068681818181815E-2</v>
      </c>
      <c r="E7" s="6">
        <f t="shared" si="2"/>
        <v>144.38612799999999</v>
      </c>
      <c r="F7" s="7">
        <v>11.428571</v>
      </c>
      <c r="G7" s="7">
        <v>6.8571429999999998</v>
      </c>
      <c r="H7" s="7">
        <v>1.3655109999999999</v>
      </c>
    </row>
    <row r="8" spans="1:8" x14ac:dyDescent="0.25">
      <c r="A8" s="5">
        <v>115</v>
      </c>
      <c r="B8" s="6">
        <f t="shared" si="1"/>
        <v>0.53145668181818184</v>
      </c>
      <c r="C8" s="6">
        <f t="shared" si="0"/>
        <v>0.54674413636363639</v>
      </c>
      <c r="D8" s="6">
        <f t="shared" si="0"/>
        <v>5.5447954545454543E-2</v>
      </c>
      <c r="E8" s="6">
        <f t="shared" si="2"/>
        <v>155.61547200000001</v>
      </c>
      <c r="F8" s="6">
        <v>11.692047000000001</v>
      </c>
      <c r="G8" s="6">
        <v>12.028371</v>
      </c>
      <c r="H8" s="6">
        <v>1.2198549999999999</v>
      </c>
    </row>
    <row r="9" spans="1:8" x14ac:dyDescent="0.25">
      <c r="A9" s="4">
        <v>178</v>
      </c>
      <c r="B9" s="6">
        <f t="shared" si="1"/>
        <v>0.32727272727272727</v>
      </c>
      <c r="C9" s="6">
        <f t="shared" si="0"/>
        <v>0.2690909090909091</v>
      </c>
      <c r="D9" s="6">
        <f t="shared" si="0"/>
        <v>2.5163181818181821E-2</v>
      </c>
      <c r="E9" s="6">
        <f t="shared" si="2"/>
        <v>90.483080000000001</v>
      </c>
      <c r="F9" s="7">
        <v>7.2</v>
      </c>
      <c r="G9" s="7">
        <v>5.92</v>
      </c>
      <c r="H9" s="7">
        <v>0.55359000000000003</v>
      </c>
    </row>
    <row r="10" spans="1:8" x14ac:dyDescent="0.25">
      <c r="A10" s="5">
        <v>195</v>
      </c>
      <c r="B10" s="6">
        <f t="shared" si="1"/>
        <v>0.53470440909090911</v>
      </c>
      <c r="C10" s="6">
        <f t="shared" si="0"/>
        <v>0.34222527272727271</v>
      </c>
      <c r="D10" s="6">
        <f t="shared" si="0"/>
        <v>5.5662681818181819E-2</v>
      </c>
      <c r="E10" s="6">
        <f t="shared" si="2"/>
        <v>147.38783000000001</v>
      </c>
      <c r="F10" s="6">
        <v>11.763496999999999</v>
      </c>
      <c r="G10" s="6">
        <v>7.528956</v>
      </c>
      <c r="H10" s="6">
        <v>1.2245790000000001</v>
      </c>
    </row>
    <row r="11" spans="1:8" ht="24" x14ac:dyDescent="0.25">
      <c r="A11" s="4" t="s">
        <v>26</v>
      </c>
      <c r="B11" s="6">
        <f t="shared" si="1"/>
        <v>0.48308936363636368</v>
      </c>
      <c r="C11" s="6">
        <f t="shared" si="0"/>
        <v>0.44813200000000003</v>
      </c>
      <c r="D11" s="6">
        <f t="shared" si="0"/>
        <v>4.4708772727272729E-2</v>
      </c>
      <c r="E11" s="6">
        <f t="shared" si="2"/>
        <v>137.80058400000001</v>
      </c>
      <c r="F11" s="7">
        <v>10.627966000000001</v>
      </c>
      <c r="G11" s="7">
        <v>9.8589040000000008</v>
      </c>
      <c r="H11" s="7">
        <v>0.98359300000000005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14ED-D7EF-411D-9EB8-D111675E694A}">
  <dimension ref="A1:I11"/>
  <sheetViews>
    <sheetView tabSelected="1" zoomScale="70" zoomScaleNormal="70" workbookViewId="0">
      <selection activeCell="F28" sqref="F28"/>
    </sheetView>
  </sheetViews>
  <sheetFormatPr defaultRowHeight="15" x14ac:dyDescent="0.25"/>
  <cols>
    <col min="1" max="1" width="9.140625" style="2"/>
    <col min="2" max="2" width="11.42578125" style="2" bestFit="1" customWidth="1"/>
    <col min="3" max="4" width="9.140625" style="2"/>
    <col min="5" max="5" width="10.42578125" style="2" bestFit="1" customWidth="1"/>
    <col min="6" max="6" width="9.42578125" style="2" bestFit="1" customWidth="1"/>
    <col min="7" max="8" width="9.140625" style="2"/>
  </cols>
  <sheetData>
    <row r="1" spans="1:9" ht="48" x14ac:dyDescent="0.25">
      <c r="A1" s="2" t="s">
        <v>15</v>
      </c>
      <c r="B1" s="4" t="s">
        <v>24</v>
      </c>
      <c r="C1" s="4" t="s">
        <v>25</v>
      </c>
      <c r="D1" s="4" t="s">
        <v>29</v>
      </c>
      <c r="E1" s="4" t="s">
        <v>28</v>
      </c>
      <c r="F1" s="4" t="s">
        <v>12</v>
      </c>
      <c r="G1" s="4" t="s">
        <v>13</v>
      </c>
      <c r="H1" s="4" t="s">
        <v>14</v>
      </c>
      <c r="I1" s="4" t="s">
        <v>27</v>
      </c>
    </row>
    <row r="2" spans="1:9" x14ac:dyDescent="0.25">
      <c r="A2" s="5">
        <v>36</v>
      </c>
      <c r="B2" s="6">
        <f xml:space="preserve"> F2/22</f>
        <v>0.49797986363636365</v>
      </c>
      <c r="C2" s="6">
        <f t="shared" ref="C2:D11" si="0" xml:space="preserve"> G2/22</f>
        <v>0.37341245454545452</v>
      </c>
      <c r="D2" s="6">
        <f t="shared" si="0"/>
        <v>4.4571045454545453E-2</v>
      </c>
      <c r="E2" s="6">
        <f t="shared" ref="E2:E11" si="1">F2*10+G2*2+H2*12</f>
        <v>137.75247400000001</v>
      </c>
      <c r="F2" s="6">
        <v>10.955557000000001</v>
      </c>
      <c r="G2" s="6">
        <v>8.2150739999999995</v>
      </c>
      <c r="H2" s="6">
        <v>0.98056299999999996</v>
      </c>
      <c r="I2">
        <f>(F2*10+G2*2+H2*12)/(22*24)</f>
        <v>0.26089483712121214</v>
      </c>
    </row>
    <row r="3" spans="1:9" x14ac:dyDescent="0.25">
      <c r="A3" s="4">
        <v>48</v>
      </c>
      <c r="B3" s="6">
        <f t="shared" ref="B3:B10" si="2" xml:space="preserve"> F3/22</f>
        <v>0.60867440909090909</v>
      </c>
      <c r="C3" s="6">
        <f t="shared" si="0"/>
        <v>0.61152777272727277</v>
      </c>
      <c r="D3" s="6">
        <f t="shared" si="0"/>
        <v>4.6252954545454548E-2</v>
      </c>
      <c r="E3" s="6">
        <f t="shared" si="1"/>
        <v>173.02637199999998</v>
      </c>
      <c r="F3" s="7">
        <v>13.390836999999999</v>
      </c>
      <c r="G3" s="7">
        <v>13.453611</v>
      </c>
      <c r="H3" s="7">
        <v>1.0175650000000001</v>
      </c>
      <c r="I3">
        <f t="shared" ref="I3:I11" si="3">(F3*10+G3*2+H3*12)/(22*24)</f>
        <v>0.32770146212121209</v>
      </c>
    </row>
    <row r="4" spans="1:9" x14ac:dyDescent="0.25">
      <c r="A4" s="5">
        <v>58</v>
      </c>
      <c r="B4" s="6">
        <f t="shared" si="2"/>
        <v>0.51380381818181819</v>
      </c>
      <c r="C4" s="6">
        <f t="shared" si="0"/>
        <v>0.55880627272727268</v>
      </c>
      <c r="D4" s="6">
        <f t="shared" si="0"/>
        <v>5.8379636363636363E-2</v>
      </c>
      <c r="E4" s="6">
        <f t="shared" si="1"/>
        <v>153.03654000000003</v>
      </c>
      <c r="F4" s="6">
        <v>11.303684000000001</v>
      </c>
      <c r="G4" s="6">
        <v>12.293737999999999</v>
      </c>
      <c r="H4" s="6">
        <v>1.2843519999999999</v>
      </c>
      <c r="I4">
        <f t="shared" si="3"/>
        <v>0.28984193181818185</v>
      </c>
    </row>
    <row r="5" spans="1:9" x14ac:dyDescent="0.25">
      <c r="A5" s="4">
        <v>61</v>
      </c>
      <c r="B5" s="6">
        <f t="shared" si="2"/>
        <v>0.56415727272727267</v>
      </c>
      <c r="C5" s="6">
        <f t="shared" si="0"/>
        <v>0.51279399999999997</v>
      </c>
      <c r="D5" s="6">
        <f t="shared" si="0"/>
        <v>5.4028545454545454E-2</v>
      </c>
      <c r="E5" s="6">
        <f t="shared" si="1"/>
        <v>160.94107199999999</v>
      </c>
      <c r="F5" s="7">
        <v>12.41146</v>
      </c>
      <c r="G5" s="7">
        <v>11.281468</v>
      </c>
      <c r="H5" s="7">
        <v>1.188628</v>
      </c>
      <c r="I5">
        <f t="shared" si="3"/>
        <v>0.30481263636363637</v>
      </c>
    </row>
    <row r="6" spans="1:9" x14ac:dyDescent="0.25">
      <c r="A6" s="5">
        <v>96</v>
      </c>
      <c r="B6" s="6">
        <f t="shared" si="2"/>
        <v>0.580233</v>
      </c>
      <c r="C6" s="6">
        <f t="shared" si="0"/>
        <v>0.64468118181818179</v>
      </c>
      <c r="D6" s="6">
        <f t="shared" si="0"/>
        <v>4.6865136363636366E-2</v>
      </c>
      <c r="E6" s="6">
        <f t="shared" si="1"/>
        <v>168.38962800000002</v>
      </c>
      <c r="F6" s="6">
        <v>12.765126</v>
      </c>
      <c r="G6" s="6">
        <v>14.182986</v>
      </c>
      <c r="H6" s="6">
        <v>1.0310330000000001</v>
      </c>
      <c r="I6">
        <f t="shared" si="3"/>
        <v>0.31891975000000006</v>
      </c>
    </row>
    <row r="7" spans="1:9" x14ac:dyDescent="0.25">
      <c r="A7" s="4">
        <v>110</v>
      </c>
      <c r="B7" s="6">
        <f t="shared" si="2"/>
        <v>0.51948050000000001</v>
      </c>
      <c r="C7" s="6">
        <f t="shared" si="0"/>
        <v>0.31168831818181819</v>
      </c>
      <c r="D7" s="6">
        <f t="shared" si="0"/>
        <v>6.2068681818181815E-2</v>
      </c>
      <c r="E7" s="6">
        <f t="shared" si="1"/>
        <v>144.38612799999999</v>
      </c>
      <c r="F7" s="7">
        <v>11.428571</v>
      </c>
      <c r="G7" s="7">
        <v>6.8571429999999998</v>
      </c>
      <c r="H7" s="7">
        <v>1.3655109999999999</v>
      </c>
      <c r="I7">
        <f t="shared" si="3"/>
        <v>0.27345857575757571</v>
      </c>
    </row>
    <row r="8" spans="1:9" x14ac:dyDescent="0.25">
      <c r="A8" s="5">
        <v>115</v>
      </c>
      <c r="B8" s="6">
        <f t="shared" si="2"/>
        <v>0.53145668181818184</v>
      </c>
      <c r="C8" s="6">
        <f t="shared" si="0"/>
        <v>0.54674413636363639</v>
      </c>
      <c r="D8" s="6">
        <f t="shared" si="0"/>
        <v>5.5447954545454543E-2</v>
      </c>
      <c r="E8" s="6">
        <f t="shared" si="1"/>
        <v>155.61547200000001</v>
      </c>
      <c r="F8" s="6">
        <v>11.692047000000001</v>
      </c>
      <c r="G8" s="6">
        <v>12.028371</v>
      </c>
      <c r="H8" s="6">
        <v>1.2198549999999999</v>
      </c>
      <c r="I8">
        <f t="shared" si="3"/>
        <v>0.29472627272727275</v>
      </c>
    </row>
    <row r="9" spans="1:9" x14ac:dyDescent="0.25">
      <c r="A9" s="4">
        <v>178</v>
      </c>
      <c r="B9" s="6">
        <f t="shared" si="2"/>
        <v>0.32727272727272727</v>
      </c>
      <c r="C9" s="6">
        <f t="shared" si="0"/>
        <v>0.2690909090909091</v>
      </c>
      <c r="D9" s="6">
        <f t="shared" si="0"/>
        <v>2.5163181818181821E-2</v>
      </c>
      <c r="E9" s="6">
        <f t="shared" si="1"/>
        <v>90.483080000000001</v>
      </c>
      <c r="F9" s="7">
        <v>7.2</v>
      </c>
      <c r="G9" s="7">
        <v>5.92</v>
      </c>
      <c r="H9" s="7">
        <v>0.55359000000000003</v>
      </c>
      <c r="I9">
        <f t="shared" si="3"/>
        <v>0.1713694696969697</v>
      </c>
    </row>
    <row r="10" spans="1:9" x14ac:dyDescent="0.25">
      <c r="A10" s="5">
        <v>195</v>
      </c>
      <c r="B10" s="6">
        <f t="shared" si="2"/>
        <v>0.53470440909090911</v>
      </c>
      <c r="C10" s="6">
        <f t="shared" si="0"/>
        <v>0.34222527272727271</v>
      </c>
      <c r="D10" s="6">
        <f t="shared" si="0"/>
        <v>5.5662681818181819E-2</v>
      </c>
      <c r="E10" s="6">
        <f t="shared" si="1"/>
        <v>147.38783000000001</v>
      </c>
      <c r="F10" s="6">
        <v>11.763496999999999</v>
      </c>
      <c r="G10" s="6">
        <v>7.528956</v>
      </c>
      <c r="H10" s="6">
        <v>1.2245790000000001</v>
      </c>
      <c r="I10">
        <f t="shared" si="3"/>
        <v>0.27914361742424243</v>
      </c>
    </row>
    <row r="11" spans="1:9" ht="24" x14ac:dyDescent="0.25">
      <c r="A11" s="4" t="s">
        <v>26</v>
      </c>
      <c r="B11" s="6">
        <f xml:space="preserve"> F11/22</f>
        <v>0.48308936363636368</v>
      </c>
      <c r="C11" s="6">
        <f t="shared" si="0"/>
        <v>0.44813200000000003</v>
      </c>
      <c r="D11" s="6">
        <f t="shared" si="0"/>
        <v>4.4708772727272729E-2</v>
      </c>
      <c r="E11" s="6">
        <f t="shared" si="1"/>
        <v>137.80058400000001</v>
      </c>
      <c r="F11" s="7">
        <v>10.627966000000001</v>
      </c>
      <c r="G11" s="7">
        <v>9.8589040000000008</v>
      </c>
      <c r="H11" s="7">
        <v>0.98359300000000005</v>
      </c>
      <c r="I11">
        <f t="shared" si="3"/>
        <v>0.26098595454545459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Profit_&amp;_Util_Rate</vt:lpstr>
      <vt:lpstr>Utirate_CSs</vt:lpstr>
      <vt:lpstr>Daily load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Gen (T REE ENS ESM-DE)</dc:creator>
  <cp:lastModifiedBy>Li, Gen (T REE ENS ESM-DE)</cp:lastModifiedBy>
  <dcterms:created xsi:type="dcterms:W3CDTF">2023-01-10T12:13:06Z</dcterms:created>
  <dcterms:modified xsi:type="dcterms:W3CDTF">2023-01-20T08:13:55Z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2023-01-10T12:40:37Z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d435837b-69f5-4032-9541-5afe39772a45</vt:lpwstr>
  </property>
  <property fmtid="{D5CDD505-2E9C-101B-9397-08002B2CF9AE}" pid="8" name="MSIP_Label_9d258917-277f-42cd-a3cd-14c4e9ee58bc_ContentBits">
    <vt:lpwstr>0</vt:lpwstr>
  </property>
</Properties>
</file>