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z004ffpm\Work_Documents\CSallocModel\model_evcsap\stochastic_model\Validation_02_Dec\v_test_3_NrCPs_budget\"/>
    </mc:Choice>
  </mc:AlternateContent>
  <xr:revisionPtr revIDLastSave="0" documentId="13_ncr:1_{D7E2D114-B870-4652-9330-EDB22736B7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rCPs_vs_Profit_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F3" i="1"/>
  <c r="F4" i="1"/>
  <c r="F5" i="1"/>
  <c r="F6" i="1"/>
  <c r="F7" i="1"/>
  <c r="F8" i="1"/>
  <c r="F9" i="1"/>
  <c r="F10" i="1"/>
  <c r="F11" i="1"/>
  <c r="F2" i="1"/>
  <c r="B3" i="1"/>
  <c r="B4" i="1"/>
  <c r="B5" i="1"/>
  <c r="B6" i="1"/>
  <c r="B7" i="1"/>
  <c r="B8" i="1"/>
  <c r="B9" i="1"/>
  <c r="B10" i="1"/>
  <c r="B11" i="1"/>
  <c r="B2" i="1"/>
  <c r="C3" i="1"/>
  <c r="N3" i="1" s="1"/>
  <c r="O3" i="1" s="1"/>
  <c r="C4" i="1"/>
  <c r="N4" i="1" s="1"/>
  <c r="O4" i="1" s="1"/>
  <c r="C5" i="1"/>
  <c r="N5" i="1" s="1"/>
  <c r="O5" i="1" s="1"/>
  <c r="C6" i="1"/>
  <c r="N6" i="1" s="1"/>
  <c r="O6" i="1" s="1"/>
  <c r="C7" i="1"/>
  <c r="N7" i="1" s="1"/>
  <c r="O7" i="1" s="1"/>
  <c r="C8" i="1"/>
  <c r="N8" i="1" s="1"/>
  <c r="O8" i="1" s="1"/>
  <c r="C9" i="1"/>
  <c r="N9" i="1" s="1"/>
  <c r="O9" i="1" s="1"/>
  <c r="C10" i="1"/>
  <c r="N10" i="1" s="1"/>
  <c r="O10" i="1" s="1"/>
  <c r="C11" i="1"/>
  <c r="N11" i="1" s="1"/>
  <c r="O11" i="1" s="1"/>
  <c r="C2" i="1"/>
  <c r="N2" i="1" s="1"/>
  <c r="O2" i="1" s="1"/>
</calcChain>
</file>

<file path=xl/sharedStrings.xml><?xml version="1.0" encoding="utf-8"?>
<sst xmlns="http://schemas.openxmlformats.org/spreadsheetml/2006/main" count="20" uniqueCount="20">
  <si>
    <t xml:space="preserve"> Annual Gross Income (MPDP)</t>
  </si>
  <si>
    <t xml:space="preserve"> SSs Expansion Annuity Fee (MPDP)</t>
  </si>
  <si>
    <t xml:space="preserve"> Budget Nr CPs</t>
  </si>
  <si>
    <t>Objective Value ( Annual Profit) (MPDP)</t>
  </si>
  <si>
    <t>Objective Value ( Annual Profit) (MPSP)</t>
  </si>
  <si>
    <t xml:space="preserve"> SSs Expansion Annuity Fee (MPSP)</t>
  </si>
  <si>
    <t>objective_value</t>
  </si>
  <si>
    <t>y</t>
  </si>
  <si>
    <t>cs_placement_cost</t>
  </si>
  <si>
    <t>grid_expansion_cost</t>
  </si>
  <si>
    <t>gross_revenue</t>
  </si>
  <si>
    <t>Minus Annual Profit (MPDP)</t>
  </si>
  <si>
    <t xml:space="preserve"> Annual Gross Income(MPSP)</t>
  </si>
  <si>
    <t>CS Placement Cost (MPDP)</t>
  </si>
  <si>
    <t>Obj Percentage 
(MPSP/MPDP)</t>
  </si>
  <si>
    <t>reverce ratio</t>
  </si>
  <si>
    <t>fee checker (MPDP)</t>
  </si>
  <si>
    <t>fee checker (MPSP)</t>
  </si>
  <si>
    <t xml:space="preserve"> Back-Stop Tech Cost (MPSP)</t>
  </si>
  <si>
    <t xml:space="preserve"> CS Placement Cost (MPSP)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</si>
</sst>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1" fontId="2" fillId="3" borderId="0" xfId="0" applyNumberFormat="1" applyFont="1" applyFill="1" applyAlignment="1">
      <alignment horizontal="right" vertical="center" wrapText="1"/>
    </xf>
    <xf numFmtId="11" fontId="2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  <color rgb="FF350E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NrCPs_vs_Profit_test!$C$1</c:f>
              <c:strCache>
                <c:ptCount val="1"/>
                <c:pt idx="0">
                  <c:v>Objective Value ( Annual Profit) (MPDP)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glow rad="12700">
                <a:srgbClr val="FFFF00">
                  <a:alpha val="70000"/>
                </a:srgbClr>
              </a:glo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172270342757458E-2"/>
                  <c:y val="-6.4979058126107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57-43AF-9F50-32B37A457DE8}"/>
                </c:ext>
              </c:extLst>
            </c:dLbl>
            <c:dLbl>
              <c:idx val="1"/>
              <c:layout>
                <c:manualLayout>
                  <c:x val="-7.4701553736432058E-2"/>
                  <c:y val="-5.60144943584572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657-43AF-9F50-32B37A457DE8}"/>
                </c:ext>
              </c:extLst>
            </c:dLbl>
            <c:dLbl>
              <c:idx val="2"/>
              <c:layout>
                <c:manualLayout>
                  <c:x val="-9.2807366769016339E-2"/>
                  <c:y val="-5.3773353416544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57-43AF-9F50-32B37A457DE8}"/>
                </c:ext>
              </c:extLst>
            </c:dLbl>
            <c:dLbl>
              <c:idx val="3"/>
              <c:layout>
                <c:manualLayout>
                  <c:x val="-9.951322344775132E-2"/>
                  <c:y val="-7.5064192364715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657-43AF-9F50-32B37A457DE8}"/>
                </c:ext>
              </c:extLst>
            </c:dLbl>
            <c:dLbl>
              <c:idx val="4"/>
              <c:layout>
                <c:manualLayout>
                  <c:x val="-0.11627786514458857"/>
                  <c:y val="-7.7305333306627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657-43AF-9F50-32B37A457D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NrCPs_vs_Profit_test!$A$2:$A$11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NrCPs_vs_Profit_test!$C$2:$C$11</c:f>
              <c:numCache>
                <c:formatCode>General</c:formatCode>
                <c:ptCount val="10"/>
                <c:pt idx="0">
                  <c:v>324504.60113299999</c:v>
                </c:pt>
                <c:pt idx="1">
                  <c:v>557617.66214599996</c:v>
                </c:pt>
                <c:pt idx="2">
                  <c:v>781776.44869600004</c:v>
                </c:pt>
                <c:pt idx="3">
                  <c:v>989672.44634300005</c:v>
                </c:pt>
                <c:pt idx="4">
                  <c:v>1192710.6207669999</c:v>
                </c:pt>
                <c:pt idx="5">
                  <c:v>1374906.4853159999</c:v>
                </c:pt>
                <c:pt idx="6">
                  <c:v>1510060.7080920001</c:v>
                </c:pt>
                <c:pt idx="7">
                  <c:v>1621546.011555</c:v>
                </c:pt>
                <c:pt idx="8">
                  <c:v>1715079.8219709999</c:v>
                </c:pt>
                <c:pt idx="9">
                  <c:v>1770332.4611140001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3-42B9-B0F2-ED3DE6F3A05A}"/>
            </c:ext>
          </c:extLst>
        </c:ser>
        <c:ser>
          <c:idx val="2"/>
          <c:order val="1"/>
          <c:tx>
            <c:strRef>
              <c:f>NrCPs_vs_Profit_test!$D$1</c:f>
              <c:strCache>
                <c:ptCount val="1"/>
                <c:pt idx="0">
                  <c:v>Objective Value ( Annual Profit) (MPSP)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glow rad="12700">
                <a:srgbClr val="FFFF00">
                  <a:alpha val="70000"/>
                </a:srgbClr>
              </a:glow>
            </a:effectLst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760556985287614E-2"/>
                  <c:y val="2.242543860848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57-43AF-9F50-32B37A457DE8}"/>
                </c:ext>
              </c:extLst>
            </c:dLbl>
            <c:dLbl>
              <c:idx val="1"/>
              <c:layout>
                <c:manualLayout>
                  <c:x val="-2.2395871642299704E-2"/>
                  <c:y val="2.46665795504004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57-43AF-9F50-32B37A457DE8}"/>
                </c:ext>
              </c:extLst>
            </c:dLbl>
            <c:dLbl>
              <c:idx val="2"/>
              <c:layout>
                <c:manualLayout>
                  <c:x val="-1.367825795994433E-2"/>
                  <c:y val="2.8028290963269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657-43AF-9F50-32B37A457DE8}"/>
                </c:ext>
              </c:extLst>
            </c:dLbl>
            <c:dLbl>
              <c:idx val="3"/>
              <c:layout>
                <c:manualLayout>
                  <c:x val="-6.3018156133359668E-3"/>
                  <c:y val="2.35460090794442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657-43AF-9F50-32B37A457DE8}"/>
                </c:ext>
              </c:extLst>
            </c:dLbl>
            <c:dLbl>
              <c:idx val="4"/>
              <c:layout>
                <c:manualLayout>
                  <c:x val="1.0746267332725442E-3"/>
                  <c:y val="1.7943156724662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657-43AF-9F50-32B37A457D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NrCPs_vs_Profit_test!$A$2:$A$11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NrCPs_vs_Profit_test!$D$2:$D$11</c:f>
              <c:numCache>
                <c:formatCode>General</c:formatCode>
                <c:ptCount val="10"/>
                <c:pt idx="0">
                  <c:v>315519.84067900002</c:v>
                </c:pt>
                <c:pt idx="1">
                  <c:v>511996.58187599998</c:v>
                </c:pt>
                <c:pt idx="2">
                  <c:v>673298.95618099999</c:v>
                </c:pt>
                <c:pt idx="3">
                  <c:v>817221.48206499999</c:v>
                </c:pt>
                <c:pt idx="4">
                  <c:v>951976.45769099996</c:v>
                </c:pt>
                <c:pt idx="5">
                  <c:v>1084971.5819629999</c:v>
                </c:pt>
                <c:pt idx="6">
                  <c:v>1146109.046938</c:v>
                </c:pt>
                <c:pt idx="7">
                  <c:v>1179035.8246200001</c:v>
                </c:pt>
                <c:pt idx="8">
                  <c:v>1191451.9712439999</c:v>
                </c:pt>
                <c:pt idx="9">
                  <c:v>1191451.9712439999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3-42B9-B0F2-ED3DE6F3A05A}"/>
            </c:ext>
          </c:extLst>
        </c:ser>
        <c:ser>
          <c:idx val="3"/>
          <c:order val="2"/>
          <c:tx>
            <c:strRef>
              <c:f>NrCPs_vs_Profit_test!$G$1</c:f>
              <c:strCache>
                <c:ptCount val="1"/>
                <c:pt idx="0">
                  <c:v> Annual Gross Income (MPDP)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NrCPs_vs_Profit_test!$A$2:$A$11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NrCPs_vs_Profit_test!$G$2:$G$11</c:f>
              <c:numCache>
                <c:formatCode>0.00E+00</c:formatCode>
                <c:ptCount val="10"/>
                <c:pt idx="0">
                  <c:v>356004.6</c:v>
                </c:pt>
                <c:pt idx="1">
                  <c:v>664617.69999999995</c:v>
                </c:pt>
                <c:pt idx="2">
                  <c:v>961276.4</c:v>
                </c:pt>
                <c:pt idx="3">
                  <c:v>1244672</c:v>
                </c:pt>
                <c:pt idx="4">
                  <c:v>1526211</c:v>
                </c:pt>
                <c:pt idx="5">
                  <c:v>1786406</c:v>
                </c:pt>
                <c:pt idx="6">
                  <c:v>1969061</c:v>
                </c:pt>
                <c:pt idx="7">
                  <c:v>2128046</c:v>
                </c:pt>
                <c:pt idx="8">
                  <c:v>2247080</c:v>
                </c:pt>
                <c:pt idx="9">
                  <c:v>2399832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3-42B9-B0F2-ED3DE6F3A05A}"/>
            </c:ext>
          </c:extLst>
        </c:ser>
        <c:ser>
          <c:idx val="4"/>
          <c:order val="3"/>
          <c:tx>
            <c:strRef>
              <c:f>NrCPs_vs_Profit_test!$H$1</c:f>
              <c:strCache>
                <c:ptCount val="1"/>
                <c:pt idx="0">
                  <c:v> Annual Gross Income(MPSP)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cat>
            <c:numRef>
              <c:f>NrCPs_vs_Profit_test!$A$2:$A$11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NrCPs_vs_Profit_test!$H$2:$H$11</c:f>
              <c:numCache>
                <c:formatCode>General</c:formatCode>
                <c:ptCount val="10"/>
                <c:pt idx="0">
                  <c:v>348835.761077</c:v>
                </c:pt>
                <c:pt idx="1">
                  <c:v>627235.38784700003</c:v>
                </c:pt>
                <c:pt idx="2">
                  <c:v>824479.30443999998</c:v>
                </c:pt>
                <c:pt idx="3">
                  <c:v>1110422.9746020001</c:v>
                </c:pt>
                <c:pt idx="4">
                  <c:v>1376125.7114220001</c:v>
                </c:pt>
                <c:pt idx="5">
                  <c:v>1625656.9053460001</c:v>
                </c:pt>
                <c:pt idx="6">
                  <c:v>1738834.1713159999</c:v>
                </c:pt>
                <c:pt idx="7">
                  <c:v>1838399.0086999999</c:v>
                </c:pt>
                <c:pt idx="8">
                  <c:v>2076884.8070640001</c:v>
                </c:pt>
                <c:pt idx="9">
                  <c:v>2076884.8070640001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3-42B9-B0F2-ED3DE6F3A05A}"/>
            </c:ext>
          </c:extLst>
        </c:ser>
        <c:ser>
          <c:idx val="5"/>
          <c:order val="4"/>
          <c:tx>
            <c:strRef>
              <c:f>NrCPs_vs_Profit_test!$I$1</c:f>
              <c:strCache>
                <c:ptCount val="1"/>
                <c:pt idx="0">
                  <c:v>CS Placement Cost (MPDP)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NrCPs_vs_Profit_test!$A$2:$A$11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NrCPs_vs_Profit_test!$I$2:$I$11</c:f>
              <c:numCache>
                <c:formatCode>General</c:formatCode>
                <c:ptCount val="10"/>
                <c:pt idx="0">
                  <c:v>31500</c:v>
                </c:pt>
                <c:pt idx="1">
                  <c:v>57000</c:v>
                </c:pt>
                <c:pt idx="2">
                  <c:v>79500</c:v>
                </c:pt>
                <c:pt idx="3">
                  <c:v>105000</c:v>
                </c:pt>
                <c:pt idx="4">
                  <c:v>133500</c:v>
                </c:pt>
                <c:pt idx="5">
                  <c:v>161500</c:v>
                </c:pt>
                <c:pt idx="6">
                  <c:v>184000</c:v>
                </c:pt>
                <c:pt idx="7">
                  <c:v>206500</c:v>
                </c:pt>
                <c:pt idx="8">
                  <c:v>232000</c:v>
                </c:pt>
                <c:pt idx="9">
                  <c:v>254500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73-42B9-B0F2-ED3DE6F3A05A}"/>
            </c:ext>
          </c:extLst>
        </c:ser>
        <c:ser>
          <c:idx val="6"/>
          <c:order val="5"/>
          <c:tx>
            <c:strRef>
              <c:f>NrCPs_vs_Profit_test!$J$1</c:f>
              <c:strCache>
                <c:ptCount val="1"/>
                <c:pt idx="0">
                  <c:v> CS Placement Cost (MPSP)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NrCPs_vs_Profit_test!$A$2:$A$11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NrCPs_vs_Profit_test!$J$2:$J$11</c:f>
              <c:numCache>
                <c:formatCode>General</c:formatCode>
                <c:ptCount val="10"/>
                <c:pt idx="0">
                  <c:v>31500</c:v>
                </c:pt>
                <c:pt idx="1">
                  <c:v>63000</c:v>
                </c:pt>
                <c:pt idx="2">
                  <c:v>88500</c:v>
                </c:pt>
                <c:pt idx="3">
                  <c:v>111000</c:v>
                </c:pt>
                <c:pt idx="4">
                  <c:v>136500</c:v>
                </c:pt>
                <c:pt idx="5">
                  <c:v>159000</c:v>
                </c:pt>
                <c:pt idx="6">
                  <c:v>181500</c:v>
                </c:pt>
                <c:pt idx="7">
                  <c:v>199500</c:v>
                </c:pt>
                <c:pt idx="8">
                  <c:v>222000</c:v>
                </c:pt>
                <c:pt idx="9">
                  <c:v>222000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73-42B9-B0F2-ED3DE6F3A05A}"/>
            </c:ext>
          </c:extLst>
        </c:ser>
        <c:ser>
          <c:idx val="7"/>
          <c:order val="6"/>
          <c:tx>
            <c:strRef>
              <c:f>NrCPs_vs_Profit_test!$K$1</c:f>
              <c:strCache>
                <c:ptCount val="1"/>
                <c:pt idx="0">
                  <c:v> SSs Expansion Annuity Fee (MPDP)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NrCPs_vs_Profit_test!$A$2:$A$11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NrCPs_vs_Profit_test!$K$2:$K$11</c:f>
              <c:numCache>
                <c:formatCode>General</c:formatCode>
                <c:ptCount val="1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275000</c:v>
                </c:pt>
                <c:pt idx="7">
                  <c:v>300000</c:v>
                </c:pt>
                <c:pt idx="8">
                  <c:v>300000</c:v>
                </c:pt>
                <c:pt idx="9">
                  <c:v>375000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73-42B9-B0F2-ED3DE6F3A05A}"/>
            </c:ext>
          </c:extLst>
        </c:ser>
        <c:ser>
          <c:idx val="8"/>
          <c:order val="7"/>
          <c:tx>
            <c:strRef>
              <c:f>NrCPs_vs_Profit_test!$L$1</c:f>
              <c:strCache>
                <c:ptCount val="1"/>
                <c:pt idx="0">
                  <c:v> SSs Expansion Annuity Fee (MPSP)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NrCPs_vs_Profit_test!$A$2:$A$11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NrCPs_vs_Profit_test!$L$2:$L$11</c:f>
              <c:numCache>
                <c:formatCode>General</c:formatCode>
                <c:ptCount val="10"/>
                <c:pt idx="0">
                  <c:v>0</c:v>
                </c:pt>
                <c:pt idx="1">
                  <c:v>25000</c:v>
                </c:pt>
                <c:pt idx="2">
                  <c:v>25000</c:v>
                </c:pt>
                <c:pt idx="3">
                  <c:v>125000</c:v>
                </c:pt>
                <c:pt idx="4">
                  <c:v>225000</c:v>
                </c:pt>
                <c:pt idx="5">
                  <c:v>275000</c:v>
                </c:pt>
                <c:pt idx="6">
                  <c:v>300000</c:v>
                </c:pt>
                <c:pt idx="7">
                  <c:v>350000</c:v>
                </c:pt>
                <c:pt idx="8">
                  <c:v>500000</c:v>
                </c:pt>
                <c:pt idx="9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73-42B9-B0F2-ED3DE6F3A05A}"/>
            </c:ext>
          </c:extLst>
        </c:ser>
        <c:ser>
          <c:idx val="0"/>
          <c:order val="8"/>
          <c:tx>
            <c:strRef>
              <c:f>NrCPs_vs_Profit_test!$E$1</c:f>
              <c:strCache>
                <c:ptCount val="1"/>
                <c:pt idx="0">
                  <c:v> Back-Stop Tech Cost (MPSP)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NrCPs_vs_Profit_test!$E$2:$E$11</c:f>
              <c:numCache>
                <c:formatCode>0.00E+00</c:formatCode>
                <c:ptCount val="10"/>
                <c:pt idx="0">
                  <c:v>1815.9203979999875</c:v>
                </c:pt>
                <c:pt idx="1">
                  <c:v>27238.805971000053</c:v>
                </c:pt>
                <c:pt idx="2">
                  <c:v>37680.348258999991</c:v>
                </c:pt>
                <c:pt idx="3">
                  <c:v>57201.4925370001</c:v>
                </c:pt>
                <c:pt idx="4">
                  <c:v>62649.253731000121</c:v>
                </c:pt>
                <c:pt idx="5">
                  <c:v>106685.32338300021</c:v>
                </c:pt>
                <c:pt idx="6">
                  <c:v>111225.12437799992</c:v>
                </c:pt>
                <c:pt idx="7">
                  <c:v>109863.1840799998</c:v>
                </c:pt>
                <c:pt idx="8">
                  <c:v>163432.83582000015</c:v>
                </c:pt>
                <c:pt idx="9">
                  <c:v>163432.83582000015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7-43AF-9F50-32B37A457D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5166776"/>
        <c:axId val="715171368"/>
      </c:lineChart>
      <c:catAx>
        <c:axId val="71516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 b="0" i="0" baseline="0">
                    <a:effectLst/>
                  </a:rPr>
                  <a:t>Number of CPs Budget </a:t>
                </a:r>
                <a:endParaRPr lang="de-DE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5171368"/>
        <c:crosses val="autoZero"/>
        <c:auto val="1"/>
        <c:lblAlgn val="ctr"/>
        <c:lblOffset val="100"/>
        <c:noMultiLvlLbl val="0"/>
      </c:catAx>
      <c:valAx>
        <c:axId val="71517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[Euro]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51667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5.8968249530242572E-2"/>
          <c:y val="5.344705925523846E-2"/>
          <c:w val="0.91900443341751081"/>
          <c:h val="0.15918577811714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2F2">
        <a:alpha val="9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346364</xdr:colOff>
      <xdr:row>7</xdr:row>
      <xdr:rowOff>34636</xdr:rowOff>
    </xdr:from>
    <xdr:to>
      <xdr:col>38</xdr:col>
      <xdr:colOff>390897</xdr:colOff>
      <xdr:row>66</xdr:row>
      <xdr:rowOff>128649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A8BA4-64BB-27A7-8C83-802DEA51A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topLeftCell="B3" zoomScale="55" zoomScaleNormal="55" workbookViewId="0">
      <selection activeCell="F28" sqref="F28"/>
    </sheetView>
  </sheetViews>
  <sheetFormatPr defaultRowHeight="15" x14ac:dyDescent="0.25"/>
  <cols>
    <col min="1" max="1" width="11.7109375" bestFit="1" customWidth="1"/>
    <col min="2" max="2" width="16.42578125" customWidth="1"/>
    <col min="3" max="3" width="12.85546875" bestFit="1" customWidth="1"/>
    <col min="4" max="5" width="12" customWidth="1"/>
    <col min="6" max="6" width="16.42578125" customWidth="1"/>
    <col min="7" max="7" width="12.5703125" customWidth="1"/>
    <col min="8" max="8" width="11.5703125" bestFit="1" customWidth="1"/>
    <col min="9" max="9" width="11.7109375" bestFit="1" customWidth="1"/>
    <col min="10" max="10" width="11.5703125" bestFit="1" customWidth="1"/>
    <col min="11" max="11" width="9.5703125" bestFit="1" customWidth="1"/>
    <col min="12" max="12" width="12.28515625" bestFit="1" customWidth="1"/>
    <col min="13" max="13" width="12" bestFit="1" customWidth="1"/>
    <col min="18" max="18" width="9.5703125" bestFit="1" customWidth="1"/>
    <col min="19" max="19" width="11.7109375" bestFit="1" customWidth="1"/>
    <col min="20" max="20" width="13" customWidth="1"/>
    <col min="21" max="22" width="9.5703125" bestFit="1" customWidth="1"/>
    <col min="23" max="23" width="11.7109375" bestFit="1" customWidth="1"/>
  </cols>
  <sheetData>
    <row r="1" spans="1:23" ht="75" x14ac:dyDescent="0.25">
      <c r="A1" s="7" t="s">
        <v>2</v>
      </c>
      <c r="B1" s="9" t="s">
        <v>16</v>
      </c>
      <c r="C1" s="7" t="s">
        <v>3</v>
      </c>
      <c r="D1" s="7" t="s">
        <v>4</v>
      </c>
      <c r="E1" s="7" t="s">
        <v>18</v>
      </c>
      <c r="F1" s="9" t="s">
        <v>17</v>
      </c>
      <c r="G1" s="8" t="s">
        <v>0</v>
      </c>
      <c r="H1" s="7" t="s">
        <v>12</v>
      </c>
      <c r="I1" s="8" t="s">
        <v>13</v>
      </c>
      <c r="J1" s="7" t="s">
        <v>19</v>
      </c>
      <c r="K1" s="7" t="s">
        <v>1</v>
      </c>
      <c r="L1" s="7" t="s">
        <v>5</v>
      </c>
      <c r="M1" s="1" t="s">
        <v>11</v>
      </c>
      <c r="N1" s="9" t="s">
        <v>14</v>
      </c>
      <c r="O1" s="9" t="s">
        <v>15</v>
      </c>
      <c r="P1" s="9"/>
      <c r="Q1" s="9"/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 spans="1:23" x14ac:dyDescent="0.25">
      <c r="A2" s="3">
        <v>10</v>
      </c>
      <c r="B2" s="10">
        <f xml:space="preserve"> G2-I2-K2</f>
        <v>324504.59999999998</v>
      </c>
      <c r="C2" s="3">
        <f t="shared" ref="C2:C11" si="0">-M2</f>
        <v>324504.60113299999</v>
      </c>
      <c r="D2" s="3">
        <v>315519.84067900002</v>
      </c>
      <c r="E2" s="5">
        <f>F2-D2</f>
        <v>1815.9203979999875</v>
      </c>
      <c r="F2" s="10">
        <f>H2-J2-L2</f>
        <v>317335.761077</v>
      </c>
      <c r="G2" s="5">
        <v>356004.6</v>
      </c>
      <c r="H2" s="3">
        <v>348835.761077</v>
      </c>
      <c r="I2" s="3">
        <v>31500</v>
      </c>
      <c r="J2" s="3">
        <v>31500</v>
      </c>
      <c r="K2" s="3">
        <v>0</v>
      </c>
      <c r="L2" s="3">
        <v>0</v>
      </c>
      <c r="M2" s="3">
        <v>-324504.60113299999</v>
      </c>
      <c r="N2">
        <f>D2/C2</f>
        <v>0.97231237886110122</v>
      </c>
      <c r="O2">
        <f>1/N2</f>
        <v>1.0284760553715568</v>
      </c>
      <c r="R2" s="2">
        <v>10</v>
      </c>
      <c r="S2" s="3">
        <v>315519.84067900002</v>
      </c>
      <c r="T2" s="3"/>
      <c r="U2" s="3">
        <v>31500</v>
      </c>
      <c r="V2" s="3">
        <v>0</v>
      </c>
      <c r="W2" s="3">
        <v>348835.761077</v>
      </c>
    </row>
    <row r="3" spans="1:23" x14ac:dyDescent="0.25">
      <c r="A3" s="4">
        <v>20</v>
      </c>
      <c r="B3" s="10">
        <f t="shared" ref="B3:B11" si="1" xml:space="preserve"> G3-I3-K3</f>
        <v>557617.69999999995</v>
      </c>
      <c r="C3" s="3">
        <f t="shared" si="0"/>
        <v>557617.66214599996</v>
      </c>
      <c r="D3" s="4">
        <v>511996.58187599998</v>
      </c>
      <c r="E3" s="5">
        <f t="shared" ref="E3:E11" si="2">F3-D3</f>
        <v>27238.805971000053</v>
      </c>
      <c r="F3" s="10">
        <f t="shared" ref="F3:F11" si="3">H3-J3-L3</f>
        <v>539235.38784700003</v>
      </c>
      <c r="G3" s="6">
        <v>664617.69999999995</v>
      </c>
      <c r="H3" s="4">
        <v>627235.38784700003</v>
      </c>
      <c r="I3" s="4">
        <v>57000</v>
      </c>
      <c r="J3" s="4">
        <v>63000</v>
      </c>
      <c r="K3" s="4">
        <v>50000</v>
      </c>
      <c r="L3" s="4">
        <v>25000</v>
      </c>
      <c r="M3" s="4">
        <v>-557617.66214599996</v>
      </c>
      <c r="N3">
        <f t="shared" ref="N3:N11" si="4">D3/C3</f>
        <v>0.91818573304434703</v>
      </c>
      <c r="O3">
        <f t="shared" ref="O3:O11" si="5">1/N3</f>
        <v>1.0891042672645204</v>
      </c>
      <c r="R3" s="1">
        <v>20</v>
      </c>
      <c r="S3" s="4">
        <v>511996.58187599998</v>
      </c>
      <c r="T3" s="4"/>
      <c r="U3" s="4">
        <v>63000</v>
      </c>
      <c r="V3" s="4">
        <v>25000</v>
      </c>
      <c r="W3" s="4">
        <v>627235.38784700003</v>
      </c>
    </row>
    <row r="4" spans="1:23" x14ac:dyDescent="0.25">
      <c r="A4" s="3">
        <v>30</v>
      </c>
      <c r="B4" s="10">
        <f t="shared" si="1"/>
        <v>781776.4</v>
      </c>
      <c r="C4" s="3">
        <f t="shared" si="0"/>
        <v>781776.44869600004</v>
      </c>
      <c r="D4" s="3">
        <v>673298.95618099999</v>
      </c>
      <c r="E4" s="5">
        <f t="shared" si="2"/>
        <v>37680.348258999991</v>
      </c>
      <c r="F4" s="10">
        <f t="shared" si="3"/>
        <v>710979.30443999998</v>
      </c>
      <c r="G4" s="5">
        <v>961276.4</v>
      </c>
      <c r="H4" s="3">
        <v>824479.30443999998</v>
      </c>
      <c r="I4" s="3">
        <v>79500</v>
      </c>
      <c r="J4" s="3">
        <v>88500</v>
      </c>
      <c r="K4" s="3">
        <v>100000</v>
      </c>
      <c r="L4" s="3">
        <v>25000</v>
      </c>
      <c r="M4" s="3">
        <v>-781776.44869600004</v>
      </c>
      <c r="N4">
        <f t="shared" si="4"/>
        <v>0.86124231204976809</v>
      </c>
      <c r="O4">
        <f t="shared" si="5"/>
        <v>1.1611134125772187</v>
      </c>
      <c r="R4" s="2">
        <v>30</v>
      </c>
      <c r="S4" s="3">
        <v>673298.95618099999</v>
      </c>
      <c r="T4" s="3"/>
      <c r="U4" s="3">
        <v>88500</v>
      </c>
      <c r="V4" s="3">
        <v>25000</v>
      </c>
      <c r="W4" s="3">
        <v>824479.30443999998</v>
      </c>
    </row>
    <row r="5" spans="1:23" x14ac:dyDescent="0.25">
      <c r="A5" s="4">
        <v>40</v>
      </c>
      <c r="B5" s="10">
        <f t="shared" si="1"/>
        <v>989672</v>
      </c>
      <c r="C5" s="3">
        <f t="shared" si="0"/>
        <v>989672.44634300005</v>
      </c>
      <c r="D5" s="4">
        <v>817221.48206499999</v>
      </c>
      <c r="E5" s="5">
        <f t="shared" si="2"/>
        <v>57201.4925370001</v>
      </c>
      <c r="F5" s="10">
        <f t="shared" si="3"/>
        <v>874422.97460200009</v>
      </c>
      <c r="G5" s="6">
        <v>1244672</v>
      </c>
      <c r="H5" s="4">
        <v>1110422.9746020001</v>
      </c>
      <c r="I5" s="4">
        <v>105000</v>
      </c>
      <c r="J5" s="4">
        <v>111000</v>
      </c>
      <c r="K5" s="4">
        <v>150000</v>
      </c>
      <c r="L5" s="4">
        <v>125000</v>
      </c>
      <c r="M5" s="4">
        <v>-989672.44634300005</v>
      </c>
      <c r="N5">
        <f t="shared" si="4"/>
        <v>0.82574945385694598</v>
      </c>
      <c r="O5">
        <f t="shared" si="5"/>
        <v>1.2110210855473862</v>
      </c>
      <c r="R5" s="1">
        <v>40</v>
      </c>
      <c r="S5" s="4">
        <v>817221.48206499999</v>
      </c>
      <c r="T5" s="4"/>
      <c r="U5" s="4">
        <v>111000</v>
      </c>
      <c r="V5" s="4">
        <v>125000</v>
      </c>
      <c r="W5" s="4">
        <v>1110422.9746020001</v>
      </c>
    </row>
    <row r="6" spans="1:23" x14ac:dyDescent="0.25">
      <c r="A6" s="3">
        <v>50</v>
      </c>
      <c r="B6" s="10">
        <f t="shared" si="1"/>
        <v>1192711</v>
      </c>
      <c r="C6" s="3">
        <f t="shared" si="0"/>
        <v>1192710.6207669999</v>
      </c>
      <c r="D6" s="3">
        <v>951976.45769099996</v>
      </c>
      <c r="E6" s="5">
        <f t="shared" si="2"/>
        <v>62649.253731000121</v>
      </c>
      <c r="F6" s="10">
        <f t="shared" si="3"/>
        <v>1014625.7114220001</v>
      </c>
      <c r="G6" s="5">
        <v>1526211</v>
      </c>
      <c r="H6" s="3">
        <v>1376125.7114220001</v>
      </c>
      <c r="I6" s="3">
        <v>133500</v>
      </c>
      <c r="J6" s="3">
        <v>136500</v>
      </c>
      <c r="K6" s="3">
        <v>200000</v>
      </c>
      <c r="L6" s="3">
        <v>225000</v>
      </c>
      <c r="M6" s="3">
        <v>-1192710.6207669999</v>
      </c>
      <c r="N6">
        <f t="shared" si="4"/>
        <v>0.79816213682981185</v>
      </c>
      <c r="O6">
        <f t="shared" si="5"/>
        <v>1.2528782735445956</v>
      </c>
      <c r="R6" s="2">
        <v>50</v>
      </c>
      <c r="S6" s="3">
        <v>951976.45769099996</v>
      </c>
      <c r="T6" s="3"/>
      <c r="U6" s="3">
        <v>136500</v>
      </c>
      <c r="V6" s="3">
        <v>225000</v>
      </c>
      <c r="W6" s="3">
        <v>1376125.7114220001</v>
      </c>
    </row>
    <row r="7" spans="1:23" x14ac:dyDescent="0.25">
      <c r="A7" s="4">
        <v>60</v>
      </c>
      <c r="B7" s="10">
        <f t="shared" si="1"/>
        <v>1374906</v>
      </c>
      <c r="C7" s="3">
        <f t="shared" si="0"/>
        <v>1374906.4853159999</v>
      </c>
      <c r="D7" s="4">
        <v>1084971.5819629999</v>
      </c>
      <c r="E7" s="5">
        <f t="shared" si="2"/>
        <v>106685.32338300021</v>
      </c>
      <c r="F7" s="10">
        <f t="shared" si="3"/>
        <v>1191656.9053460001</v>
      </c>
      <c r="G7" s="6">
        <v>1786406</v>
      </c>
      <c r="H7" s="4">
        <v>1625656.9053460001</v>
      </c>
      <c r="I7" s="4">
        <v>161500</v>
      </c>
      <c r="J7" s="4">
        <v>159000</v>
      </c>
      <c r="K7" s="4">
        <v>250000</v>
      </c>
      <c r="L7" s="4">
        <v>275000</v>
      </c>
      <c r="M7" s="4">
        <v>-1374906.4853159999</v>
      </c>
      <c r="N7">
        <f t="shared" si="4"/>
        <v>0.78912391028080486</v>
      </c>
      <c r="O7">
        <f t="shared" si="5"/>
        <v>1.2672281082500163</v>
      </c>
      <c r="R7" s="1">
        <v>60</v>
      </c>
      <c r="S7" s="4">
        <v>1084971.5819629999</v>
      </c>
      <c r="T7" s="4"/>
      <c r="U7" s="4">
        <v>159000</v>
      </c>
      <c r="V7" s="4">
        <v>275000</v>
      </c>
      <c r="W7" s="4">
        <v>1625656.9053460001</v>
      </c>
    </row>
    <row r="8" spans="1:23" x14ac:dyDescent="0.25">
      <c r="A8" s="3">
        <v>70</v>
      </c>
      <c r="B8" s="10">
        <f t="shared" si="1"/>
        <v>1510061</v>
      </c>
      <c r="C8" s="3">
        <f t="shared" si="0"/>
        <v>1510060.7080920001</v>
      </c>
      <c r="D8" s="3">
        <v>1146109.046938</v>
      </c>
      <c r="E8" s="5">
        <f t="shared" si="2"/>
        <v>111225.12437799992</v>
      </c>
      <c r="F8" s="10">
        <f t="shared" si="3"/>
        <v>1257334.1713159999</v>
      </c>
      <c r="G8" s="5">
        <v>1969061</v>
      </c>
      <c r="H8" s="3">
        <v>1738834.1713159999</v>
      </c>
      <c r="I8" s="3">
        <v>184000</v>
      </c>
      <c r="J8" s="3">
        <v>181500</v>
      </c>
      <c r="K8" s="3">
        <v>275000</v>
      </c>
      <c r="L8" s="3">
        <v>300000</v>
      </c>
      <c r="M8" s="3">
        <v>-1510060.7080920001</v>
      </c>
      <c r="N8">
        <f t="shared" si="4"/>
        <v>0.75898209972375075</v>
      </c>
      <c r="O8">
        <f t="shared" si="5"/>
        <v>1.3175541298852416</v>
      </c>
      <c r="R8" s="2">
        <v>70</v>
      </c>
      <c r="S8" s="3">
        <v>1146109.046938</v>
      </c>
      <c r="T8" s="3"/>
      <c r="U8" s="3">
        <v>181500</v>
      </c>
      <c r="V8" s="3">
        <v>300000</v>
      </c>
      <c r="W8" s="3">
        <v>1738834.1713159999</v>
      </c>
    </row>
    <row r="9" spans="1:23" x14ac:dyDescent="0.25">
      <c r="A9" s="4">
        <v>80</v>
      </c>
      <c r="B9" s="10">
        <f t="shared" si="1"/>
        <v>1621546</v>
      </c>
      <c r="C9" s="3">
        <f t="shared" si="0"/>
        <v>1621546.011555</v>
      </c>
      <c r="D9" s="4">
        <v>1179035.8246200001</v>
      </c>
      <c r="E9" s="5">
        <f t="shared" si="2"/>
        <v>109863.1840799998</v>
      </c>
      <c r="F9" s="10">
        <f t="shared" si="3"/>
        <v>1288899.0086999999</v>
      </c>
      <c r="G9" s="6">
        <v>2128046</v>
      </c>
      <c r="H9" s="4">
        <v>1838399.0086999999</v>
      </c>
      <c r="I9" s="4">
        <v>206500</v>
      </c>
      <c r="J9" s="4">
        <v>199500</v>
      </c>
      <c r="K9" s="4">
        <v>300000</v>
      </c>
      <c r="L9" s="4">
        <v>350000</v>
      </c>
      <c r="M9" s="4">
        <v>-1621546.011555</v>
      </c>
      <c r="N9">
        <f t="shared" si="4"/>
        <v>0.72710599404413467</v>
      </c>
      <c r="O9">
        <f t="shared" si="5"/>
        <v>1.3753153022959412</v>
      </c>
      <c r="R9" s="1">
        <v>80</v>
      </c>
      <c r="S9" s="4">
        <v>1179035.8246200001</v>
      </c>
      <c r="T9" s="4"/>
      <c r="U9" s="4">
        <v>199500</v>
      </c>
      <c r="V9" s="4">
        <v>350000</v>
      </c>
      <c r="W9" s="4">
        <v>1838399.0086999999</v>
      </c>
    </row>
    <row r="10" spans="1:23" x14ac:dyDescent="0.25">
      <c r="A10" s="3">
        <v>90</v>
      </c>
      <c r="B10" s="10">
        <f t="shared" si="1"/>
        <v>1715080</v>
      </c>
      <c r="C10" s="3">
        <f t="shared" si="0"/>
        <v>1715079.8219709999</v>
      </c>
      <c r="D10" s="3">
        <v>1191451.9712439999</v>
      </c>
      <c r="E10" s="5">
        <f t="shared" si="2"/>
        <v>163432.83582000015</v>
      </c>
      <c r="F10" s="10">
        <f t="shared" si="3"/>
        <v>1354884.8070640001</v>
      </c>
      <c r="G10" s="5">
        <v>2247080</v>
      </c>
      <c r="H10" s="3">
        <v>2076884.8070640001</v>
      </c>
      <c r="I10" s="3">
        <v>232000</v>
      </c>
      <c r="J10" s="3">
        <v>222000</v>
      </c>
      <c r="K10" s="3">
        <v>300000</v>
      </c>
      <c r="L10" s="3">
        <v>500000</v>
      </c>
      <c r="M10" s="3">
        <v>-1715079.8219709999</v>
      </c>
      <c r="N10">
        <f t="shared" si="4"/>
        <v>0.69469184814661411</v>
      </c>
      <c r="O10">
        <f t="shared" si="5"/>
        <v>1.439487166385967</v>
      </c>
      <c r="R10" s="2">
        <v>90</v>
      </c>
      <c r="S10" s="3">
        <v>1191451.9712439999</v>
      </c>
      <c r="T10" s="3"/>
      <c r="U10" s="3">
        <v>222000</v>
      </c>
      <c r="V10" s="3">
        <v>500000</v>
      </c>
      <c r="W10" s="3">
        <v>2076884.8070640001</v>
      </c>
    </row>
    <row r="11" spans="1:23" x14ac:dyDescent="0.25">
      <c r="A11" s="4">
        <v>100</v>
      </c>
      <c r="B11" s="10">
        <f t="shared" si="1"/>
        <v>1770332</v>
      </c>
      <c r="C11" s="3">
        <f t="shared" si="0"/>
        <v>1770332.4611140001</v>
      </c>
      <c r="D11" s="4">
        <v>1191451.9712439999</v>
      </c>
      <c r="E11" s="5">
        <f t="shared" si="2"/>
        <v>163432.83582000015</v>
      </c>
      <c r="F11" s="10">
        <f t="shared" si="3"/>
        <v>1354884.8070640001</v>
      </c>
      <c r="G11" s="6">
        <v>2399832</v>
      </c>
      <c r="H11" s="4">
        <v>2076884.8070640001</v>
      </c>
      <c r="I11" s="4">
        <v>254500</v>
      </c>
      <c r="J11" s="4">
        <v>222000</v>
      </c>
      <c r="K11" s="4">
        <v>375000</v>
      </c>
      <c r="L11" s="4">
        <v>500000</v>
      </c>
      <c r="M11" s="4">
        <v>-1770332.4611140001</v>
      </c>
      <c r="N11">
        <f t="shared" si="4"/>
        <v>0.67301029462808715</v>
      </c>
      <c r="O11">
        <f t="shared" si="5"/>
        <v>1.485861372377091</v>
      </c>
      <c r="R11" s="1">
        <v>100</v>
      </c>
      <c r="S11" s="4">
        <v>1191451.9712439999</v>
      </c>
      <c r="T11" s="4"/>
      <c r="U11" s="4">
        <v>222000</v>
      </c>
      <c r="V11" s="4">
        <v>500000</v>
      </c>
      <c r="W11" s="4">
        <v>2076884.8070640001</v>
      </c>
    </row>
    <row r="19" spans="3:11" x14ac:dyDescent="0.25">
      <c r="G19" s="1"/>
      <c r="I19" s="1"/>
      <c r="K19" s="1"/>
    </row>
    <row r="20" spans="3:11" x14ac:dyDescent="0.25">
      <c r="C20" s="2"/>
      <c r="G20" s="3"/>
      <c r="I20" s="3"/>
      <c r="K20" s="5"/>
    </row>
    <row r="21" spans="3:11" x14ac:dyDescent="0.25">
      <c r="C21" s="1"/>
      <c r="G21" s="4"/>
      <c r="I21" s="4"/>
      <c r="K21" s="6"/>
    </row>
    <row r="22" spans="3:11" x14ac:dyDescent="0.25">
      <c r="C22" s="2"/>
      <c r="G22" s="3"/>
      <c r="I22" s="3"/>
      <c r="K22" s="5"/>
    </row>
    <row r="23" spans="3:11" x14ac:dyDescent="0.25">
      <c r="C23" s="1"/>
      <c r="G23" s="4"/>
      <c r="I23" s="4"/>
      <c r="K23" s="6"/>
    </row>
    <row r="24" spans="3:11" x14ac:dyDescent="0.25">
      <c r="C24" s="2"/>
      <c r="G24" s="3"/>
      <c r="I24" s="3"/>
      <c r="K24" s="5"/>
    </row>
    <row r="25" spans="3:11" x14ac:dyDescent="0.25">
      <c r="C25" s="1"/>
      <c r="G25" s="4"/>
      <c r="I25" s="4"/>
      <c r="K25" s="6"/>
    </row>
    <row r="26" spans="3:11" x14ac:dyDescent="0.25">
      <c r="C26" s="2"/>
      <c r="G26" s="3"/>
      <c r="I26" s="3"/>
      <c r="K26" s="5"/>
    </row>
    <row r="27" spans="3:11" x14ac:dyDescent="0.25">
      <c r="C27" s="1"/>
      <c r="G27" s="4"/>
      <c r="I27" s="4"/>
      <c r="K27" s="6"/>
    </row>
    <row r="28" spans="3:11" x14ac:dyDescent="0.25">
      <c r="C28" s="2"/>
      <c r="G28" s="3"/>
      <c r="I28" s="3"/>
      <c r="K28" s="5"/>
    </row>
    <row r="29" spans="3:11" x14ac:dyDescent="0.25">
      <c r="C29" s="1"/>
      <c r="G29" s="4"/>
      <c r="I29" s="4"/>
      <c r="K29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NrCPs_vs_Profit_test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Gen (T SEI IND-DE)</dc:creator>
  <cp:lastModifiedBy>Li, Gen (T REE ENS ESM-DE)</cp:lastModifiedBy>
  <dcterms:created xsi:type="dcterms:W3CDTF">2015-06-05T18:19:34Z</dcterms:created>
  <dcterms:modified xsi:type="dcterms:W3CDTF">2023-01-15T12:37:02Z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2023-01-10T17:05:02Z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54c73344-7e17-4f36-8130-75e56600313c</vt:lpwstr>
  </property>
  <property fmtid="{D5CDD505-2E9C-101B-9397-08002B2CF9AE}" pid="8" name="MSIP_Label_9d258917-277f-42cd-a3cd-14c4e9ee58bc_ContentBits">
    <vt:lpwstr>0</vt:lpwstr>
  </property>
</Properties>
</file>