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xr:revisionPtr revIDLastSave="0" documentId="8_{E3E5678A-F5BF-4D68-83BD-C04DC699CD3F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Parameters" sheetId="1" r:id="rId1"/>
    <sheet name="Cytoplasmic Pulling Model" sheetId="2" r:id="rId2"/>
    <sheet name="Pushing Model" sheetId="3" r:id="rId3"/>
    <sheet name="Cortex Pulling Mode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B5" i="3"/>
  <c r="C5" i="3" s="1"/>
  <c r="B6" i="3" s="1"/>
  <c r="C6" i="3" s="1"/>
  <c r="B7" i="3" s="1"/>
  <c r="C7" i="3" s="1"/>
  <c r="B8" i="3" s="1"/>
  <c r="C8" i="3" s="1"/>
  <c r="B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28" i="3" s="1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43" i="3" s="1"/>
  <c r="C43" i="3" s="1"/>
  <c r="B44" i="3" s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0" i="3" s="1"/>
  <c r="C50" i="3" s="1"/>
  <c r="B51" i="3" s="1"/>
  <c r="C51" i="3" s="1"/>
  <c r="B52" i="3" s="1"/>
  <c r="C52" i="3" s="1"/>
  <c r="B53" i="3" s="1"/>
  <c r="C53" i="3" s="1"/>
  <c r="B54" i="3" s="1"/>
  <c r="C54" i="3" s="1"/>
  <c r="B55" i="3" s="1"/>
  <c r="C55" i="3" s="1"/>
  <c r="B56" i="3" s="1"/>
  <c r="C56" i="3" s="1"/>
  <c r="B57" i="3" s="1"/>
  <c r="C57" i="3" s="1"/>
  <c r="B58" i="3" s="1"/>
  <c r="C58" i="3" s="1"/>
  <c r="B59" i="3" s="1"/>
  <c r="C59" i="3" s="1"/>
  <c r="B60" i="3" s="1"/>
  <c r="C60" i="3" s="1"/>
  <c r="B61" i="3" s="1"/>
  <c r="C61" i="3" s="1"/>
  <c r="B62" i="3" s="1"/>
  <c r="C62" i="3" s="1"/>
  <c r="B63" i="3" s="1"/>
  <c r="C63" i="3" s="1"/>
  <c r="B64" i="3" s="1"/>
  <c r="C64" i="3" s="1"/>
  <c r="B65" i="3" s="1"/>
  <c r="C65" i="3" s="1"/>
  <c r="B66" i="3" s="1"/>
  <c r="C66" i="3" s="1"/>
  <c r="B67" i="3" s="1"/>
  <c r="C67" i="3" s="1"/>
  <c r="B68" i="3" s="1"/>
  <c r="C68" i="3" s="1"/>
  <c r="B69" i="3" s="1"/>
  <c r="C69" i="3" s="1"/>
  <c r="B70" i="3" s="1"/>
  <c r="C70" i="3" s="1"/>
  <c r="B71" i="3" s="1"/>
  <c r="C71" i="3" s="1"/>
  <c r="B72" i="3" s="1"/>
  <c r="C72" i="3" s="1"/>
  <c r="B73" i="3" s="1"/>
  <c r="C73" i="3" s="1"/>
  <c r="B74" i="3" s="1"/>
  <c r="C74" i="3" s="1"/>
  <c r="B75" i="3" s="1"/>
  <c r="C75" i="3" s="1"/>
  <c r="B76" i="3" s="1"/>
  <c r="C76" i="3" s="1"/>
  <c r="B77" i="3" s="1"/>
  <c r="C77" i="3" s="1"/>
  <c r="B78" i="3" s="1"/>
  <c r="C78" i="3" s="1"/>
  <c r="B79" i="3" s="1"/>
  <c r="C79" i="3" s="1"/>
  <c r="B80" i="3" s="1"/>
  <c r="C80" i="3" s="1"/>
  <c r="B81" i="3" s="1"/>
  <c r="C81" i="3" s="1"/>
  <c r="B82" i="3" s="1"/>
  <c r="C82" i="3" s="1"/>
  <c r="B83" i="3" s="1"/>
  <c r="C83" i="3" s="1"/>
  <c r="B84" i="3" s="1"/>
  <c r="C84" i="3" s="1"/>
  <c r="B85" i="3" s="1"/>
  <c r="C85" i="3" s="1"/>
  <c r="B86" i="3" s="1"/>
  <c r="C86" i="3" s="1"/>
  <c r="B87" i="3" s="1"/>
  <c r="C87" i="3" s="1"/>
  <c r="B88" i="3" s="1"/>
  <c r="C88" i="3" s="1"/>
  <c r="B89" i="3" s="1"/>
  <c r="C89" i="3" s="1"/>
  <c r="B90" i="3" s="1"/>
  <c r="C90" i="3" s="1"/>
  <c r="B91" i="3" s="1"/>
  <c r="C91" i="3" s="1"/>
  <c r="B92" i="3" s="1"/>
  <c r="C92" i="3" s="1"/>
  <c r="B93" i="3" s="1"/>
  <c r="C93" i="3" s="1"/>
  <c r="B94" i="3" s="1"/>
  <c r="C94" i="3" s="1"/>
  <c r="B95" i="3" s="1"/>
  <c r="C95" i="3" s="1"/>
  <c r="B96" i="3" s="1"/>
  <c r="C96" i="3" s="1"/>
  <c r="B97" i="3" s="1"/>
  <c r="C97" i="3" s="1"/>
  <c r="B98" i="3" s="1"/>
  <c r="C98" i="3" s="1"/>
  <c r="B99" i="3" s="1"/>
  <c r="C99" i="3" s="1"/>
  <c r="B100" i="3" s="1"/>
  <c r="C100" i="3" s="1"/>
  <c r="B101" i="3" s="1"/>
  <c r="C101" i="3" s="1"/>
  <c r="B102" i="3" s="1"/>
  <c r="C102" i="3" s="1"/>
  <c r="B103" i="3" s="1"/>
  <c r="C103" i="3" s="1"/>
  <c r="B104" i="3" s="1"/>
  <c r="C104" i="3" s="1"/>
  <c r="B105" i="3" s="1"/>
  <c r="C105" i="3" s="1"/>
  <c r="B106" i="3" s="1"/>
  <c r="C106" i="3" s="1"/>
  <c r="B107" i="3" s="1"/>
  <c r="C107" i="3" s="1"/>
  <c r="B108" i="3" s="1"/>
  <c r="C108" i="3" s="1"/>
  <c r="B109" i="3" s="1"/>
  <c r="C109" i="3" s="1"/>
  <c r="B110" i="3" s="1"/>
  <c r="C110" i="3" s="1"/>
  <c r="B111" i="3" s="1"/>
  <c r="C111" i="3" s="1"/>
  <c r="B112" i="3" s="1"/>
  <c r="C112" i="3" s="1"/>
  <c r="B113" i="3" s="1"/>
  <c r="C113" i="3" s="1"/>
  <c r="B114" i="3" s="1"/>
  <c r="C114" i="3" s="1"/>
  <c r="B115" i="3" s="1"/>
  <c r="C115" i="3" s="1"/>
  <c r="B116" i="3" s="1"/>
  <c r="C116" i="3" s="1"/>
  <c r="B117" i="3" s="1"/>
  <c r="C117" i="3" s="1"/>
  <c r="B118" i="3" s="1"/>
  <c r="C118" i="3" s="1"/>
  <c r="B119" i="3" s="1"/>
  <c r="C119" i="3" s="1"/>
  <c r="B120" i="3" s="1"/>
  <c r="C120" i="3" s="1"/>
  <c r="B121" i="3" s="1"/>
  <c r="C121" i="3" s="1"/>
  <c r="B122" i="3" s="1"/>
  <c r="C122" i="3" s="1"/>
  <c r="B123" i="3" s="1"/>
  <c r="C123" i="3" s="1"/>
  <c r="B124" i="3" s="1"/>
  <c r="C124" i="3" s="1"/>
  <c r="B125" i="3" s="1"/>
  <c r="C125" i="3" s="1"/>
  <c r="B126" i="3" s="1"/>
  <c r="C126" i="3" s="1"/>
  <c r="B127" i="3" s="1"/>
  <c r="C127" i="3" s="1"/>
  <c r="B128" i="3" s="1"/>
  <c r="C128" i="3" s="1"/>
  <c r="B129" i="3" s="1"/>
  <c r="C129" i="3" s="1"/>
  <c r="B130" i="3" s="1"/>
  <c r="C130" i="3" s="1"/>
  <c r="B131" i="3" s="1"/>
  <c r="C131" i="3" s="1"/>
  <c r="B132" i="3" s="1"/>
  <c r="C132" i="3" s="1"/>
  <c r="B133" i="3" s="1"/>
  <c r="C133" i="3" s="1"/>
  <c r="B134" i="3" s="1"/>
  <c r="C134" i="3" s="1"/>
  <c r="B135" i="3" s="1"/>
  <c r="C135" i="3" s="1"/>
  <c r="B136" i="3" s="1"/>
  <c r="C136" i="3" s="1"/>
  <c r="B137" i="3" s="1"/>
  <c r="C137" i="3" s="1"/>
  <c r="B138" i="3" s="1"/>
  <c r="C138" i="3" s="1"/>
  <c r="B139" i="3" s="1"/>
  <c r="C139" i="3" s="1"/>
  <c r="B140" i="3" s="1"/>
  <c r="C140" i="3" s="1"/>
  <c r="B141" i="3" s="1"/>
  <c r="C141" i="3" s="1"/>
  <c r="B142" i="3" s="1"/>
  <c r="C142" i="3" s="1"/>
  <c r="B143" i="3" s="1"/>
  <c r="C143" i="3" s="1"/>
  <c r="B144" i="3" s="1"/>
  <c r="C144" i="3" s="1"/>
  <c r="B145" i="3" s="1"/>
  <c r="C145" i="3" s="1"/>
  <c r="B146" i="3" s="1"/>
  <c r="C146" i="3" s="1"/>
  <c r="B147" i="3" s="1"/>
  <c r="C147" i="3" s="1"/>
  <c r="B148" i="3" s="1"/>
  <c r="C148" i="3" s="1"/>
  <c r="B149" i="3" s="1"/>
  <c r="C149" i="3" s="1"/>
  <c r="B150" i="3" s="1"/>
  <c r="C150" i="3" s="1"/>
  <c r="B151" i="3" s="1"/>
  <c r="C151" i="3" s="1"/>
  <c r="B152" i="3" s="1"/>
  <c r="C152" i="3" s="1"/>
  <c r="B153" i="3" s="1"/>
  <c r="C153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C4" i="3"/>
  <c r="C3" i="3"/>
  <c r="C3" i="2"/>
  <c r="B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E4" i="4"/>
  <c r="D4" i="4"/>
  <c r="E3" i="4"/>
  <c r="D3" i="4"/>
  <c r="C3" i="4"/>
  <c r="B4" i="4"/>
  <c r="C4" i="4" s="1"/>
  <c r="A4" i="4"/>
  <c r="B4" i="3"/>
  <c r="A4" i="3"/>
  <c r="A151" i="2"/>
  <c r="A152" i="2" s="1"/>
  <c r="A153" i="2" s="1"/>
  <c r="A131" i="2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01" i="2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6" i="2"/>
  <c r="A7" i="2" s="1"/>
  <c r="A8" i="2" s="1"/>
  <c r="A9" i="2" s="1"/>
  <c r="A10" i="2" s="1"/>
  <c r="A11" i="2" s="1"/>
  <c r="A5" i="2"/>
  <c r="A4" i="2"/>
  <c r="B4" i="2"/>
  <c r="C4" i="2" l="1"/>
  <c r="B5" i="2"/>
  <c r="E5" i="4"/>
  <c r="D5" i="4"/>
  <c r="C5" i="4"/>
  <c r="B6" i="4" s="1"/>
  <c r="C5" i="2" l="1"/>
  <c r="B6" i="2" s="1"/>
  <c r="C6" i="2" s="1"/>
  <c r="B7" i="2" s="1"/>
  <c r="E6" i="4"/>
  <c r="D6" i="4"/>
  <c r="C6" i="4"/>
  <c r="B7" i="4" s="1"/>
  <c r="C7" i="2"/>
  <c r="B8" i="2" s="1"/>
  <c r="E7" i="4" l="1"/>
  <c r="D7" i="4"/>
  <c r="C7" i="4"/>
  <c r="B8" i="4" s="1"/>
  <c r="C8" i="2"/>
  <c r="B9" i="2" s="1"/>
  <c r="E8" i="4" l="1"/>
  <c r="D8" i="4"/>
  <c r="C8" i="4"/>
  <c r="B9" i="4" s="1"/>
  <c r="C9" i="2"/>
  <c r="B10" i="2" s="1"/>
  <c r="E9" i="4" l="1"/>
  <c r="D9" i="4"/>
  <c r="C9" i="4"/>
  <c r="B10" i="4" s="1"/>
  <c r="C10" i="2"/>
  <c r="B11" i="2" s="1"/>
  <c r="E10" i="4" l="1"/>
  <c r="D10" i="4"/>
  <c r="C10" i="4"/>
  <c r="B11" i="4" s="1"/>
  <c r="C11" i="2"/>
  <c r="B12" i="2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/>
  <c r="B18" i="2" s="1"/>
  <c r="E11" i="4" l="1"/>
  <c r="D11" i="4"/>
  <c r="C11" i="4"/>
  <c r="B12" i="4" s="1"/>
  <c r="C18" i="2"/>
  <c r="B19" i="2" s="1"/>
  <c r="E12" i="4" l="1"/>
  <c r="D12" i="4"/>
  <c r="C12" i="4"/>
  <c r="B13" i="4" s="1"/>
  <c r="C19" i="2"/>
  <c r="B20" i="2" s="1"/>
  <c r="E13" i="4" l="1"/>
  <c r="D13" i="4"/>
  <c r="C13" i="4"/>
  <c r="B14" i="4" s="1"/>
  <c r="C20" i="2"/>
  <c r="B21" i="2" s="1"/>
  <c r="E14" i="4" l="1"/>
  <c r="D14" i="4"/>
  <c r="C14" i="4"/>
  <c r="B15" i="4" s="1"/>
  <c r="C21" i="2"/>
  <c r="B22" i="2" s="1"/>
  <c r="E15" i="4" l="1"/>
  <c r="D15" i="4"/>
  <c r="C15" i="4"/>
  <c r="C22" i="2"/>
  <c r="B23" i="2" s="1"/>
  <c r="C23" i="2" l="1"/>
  <c r="B24" i="2" s="1"/>
  <c r="C24" i="2" l="1"/>
  <c r="B25" i="2" s="1"/>
  <c r="C25" i="2" l="1"/>
  <c r="B26" i="2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/>
  <c r="B40" i="2" s="1"/>
  <c r="C40" i="2" l="1"/>
  <c r="B41" i="2" s="1"/>
  <c r="C41" i="2" l="1"/>
  <c r="B42" i="2" s="1"/>
  <c r="C42" i="2" l="1"/>
  <c r="B43" i="2" s="1"/>
  <c r="C43" i="2" l="1"/>
  <c r="B44" i="2" s="1"/>
  <c r="C44" i="2" l="1"/>
  <c r="B45" i="2" s="1"/>
  <c r="C45" i="2" l="1"/>
  <c r="B46" i="2" s="1"/>
  <c r="C46" i="2" l="1"/>
  <c r="B47" i="2" s="1"/>
  <c r="C47" i="2" l="1"/>
  <c r="B48" i="2" s="1"/>
  <c r="C48" i="2" l="1"/>
  <c r="B49" i="2" s="1"/>
  <c r="C49" i="2" l="1"/>
  <c r="B50" i="2" s="1"/>
  <c r="C50" i="2" l="1"/>
  <c r="B51" i="2"/>
  <c r="C51" i="2" s="1"/>
  <c r="B52" i="2" s="1"/>
  <c r="C52" i="2" s="1"/>
  <c r="B53" i="2" s="1"/>
  <c r="C53" i="2" s="1"/>
  <c r="B54" i="2" s="1"/>
  <c r="C54" i="2" s="1"/>
  <c r="B55" i="2" s="1"/>
  <c r="C55" i="2" s="1"/>
  <c r="B56" i="2" s="1"/>
  <c r="C56" i="2" s="1"/>
  <c r="B57" i="2" s="1"/>
  <c r="C57" i="2" s="1"/>
  <c r="B58" i="2" s="1"/>
  <c r="C58" i="2" s="1"/>
  <c r="B59" i="2" s="1"/>
  <c r="C59" i="2" s="1"/>
  <c r="B60" i="2" s="1"/>
  <c r="C60" i="2" l="1"/>
  <c r="B61" i="2"/>
  <c r="C61" i="2" s="1"/>
  <c r="B62" i="2" s="1"/>
  <c r="C62" i="2" s="1"/>
  <c r="B63" i="2" s="1"/>
  <c r="C63" i="2" s="1"/>
  <c r="B64" i="2" s="1"/>
  <c r="C64" i="2" s="1"/>
  <c r="B65" i="2" s="1"/>
  <c r="C65" i="2" s="1"/>
  <c r="B66" i="2" s="1"/>
  <c r="C66" i="2" s="1"/>
  <c r="B67" i="2" s="1"/>
  <c r="C67" i="2" s="1"/>
  <c r="B68" i="2" s="1"/>
  <c r="C68" i="2" s="1"/>
  <c r="B69" i="2" s="1"/>
  <c r="C69" i="2" s="1"/>
  <c r="B70" i="2" s="1"/>
  <c r="C70" i="2" l="1"/>
  <c r="B71" i="2"/>
  <c r="C71" i="2" s="1"/>
  <c r="B72" i="2" s="1"/>
  <c r="C72" i="2" s="1"/>
  <c r="B73" i="2" s="1"/>
  <c r="C73" i="2" s="1"/>
  <c r="B74" i="2" s="1"/>
  <c r="C74" i="2" s="1"/>
  <c r="B75" i="2" s="1"/>
  <c r="C75" i="2" s="1"/>
  <c r="B76" i="2" s="1"/>
  <c r="C76" i="2" s="1"/>
  <c r="B77" i="2" s="1"/>
  <c r="C77" i="2" s="1"/>
  <c r="B78" i="2" s="1"/>
  <c r="C78" i="2" s="1"/>
  <c r="B79" i="2" s="1"/>
  <c r="C79" i="2" s="1"/>
  <c r="B80" i="2" s="1"/>
  <c r="C80" i="2" s="1"/>
  <c r="B81" i="2" s="1"/>
  <c r="C81" i="2" s="1"/>
  <c r="B82" i="2" s="1"/>
  <c r="C82" i="2" s="1"/>
  <c r="B83" i="2" s="1"/>
  <c r="C83" i="2" s="1"/>
  <c r="B84" i="2" s="1"/>
  <c r="C84" i="2" s="1"/>
  <c r="B85" i="2" s="1"/>
  <c r="C85" i="2" s="1"/>
  <c r="B86" i="2" s="1"/>
  <c r="C86" i="2" s="1"/>
  <c r="B87" i="2" s="1"/>
  <c r="C87" i="2" s="1"/>
  <c r="B88" i="2" s="1"/>
  <c r="C88" i="2" s="1"/>
  <c r="B89" i="2" s="1"/>
  <c r="C89" i="2" s="1"/>
  <c r="B90" i="2" s="1"/>
  <c r="C90" i="2" s="1"/>
  <c r="B91" i="2" s="1"/>
  <c r="C91" i="2" s="1"/>
  <c r="B92" i="2" s="1"/>
  <c r="C92" i="2" s="1"/>
  <c r="B93" i="2" s="1"/>
  <c r="C93" i="2" s="1"/>
  <c r="B94" i="2" s="1"/>
  <c r="C94" i="2" s="1"/>
  <c r="B95" i="2" s="1"/>
  <c r="C95" i="2" s="1"/>
  <c r="B96" i="2" s="1"/>
  <c r="C96" i="2" s="1"/>
  <c r="B97" i="2" s="1"/>
  <c r="C97" i="2"/>
  <c r="B98" i="2" s="1"/>
  <c r="C98" i="2" l="1"/>
  <c r="B99" i="2" s="1"/>
  <c r="C99" i="2" l="1"/>
  <c r="B100" i="2" s="1"/>
  <c r="C100" i="2" l="1"/>
  <c r="B101" i="2"/>
  <c r="C101" i="2" s="1"/>
  <c r="B102" i="2" s="1"/>
  <c r="C102" i="2" s="1"/>
  <c r="B103" i="2" s="1"/>
  <c r="C103" i="2" s="1"/>
  <c r="B104" i="2" s="1"/>
  <c r="C104" i="2" s="1"/>
  <c r="B105" i="2" s="1"/>
  <c r="C105" i="2" s="1"/>
  <c r="B106" i="2" s="1"/>
  <c r="C106" i="2" s="1"/>
  <c r="B107" i="2" s="1"/>
  <c r="C107" i="2" s="1"/>
  <c r="B108" i="2" s="1"/>
  <c r="C108" i="2" s="1"/>
  <c r="B109" i="2" s="1"/>
  <c r="C109" i="2" s="1"/>
  <c r="B110" i="2" s="1"/>
  <c r="C110" i="2" s="1"/>
  <c r="B111" i="2" s="1"/>
  <c r="C111" i="2" s="1"/>
  <c r="B112" i="2" s="1"/>
  <c r="C112" i="2" s="1"/>
  <c r="B113" i="2" s="1"/>
  <c r="C113" i="2" s="1"/>
  <c r="B114" i="2" s="1"/>
  <c r="C114" i="2" s="1"/>
  <c r="B115" i="2" s="1"/>
  <c r="C115" i="2" s="1"/>
  <c r="B116" i="2" s="1"/>
  <c r="C116" i="2" s="1"/>
  <c r="B117" i="2" s="1"/>
  <c r="C117" i="2" s="1"/>
  <c r="B118" i="2" s="1"/>
  <c r="C118" i="2" s="1"/>
  <c r="B119" i="2" s="1"/>
  <c r="C119" i="2" s="1"/>
  <c r="B120" i="2" s="1"/>
  <c r="C120" i="2" s="1"/>
  <c r="B121" i="2" s="1"/>
  <c r="C121" i="2" s="1"/>
  <c r="B122" i="2" s="1"/>
  <c r="C122" i="2" s="1"/>
  <c r="B123" i="2" s="1"/>
  <c r="C123" i="2" s="1"/>
  <c r="B124" i="2" s="1"/>
  <c r="C124" i="2" s="1"/>
  <c r="B125" i="2" s="1"/>
  <c r="C125" i="2" s="1"/>
  <c r="B126" i="2" s="1"/>
  <c r="C126" i="2" s="1"/>
  <c r="B127" i="2" s="1"/>
  <c r="C127" i="2" s="1"/>
  <c r="B128" i="2" s="1"/>
  <c r="C128" i="2" s="1"/>
  <c r="B129" i="2" s="1"/>
  <c r="C129" i="2" s="1"/>
  <c r="B130" i="2" s="1"/>
  <c r="C130" i="2" l="1"/>
  <c r="B131" i="2"/>
  <c r="C131" i="2" s="1"/>
  <c r="B132" i="2" s="1"/>
  <c r="C132" i="2" s="1"/>
  <c r="B133" i="2" s="1"/>
  <c r="C133" i="2" s="1"/>
  <c r="B134" i="2" s="1"/>
  <c r="C134" i="2" s="1"/>
  <c r="B135" i="2" s="1"/>
  <c r="C135" i="2" s="1"/>
  <c r="B136" i="2" s="1"/>
  <c r="C136" i="2" s="1"/>
  <c r="B137" i="2" s="1"/>
  <c r="C137" i="2" s="1"/>
  <c r="B138" i="2" s="1"/>
  <c r="C138" i="2" s="1"/>
  <c r="B139" i="2" s="1"/>
  <c r="C139" i="2" s="1"/>
  <c r="B140" i="2" s="1"/>
  <c r="C140" i="2" s="1"/>
  <c r="B141" i="2" s="1"/>
  <c r="C141" i="2" s="1"/>
  <c r="B142" i="2" s="1"/>
  <c r="C142" i="2" s="1"/>
  <c r="B143" i="2" s="1"/>
  <c r="C143" i="2" s="1"/>
  <c r="B144" i="2" s="1"/>
  <c r="C144" i="2" s="1"/>
  <c r="B145" i="2" s="1"/>
  <c r="C145" i="2" s="1"/>
  <c r="B146" i="2" s="1"/>
  <c r="C146" i="2" s="1"/>
  <c r="B147" i="2" s="1"/>
  <c r="C147" i="2" s="1"/>
  <c r="B148" i="2" s="1"/>
  <c r="C148" i="2" s="1"/>
  <c r="B149" i="2" s="1"/>
  <c r="C149" i="2" s="1"/>
  <c r="B150" i="2" s="1"/>
  <c r="C150" i="2" l="1"/>
  <c r="B151" i="2"/>
  <c r="C151" i="2" s="1"/>
  <c r="B152" i="2" s="1"/>
  <c r="C152" i="2" s="1"/>
  <c r="B153" i="2" s="1"/>
  <c r="C153" i="2" s="1"/>
</calcChain>
</file>

<file path=xl/sharedStrings.xml><?xml version="1.0" encoding="utf-8"?>
<sst xmlns="http://schemas.openxmlformats.org/spreadsheetml/2006/main" count="55" uniqueCount="46">
  <si>
    <t xml:space="preserve">Model Parameters </t>
  </si>
  <si>
    <t>Symbol</t>
  </si>
  <si>
    <t>Description</t>
  </si>
  <si>
    <t>Value</t>
  </si>
  <si>
    <t>unit</t>
  </si>
  <si>
    <t>L</t>
  </si>
  <si>
    <t>half-length of the cell</t>
  </si>
  <si>
    <t>μm</t>
  </si>
  <si>
    <t>N</t>
  </si>
  <si>
    <t>number of microtublues per side</t>
  </si>
  <si>
    <t>R</t>
  </si>
  <si>
    <t>radius of nuclues</t>
  </si>
  <si>
    <t>η</t>
  </si>
  <si>
    <t>dynamic viscosity of the cytoplasm</t>
  </si>
  <si>
    <t>pN s/ μm^2</t>
  </si>
  <si>
    <t xml:space="preserve">dt </t>
  </si>
  <si>
    <t>timestep for the simulation</t>
  </si>
  <si>
    <t>s</t>
  </si>
  <si>
    <t>Cytoplasmic pulling model</t>
  </si>
  <si>
    <t>fcyto</t>
  </si>
  <si>
    <t>force generated by one generator</t>
  </si>
  <si>
    <t>pN</t>
  </si>
  <si>
    <t xml:space="preserve">c </t>
  </si>
  <si>
    <t>desity of the generator in the cytoplasm</t>
  </si>
  <si>
    <t>/μm</t>
  </si>
  <si>
    <t>Pushing Model</t>
  </si>
  <si>
    <t>κ</t>
  </si>
  <si>
    <t>flexural rigidity of the microtuble</t>
  </si>
  <si>
    <t>pN μm^2</t>
  </si>
  <si>
    <t>Cortex pulling Model</t>
  </si>
  <si>
    <t>fcort</t>
  </si>
  <si>
    <t>force produced by each generator</t>
  </si>
  <si>
    <t>Vg</t>
  </si>
  <si>
    <t>elogation speed of the microtublue</t>
  </si>
  <si>
    <t>μm/s</t>
  </si>
  <si>
    <t>Fcat*</t>
  </si>
  <si>
    <t>catastrophe rate of the mictrotuble</t>
  </si>
  <si>
    <t>/s</t>
  </si>
  <si>
    <t>*Experimental value of Fcat is approximately 0.01 /s</t>
  </si>
  <si>
    <t>Cytoplasmic Pulling Model</t>
  </si>
  <si>
    <t>time (s)</t>
  </si>
  <si>
    <t>position (μm)</t>
  </si>
  <si>
    <t>velocity (μm/s)</t>
  </si>
  <si>
    <t>Cortex Pulling Method</t>
  </si>
  <si>
    <t>Fcort-plus</t>
  </si>
  <si>
    <t>Fcort-minus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</si>
</sst>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3" formatCode="0.00000000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..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'Cytoplasmic Pulling Model'!$A$3:$A$153</c:f>
              <c:numCache>
                <c:formatCode>General</c:formatCode>
                <c:ptCount val="1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numCache>
            </c:numRef>
          </c:xVal>
          <c:yVal>
            <c:numRef>
              <c:f>'Cytoplasmic Pulling Model'!$B$3:$B$153</c:f>
              <c:numCache>
                <c:formatCode>0.000</c:formatCode>
                <c:ptCount val="151"/>
                <c:pt idx="0">
                  <c:v>20</c:v>
                </c:pt>
                <c:pt idx="1">
                  <c:v>19.151173636843225</c:v>
                </c:pt>
                <c:pt idx="2">
                  <c:v>18.338372583425947</c:v>
                </c:pt>
                <c:pt idx="3">
                  <c:v>17.560067878115778</c:v>
                </c:pt>
                <c:pt idx="4">
                  <c:v>16.814795450427422</c:v>
                </c:pt>
                <c:pt idx="5">
                  <c:v>16.101153366956851</c:v>
                </c:pt>
                <c:pt idx="6">
                  <c:v>15.417799194201677</c:v>
                </c:pt>
                <c:pt idx="7">
                  <c:v>14.763447473306893</c:v>
                </c:pt>
                <c:pt idx="8">
                  <c:v>14.136867301985735</c:v>
                </c:pt>
                <c:pt idx="9">
                  <c:v>13.536880019067011</c:v>
                </c:pt>
                <c:pt idx="10">
                  <c:v>12.962356987313298</c:v>
                </c:pt>
                <c:pt idx="11">
                  <c:v>12.41221747033925</c:v>
                </c:pt>
                <c:pt idx="12">
                  <c:v>11.885426599636297</c:v>
                </c:pt>
                <c:pt idx="13">
                  <c:v>11.380993427879494</c:v>
                </c:pt>
                <c:pt idx="14">
                  <c:v>10.897969064854589</c:v>
                </c:pt>
                <c:pt idx="15">
                  <c:v>10.435444892498811</c:v>
                </c:pt>
                <c:pt idx="16">
                  <c:v>9.9925508556976759</c:v>
                </c:pt>
                <c:pt idx="17">
                  <c:v>9.5684538256226261</c:v>
                </c:pt>
                <c:pt idx="18">
                  <c:v>9.162356032530786</c:v>
                </c:pt>
                <c:pt idx="19">
                  <c:v>8.7734935650787538</c:v>
                </c:pt>
                <c:pt idx="20">
                  <c:v>8.4011349333274961</c:v>
                </c:pt>
                <c:pt idx="21">
                  <c:v>8.0445796927352102</c:v>
                </c:pt>
                <c:pt idx="22">
                  <c:v>7.7031571265497467</c:v>
                </c:pt>
                <c:pt idx="23">
                  <c:v>7.3762249841220262</c:v>
                </c:pt>
                <c:pt idx="24">
                  <c:v>7.0631682727671041</c:v>
                </c:pt>
                <c:pt idx="25">
                  <c:v>6.7633981009002433</c:v>
                </c:pt>
                <c:pt idx="26">
                  <c:v>6.4763505702718138</c:v>
                </c:pt>
                <c:pt idx="27">
                  <c:v>6.2014857152172072</c:v>
                </c:pt>
                <c:pt idx="28">
                  <c:v>5.9382864869263816</c:v>
                </c:pt>
                <c:pt idx="29">
                  <c:v>5.686257780822344</c:v>
                </c:pt>
                <c:pt idx="30">
                  <c:v>5.4449255052189764</c:v>
                </c:pt>
                <c:pt idx="31">
                  <c:v>5.2138356895062472</c:v>
                </c:pt>
                <c:pt idx="32">
                  <c:v>4.9925536301852178</c:v>
                </c:pt>
                <c:pt idx="33">
                  <c:v>4.7806630731464539</c:v>
                </c:pt>
                <c:pt idx="34">
                  <c:v>4.5777654306536144</c:v>
                </c:pt>
                <c:pt idx="35">
                  <c:v>4.3834790315592889</c:v>
                </c:pt>
                <c:pt idx="36">
                  <c:v>4.1974384033426659</c:v>
                </c:pt>
                <c:pt idx="37">
                  <c:v>4.0192935846184694</c:v>
                </c:pt>
                <c:pt idx="38">
                  <c:v>3.8487094668239168</c:v>
                </c:pt>
                <c:pt idx="39">
                  <c:v>3.6853651638453568</c:v>
                </c:pt>
                <c:pt idx="40">
                  <c:v>3.5289534083987806</c:v>
                </c:pt>
                <c:pt idx="41">
                  <c:v>3.3791799740287383</c:v>
                </c:pt>
                <c:pt idx="42">
                  <c:v>3.2357631216383873</c:v>
                </c:pt>
                <c:pt idx="43">
                  <c:v>3.098433069509531</c:v>
                </c:pt>
                <c:pt idx="44">
                  <c:v>2.9669314858157079</c:v>
                </c:pt>
                <c:pt idx="45">
                  <c:v>2.8410110026736941</c:v>
                </c:pt>
                <c:pt idx="46">
                  <c:v>2.7204347508192992</c:v>
                </c:pt>
                <c:pt idx="47">
                  <c:v>2.6049759140321367</c:v>
                </c:pt>
                <c:pt idx="48">
                  <c:v>2.494417302471192</c:v>
                </c:pt>
                <c:pt idx="49">
                  <c:v>2.3885509441185944</c:v>
                </c:pt>
                <c:pt idx="50">
                  <c:v>2.2871776935630508</c:v>
                </c:pt>
                <c:pt idx="51">
                  <c:v>2.1901068573870295</c:v>
                </c:pt>
                <c:pt idx="52">
                  <c:v>2.0971558354530022</c:v>
                </c:pt>
                <c:pt idx="53">
                  <c:v>2.0081497774139732</c:v>
                </c:pt>
                <c:pt idx="54">
                  <c:v>1.9229212538021536</c:v>
                </c:pt>
                <c:pt idx="55">
                  <c:v>1.8413099410770661</c:v>
                </c:pt>
                <c:pt idx="56">
                  <c:v>1.763162320040623</c:v>
                </c:pt>
                <c:pt idx="57">
                  <c:v>1.6883313870518657</c:v>
                </c:pt>
                <c:pt idx="58">
                  <c:v>1.6166763774981323</c:v>
                </c:pt>
                <c:pt idx="59">
                  <c:v>1.5480625010024718</c:v>
                </c:pt>
                <c:pt idx="60">
                  <c:v>1.4823606878692064</c:v>
                </c:pt>
                <c:pt idx="61">
                  <c:v>1.4194473462906767</c:v>
                </c:pt>
                <c:pt idx="62">
                  <c:v>1.3592041298584541</c:v>
                </c:pt>
                <c:pt idx="63">
                  <c:v>1.301517714941683</c:v>
                </c:pt>
                <c:pt idx="64">
                  <c:v>1.2462795875137798</c:v>
                </c:pt>
                <c:pt idx="65">
                  <c:v>1.1933858390264873</c:v>
                </c:pt>
                <c:pt idx="66">
                  <c:v>1.1427369709473048</c:v>
                </c:pt>
                <c:pt idx="67">
                  <c:v>1.0942377075926053</c:v>
                </c:pt>
                <c:pt idx="68">
                  <c:v>1.0477968169043634</c:v>
                </c:pt>
                <c:pt idx="69">
                  <c:v>1.0033269388333546</c:v>
                </c:pt>
                <c:pt idx="70">
                  <c:v>0.96074442100599777</c:v>
                </c:pt>
                <c:pt idx="71">
                  <c:v>0.91996916136571361</c:v>
                </c:pt>
                <c:pt idx="72">
                  <c:v>0.88092445749279125</c:v>
                </c:pt>
                <c:pt idx="73">
                  <c:v>0.84353686231931824</c:v>
                </c:pt>
                <c:pt idx="74">
                  <c:v>0.80773604596775905</c:v>
                </c:pt>
                <c:pt idx="75">
                  <c:v>0.77345466345328673</c:v>
                </c:pt>
                <c:pt idx="76">
                  <c:v>0.7406282280010017</c:v>
                </c:pt>
                <c:pt idx="77">
                  <c:v>0.70919498973973483</c:v>
                </c:pt>
                <c:pt idx="78">
                  <c:v>0.67909581954424558</c:v>
                </c:pt>
                <c:pt idx="79">
                  <c:v>0.65027409780731005</c:v>
                </c:pt>
                <c:pt idx="80">
                  <c:v>0.62267560793246846</c:v>
                </c:pt>
                <c:pt idx="81">
                  <c:v>0.59624843434708086</c:v>
                </c:pt>
                <c:pt idx="82">
                  <c:v>0.57094286484384316</c:v>
                </c:pt>
                <c:pt idx="83">
                  <c:v>0.54671129706705768</c:v>
                </c:pt>
                <c:pt idx="84">
                  <c:v>0.52350814896775</c:v>
                </c:pt>
                <c:pt idx="85">
                  <c:v>0.50128977305918843</c:v>
                </c:pt>
                <c:pt idx="86">
                  <c:v>0.48001437431151261</c:v>
                </c:pt>
                <c:pt idx="87">
                  <c:v>0.45964193153102179</c:v>
                </c:pt>
                <c:pt idx="88">
                  <c:v>0.44013412207623015</c:v>
                </c:pt>
                <c:pt idx="89">
                  <c:v>0.42145424976907181</c:v>
                </c:pt>
                <c:pt idx="90">
                  <c:v>0.40356717586564939</c:v>
                </c:pt>
                <c:pt idx="91">
                  <c:v>0.38643925295667492</c:v>
                </c:pt>
                <c:pt idx="92">
                  <c:v>0.37003826167326315</c:v>
                </c:pt>
                <c:pt idx="93">
                  <c:v>0.35433335007901456</c:v>
                </c:pt>
                <c:pt idx="94">
                  <c:v>0.33929497563437827</c:v>
                </c:pt>
                <c:pt idx="95">
                  <c:v>0.32489484962412346</c:v>
                </c:pt>
                <c:pt idx="96">
                  <c:v>0.31110588394338284</c:v>
                </c:pt>
                <c:pt idx="97">
                  <c:v>0.29790214014216609</c:v>
                </c:pt>
                <c:pt idx="98">
                  <c:v>0.28525878063249133</c:v>
                </c:pt>
                <c:pt idx="99">
                  <c:v>0.27315202196635063</c:v>
                </c:pt>
                <c:pt idx="100">
                  <c:v>0.26155909009661976</c:v>
                </c:pt>
                <c:pt idx="101">
                  <c:v>0.25045817753675431</c:v>
                </c:pt>
                <c:pt idx="102">
                  <c:v>0.23982840233868447</c:v>
                </c:pt>
                <c:pt idx="103">
                  <c:v>0.22964976881174221</c:v>
                </c:pt>
                <c:pt idx="104">
                  <c:v>0.21990312990872893</c:v>
                </c:pt>
                <c:pt idx="105">
                  <c:v>0.21057015120836803</c:v>
                </c:pt>
                <c:pt idx="106">
                  <c:v>0.20163327642638945</c:v>
                </c:pt>
                <c:pt idx="107">
                  <c:v>0.19307569439036962</c:v>
                </c:pt>
                <c:pt idx="108">
                  <c:v>0.18488130741620229</c:v>
                </c:pt>
                <c:pt idx="109">
                  <c:v>0.17703470102671406</c:v>
                </c:pt>
                <c:pt idx="110">
                  <c:v>0.16952111495546143</c:v>
                </c:pt>
                <c:pt idx="111">
                  <c:v>0.16232641538116513</c:v>
                </c:pt>
                <c:pt idx="112">
                  <c:v>0.1554370683405516</c:v>
                </c:pt>
                <c:pt idx="113">
                  <c:v>0.14884011426958851</c:v>
                </c:pt>
                <c:pt idx="114">
                  <c:v>0.14252314362522384</c:v>
                </c:pt>
                <c:pt idx="115">
                  <c:v>0.13647427354177036</c:v>
                </c:pt>
                <c:pt idx="116">
                  <c:v>0.13068212547802416</c:v>
                </c:pt>
                <c:pt idx="117">
                  <c:v>0.12513580381306874</c:v>
                </c:pt>
                <c:pt idx="118">
                  <c:v>0.1198248753505014</c:v>
                </c:pt>
                <c:pt idx="119">
                  <c:v>0.1147393496925274</c:v>
                </c:pt>
                <c:pt idx="120">
                  <c:v>0.10986966044700333</c:v>
                </c:pt>
                <c:pt idx="121">
                  <c:v>0.10520664723207834</c:v>
                </c:pt>
                <c:pt idx="122">
                  <c:v>0.1007415384445822</c:v>
                </c:pt>
                <c:pt idx="123">
                  <c:v>9.6465934759745534E-2</c:v>
                </c:pt>
                <c:pt idx="124">
                  <c:v>9.2371793331213856E-2</c:v>
                </c:pt>
                <c:pt idx="125">
                  <c:v>8.8451412661633685E-2</c:v>
                </c:pt>
                <c:pt idx="126">
                  <c:v>8.4697418115351003E-2</c:v>
                </c:pt>
                <c:pt idx="127">
                  <c:v>8.1102748045969897E-2</c:v>
                </c:pt>
                <c:pt idx="128">
                  <c:v>7.7660640512675849E-2</c:v>
                </c:pt>
                <c:pt idx="129">
                  <c:v>7.4364620560335826E-2</c:v>
                </c:pt>
                <c:pt idx="130">
                  <c:v>7.1208488039447654E-2</c:v>
                </c:pt>
                <c:pt idx="131">
                  <c:v>6.8186305943026798E-2</c:v>
                </c:pt>
                <c:pt idx="132">
                  <c:v>6.5292389238491066E-2</c:v>
                </c:pt>
                <c:pt idx="133">
                  <c:v>6.2521294173534817E-2</c:v>
                </c:pt>
                <c:pt idx="134">
                  <c:v>5.9867808035875991E-2</c:v>
                </c:pt>
                <c:pt idx="135">
                  <c:v>5.732693934761296E-2</c:v>
                </c:pt>
                <c:pt idx="136">
                  <c:v>5.4893908475745795E-2</c:v>
                </c:pt>
                <c:pt idx="137">
                  <c:v>5.2564138641199389E-2</c:v>
                </c:pt>
                <c:pt idx="138">
                  <c:v>5.0333247309435496E-2</c:v>
                </c:pt>
                <c:pt idx="139">
                  <c:v>4.8197037946458562E-2</c:v>
                </c:pt>
                <c:pt idx="140">
                  <c:v>4.615149212470749E-2</c:v>
                </c:pt>
                <c:pt idx="141">
                  <c:v>4.4192761963983793E-2</c:v>
                </c:pt>
                <c:pt idx="142">
                  <c:v>4.2317162893196723E-2</c:v>
                </c:pt>
                <c:pt idx="143">
                  <c:v>4.052116671930947E-2</c:v>
                </c:pt>
                <c:pt idx="144">
                  <c:v>3.8801394990448428E-2</c:v>
                </c:pt>
                <c:pt idx="145">
                  <c:v>3.7154612640690837E-2</c:v>
                </c:pt>
                <c:pt idx="146">
                  <c:v>3.5577721904576018E-2</c:v>
                </c:pt>
                <c:pt idx="147">
                  <c:v>3.4067756489892798E-2</c:v>
                </c:pt>
                <c:pt idx="148">
                  <c:v>3.2621875997781484E-2</c:v>
                </c:pt>
                <c:pt idx="149">
                  <c:v>3.1237360579654077E-2</c:v>
                </c:pt>
                <c:pt idx="150">
                  <c:v>2.9911605820881849E-2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CC-4064-9E2B-FB0880CFA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00679"/>
        <c:axId val="647888903"/>
      </c:scatterChart>
      <c:valAx>
        <c:axId val="64790067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88903"/>
        <c:crosses val="autoZero"/>
        <c:crossBetween val="midCat"/>
        <c:minorUnit val="5"/>
      </c:valAx>
      <c:valAx>
        <c:axId val="64788890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 center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00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..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'Cytoplasmic Pulling Model'!$A$3:$A$153</c:f>
              <c:numCache>
                <c:formatCode>General</c:formatCode>
                <c:ptCount val="1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numCache>
            </c:numRef>
          </c:xVal>
          <c:yVal>
            <c:numRef>
              <c:f>'Cytoplasmic Pulling Model'!$C$3:$C$153</c:f>
              <c:numCache>
                <c:formatCode>0.000</c:formatCode>
                <c:ptCount val="151"/>
                <c:pt idx="0">
                  <c:v>-0.42441318157838759</c:v>
                </c:pt>
                <c:pt idx="1">
                  <c:v>-0.40640052670863869</c:v>
                </c:pt>
                <c:pt idx="2">
                  <c:v>-0.38915235265508408</c:v>
                </c:pt>
                <c:pt idx="3">
                  <c:v>-0.37263621384417817</c:v>
                </c:pt>
                <c:pt idx="4">
                  <c:v>-0.35682104173528495</c:v>
                </c:pt>
                <c:pt idx="5">
                  <c:v>-0.34167708637758626</c:v>
                </c:pt>
                <c:pt idx="6">
                  <c:v>-0.32717586044739172</c:v>
                </c:pt>
                <c:pt idx="7">
                  <c:v>-0.31329008566057931</c:v>
                </c:pt>
                <c:pt idx="8">
                  <c:v>-0.29999364145936214</c:v>
                </c:pt>
                <c:pt idx="9">
                  <c:v>-0.28726151587685672</c:v>
                </c:pt>
                <c:pt idx="10">
                  <c:v>-0.27506975848702397</c:v>
                </c:pt>
                <c:pt idx="11">
                  <c:v>-0.26339543535147636</c:v>
                </c:pt>
                <c:pt idx="12">
                  <c:v>-0.2522165858784019</c:v>
                </c:pt>
                <c:pt idx="13">
                  <c:v>-0.24151218151245279</c:v>
                </c:pt>
                <c:pt idx="14">
                  <c:v>-0.2312620861778891</c:v>
                </c:pt>
                <c:pt idx="15">
                  <c:v>-0.22144701840056777</c:v>
                </c:pt>
                <c:pt idx="16">
                  <c:v>-0.2120485150375245</c:v>
                </c:pt>
                <c:pt idx="17">
                  <c:v>-0.20304889654591965</c:v>
                </c:pt>
                <c:pt idx="18">
                  <c:v>-0.19443123372601617</c:v>
                </c:pt>
                <c:pt idx="19">
                  <c:v>-0.18617931587562922</c:v>
                </c:pt>
                <c:pt idx="20">
                  <c:v>-0.17827762029614289</c:v>
                </c:pt>
                <c:pt idx="21">
                  <c:v>-0.17071128309273192</c:v>
                </c:pt>
                <c:pt idx="22">
                  <c:v>-0.16346607121386042</c:v>
                </c:pt>
                <c:pt idx="23">
                  <c:v>-0.15652835567746104</c:v>
                </c:pt>
                <c:pt idx="24">
                  <c:v>-0.14988508593343056</c:v>
                </c:pt>
                <c:pt idx="25">
                  <c:v>-0.14352376531421485</c:v>
                </c:pt>
                <c:pt idx="26">
                  <c:v>-0.13743242752730328</c:v>
                </c:pt>
                <c:pt idx="27">
                  <c:v>-0.13159961414541288</c:v>
                </c:pt>
                <c:pt idx="28">
                  <c:v>-0.12601435305201861</c:v>
                </c:pt>
                <c:pt idx="29">
                  <c:v>-0.12066613780168364</c:v>
                </c:pt>
                <c:pt idx="30">
                  <c:v>-0.11554490785636477</c:v>
                </c:pt>
                <c:pt idx="31">
                  <c:v>-0.11064102966051463</c:v>
                </c:pt>
                <c:pt idx="32">
                  <c:v>-0.10594527851938186</c:v>
                </c:pt>
                <c:pt idx="33">
                  <c:v>-0.10144882124641992</c:v>
                </c:pt>
                <c:pt idx="34">
                  <c:v>-9.7143199547162912E-2</c:v>
                </c:pt>
                <c:pt idx="35">
                  <c:v>-9.3020314108311353E-2</c:v>
                </c:pt>
                <c:pt idx="36">
                  <c:v>-8.9072409362098412E-2</c:v>
                </c:pt>
                <c:pt idx="37">
                  <c:v>-8.529205889727634E-2</c:v>
                </c:pt>
                <c:pt idx="38">
                  <c:v>-8.1672151489279921E-2</c:v>
                </c:pt>
                <c:pt idx="39">
                  <c:v>-7.8205877723288186E-2</c:v>
                </c:pt>
                <c:pt idx="40">
                  <c:v>-7.4886717185021073E-2</c:v>
                </c:pt>
                <c:pt idx="41">
                  <c:v>-7.1708426195175506E-2</c:v>
                </c:pt>
                <c:pt idx="42">
                  <c:v>-6.8665026064428161E-2</c:v>
                </c:pt>
                <c:pt idx="43">
                  <c:v>-6.5750791846911474E-2</c:v>
                </c:pt>
                <c:pt idx="44">
                  <c:v>-6.2960241571006867E-2</c:v>
                </c:pt>
                <c:pt idx="45">
                  <c:v>-6.0288125927197379E-2</c:v>
                </c:pt>
                <c:pt idx="46">
                  <c:v>-5.7729418393581346E-2</c:v>
                </c:pt>
                <c:pt idx="47">
                  <c:v>-5.5279305780472375E-2</c:v>
                </c:pt>
                <c:pt idx="48">
                  <c:v>-5.2933179176298889E-2</c:v>
                </c:pt>
                <c:pt idx="49">
                  <c:v>-5.0686625277771707E-2</c:v>
                </c:pt>
                <c:pt idx="50">
                  <c:v>-4.8535418088010644E-2</c:v>
                </c:pt>
                <c:pt idx="51">
                  <c:v>-4.6475510967013661E-2</c:v>
                </c:pt>
                <c:pt idx="52">
                  <c:v>-4.4503029019514508E-2</c:v>
                </c:pt>
                <c:pt idx="53">
                  <c:v>-4.2614261805909763E-2</c:v>
                </c:pt>
                <c:pt idx="54">
                  <c:v>-4.0805656362543713E-2</c:v>
                </c:pt>
                <c:pt idx="55">
                  <c:v>-3.9073810518221556E-2</c:v>
                </c:pt>
                <c:pt idx="56">
                  <c:v>-3.7415466494378609E-2</c:v>
                </c:pt>
                <c:pt idx="57">
                  <c:v>-3.5827504776866727E-2</c:v>
                </c:pt>
                <c:pt idx="58">
                  <c:v>-3.4306938247830238E-2</c:v>
                </c:pt>
                <c:pt idx="59">
                  <c:v>-3.2850906566632747E-2</c:v>
                </c:pt>
                <c:pt idx="60">
                  <c:v>-3.1456670789264854E-2</c:v>
                </c:pt>
                <c:pt idx="61">
                  <c:v>-3.0121608216111272E-2</c:v>
                </c:pt>
                <c:pt idx="62">
                  <c:v>-2.884320745838552E-2</c:v>
                </c:pt>
                <c:pt idx="63">
                  <c:v>-2.7619063713951633E-2</c:v>
                </c:pt>
                <c:pt idx="64">
                  <c:v>-2.6446874243646192E-2</c:v>
                </c:pt>
                <c:pt idx="65">
                  <c:v>-2.532443403959125E-2</c:v>
                </c:pt>
                <c:pt idx="66">
                  <c:v>-2.4249631677349757E-2</c:v>
                </c:pt>
                <c:pt idx="67">
                  <c:v>-2.322044534412095E-2</c:v>
                </c:pt>
                <c:pt idx="68">
                  <c:v>-2.2234939035504407E-2</c:v>
                </c:pt>
                <c:pt idx="69">
                  <c:v>-2.1291258913678415E-2</c:v>
                </c:pt>
                <c:pt idx="70">
                  <c:v>-2.038762982014207E-2</c:v>
                </c:pt>
                <c:pt idx="71">
                  <c:v>-1.952235193646118E-2</c:v>
                </c:pt>
                <c:pt idx="72">
                  <c:v>-1.8693797586736529E-2</c:v>
                </c:pt>
                <c:pt idx="73">
                  <c:v>-1.7900408175779609E-2</c:v>
                </c:pt>
                <c:pt idx="74">
                  <c:v>-1.7140691257236169E-2</c:v>
                </c:pt>
                <c:pt idx="75">
                  <c:v>-1.6413217726142522E-2</c:v>
                </c:pt>
                <c:pt idx="76">
                  <c:v>-1.5716619130633429E-2</c:v>
                </c:pt>
                <c:pt idx="77">
                  <c:v>-1.5049585097744641E-2</c:v>
                </c:pt>
                <c:pt idx="78">
                  <c:v>-1.4410860868467792E-2</c:v>
                </c:pt>
                <c:pt idx="79">
                  <c:v>-1.3799244937420803E-2</c:v>
                </c:pt>
                <c:pt idx="80">
                  <c:v>-1.3213586792693782E-2</c:v>
                </c:pt>
                <c:pt idx="81">
                  <c:v>-1.2652784751618847E-2</c:v>
                </c:pt>
                <c:pt idx="82">
                  <c:v>-1.2115783888392741E-2</c:v>
                </c:pt>
                <c:pt idx="83">
                  <c:v>-1.1601574049653849E-2</c:v>
                </c:pt>
                <c:pt idx="84">
                  <c:v>-1.1109187954280763E-2</c:v>
                </c:pt>
                <c:pt idx="85">
                  <c:v>-1.0637699373837902E-2</c:v>
                </c:pt>
                <c:pt idx="86">
                  <c:v>-1.0186221390245406E-2</c:v>
                </c:pt>
                <c:pt idx="87">
                  <c:v>-9.7539047273958179E-3</c:v>
                </c:pt>
                <c:pt idx="88">
                  <c:v>-9.3399361535791651E-3</c:v>
                </c:pt>
                <c:pt idx="89">
                  <c:v>-8.94353695171121E-3</c:v>
                </c:pt>
                <c:pt idx="90">
                  <c:v>-8.5639614544872466E-3</c:v>
                </c:pt>
                <c:pt idx="91">
                  <c:v>-8.2004956417058867E-3</c:v>
                </c:pt>
                <c:pt idx="92">
                  <c:v>-7.8524557971242775E-3</c:v>
                </c:pt>
                <c:pt idx="93">
                  <c:v>-7.5191872223181596E-3</c:v>
                </c:pt>
                <c:pt idx="94">
                  <c:v>-7.200063005127399E-3</c:v>
                </c:pt>
                <c:pt idx="95">
                  <c:v>-6.8944828403703024E-3</c:v>
                </c:pt>
                <c:pt idx="96">
                  <c:v>-6.6018719006083861E-3</c:v>
                </c:pt>
                <c:pt idx="97">
                  <c:v>-6.3216797548373707E-3</c:v>
                </c:pt>
                <c:pt idx="98">
                  <c:v>-6.0533793330703493E-3</c:v>
                </c:pt>
                <c:pt idx="99">
                  <c:v>-5.7964659348654244E-3</c:v>
                </c:pt>
                <c:pt idx="100">
                  <c:v>-5.5504562799327268E-3</c:v>
                </c:pt>
                <c:pt idx="101">
                  <c:v>-5.3148875990349275E-3</c:v>
                </c:pt>
                <c:pt idx="102">
                  <c:v>-5.0893167634711344E-3</c:v>
                </c:pt>
                <c:pt idx="103">
                  <c:v>-4.8733194515066343E-3</c:v>
                </c:pt>
                <c:pt idx="104">
                  <c:v>-4.6664893501804569E-3</c:v>
                </c:pt>
                <c:pt idx="105">
                  <c:v>-4.4684373909892822E-3</c:v>
                </c:pt>
                <c:pt idx="106">
                  <c:v>-4.2787910180099222E-3</c:v>
                </c:pt>
                <c:pt idx="107">
                  <c:v>-4.0971934870836606E-3</c:v>
                </c:pt>
                <c:pt idx="108">
                  <c:v>-3.9233031947441179E-3</c:v>
                </c:pt>
                <c:pt idx="109">
                  <c:v>-3.7567930356263179E-3</c:v>
                </c:pt>
                <c:pt idx="110">
                  <c:v>-3.5973497871481489E-3</c:v>
                </c:pt>
                <c:pt idx="111">
                  <c:v>-3.4446735203067604E-3</c:v>
                </c:pt>
                <c:pt idx="112">
                  <c:v>-3.2984770354815385E-3</c:v>
                </c:pt>
                <c:pt idx="113">
                  <c:v>-3.1584853221823415E-3</c:v>
                </c:pt>
                <c:pt idx="114">
                  <c:v>-3.0244350417267369E-3</c:v>
                </c:pt>
                <c:pt idx="115">
                  <c:v>-2.8960740318730964E-3</c:v>
                </c:pt>
                <c:pt idx="116">
                  <c:v>-2.773160832477715E-3</c:v>
                </c:pt>
                <c:pt idx="117">
                  <c:v>-2.6554642312836716E-3</c:v>
                </c:pt>
                <c:pt idx="118">
                  <c:v>-2.5427628289870006E-3</c:v>
                </c:pt>
                <c:pt idx="119">
                  <c:v>-2.4348446227620371E-3</c:v>
                </c:pt>
                <c:pt idx="120">
                  <c:v>-2.331506607462491E-3</c:v>
                </c:pt>
                <c:pt idx="121">
                  <c:v>-2.2325543937480718E-3</c:v>
                </c:pt>
                <c:pt idx="122">
                  <c:v>-2.137801842418329E-3</c:v>
                </c:pt>
                <c:pt idx="123">
                  <c:v>-2.0470707142658385E-3</c:v>
                </c:pt>
                <c:pt idx="124">
                  <c:v>-1.9601903347900881E-3</c:v>
                </c:pt>
                <c:pt idx="125">
                  <c:v>-1.8769972731413416E-3</c:v>
                </c:pt>
                <c:pt idx="126">
                  <c:v>-1.7973350346905542E-3</c:v>
                </c:pt>
                <c:pt idx="127">
                  <c:v>-1.7210537666470221E-3</c:v>
                </c:pt>
                <c:pt idx="128">
                  <c:v>-1.648009976170009E-3</c:v>
                </c:pt>
                <c:pt idx="129">
                  <c:v>-1.5780662604440853E-3</c:v>
                </c:pt>
                <c:pt idx="130">
                  <c:v>-1.511091048210427E-3</c:v>
                </c:pt>
                <c:pt idx="131">
                  <c:v>-1.4469583522678661E-3</c:v>
                </c:pt>
                <c:pt idx="132">
                  <c:v>-1.3855475324781234E-3</c:v>
                </c:pt>
                <c:pt idx="133">
                  <c:v>-1.3267430688294109E-3</c:v>
                </c:pt>
                <c:pt idx="134">
                  <c:v>-1.2704343441315145E-3</c:v>
                </c:pt>
                <c:pt idx="135">
                  <c:v>-1.2165154359335835E-3</c:v>
                </c:pt>
                <c:pt idx="136">
                  <c:v>-1.1648849172732046E-3</c:v>
                </c:pt>
                <c:pt idx="137">
                  <c:v>-1.1154456658819449E-3</c:v>
                </c:pt>
                <c:pt idx="138">
                  <c:v>-1.0681046814884668E-3</c:v>
                </c:pt>
                <c:pt idx="139">
                  <c:v>-1.0227729108755379E-3</c:v>
                </c:pt>
                <c:pt idx="140">
                  <c:v>-9.7936508036185026E-4</c:v>
                </c:pt>
                <c:pt idx="141">
                  <c:v>-9.3779953539353572E-4</c:v>
                </c:pt>
                <c:pt idx="142">
                  <c:v>-8.9799808694362537E-4</c:v>
                </c:pt>
                <c:pt idx="143">
                  <c:v>-8.5988586443052034E-4</c:v>
                </c:pt>
                <c:pt idx="144">
                  <c:v>-8.2339117487879637E-4</c:v>
                </c:pt>
                <c:pt idx="145">
                  <c:v>-7.884453680574088E-4</c:v>
                </c:pt>
                <c:pt idx="146">
                  <c:v>-7.5498270734161005E-4</c:v>
                </c:pt>
                <c:pt idx="147">
                  <c:v>-7.229402460556582E-4</c:v>
                </c:pt>
                <c:pt idx="148">
                  <c:v>-6.9225770906370385E-4</c:v>
                </c:pt>
                <c:pt idx="149">
                  <c:v>-6.6287737938611462E-4</c:v>
                </c:pt>
                <c:pt idx="150">
                  <c:v>-6.3474398962795424E-4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7C-4E89-BCF6-44BE06E9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784328"/>
        <c:axId val="647897607"/>
      </c:scatterChart>
      <c:valAx>
        <c:axId val="188978432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97607"/>
        <c:crosses val="autoZero"/>
        <c:crossBetween val="midCat"/>
      </c:valAx>
      <c:valAx>
        <c:axId val="647897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relative to the positive direction (microns/sec)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'Pushing Model'!$B$1:$B$2</c:f>
              <c:strCache>
                <c:ptCount val="2"/>
                <c:pt idx="1">
                  <c:v>position (μm)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'Pushing Model'!$A$3:$A$78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</c:numCache>
            </c:numRef>
          </c:xVal>
          <c:yVal>
            <c:numRef>
              <c:f>'Pushing Model'!$B$3:$B$78</c:f>
              <c:numCache>
                <c:formatCode>General</c:formatCode>
                <c:ptCount val="76"/>
                <c:pt idx="0">
                  <c:v>20</c:v>
                </c:pt>
                <c:pt idx="1">
                  <c:v>11.725846509063919</c:v>
                </c:pt>
                <c:pt idx="2">
                  <c:v>10.692501089567028</c:v>
                </c:pt>
                <c:pt idx="3">
                  <c:v>9.8337713356722549</c:v>
                </c:pt>
                <c:pt idx="4">
                  <c:v>9.0958288299594017</c:v>
                </c:pt>
                <c:pt idx="5">
                  <c:v>8.4479760808678446</c:v>
                </c:pt>
                <c:pt idx="6">
                  <c:v>7.8707188379838691</c:v>
                </c:pt>
                <c:pt idx="7">
                  <c:v>7.3507511779931516</c:v>
                </c:pt>
                <c:pt idx="8">
                  <c:v>6.8785042458392178</c:v>
                </c:pt>
                <c:pt idx="9">
                  <c:v>6.4468175460936044</c:v>
                </c:pt>
                <c:pt idx="10">
                  <c:v>6.0501617907988283</c:v>
                </c:pt>
                <c:pt idx="11">
                  <c:v>5.6841569289005216</c:v>
                </c:pt>
                <c:pt idx="12">
                  <c:v>5.3452589756536888</c:v>
                </c:pt>
                <c:pt idx="13">
                  <c:v>5.0305486321793627</c:v>
                </c:pt>
                <c:pt idx="14">
                  <c:v>4.7375840189370013</c:v>
                </c:pt>
                <c:pt idx="15">
                  <c:v>4.4642952901788329</c:v>
                </c:pt>
                <c:pt idx="16">
                  <c:v>4.2089074657587977</c:v>
                </c:pt>
                <c:pt idx="17">
                  <c:v>3.9698827870943827</c:v>
                </c:pt>
                <c:pt idx="18">
                  <c:v>3.7458768984349762</c:v>
                </c:pt>
                <c:pt idx="19">
                  <c:v>3.5357050187023238</c:v>
                </c:pt>
                <c:pt idx="20">
                  <c:v>3.3383154634912877</c:v>
                </c:pt>
                <c:pt idx="21">
                  <c:v>3.1527686616840525</c:v>
                </c:pt>
                <c:pt idx="22">
                  <c:v>2.9782203387017456</c:v>
                </c:pt>
                <c:pt idx="23">
                  <c:v>2.8139079002943412</c:v>
                </c:pt>
                <c:pt idx="24">
                  <c:v>2.6591393035653095</c:v>
                </c:pt>
                <c:pt idx="25">
                  <c:v>2.5132838814685328</c:v>
                </c:pt>
                <c:pt idx="26">
                  <c:v>2.3757647164643196</c:v>
                </c:pt>
                <c:pt idx="27">
                  <c:v>2.2460522536483403</c:v>
                </c:pt>
                <c:pt idx="28">
                  <c:v>2.1236589137182449</c:v>
                </c:pt>
                <c:pt idx="29">
                  <c:v>2.0081345186061061</c:v>
                </c:pt>
                <c:pt idx="30">
                  <c:v>1.8990623823192967</c:v>
                </c:pt>
                <c:pt idx="31">
                  <c:v>1.7960559498948574</c:v>
                </c:pt>
                <c:pt idx="32">
                  <c:v>1.6987558907984828</c:v>
                </c:pt>
                <c:pt idx="33">
                  <c:v>1.6068275713275022</c:v>
                </c:pt>
                <c:pt idx="34">
                  <c:v>1.5199588448729635</c:v>
                </c:pt>
                <c:pt idx="35">
                  <c:v>1.4378581101896857</c:v>
                </c:pt>
                <c:pt idx="36">
                  <c:v>1.3602525968060653</c:v>
                </c:pt>
                <c:pt idx="37">
                  <c:v>1.2868868438955434</c:v>
                </c:pt>
                <c:pt idx="38">
                  <c:v>1.2175213447206654</c:v>
                </c:pt>
                <c:pt idx="39">
                  <c:v>1.151931333447183</c:v>
                </c:pt>
                <c:pt idx="40">
                  <c:v>1.0899056949390709</c:v>
                </c:pt>
                <c:pt idx="41">
                  <c:v>1.0312459812631318</c:v>
                </c:pt>
                <c:pt idx="42">
                  <c:v>0.97576552119238036</c:v>
                </c:pt>
                <c:pt idx="43">
                  <c:v>0.92328861110907512</c:v>
                </c:pt>
                <c:pt idx="44">
                  <c:v>0.87364977745669659</c:v>
                </c:pt>
                <c:pt idx="45">
                  <c:v>0.82669310234326665</c:v>
                </c:pt>
                <c:pt idx="46">
                  <c:v>0.78227160511034999</c:v>
                </c:pt>
                <c:pt idx="47">
                  <c:v>0.74024667369634756</c:v>
                </c:pt>
                <c:pt idx="48">
                  <c:v>0.70048754047428896</c:v>
                </c:pt>
                <c:pt idx="49">
                  <c:v>0.66287079796161474</c:v>
                </c:pt>
                <c:pt idx="50">
                  <c:v>0.62727995040544016</c:v>
                </c:pt>
                <c:pt idx="51">
                  <c:v>0.5936049977603256</c:v>
                </c:pt>
                <c:pt idx="52">
                  <c:v>0.56174204901203162</c:v>
                </c:pt>
                <c:pt idx="53">
                  <c:v>0.5315929621727753</c:v>
                </c:pt>
                <c:pt idx="54">
                  <c:v>0.50306500859156411</c:v>
                </c:pt>
                <c:pt idx="55">
                  <c:v>0.47607055949588784</c:v>
                </c:pt>
                <c:pt idx="56">
                  <c:v>0.4505267929155603</c:v>
                </c:pt>
                <c:pt idx="57">
                  <c:v>0.42635541934177895</c:v>
                </c:pt>
                <c:pt idx="58">
                  <c:v>0.40348242464944822</c:v>
                </c:pt>
                <c:pt idx="59">
                  <c:v>0.38183782896267032</c:v>
                </c:pt>
                <c:pt idx="60">
                  <c:v>0.36135546027548449</c:v>
                </c:pt>
                <c:pt idx="61">
                  <c:v>0.34197274175536174</c:v>
                </c:pt>
                <c:pt idx="62">
                  <c:v>0.32363049175807901</c:v>
                </c:pt>
                <c:pt idx="63">
                  <c:v>0.30627273567146873</c:v>
                </c:pt>
                <c:pt idx="64">
                  <c:v>0.28984652878389927</c:v>
                </c:pt>
                <c:pt idx="65">
                  <c:v>0.27430178944267841</c:v>
                </c:pt>
                <c:pt idx="66">
                  <c:v>0.25959114182910215</c:v>
                </c:pt>
                <c:pt idx="67">
                  <c:v>0.24566976773168539</c:v>
                </c:pt>
                <c:pt idx="68">
                  <c:v>0.23249526674808194</c:v>
                </c:pt>
                <c:pt idx="69">
                  <c:v>0.22002752439010329</c:v>
                </c:pt>
                <c:pt idx="70">
                  <c:v>0.20822858760573562</c:v>
                </c:pt>
                <c:pt idx="71">
                  <c:v>0.19706254726767974</c:v>
                </c:pt>
                <c:pt idx="72">
                  <c:v>0.18649542721018336</c:v>
                </c:pt>
                <c:pt idx="73">
                  <c:v>0.17649507942521089</c:v>
                </c:pt>
                <c:pt idx="74">
                  <c:v>0.16703108505564038</c:v>
                </c:pt>
                <c:pt idx="75">
                  <c:v>0.1580746608475152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DA-4E52-B8AA-8C0D6A2A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48"/>
        <c:axId val="383496"/>
      </c:scatterChart>
      <c:valAx>
        <c:axId val="38144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6"/>
        <c:crosses val="autoZero"/>
        <c:crossBetween val="midCat"/>
      </c:valAx>
      <c:valAx>
        <c:axId val="3834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center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'Pushing Model'!$C$3:$C$153</c:f>
              <c:numCache>
                <c:formatCode>General</c:formatCode>
                <c:ptCount val="151"/>
                <c:pt idx="0">
                  <c:v>-4.1370767454680406</c:v>
                </c:pt>
                <c:pt idx="1">
                  <c:v>-0.51667270974844592</c:v>
                </c:pt>
                <c:pt idx="2">
                  <c:v>-0.42936487694738623</c:v>
                </c:pt>
                <c:pt idx="3">
                  <c:v>-0.36897125285642618</c:v>
                </c:pt>
                <c:pt idx="4">
                  <c:v>-0.32392637454577883</c:v>
                </c:pt>
                <c:pt idx="5">
                  <c:v>-0.28862862144198798</c:v>
                </c:pt>
                <c:pt idx="6">
                  <c:v>-0.25998382999535852</c:v>
                </c:pt>
                <c:pt idx="7">
                  <c:v>-0.23612346607696669</c:v>
                </c:pt>
                <c:pt idx="8">
                  <c:v>-0.21584334987280665</c:v>
                </c:pt>
                <c:pt idx="9">
                  <c:v>-0.19832787764738782</c:v>
                </c:pt>
                <c:pt idx="10">
                  <c:v>-0.18300243094915336</c:v>
                </c:pt>
                <c:pt idx="11">
                  <c:v>-0.16944897662341621</c:v>
                </c:pt>
                <c:pt idx="12">
                  <c:v>-0.15735517173716318</c:v>
                </c:pt>
                <c:pt idx="13">
                  <c:v>-0.1464823066211805</c:v>
                </c:pt>
                <c:pt idx="14">
                  <c:v>-0.1366443643790842</c:v>
                </c:pt>
                <c:pt idx="15">
                  <c:v>-0.12769391221001758</c:v>
                </c:pt>
                <c:pt idx="16">
                  <c:v>-0.11951233933220749</c:v>
                </c:pt>
                <c:pt idx="17">
                  <c:v>-0.11200294432970326</c:v>
                </c:pt>
                <c:pt idx="18">
                  <c:v>-0.10508593986632621</c:v>
                </c:pt>
                <c:pt idx="19">
                  <c:v>-9.8694777605517925E-2</c:v>
                </c:pt>
                <c:pt idx="20">
                  <c:v>-9.2773400903617631E-2</c:v>
                </c:pt>
                <c:pt idx="21">
                  <c:v>-8.7274161491153315E-2</c:v>
                </c:pt>
                <c:pt idx="22">
                  <c:v>-8.2156219203702141E-2</c:v>
                </c:pt>
                <c:pt idx="23">
                  <c:v>-7.7384298364515922E-2</c:v>
                </c:pt>
                <c:pt idx="24">
                  <c:v>-7.2927711048388369E-2</c:v>
                </c:pt>
                <c:pt idx="25">
                  <c:v>-6.8759582502106634E-2</c:v>
                </c:pt>
                <c:pt idx="26">
                  <c:v>-6.485623140798974E-2</c:v>
                </c:pt>
                <c:pt idx="27">
                  <c:v>-6.1196669965047738E-2</c:v>
                </c:pt>
                <c:pt idx="28">
                  <c:v>-5.7762197556069456E-2</c:v>
                </c:pt>
                <c:pt idx="29">
                  <c:v>-5.4536068143404746E-2</c:v>
                </c:pt>
                <c:pt idx="30">
                  <c:v>-5.1503216212219607E-2</c:v>
                </c:pt>
                <c:pt idx="31">
                  <c:v>-4.8650029548187264E-2</c:v>
                </c:pt>
                <c:pt idx="32">
                  <c:v>-4.5964159735490284E-2</c:v>
                </c:pt>
                <c:pt idx="33">
                  <c:v>-4.3434363227269332E-2</c:v>
                </c:pt>
                <c:pt idx="34">
                  <c:v>-4.1050367341638902E-2</c:v>
                </c:pt>
                <c:pt idx="35">
                  <c:v>-3.8802756691810263E-2</c:v>
                </c:pt>
                <c:pt idx="36">
                  <c:v>-3.6682876455260902E-2</c:v>
                </c:pt>
                <c:pt idx="37">
                  <c:v>-3.4682749587439013E-2</c:v>
                </c:pt>
                <c:pt idx="38">
                  <c:v>-3.2795005636741252E-2</c:v>
                </c:pt>
                <c:pt idx="39">
                  <c:v>-3.1012819254056113E-2</c:v>
                </c:pt>
                <c:pt idx="40">
                  <c:v>-2.9329856837969483E-2</c:v>
                </c:pt>
                <c:pt idx="41">
                  <c:v>-2.7740230035375707E-2</c:v>
                </c:pt>
                <c:pt idx="42">
                  <c:v>-2.623845504165262E-2</c:v>
                </c:pt>
                <c:pt idx="43">
                  <c:v>-2.4819416826189277E-2</c:v>
                </c:pt>
                <c:pt idx="44">
                  <c:v>-2.347833755671494E-2</c:v>
                </c:pt>
                <c:pt idx="45">
                  <c:v>-2.2210748616458355E-2</c:v>
                </c:pt>
                <c:pt idx="46">
                  <c:v>-2.1012465707001219E-2</c:v>
                </c:pt>
                <c:pt idx="47">
                  <c:v>-1.9879566611029298E-2</c:v>
                </c:pt>
                <c:pt idx="48">
                  <c:v>-1.8808371256337129E-2</c:v>
                </c:pt>
                <c:pt idx="49">
                  <c:v>-1.7795423778087273E-2</c:v>
                </c:pt>
                <c:pt idx="50">
                  <c:v>-1.6837476322557256E-2</c:v>
                </c:pt>
                <c:pt idx="51">
                  <c:v>-1.5931474374146999E-2</c:v>
                </c:pt>
                <c:pt idx="52">
                  <c:v>-1.5074543419628149E-2</c:v>
                </c:pt>
                <c:pt idx="53">
                  <c:v>-1.426397679060558E-2</c:v>
                </c:pt>
                <c:pt idx="54">
                  <c:v>-1.3497224547838152E-2</c:v>
                </c:pt>
                <c:pt idx="55">
                  <c:v>-1.2771883290163762E-2</c:v>
                </c:pt>
                <c:pt idx="56">
                  <c:v>-1.2085686786890665E-2</c:v>
                </c:pt>
                <c:pt idx="57">
                  <c:v>-1.1436497346165352E-2</c:v>
                </c:pt>
                <c:pt idx="58">
                  <c:v>-1.0822297843388938E-2</c:v>
                </c:pt>
                <c:pt idx="59">
                  <c:v>-1.0241184343592908E-2</c:v>
                </c:pt>
                <c:pt idx="60">
                  <c:v>-9.6913592600613736E-3</c:v>
                </c:pt>
                <c:pt idx="61">
                  <c:v>-9.1711249986413633E-3</c:v>
                </c:pt>
                <c:pt idx="62">
                  <c:v>-8.6788780433051504E-3</c:v>
                </c:pt>
                <c:pt idx="63">
                  <c:v>-8.2131034437847236E-3</c:v>
                </c:pt>
                <c:pt idx="64">
                  <c:v>-7.7723696706104243E-3</c:v>
                </c:pt>
                <c:pt idx="65">
                  <c:v>-7.3553238067881228E-3</c:v>
                </c:pt>
                <c:pt idx="66">
                  <c:v>-6.9606870487083734E-3</c:v>
                </c:pt>
                <c:pt idx="67">
                  <c:v>-6.5872504918017332E-3</c:v>
                </c:pt>
                <c:pt idx="68">
                  <c:v>-6.2338711789893262E-3</c:v>
                </c:pt>
                <c:pt idx="69">
                  <c:v>-5.8994683921838381E-3</c:v>
                </c:pt>
                <c:pt idx="70">
                  <c:v>-5.5830201690279394E-3</c:v>
                </c:pt>
                <c:pt idx="71">
                  <c:v>-5.2835600287481944E-3</c:v>
                </c:pt>
                <c:pt idx="72">
                  <c:v>-5.0001738924862343E-3</c:v>
                </c:pt>
                <c:pt idx="73">
                  <c:v>-4.7319971847852565E-3</c:v>
                </c:pt>
                <c:pt idx="74">
                  <c:v>-4.4782121040625898E-3</c:v>
                </c:pt>
                <c:pt idx="75">
                  <c:v>-4.2380450509338363E-3</c:v>
                </c:pt>
                <c:pt idx="76">
                  <c:v>-4.0107642041641092E-3</c:v>
                </c:pt>
                <c:pt idx="77">
                  <c:v>-3.7956772348433465E-3</c:v>
                </c:pt>
                <c:pt idx="78">
                  <c:v>-3.5921291501134988E-3</c:v>
                </c:pt>
                <c:pt idx="79">
                  <c:v>-3.3995002584323803E-3</c:v>
                </c:pt>
                <c:pt idx="80">
                  <c:v>-3.2172042489534715E-3</c:v>
                </c:pt>
                <c:pt idx="81">
                  <c:v>-3.0446863781365833E-3</c:v>
                </c:pt>
                <c:pt idx="82">
                  <c:v>-2.8814217571911612E-3</c:v>
                </c:pt>
                <c:pt idx="83">
                  <c:v>-2.7269137343952712E-3</c:v>
                </c:pt>
                <c:pt idx="84">
                  <c:v>-2.5806923667368946E-3</c:v>
                </c:pt>
                <c:pt idx="85">
                  <c:v>-2.4423129756948564E-3</c:v>
                </c:pt>
                <c:pt idx="86">
                  <c:v>-2.3113547823124412E-3</c:v>
                </c:pt>
                <c:pt idx="87">
                  <c:v>-2.1874196170281169E-3</c:v>
                </c:pt>
                <c:pt idx="88">
                  <c:v>-2.0701307000169666E-3</c:v>
                </c:pt>
                <c:pt idx="89">
                  <c:v>-1.9591314880567905E-3</c:v>
                </c:pt>
                <c:pt idx="90">
                  <c:v>-1.8540845841802658E-3</c:v>
                </c:pt>
                <c:pt idx="91">
                  <c:v>-1.7546707066002525E-3</c:v>
                </c:pt>
                <c:pt idx="92">
                  <c:v>-1.6605877136073534E-3</c:v>
                </c:pt>
                <c:pt idx="93">
                  <c:v>-1.5715496813319067E-3</c:v>
                </c:pt>
                <c:pt idx="94">
                  <c:v>-1.4872860314485363E-3</c:v>
                </c:pt>
                <c:pt idx="95">
                  <c:v>-1.4075407060692886E-3</c:v>
                </c:pt>
                <c:pt idx="96">
                  <c:v>-1.3320713872321669E-3</c:v>
                </c:pt>
                <c:pt idx="97">
                  <c:v>-1.2606487585379914E-3</c:v>
                </c:pt>
                <c:pt idx="98">
                  <c:v>-1.1930558066321807E-3</c:v>
                </c:pt>
                <c:pt idx="99">
                  <c:v>-1.1290871603549478E-3</c:v>
                </c:pt>
                <c:pt idx="100">
                  <c:v>-1.0685484655065835E-3</c:v>
                </c:pt>
                <c:pt idx="101">
                  <c:v>-1.011255793292492E-3</c:v>
                </c:pt>
                <c:pt idx="102">
                  <c:v>-9.5703508061535105E-4</c:v>
                </c:pt>
                <c:pt idx="103">
                  <c:v>-9.0572160049039771E-4</c:v>
                </c:pt>
                <c:pt idx="104">
                  <c:v>-8.5715946094865199E-4</c:v>
                </c:pt>
                <c:pt idx="105">
                  <c:v>-8.1120113088769391E-4</c:v>
                </c:pt>
                <c:pt idx="106">
                  <c:v>-7.6770699141319638E-4</c:v>
                </c:pt>
                <c:pt idx="107">
                  <c:v>-7.2654491129291513E-4</c:v>
                </c:pt>
                <c:pt idx="108">
                  <c:v>-6.8758984522242781E-4</c:v>
                </c:pt>
                <c:pt idx="109">
                  <c:v>-6.5072345367251435E-4</c:v>
                </c:pt>
                <c:pt idx="110">
                  <c:v>-6.1583374315326124E-4</c:v>
                </c:pt>
                <c:pt idx="111">
                  <c:v>-5.8281472579566626E-4</c:v>
                </c:pt>
                <c:pt idx="112">
                  <c:v>-5.515660972117408E-4</c:v>
                </c:pt>
                <c:pt idx="113">
                  <c:v>-5.2199293164642395E-4</c:v>
                </c:pt>
                <c:pt idx="114">
                  <c:v>-4.9400539349348134E-4</c:v>
                </c:pt>
                <c:pt idx="115">
                  <c:v>-4.6751846429390692E-4</c:v>
                </c:pt>
                <c:pt idx="116">
                  <c:v>-4.4245168438509759E-4</c:v>
                </c:pt>
                <c:pt idx="117">
                  <c:v>-4.1872890841264843E-4</c:v>
                </c:pt>
                <c:pt idx="118">
                  <c:v>-3.9627807395996149E-4</c:v>
                </c:pt>
                <c:pt idx="119">
                  <c:v>-3.7503098259132888E-4</c:v>
                </c:pt>
                <c:pt idx="120">
                  <c:v>-3.5492309264154845E-4</c:v>
                </c:pt>
                <c:pt idx="121">
                  <c:v>-3.3589332312066741E-4</c:v>
                </c:pt>
                <c:pt idx="122">
                  <c:v>-3.1788386813794253E-4</c:v>
                </c:pt>
                <c:pt idx="123">
                  <c:v>-3.0084002127966832E-4</c:v>
                </c:pt>
                <c:pt idx="124">
                  <c:v>-2.8471000940674776E-4</c:v>
                </c:pt>
                <c:pt idx="125">
                  <c:v>-2.6944483536617427E-4</c:v>
                </c:pt>
                <c:pt idx="126">
                  <c:v>-2.5499812913877269E-4</c:v>
                </c:pt>
                <c:pt idx="127">
                  <c:v>-2.4132600696939065E-4</c:v>
                </c:pt>
                <c:pt idx="128">
                  <c:v>-2.2838693805259444E-4</c:v>
                </c:pt>
                <c:pt idx="129">
                  <c:v>-2.1614161836654204E-4</c:v>
                </c:pt>
                <c:pt idx="130">
                  <c:v>-2.0455285127411621E-4</c:v>
                </c:pt>
                <c:pt idx="131">
                  <c:v>-1.9358543452588543E-4</c:v>
                </c:pt>
                <c:pt idx="132">
                  <c:v>-1.8320605332303237E-4</c:v>
                </c:pt>
                <c:pt idx="133">
                  <c:v>-1.7338317911414709E-4</c:v>
                </c:pt>
                <c:pt idx="134">
                  <c:v>-1.6408697381976601E-4</c:v>
                </c:pt>
                <c:pt idx="135">
                  <c:v>-1.5528919919123029E-4</c:v>
                </c:pt>
                <c:pt idx="136">
                  <c:v>-1.4696313103148778E-4</c:v>
                </c:pt>
                <c:pt idx="137">
                  <c:v>-1.3908347801413616E-4</c:v>
                </c:pt>
                <c:pt idx="138">
                  <c:v>-1.3162630485628432E-4</c:v>
                </c:pt>
                <c:pt idx="139">
                  <c:v>-1.2456895961009601E-4</c:v>
                </c:pt>
                <c:pt idx="140">
                  <c:v>-1.1789000485434257E-4</c:v>
                </c:pt>
                <c:pt idx="141">
                  <c:v>-1.1156915257365011E-4</c:v>
                </c:pt>
                <c:pt idx="142">
                  <c:v>-1.0558720253108759E-4</c:v>
                </c:pt>
                <c:pt idx="143">
                  <c:v>-9.9925983944215956E-5</c:v>
                </c:pt>
                <c:pt idx="144">
                  <c:v>-9.456830028800237E-5</c:v>
                </c:pt>
                <c:pt idx="145">
                  <c:v>-8.9497877058993818E-5</c:v>
                </c:pt>
                <c:pt idx="146">
                  <c:v>-8.4699312338800369E-5</c:v>
                </c:pt>
                <c:pt idx="147">
                  <c:v>-8.0158030008108697E-5</c:v>
                </c:pt>
                <c:pt idx="148">
                  <c:v>-7.5860235470643955E-5</c:v>
                </c:pt>
                <c:pt idx="149">
                  <c:v>-7.1792873750267268E-5</c:v>
                </c:pt>
                <c:pt idx="150">
                  <c:v>-6.7943589834047188E-5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6C-4FDA-A140-D56F0300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48"/>
        <c:axId val="383496"/>
      </c:scatterChart>
      <c:valAx>
        <c:axId val="38144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6"/>
        <c:crosses val="autoZero"/>
        <c:crossBetween val="midCat"/>
      </c:valAx>
      <c:valAx>
        <c:axId val="383496"/>
        <c:scaling>
          <c:orientation val="minMax"/>
          <c:max val="0"/>
          <c:min val="-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relative to the positive direction (microns/sec)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'Cortex Pulling Model'!$B$1:$B$2</c:f>
              <c:strCache>
                <c:ptCount val="2"/>
                <c:pt idx="1">
                  <c:v>position (μm)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'Cortex Pulling Model'!$A$3:$A$8</c:f>
              <c:numCache>
                <c:formatCode>0.000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'Cortex Pulling Model'!$B$3:$B$8</c:f>
              <c:numCache>
                <c:formatCode>0.000</c:formatCode>
                <c:ptCount val="6"/>
                <c:pt idx="0">
                  <c:v>20</c:v>
                </c:pt>
                <c:pt idx="1">
                  <c:v>20.780402536586305</c:v>
                </c:pt>
                <c:pt idx="2">
                  <c:v>21.69271299062671</c:v>
                </c:pt>
                <c:pt idx="3">
                  <c:v>22.787721610721086</c:v>
                </c:pt>
                <c:pt idx="4">
                  <c:v>24.150907357813818</c:v>
                </c:pt>
                <c:pt idx="5">
                  <c:v>25.941430449565079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F-4F7D-AE2B-B4282ED0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09639"/>
        <c:axId val="1172905991"/>
      </c:scatterChart>
      <c:valAx>
        <c:axId val="1488709639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05991"/>
        <c:crosses val="autoZero"/>
        <c:crossBetween val="midCat"/>
      </c:valAx>
      <c:valAx>
        <c:axId val="117290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 center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09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'Cortex Pulling Model'!$C$2</c:f>
              <c:strCache>
                <c:ptCount val="1"/>
                <c:pt idx="0">
                  <c:v>velocity (μm/s)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'Cortex Pulling Model'!$A$3:$A$8</c:f>
              <c:numCache>
                <c:formatCode>0.000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'Cortex Pulling Model'!$C$3:$C$8</c:f>
              <c:numCache>
                <c:formatCode>0.000</c:formatCode>
                <c:ptCount val="6"/>
                <c:pt idx="0">
                  <c:v>0.39020126829315183</c:v>
                </c:pt>
                <c:pt idx="1">
                  <c:v>0.45615522702020178</c:v>
                </c:pt>
                <c:pt idx="2">
                  <c:v>0.54750431004718814</c:v>
                </c:pt>
                <c:pt idx="3">
                  <c:v>0.68159287354636666</c:v>
                </c:pt>
                <c:pt idx="4">
                  <c:v>0.89526154587563089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AA-4DF6-8B17-F3F48869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61799"/>
        <c:axId val="1187363847"/>
      </c:scatterChart>
      <c:valAx>
        <c:axId val="1187361799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63847"/>
        <c:crosses val="autoZero"/>
        <c:crossBetween val="midCat"/>
      </c:valAx>
      <c:valAx>
        <c:axId val="118736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relative to the positive 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61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180975</xdr:rowOff>
    </xdr:from>
    <xdr:to>
      <xdr:col>11</xdr:col>
      <xdr:colOff>104775</xdr:colOff>
      <xdr:row>16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74325D-445D-FBA8-CF3A-36EAAF799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0</xdr:row>
      <xdr:rowOff>180975</xdr:rowOff>
    </xdr:from>
    <xdr:to>
      <xdr:col>19</xdr:col>
      <xdr:colOff>276225</xdr:colOff>
      <xdr:row>16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0CB6DC-6B0E-C607-E2BB-0375002F5BFE}"/>
            </a:ext>
            <a:ext uri="{147F2762-F138-4A5C-976F-8EAC2B608ADB}">
              <a16:predDERef xmlns:a16="http://schemas.microsoft.com/office/drawing/2014/main" pred="{BE74325D-445D-FBA8-CF3A-36EAAF799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0</xdr:rowOff>
    </xdr:from>
    <xdr:to>
      <xdr:col>10</xdr:col>
      <xdr:colOff>447675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0D09B-E92A-9F61-A364-DB307D330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0</xdr:row>
      <xdr:rowOff>180975</xdr:rowOff>
    </xdr:from>
    <xdr:to>
      <xdr:col>18</xdr:col>
      <xdr:colOff>381000</xdr:colOff>
      <xdr:row>15</xdr:row>
      <xdr:rowOff>66675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E27C09E-44F3-4DA3-8C2C-0A31CB7C441A}"/>
            </a:ext>
            <a:ext uri="{147F2762-F138-4A5C-976F-8EAC2B608ADB}">
              <a16:predDERef xmlns:a16="http://schemas.microsoft.com/office/drawing/2014/main" pred="{E0F0D09B-E92A-9F61-A364-DB307D33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180975</xdr:rowOff>
    </xdr:from>
    <xdr:to>
      <xdr:col>13</xdr:col>
      <xdr:colOff>304800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626E4-9E26-999F-5F6B-5F5404711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0</xdr:row>
      <xdr:rowOff>180975</xdr:rowOff>
    </xdr:from>
    <xdr:to>
      <xdr:col>21</xdr:col>
      <xdr:colOff>466725</xdr:colOff>
      <xdr:row>15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8F5144-EE6B-25D0-419B-C2F260BD5EBC}"/>
            </a:ext>
            <a:ext uri="{147F2762-F138-4A5C-976F-8EAC2B608ADB}">
              <a16:predDERef xmlns:a16="http://schemas.microsoft.com/office/drawing/2014/main" pred="{A28626E4-9E26-999F-5F6B-5F5404711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C3" sqref="C3"/>
    </sheetView>
  </sheetViews>
  <sheetFormatPr defaultRowHeight="15"/>
  <cols>
    <col min="2" max="2" width="46.42578125" customWidth="1"/>
    <col min="3" max="3" width="9.28515625" bestFit="1" customWidth="1"/>
    <col min="4" max="4" width="11" customWidth="1"/>
    <col min="9" max="9" width="16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</row>
    <row r="3" spans="1:9">
      <c r="A3" t="s">
        <v>5</v>
      </c>
      <c r="B3" t="s">
        <v>6</v>
      </c>
      <c r="C3">
        <v>25</v>
      </c>
      <c r="D3" t="s">
        <v>7</v>
      </c>
      <c r="I3" s="2"/>
    </row>
    <row r="4" spans="1:9">
      <c r="A4" t="s">
        <v>8</v>
      </c>
      <c r="B4" t="s">
        <v>9</v>
      </c>
      <c r="C4">
        <v>100</v>
      </c>
    </row>
    <row r="5" spans="1:9">
      <c r="A5" t="s">
        <v>10</v>
      </c>
      <c r="B5" t="s">
        <v>11</v>
      </c>
      <c r="C5">
        <v>5</v>
      </c>
      <c r="D5" t="s">
        <v>7</v>
      </c>
    </row>
    <row r="6" spans="1:9">
      <c r="A6" t="s">
        <v>12</v>
      </c>
      <c r="B6" t="s">
        <v>13</v>
      </c>
      <c r="C6">
        <v>1</v>
      </c>
      <c r="D6" t="s">
        <v>14</v>
      </c>
    </row>
    <row r="7" spans="1:9">
      <c r="A7" t="s">
        <v>15</v>
      </c>
      <c r="B7" t="s">
        <v>16</v>
      </c>
      <c r="C7">
        <v>2</v>
      </c>
      <c r="D7" t="s">
        <v>17</v>
      </c>
    </row>
    <row r="8" spans="1:9">
      <c r="A8" t="s">
        <v>18</v>
      </c>
    </row>
    <row r="9" spans="1:9">
      <c r="A9" t="s">
        <v>19</v>
      </c>
      <c r="B9" t="s">
        <v>20</v>
      </c>
      <c r="C9">
        <v>1</v>
      </c>
      <c r="D9" t="s">
        <v>21</v>
      </c>
    </row>
    <row r="10" spans="1:9">
      <c r="A10" t="s">
        <v>22</v>
      </c>
      <c r="B10" t="s">
        <v>23</v>
      </c>
      <c r="C10">
        <v>0.01</v>
      </c>
      <c r="D10" t="s">
        <v>24</v>
      </c>
    </row>
    <row r="11" spans="1:9">
      <c r="A11" t="s">
        <v>25</v>
      </c>
    </row>
    <row r="12" spans="1:9">
      <c r="A12" t="s">
        <v>26</v>
      </c>
      <c r="B12" t="s">
        <v>27</v>
      </c>
      <c r="C12">
        <v>10</v>
      </c>
      <c r="D12" t="s">
        <v>28</v>
      </c>
    </row>
    <row r="13" spans="1:9">
      <c r="A13" t="s">
        <v>29</v>
      </c>
    </row>
    <row r="14" spans="1:9">
      <c r="A14" t="s">
        <v>30</v>
      </c>
      <c r="B14" t="s">
        <v>31</v>
      </c>
      <c r="C14">
        <v>1</v>
      </c>
      <c r="D14" t="s">
        <v>21</v>
      </c>
    </row>
    <row r="15" spans="1:9">
      <c r="A15" t="s">
        <v>32</v>
      </c>
      <c r="B15" t="s">
        <v>33</v>
      </c>
      <c r="C15">
        <v>1</v>
      </c>
      <c r="D15" t="s">
        <v>34</v>
      </c>
    </row>
    <row r="16" spans="1:9">
      <c r="A16" t="s">
        <v>35</v>
      </c>
      <c r="B16" t="s">
        <v>36</v>
      </c>
      <c r="C16">
        <v>0.2</v>
      </c>
      <c r="D16" t="s">
        <v>37</v>
      </c>
    </row>
    <row r="17" spans="1:1">
      <c r="A17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38A4-C780-42E4-BC06-C44C819C788C}">
  <dimension ref="A1:C153"/>
  <sheetViews>
    <sheetView workbookViewId="0">
      <selection activeCell="T3" sqref="T3"/>
    </sheetView>
  </sheetViews>
  <sheetFormatPr defaultRowHeight="15"/>
  <cols>
    <col min="1" max="1" width="7.5703125" customWidth="1"/>
    <col min="2" max="2" width="12" customWidth="1"/>
    <col min="3" max="3" width="12.85546875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  <row r="3" spans="1:3">
      <c r="A3">
        <v>0</v>
      </c>
      <c r="B3" s="1">
        <v>20</v>
      </c>
      <c r="C3" s="1">
        <f>-((2*Parameters!$C$9*Parameters!$C$10*Parameters!$C$4)/(6*PI()*Parameters!$C$6*Parameters!$C$5))*'Cytoplasmic Pulling Model'!B3</f>
        <v>-0.42441318157838759</v>
      </c>
    </row>
    <row r="4" spans="1:3">
      <c r="A4">
        <f>A3+Parameters!$C$7</f>
        <v>2</v>
      </c>
      <c r="B4" s="1">
        <f>B3+(C3*Parameters!C7)</f>
        <v>19.151173636843225</v>
      </c>
      <c r="C4" s="1">
        <f>-((2*Parameters!$C$9*Parameters!$C$10*Parameters!$C$4)/(6*PI()*Parameters!$C$6*Parameters!$C$5))*'Cytoplasmic Pulling Model'!B4</f>
        <v>-0.40640052670863869</v>
      </c>
    </row>
    <row r="5" spans="1:3">
      <c r="A5">
        <f>A4+Parameters!$C$7</f>
        <v>4</v>
      </c>
      <c r="B5" s="1">
        <f>B4+(C4*Parameters!$C$7)</f>
        <v>18.338372583425947</v>
      </c>
      <c r="C5" s="1">
        <f>-((2*Parameters!$C$9*Parameters!$C$10*Parameters!$C$4)/(6*PI()*Parameters!$C$6*Parameters!$C$5))*'Cytoplasmic Pulling Model'!B5</f>
        <v>-0.38915235265508408</v>
      </c>
    </row>
    <row r="6" spans="1:3">
      <c r="A6">
        <f>A5+Parameters!$C$7</f>
        <v>6</v>
      </c>
      <c r="B6" s="1">
        <f>B5+(C5*Parameters!$C$7)</f>
        <v>17.560067878115778</v>
      </c>
      <c r="C6" s="1">
        <f>-((2*Parameters!$C$9*Parameters!$C$10*Parameters!$C$4)/(6*PI()*Parameters!$C$6*Parameters!$C$5))*'Cytoplasmic Pulling Model'!B6</f>
        <v>-0.37263621384417817</v>
      </c>
    </row>
    <row r="7" spans="1:3">
      <c r="A7">
        <f>A6+Parameters!$C$7</f>
        <v>8</v>
      </c>
      <c r="B7" s="1">
        <f>B6+(C6*Parameters!$C$7)</f>
        <v>16.814795450427422</v>
      </c>
      <c r="C7" s="1">
        <f>-((2*Parameters!$C$9*Parameters!$C$10*Parameters!$C$4)/(6*PI()*Parameters!$C$6*Parameters!$C$5))*'Cytoplasmic Pulling Model'!B7</f>
        <v>-0.35682104173528495</v>
      </c>
    </row>
    <row r="8" spans="1:3">
      <c r="A8">
        <f>A7+Parameters!$C$7</f>
        <v>10</v>
      </c>
      <c r="B8" s="1">
        <f>B7+(C7*Parameters!$C$7)</f>
        <v>16.101153366956851</v>
      </c>
      <c r="C8" s="1">
        <f>-((2*Parameters!$C$9*Parameters!$C$10*Parameters!$C$4)/(6*PI()*Parameters!$C$6*Parameters!$C$5))*'Cytoplasmic Pulling Model'!B8</f>
        <v>-0.34167708637758626</v>
      </c>
    </row>
    <row r="9" spans="1:3">
      <c r="A9">
        <f>A8+Parameters!$C$7</f>
        <v>12</v>
      </c>
      <c r="B9" s="1">
        <f>B8+(C8*Parameters!$C$7)</f>
        <v>15.417799194201677</v>
      </c>
      <c r="C9" s="1">
        <f>-((2*Parameters!$C$9*Parameters!$C$10*Parameters!$C$4)/(6*PI()*Parameters!$C$6*Parameters!$C$5))*'Cytoplasmic Pulling Model'!B9</f>
        <v>-0.32717586044739172</v>
      </c>
    </row>
    <row r="10" spans="1:3">
      <c r="A10">
        <f>A9+Parameters!$C$7</f>
        <v>14</v>
      </c>
      <c r="B10" s="1">
        <f>B9+(C9*Parameters!$C$7)</f>
        <v>14.763447473306893</v>
      </c>
      <c r="C10" s="1">
        <f>-((2*Parameters!$C$9*Parameters!$C$10*Parameters!$C$4)/(6*PI()*Parameters!$C$6*Parameters!$C$5))*'Cytoplasmic Pulling Model'!B10</f>
        <v>-0.31329008566057931</v>
      </c>
    </row>
    <row r="11" spans="1:3">
      <c r="A11">
        <f>A10+Parameters!$C$7</f>
        <v>16</v>
      </c>
      <c r="B11" s="1">
        <f>B10+(C10*Parameters!$C$7)</f>
        <v>14.136867301985735</v>
      </c>
      <c r="C11" s="1">
        <f>-((2*Parameters!$C$9*Parameters!$C$10*Parameters!$C$4)/(6*PI()*Parameters!$C$6*Parameters!$C$5))*'Cytoplasmic Pulling Model'!B11</f>
        <v>-0.29999364145936214</v>
      </c>
    </row>
    <row r="12" spans="1:3">
      <c r="A12">
        <f>A11+Parameters!$C$7</f>
        <v>18</v>
      </c>
      <c r="B12" s="1">
        <f>B11+(C11*Parameters!$C$7)</f>
        <v>13.536880019067011</v>
      </c>
      <c r="C12" s="1">
        <f>-((2*Parameters!$C$9*Parameters!$C$10*Parameters!$C$4)/(6*PI()*Parameters!$C$6*Parameters!$C$5))*'Cytoplasmic Pulling Model'!B12</f>
        <v>-0.28726151587685672</v>
      </c>
    </row>
    <row r="13" spans="1:3">
      <c r="A13">
        <f>A12+Parameters!$C$7</f>
        <v>20</v>
      </c>
      <c r="B13" s="1">
        <f>B12+(C12*Parameters!$C$7)</f>
        <v>12.962356987313298</v>
      </c>
      <c r="C13" s="1">
        <f>-((2*Parameters!$C$9*Parameters!$C$10*Parameters!$C$4)/(6*PI()*Parameters!$C$6*Parameters!$C$5))*'Cytoplasmic Pulling Model'!B13</f>
        <v>-0.27506975848702397</v>
      </c>
    </row>
    <row r="14" spans="1:3">
      <c r="A14">
        <f>A13+Parameters!$C$7</f>
        <v>22</v>
      </c>
      <c r="B14" s="1">
        <f>B13+(C13*Parameters!$C$7)</f>
        <v>12.41221747033925</v>
      </c>
      <c r="C14" s="1">
        <f>-((2*Parameters!$C$9*Parameters!$C$10*Parameters!$C$4)/(6*PI()*Parameters!$C$6*Parameters!$C$5))*'Cytoplasmic Pulling Model'!B14</f>
        <v>-0.26339543535147636</v>
      </c>
    </row>
    <row r="15" spans="1:3">
      <c r="A15">
        <f>A14+Parameters!$C$7</f>
        <v>24</v>
      </c>
      <c r="B15" s="1">
        <f>B14+(C14*Parameters!$C$7)</f>
        <v>11.885426599636297</v>
      </c>
      <c r="C15" s="1">
        <f>-((2*Parameters!$C$9*Parameters!$C$10*Parameters!$C$4)/(6*PI()*Parameters!$C$6*Parameters!$C$5))*'Cytoplasmic Pulling Model'!B15</f>
        <v>-0.2522165858784019</v>
      </c>
    </row>
    <row r="16" spans="1:3">
      <c r="A16">
        <f>A15+Parameters!$C$7</f>
        <v>26</v>
      </c>
      <c r="B16" s="1">
        <f>B15+(C15*Parameters!$C$7)</f>
        <v>11.380993427879494</v>
      </c>
      <c r="C16" s="1">
        <f>-((2*Parameters!$C$9*Parameters!$C$10*Parameters!$C$4)/(6*PI()*Parameters!$C$6*Parameters!$C$5))*'Cytoplasmic Pulling Model'!B16</f>
        <v>-0.24151218151245279</v>
      </c>
    </row>
    <row r="17" spans="1:3">
      <c r="A17">
        <f>A16+Parameters!$C$7</f>
        <v>28</v>
      </c>
      <c r="B17" s="1">
        <f>B16+(C16*Parameters!$C$7)</f>
        <v>10.897969064854589</v>
      </c>
      <c r="C17" s="1">
        <f>-((2*Parameters!$C$9*Parameters!$C$10*Parameters!$C$4)/(6*PI()*Parameters!$C$6*Parameters!$C$5))*'Cytoplasmic Pulling Model'!B17</f>
        <v>-0.2312620861778891</v>
      </c>
    </row>
    <row r="18" spans="1:3">
      <c r="A18">
        <f>A17+Parameters!$C$7</f>
        <v>30</v>
      </c>
      <c r="B18" s="1">
        <f>B17+(C17*Parameters!$C$7)</f>
        <v>10.435444892498811</v>
      </c>
      <c r="C18" s="1">
        <f>-((2*Parameters!$C$9*Parameters!$C$10*Parameters!$C$4)/(6*PI()*Parameters!$C$6*Parameters!$C$5))*'Cytoplasmic Pulling Model'!B18</f>
        <v>-0.22144701840056777</v>
      </c>
    </row>
    <row r="19" spans="1:3">
      <c r="A19">
        <f>A18+Parameters!$C$7</f>
        <v>32</v>
      </c>
      <c r="B19" s="1">
        <f>B18+(C18*Parameters!$C$7)</f>
        <v>9.9925508556976759</v>
      </c>
      <c r="C19" s="1">
        <f>-((2*Parameters!$C$9*Parameters!$C$10*Parameters!$C$4)/(6*PI()*Parameters!$C$6*Parameters!$C$5))*'Cytoplasmic Pulling Model'!B19</f>
        <v>-0.2120485150375245</v>
      </c>
    </row>
    <row r="20" spans="1:3">
      <c r="A20">
        <f>A19+Parameters!$C$7</f>
        <v>34</v>
      </c>
      <c r="B20" s="1">
        <f>B19+(C19*Parameters!$C$7)</f>
        <v>9.5684538256226261</v>
      </c>
      <c r="C20" s="1">
        <f>-((2*Parameters!$C$9*Parameters!$C$10*Parameters!$C$4)/(6*PI()*Parameters!$C$6*Parameters!$C$5))*'Cytoplasmic Pulling Model'!B20</f>
        <v>-0.20304889654591965</v>
      </c>
    </row>
    <row r="21" spans="1:3">
      <c r="A21">
        <f>A20+Parameters!$C$7</f>
        <v>36</v>
      </c>
      <c r="B21" s="1">
        <f>B20+(C20*Parameters!$C$7)</f>
        <v>9.162356032530786</v>
      </c>
      <c r="C21" s="1">
        <f>-((2*Parameters!$C$9*Parameters!$C$10*Parameters!$C$4)/(6*PI()*Parameters!$C$6*Parameters!$C$5))*'Cytoplasmic Pulling Model'!B21</f>
        <v>-0.19443123372601617</v>
      </c>
    </row>
    <row r="22" spans="1:3">
      <c r="A22">
        <f>A21+Parameters!$C$7</f>
        <v>38</v>
      </c>
      <c r="B22" s="1">
        <f>B21+(C21*Parameters!$C$7)</f>
        <v>8.7734935650787538</v>
      </c>
      <c r="C22" s="1">
        <f>-((2*Parameters!$C$9*Parameters!$C$10*Parameters!$C$4)/(6*PI()*Parameters!$C$6*Parameters!$C$5))*'Cytoplasmic Pulling Model'!B22</f>
        <v>-0.18617931587562922</v>
      </c>
    </row>
    <row r="23" spans="1:3">
      <c r="A23">
        <f>A22+Parameters!$C$7</f>
        <v>40</v>
      </c>
      <c r="B23" s="1">
        <f>B22+(C22*Parameters!$C$7)</f>
        <v>8.4011349333274961</v>
      </c>
      <c r="C23" s="1">
        <f>-((2*Parameters!$C$9*Parameters!$C$10*Parameters!$C$4)/(6*PI()*Parameters!$C$6*Parameters!$C$5))*'Cytoplasmic Pulling Model'!B23</f>
        <v>-0.17827762029614289</v>
      </c>
    </row>
    <row r="24" spans="1:3">
      <c r="A24">
        <f>A23+Parameters!$C$7</f>
        <v>42</v>
      </c>
      <c r="B24" s="1">
        <f>B23+(C23*Parameters!$C$7)</f>
        <v>8.0445796927352102</v>
      </c>
      <c r="C24" s="1">
        <f>-((2*Parameters!$C$9*Parameters!$C$10*Parameters!$C$4)/(6*PI()*Parameters!$C$6*Parameters!$C$5))*'Cytoplasmic Pulling Model'!B24</f>
        <v>-0.17071128309273192</v>
      </c>
    </row>
    <row r="25" spans="1:3">
      <c r="A25">
        <f>A24+Parameters!$C$7</f>
        <v>44</v>
      </c>
      <c r="B25" s="1">
        <f>B24+(C24*Parameters!$C$7)</f>
        <v>7.7031571265497467</v>
      </c>
      <c r="C25" s="1">
        <f>-((2*Parameters!$C$9*Parameters!$C$10*Parameters!$C$4)/(6*PI()*Parameters!$C$6*Parameters!$C$5))*'Cytoplasmic Pulling Model'!B25</f>
        <v>-0.16346607121386042</v>
      </c>
    </row>
    <row r="26" spans="1:3">
      <c r="A26">
        <f>A25+Parameters!$C$7</f>
        <v>46</v>
      </c>
      <c r="B26" s="1">
        <f>B25+(C25*Parameters!$C$7)</f>
        <v>7.3762249841220262</v>
      </c>
      <c r="C26" s="1">
        <f>-((2*Parameters!$C$9*Parameters!$C$10*Parameters!$C$4)/(6*PI()*Parameters!$C$6*Parameters!$C$5))*'Cytoplasmic Pulling Model'!B26</f>
        <v>-0.15652835567746104</v>
      </c>
    </row>
    <row r="27" spans="1:3">
      <c r="A27">
        <f>A26+Parameters!$C$7</f>
        <v>48</v>
      </c>
      <c r="B27" s="1">
        <f>B26+(C26*Parameters!$C$7)</f>
        <v>7.0631682727671041</v>
      </c>
      <c r="C27" s="1">
        <f>-((2*Parameters!$C$9*Parameters!$C$10*Parameters!$C$4)/(6*PI()*Parameters!$C$6*Parameters!$C$5))*'Cytoplasmic Pulling Model'!B27</f>
        <v>-0.14988508593343056</v>
      </c>
    </row>
    <row r="28" spans="1:3">
      <c r="A28">
        <f>A27+Parameters!$C$7</f>
        <v>50</v>
      </c>
      <c r="B28" s="1">
        <f>B27+(C27*Parameters!$C$7)</f>
        <v>6.7633981009002433</v>
      </c>
      <c r="C28" s="1">
        <f>-((2*Parameters!$C$9*Parameters!$C$10*Parameters!$C$4)/(6*PI()*Parameters!$C$6*Parameters!$C$5))*'Cytoplasmic Pulling Model'!B28</f>
        <v>-0.14352376531421485</v>
      </c>
    </row>
    <row r="29" spans="1:3">
      <c r="A29">
        <f>A28+Parameters!$C$7</f>
        <v>52</v>
      </c>
      <c r="B29" s="1">
        <f>B28+(C28*Parameters!$C$7)</f>
        <v>6.4763505702718138</v>
      </c>
      <c r="C29" s="1">
        <f>-((2*Parameters!$C$9*Parameters!$C$10*Parameters!$C$4)/(6*PI()*Parameters!$C$6*Parameters!$C$5))*'Cytoplasmic Pulling Model'!B29</f>
        <v>-0.13743242752730328</v>
      </c>
    </row>
    <row r="30" spans="1:3">
      <c r="A30">
        <f>A29+Parameters!$C$7</f>
        <v>54</v>
      </c>
      <c r="B30" s="1">
        <f>B29+(C29*Parameters!$C$7)</f>
        <v>6.2014857152172072</v>
      </c>
      <c r="C30" s="1">
        <f>-((2*Parameters!$C$9*Parameters!$C$10*Parameters!$C$4)/(6*PI()*Parameters!$C$6*Parameters!$C$5))*'Cytoplasmic Pulling Model'!B30</f>
        <v>-0.13159961414541288</v>
      </c>
    </row>
    <row r="31" spans="1:3">
      <c r="A31">
        <f>A30+Parameters!$C$7</f>
        <v>56</v>
      </c>
      <c r="B31" s="1">
        <f>B30+(C30*Parameters!$C$7)</f>
        <v>5.9382864869263816</v>
      </c>
      <c r="C31" s="1">
        <f>-((2*Parameters!$C$9*Parameters!$C$10*Parameters!$C$4)/(6*PI()*Parameters!$C$6*Parameters!$C$5))*'Cytoplasmic Pulling Model'!B31</f>
        <v>-0.12601435305201861</v>
      </c>
    </row>
    <row r="32" spans="1:3">
      <c r="A32">
        <f>A31+Parameters!$C$7</f>
        <v>58</v>
      </c>
      <c r="B32" s="1">
        <f>B31+(C31*Parameters!$C$7)</f>
        <v>5.686257780822344</v>
      </c>
      <c r="C32" s="1">
        <f>-((2*Parameters!$C$9*Parameters!$C$10*Parameters!$C$4)/(6*PI()*Parameters!$C$6*Parameters!$C$5))*'Cytoplasmic Pulling Model'!B32</f>
        <v>-0.12066613780168364</v>
      </c>
    </row>
    <row r="33" spans="1:3">
      <c r="A33">
        <f>A32+Parameters!$C$7</f>
        <v>60</v>
      </c>
      <c r="B33" s="1">
        <f>B32+(C32*Parameters!$C$7)</f>
        <v>5.4449255052189764</v>
      </c>
      <c r="C33" s="1">
        <f>-((2*Parameters!$C$9*Parameters!$C$10*Parameters!$C$4)/(6*PI()*Parameters!$C$6*Parameters!$C$5))*'Cytoplasmic Pulling Model'!B33</f>
        <v>-0.11554490785636477</v>
      </c>
    </row>
    <row r="34" spans="1:3">
      <c r="A34">
        <f>A33+Parameters!$C$7</f>
        <v>62</v>
      </c>
      <c r="B34" s="1">
        <f>B33+(C33*Parameters!$C$7)</f>
        <v>5.2138356895062472</v>
      </c>
      <c r="C34" s="1">
        <f>-((2*Parameters!$C$9*Parameters!$C$10*Parameters!$C$4)/(6*PI()*Parameters!$C$6*Parameters!$C$5))*'Cytoplasmic Pulling Model'!B34</f>
        <v>-0.11064102966051463</v>
      </c>
    </row>
    <row r="35" spans="1:3">
      <c r="A35">
        <f>A34+Parameters!$C$7</f>
        <v>64</v>
      </c>
      <c r="B35" s="1">
        <f>B34+(C34*Parameters!$C$7)</f>
        <v>4.9925536301852178</v>
      </c>
      <c r="C35" s="1">
        <f>-((2*Parameters!$C$9*Parameters!$C$10*Parameters!$C$4)/(6*PI()*Parameters!$C$6*Parameters!$C$5))*'Cytoplasmic Pulling Model'!B35</f>
        <v>-0.10594527851938186</v>
      </c>
    </row>
    <row r="36" spans="1:3">
      <c r="A36">
        <f>A35+Parameters!$C$7</f>
        <v>66</v>
      </c>
      <c r="B36" s="1">
        <f>B35+(C35*Parameters!$C$7)</f>
        <v>4.7806630731464539</v>
      </c>
      <c r="C36" s="1">
        <f>-((2*Parameters!$C$9*Parameters!$C$10*Parameters!$C$4)/(6*PI()*Parameters!$C$6*Parameters!$C$5))*'Cytoplasmic Pulling Model'!B36</f>
        <v>-0.10144882124641992</v>
      </c>
    </row>
    <row r="37" spans="1:3">
      <c r="A37">
        <f>A36+Parameters!$C$7</f>
        <v>68</v>
      </c>
      <c r="B37" s="1">
        <f>B36+(C36*Parameters!$C$7)</f>
        <v>4.5777654306536144</v>
      </c>
      <c r="C37" s="1">
        <f>-((2*Parameters!$C$9*Parameters!$C$10*Parameters!$C$4)/(6*PI()*Parameters!$C$6*Parameters!$C$5))*'Cytoplasmic Pulling Model'!B37</f>
        <v>-9.7143199547162912E-2</v>
      </c>
    </row>
    <row r="38" spans="1:3">
      <c r="A38">
        <f>A37+Parameters!$C$7</f>
        <v>70</v>
      </c>
      <c r="B38" s="1">
        <f>B37+(C37*Parameters!$C$7)</f>
        <v>4.3834790315592889</v>
      </c>
      <c r="C38" s="1">
        <f>-((2*Parameters!$C$9*Parameters!$C$10*Parameters!$C$4)/(6*PI()*Parameters!$C$6*Parameters!$C$5))*'Cytoplasmic Pulling Model'!B38</f>
        <v>-9.3020314108311353E-2</v>
      </c>
    </row>
    <row r="39" spans="1:3">
      <c r="A39">
        <f>A38+Parameters!$C$7</f>
        <v>72</v>
      </c>
      <c r="B39" s="1">
        <f>B38+(C38*Parameters!$C$7)</f>
        <v>4.1974384033426659</v>
      </c>
      <c r="C39" s="1">
        <f>-((2*Parameters!$C$9*Parameters!$C$10*Parameters!$C$4)/(6*PI()*Parameters!$C$6*Parameters!$C$5))*'Cytoplasmic Pulling Model'!B39</f>
        <v>-8.9072409362098412E-2</v>
      </c>
    </row>
    <row r="40" spans="1:3">
      <c r="A40">
        <f>A39+Parameters!$C$7</f>
        <v>74</v>
      </c>
      <c r="B40" s="1">
        <f>B39+(C39*Parameters!$C$7)</f>
        <v>4.0192935846184694</v>
      </c>
      <c r="C40" s="1">
        <f>-((2*Parameters!$C$9*Parameters!$C$10*Parameters!$C$4)/(6*PI()*Parameters!$C$6*Parameters!$C$5))*'Cytoplasmic Pulling Model'!B40</f>
        <v>-8.529205889727634E-2</v>
      </c>
    </row>
    <row r="41" spans="1:3">
      <c r="A41">
        <f>A40+Parameters!$C$7</f>
        <v>76</v>
      </c>
      <c r="B41" s="1">
        <f>B40+(C40*Parameters!$C$7)</f>
        <v>3.8487094668239168</v>
      </c>
      <c r="C41" s="1">
        <f>-((2*Parameters!$C$9*Parameters!$C$10*Parameters!$C$4)/(6*PI()*Parameters!$C$6*Parameters!$C$5))*'Cytoplasmic Pulling Model'!B41</f>
        <v>-8.1672151489279921E-2</v>
      </c>
    </row>
    <row r="42" spans="1:3">
      <c r="A42">
        <f>A41+Parameters!$C$7</f>
        <v>78</v>
      </c>
      <c r="B42" s="1">
        <f>B41+(C41*Parameters!$C$7)</f>
        <v>3.6853651638453568</v>
      </c>
      <c r="C42" s="1">
        <f>-((2*Parameters!$C$9*Parameters!$C$10*Parameters!$C$4)/(6*PI()*Parameters!$C$6*Parameters!$C$5))*'Cytoplasmic Pulling Model'!B42</f>
        <v>-7.8205877723288186E-2</v>
      </c>
    </row>
    <row r="43" spans="1:3">
      <c r="A43">
        <f>A42+Parameters!$C$7</f>
        <v>80</v>
      </c>
      <c r="B43" s="1">
        <f>B42+(C42*Parameters!$C$7)</f>
        <v>3.5289534083987806</v>
      </c>
      <c r="C43" s="1">
        <f>-((2*Parameters!$C$9*Parameters!$C$10*Parameters!$C$4)/(6*PI()*Parameters!$C$6*Parameters!$C$5))*'Cytoplasmic Pulling Model'!B43</f>
        <v>-7.4886717185021073E-2</v>
      </c>
    </row>
    <row r="44" spans="1:3">
      <c r="A44">
        <f>A43+Parameters!$C$7</f>
        <v>82</v>
      </c>
      <c r="B44" s="1">
        <f>B43+(C43*Parameters!$C$7)</f>
        <v>3.3791799740287383</v>
      </c>
      <c r="C44" s="1">
        <f>-((2*Parameters!$C$9*Parameters!$C$10*Parameters!$C$4)/(6*PI()*Parameters!$C$6*Parameters!$C$5))*'Cytoplasmic Pulling Model'!B44</f>
        <v>-7.1708426195175506E-2</v>
      </c>
    </row>
    <row r="45" spans="1:3">
      <c r="A45">
        <f>A44+Parameters!$C$7</f>
        <v>84</v>
      </c>
      <c r="B45" s="1">
        <f>B44+(C44*Parameters!$C$7)</f>
        <v>3.2357631216383873</v>
      </c>
      <c r="C45" s="1">
        <f>-((2*Parameters!$C$9*Parameters!$C$10*Parameters!$C$4)/(6*PI()*Parameters!$C$6*Parameters!$C$5))*'Cytoplasmic Pulling Model'!B45</f>
        <v>-6.8665026064428161E-2</v>
      </c>
    </row>
    <row r="46" spans="1:3">
      <c r="A46">
        <f>A45+Parameters!$C$7</f>
        <v>86</v>
      </c>
      <c r="B46" s="1">
        <f>B45+(C45*Parameters!$C$7)</f>
        <v>3.098433069509531</v>
      </c>
      <c r="C46" s="1">
        <f>-((2*Parameters!$C$9*Parameters!$C$10*Parameters!$C$4)/(6*PI()*Parameters!$C$6*Parameters!$C$5))*'Cytoplasmic Pulling Model'!B46</f>
        <v>-6.5750791846911474E-2</v>
      </c>
    </row>
    <row r="47" spans="1:3">
      <c r="A47">
        <f>A46+Parameters!$C$7</f>
        <v>88</v>
      </c>
      <c r="B47" s="1">
        <f>B46+(C46*Parameters!$C$7)</f>
        <v>2.9669314858157079</v>
      </c>
      <c r="C47" s="1">
        <f>-((2*Parameters!$C$9*Parameters!$C$10*Parameters!$C$4)/(6*PI()*Parameters!$C$6*Parameters!$C$5))*'Cytoplasmic Pulling Model'!B47</f>
        <v>-6.2960241571006867E-2</v>
      </c>
    </row>
    <row r="48" spans="1:3">
      <c r="A48">
        <f>A47+Parameters!$C$7</f>
        <v>90</v>
      </c>
      <c r="B48" s="1">
        <f>B47+(C47*Parameters!$C$7)</f>
        <v>2.8410110026736941</v>
      </c>
      <c r="C48" s="1">
        <f>-((2*Parameters!$C$9*Parameters!$C$10*Parameters!$C$4)/(6*PI()*Parameters!$C$6*Parameters!$C$5))*'Cytoplasmic Pulling Model'!B48</f>
        <v>-6.0288125927197379E-2</v>
      </c>
    </row>
    <row r="49" spans="1:3">
      <c r="A49">
        <f>A48+Parameters!$C$7</f>
        <v>92</v>
      </c>
      <c r="B49" s="1">
        <f>B48+(C48*Parameters!$C$7)</f>
        <v>2.7204347508192992</v>
      </c>
      <c r="C49" s="1">
        <f>-((2*Parameters!$C$9*Parameters!$C$10*Parameters!$C$4)/(6*PI()*Parameters!$C$6*Parameters!$C$5))*'Cytoplasmic Pulling Model'!B49</f>
        <v>-5.7729418393581346E-2</v>
      </c>
    </row>
    <row r="50" spans="1:3">
      <c r="A50">
        <f>A49+Parameters!$C$7</f>
        <v>94</v>
      </c>
      <c r="B50" s="1">
        <f>B49+(C49*Parameters!$C$7)</f>
        <v>2.6049759140321367</v>
      </c>
      <c r="C50" s="1">
        <f>-((2*Parameters!$C$9*Parameters!$C$10*Parameters!$C$4)/(6*PI()*Parameters!$C$6*Parameters!$C$5))*'Cytoplasmic Pulling Model'!B50</f>
        <v>-5.5279305780472375E-2</v>
      </c>
    </row>
    <row r="51" spans="1:3">
      <c r="A51">
        <f>A50+Parameters!$C$7</f>
        <v>96</v>
      </c>
      <c r="B51" s="1">
        <f>B50+(C50*Parameters!$C$7)</f>
        <v>2.494417302471192</v>
      </c>
      <c r="C51" s="1">
        <f>-((2*Parameters!$C$9*Parameters!$C$10*Parameters!$C$4)/(6*PI()*Parameters!$C$6*Parameters!$C$5))*'Cytoplasmic Pulling Model'!B51</f>
        <v>-5.2933179176298889E-2</v>
      </c>
    </row>
    <row r="52" spans="1:3">
      <c r="A52">
        <f>A51+Parameters!$C$7</f>
        <v>98</v>
      </c>
      <c r="B52" s="1">
        <f>B51+(C51*Parameters!$C$7)</f>
        <v>2.3885509441185944</v>
      </c>
      <c r="C52" s="1">
        <f>-((2*Parameters!$C$9*Parameters!$C$10*Parameters!$C$4)/(6*PI()*Parameters!$C$6*Parameters!$C$5))*'Cytoplasmic Pulling Model'!B52</f>
        <v>-5.0686625277771707E-2</v>
      </c>
    </row>
    <row r="53" spans="1:3">
      <c r="A53">
        <f>A52+Parameters!$C$7</f>
        <v>100</v>
      </c>
      <c r="B53" s="1">
        <f>B52+(C52*Parameters!$C$7)</f>
        <v>2.2871776935630508</v>
      </c>
      <c r="C53" s="1">
        <f>-((2*Parameters!$C$9*Parameters!$C$10*Parameters!$C$4)/(6*PI()*Parameters!$C$6*Parameters!$C$5))*'Cytoplasmic Pulling Model'!B53</f>
        <v>-4.8535418088010644E-2</v>
      </c>
    </row>
    <row r="54" spans="1:3">
      <c r="A54">
        <f>A53+Parameters!$C$7</f>
        <v>102</v>
      </c>
      <c r="B54" s="1">
        <f>B53+(C53*Parameters!$C$7)</f>
        <v>2.1901068573870295</v>
      </c>
      <c r="C54" s="1">
        <f>-((2*Parameters!$C$9*Parameters!$C$10*Parameters!$C$4)/(6*PI()*Parameters!$C$6*Parameters!$C$5))*'Cytoplasmic Pulling Model'!B54</f>
        <v>-4.6475510967013661E-2</v>
      </c>
    </row>
    <row r="55" spans="1:3">
      <c r="A55">
        <f>A54+Parameters!$C$7</f>
        <v>104</v>
      </c>
      <c r="B55" s="1">
        <f>B54+(C54*Parameters!$C$7)</f>
        <v>2.0971558354530022</v>
      </c>
      <c r="C55" s="1">
        <f>-((2*Parameters!$C$9*Parameters!$C$10*Parameters!$C$4)/(6*PI()*Parameters!$C$6*Parameters!$C$5))*'Cytoplasmic Pulling Model'!B55</f>
        <v>-4.4503029019514508E-2</v>
      </c>
    </row>
    <row r="56" spans="1:3">
      <c r="A56">
        <f>A55+Parameters!$C$7</f>
        <v>106</v>
      </c>
      <c r="B56" s="1">
        <f>B55+(C55*Parameters!$C$7)</f>
        <v>2.0081497774139732</v>
      </c>
      <c r="C56" s="1">
        <f>-((2*Parameters!$C$9*Parameters!$C$10*Parameters!$C$4)/(6*PI()*Parameters!$C$6*Parameters!$C$5))*'Cytoplasmic Pulling Model'!B56</f>
        <v>-4.2614261805909763E-2</v>
      </c>
    </row>
    <row r="57" spans="1:3">
      <c r="A57">
        <f>A56+Parameters!$C$7</f>
        <v>108</v>
      </c>
      <c r="B57" s="1">
        <f>B56+(C56*Parameters!$C$7)</f>
        <v>1.9229212538021536</v>
      </c>
      <c r="C57" s="1">
        <f>-((2*Parameters!$C$9*Parameters!$C$10*Parameters!$C$4)/(6*PI()*Parameters!$C$6*Parameters!$C$5))*'Cytoplasmic Pulling Model'!B57</f>
        <v>-4.0805656362543713E-2</v>
      </c>
    </row>
    <row r="58" spans="1:3">
      <c r="A58">
        <f>A57+Parameters!$C$7</f>
        <v>110</v>
      </c>
      <c r="B58" s="1">
        <f>B57+(C57*Parameters!$C$7)</f>
        <v>1.8413099410770661</v>
      </c>
      <c r="C58" s="1">
        <f>-((2*Parameters!$C$9*Parameters!$C$10*Parameters!$C$4)/(6*PI()*Parameters!$C$6*Parameters!$C$5))*'Cytoplasmic Pulling Model'!B58</f>
        <v>-3.9073810518221556E-2</v>
      </c>
    </row>
    <row r="59" spans="1:3">
      <c r="A59">
        <f>A58+Parameters!$C$7</f>
        <v>112</v>
      </c>
      <c r="B59" s="1">
        <f>B58+(C58*Parameters!$C$7)</f>
        <v>1.763162320040623</v>
      </c>
      <c r="C59" s="1">
        <f>-((2*Parameters!$C$9*Parameters!$C$10*Parameters!$C$4)/(6*PI()*Parameters!$C$6*Parameters!$C$5))*'Cytoplasmic Pulling Model'!B59</f>
        <v>-3.7415466494378609E-2</v>
      </c>
    </row>
    <row r="60" spans="1:3">
      <c r="A60">
        <f>A59+Parameters!$C$7</f>
        <v>114</v>
      </c>
      <c r="B60" s="1">
        <f>B59+(C59*Parameters!$C$7)</f>
        <v>1.6883313870518657</v>
      </c>
      <c r="C60" s="1">
        <f>-((2*Parameters!$C$9*Parameters!$C$10*Parameters!$C$4)/(6*PI()*Parameters!$C$6*Parameters!$C$5))*'Cytoplasmic Pulling Model'!B60</f>
        <v>-3.5827504776866727E-2</v>
      </c>
    </row>
    <row r="61" spans="1:3">
      <c r="A61">
        <f>A60+Parameters!$C$7</f>
        <v>116</v>
      </c>
      <c r="B61" s="1">
        <f>B60+(C60*Parameters!$C$7)</f>
        <v>1.6166763774981323</v>
      </c>
      <c r="C61" s="1">
        <f>-((2*Parameters!$C$9*Parameters!$C$10*Parameters!$C$4)/(6*PI()*Parameters!$C$6*Parameters!$C$5))*'Cytoplasmic Pulling Model'!B61</f>
        <v>-3.4306938247830238E-2</v>
      </c>
    </row>
    <row r="62" spans="1:3">
      <c r="A62">
        <f>A61+Parameters!$C$7</f>
        <v>118</v>
      </c>
      <c r="B62" s="1">
        <f>B61+(C61*Parameters!$C$7)</f>
        <v>1.5480625010024718</v>
      </c>
      <c r="C62" s="1">
        <f>-((2*Parameters!$C$9*Parameters!$C$10*Parameters!$C$4)/(6*PI()*Parameters!$C$6*Parameters!$C$5))*'Cytoplasmic Pulling Model'!B62</f>
        <v>-3.2850906566632747E-2</v>
      </c>
    </row>
    <row r="63" spans="1:3">
      <c r="A63">
        <f>A62+Parameters!$C$7</f>
        <v>120</v>
      </c>
      <c r="B63" s="1">
        <f>B62+(C62*Parameters!$C$7)</f>
        <v>1.4823606878692064</v>
      </c>
      <c r="C63" s="1">
        <f>-((2*Parameters!$C$9*Parameters!$C$10*Parameters!$C$4)/(6*PI()*Parameters!$C$6*Parameters!$C$5))*'Cytoplasmic Pulling Model'!B63</f>
        <v>-3.1456670789264854E-2</v>
      </c>
    </row>
    <row r="64" spans="1:3">
      <c r="A64">
        <f>A63+Parameters!$C$7</f>
        <v>122</v>
      </c>
      <c r="B64" s="1">
        <f>B63+(C63*Parameters!$C$7)</f>
        <v>1.4194473462906767</v>
      </c>
      <c r="C64" s="1">
        <f>-((2*Parameters!$C$9*Parameters!$C$10*Parameters!$C$4)/(6*PI()*Parameters!$C$6*Parameters!$C$5))*'Cytoplasmic Pulling Model'!B64</f>
        <v>-3.0121608216111272E-2</v>
      </c>
    </row>
    <row r="65" spans="1:3">
      <c r="A65">
        <f>A64+Parameters!$C$7</f>
        <v>124</v>
      </c>
      <c r="B65" s="1">
        <f>B64+(C64*Parameters!$C$7)</f>
        <v>1.3592041298584541</v>
      </c>
      <c r="C65" s="1">
        <f>-((2*Parameters!$C$9*Parameters!$C$10*Parameters!$C$4)/(6*PI()*Parameters!$C$6*Parameters!$C$5))*'Cytoplasmic Pulling Model'!B65</f>
        <v>-2.884320745838552E-2</v>
      </c>
    </row>
    <row r="66" spans="1:3">
      <c r="A66">
        <f>A65+Parameters!$C$7</f>
        <v>126</v>
      </c>
      <c r="B66" s="1">
        <f>B65+(C65*Parameters!$C$7)</f>
        <v>1.301517714941683</v>
      </c>
      <c r="C66" s="1">
        <f>-((2*Parameters!$C$9*Parameters!$C$10*Parameters!$C$4)/(6*PI()*Parameters!$C$6*Parameters!$C$5))*'Cytoplasmic Pulling Model'!B66</f>
        <v>-2.7619063713951633E-2</v>
      </c>
    </row>
    <row r="67" spans="1:3">
      <c r="A67">
        <f>A66+Parameters!$C$7</f>
        <v>128</v>
      </c>
      <c r="B67" s="1">
        <f>B66+(C66*Parameters!$C$7)</f>
        <v>1.2462795875137798</v>
      </c>
      <c r="C67" s="1">
        <f>-((2*Parameters!$C$9*Parameters!$C$10*Parameters!$C$4)/(6*PI()*Parameters!$C$6*Parameters!$C$5))*'Cytoplasmic Pulling Model'!B67</f>
        <v>-2.6446874243646192E-2</v>
      </c>
    </row>
    <row r="68" spans="1:3">
      <c r="A68">
        <f>A67+Parameters!$C$7</f>
        <v>130</v>
      </c>
      <c r="B68" s="1">
        <f>B67+(C67*Parameters!$C$7)</f>
        <v>1.1933858390264873</v>
      </c>
      <c r="C68" s="1">
        <f>-((2*Parameters!$C$9*Parameters!$C$10*Parameters!$C$4)/(6*PI()*Parameters!$C$6*Parameters!$C$5))*'Cytoplasmic Pulling Model'!B68</f>
        <v>-2.532443403959125E-2</v>
      </c>
    </row>
    <row r="69" spans="1:3">
      <c r="A69">
        <f>A68+Parameters!$C$7</f>
        <v>132</v>
      </c>
      <c r="B69" s="1">
        <f>B68+(C68*Parameters!$C$7)</f>
        <v>1.1427369709473048</v>
      </c>
      <c r="C69" s="1">
        <f>-((2*Parameters!$C$9*Parameters!$C$10*Parameters!$C$4)/(6*PI()*Parameters!$C$6*Parameters!$C$5))*'Cytoplasmic Pulling Model'!B69</f>
        <v>-2.4249631677349757E-2</v>
      </c>
    </row>
    <row r="70" spans="1:3">
      <c r="A70">
        <f>A69+Parameters!$C$7</f>
        <v>134</v>
      </c>
      <c r="B70" s="1">
        <f>B69+(C69*Parameters!$C$7)</f>
        <v>1.0942377075926053</v>
      </c>
      <c r="C70" s="1">
        <f>-((2*Parameters!$C$9*Parameters!$C$10*Parameters!$C$4)/(6*PI()*Parameters!$C$6*Parameters!$C$5))*'Cytoplasmic Pulling Model'!B70</f>
        <v>-2.322044534412095E-2</v>
      </c>
    </row>
    <row r="71" spans="1:3">
      <c r="A71">
        <f>A70+Parameters!$C$7</f>
        <v>136</v>
      </c>
      <c r="B71" s="1">
        <f>B70+(C70*Parameters!$C$7)</f>
        <v>1.0477968169043634</v>
      </c>
      <c r="C71" s="1">
        <f>-((2*Parameters!$C$9*Parameters!$C$10*Parameters!$C$4)/(6*PI()*Parameters!$C$6*Parameters!$C$5))*'Cytoplasmic Pulling Model'!B71</f>
        <v>-2.2234939035504407E-2</v>
      </c>
    </row>
    <row r="72" spans="1:3">
      <c r="A72">
        <f>A71+Parameters!$C$7</f>
        <v>138</v>
      </c>
      <c r="B72" s="1">
        <f>B71+(C71*Parameters!$C$7)</f>
        <v>1.0033269388333546</v>
      </c>
      <c r="C72" s="1">
        <f>-((2*Parameters!$C$9*Parameters!$C$10*Parameters!$C$4)/(6*PI()*Parameters!$C$6*Parameters!$C$5))*'Cytoplasmic Pulling Model'!B72</f>
        <v>-2.1291258913678415E-2</v>
      </c>
    </row>
    <row r="73" spans="1:3">
      <c r="A73">
        <f>A72+Parameters!$C$7</f>
        <v>140</v>
      </c>
      <c r="B73" s="1">
        <f>B72+(C72*Parameters!$C$7)</f>
        <v>0.96074442100599777</v>
      </c>
      <c r="C73" s="1">
        <f>-((2*Parameters!$C$9*Parameters!$C$10*Parameters!$C$4)/(6*PI()*Parameters!$C$6*Parameters!$C$5))*'Cytoplasmic Pulling Model'!B73</f>
        <v>-2.038762982014207E-2</v>
      </c>
    </row>
    <row r="74" spans="1:3">
      <c r="A74">
        <f>A73+Parameters!$C$7</f>
        <v>142</v>
      </c>
      <c r="B74" s="1">
        <f>B73+(C73*Parameters!$C$7)</f>
        <v>0.91996916136571361</v>
      </c>
      <c r="C74" s="1">
        <f>-((2*Parameters!$C$9*Parameters!$C$10*Parameters!$C$4)/(6*PI()*Parameters!$C$6*Parameters!$C$5))*'Cytoplasmic Pulling Model'!B74</f>
        <v>-1.952235193646118E-2</v>
      </c>
    </row>
    <row r="75" spans="1:3">
      <c r="A75">
        <f>A74+Parameters!$C$7</f>
        <v>144</v>
      </c>
      <c r="B75" s="1">
        <f>B74+(C74*Parameters!$C$7)</f>
        <v>0.88092445749279125</v>
      </c>
      <c r="C75" s="1">
        <f>-((2*Parameters!$C$9*Parameters!$C$10*Parameters!$C$4)/(6*PI()*Parameters!$C$6*Parameters!$C$5))*'Cytoplasmic Pulling Model'!B75</f>
        <v>-1.8693797586736529E-2</v>
      </c>
    </row>
    <row r="76" spans="1:3">
      <c r="A76">
        <f>A75+Parameters!$C$7</f>
        <v>146</v>
      </c>
      <c r="B76" s="1">
        <f>B75+(C75*Parameters!$C$7)</f>
        <v>0.84353686231931824</v>
      </c>
      <c r="C76" s="1">
        <f>-((2*Parameters!$C$9*Parameters!$C$10*Parameters!$C$4)/(6*PI()*Parameters!$C$6*Parameters!$C$5))*'Cytoplasmic Pulling Model'!B76</f>
        <v>-1.7900408175779609E-2</v>
      </c>
    </row>
    <row r="77" spans="1:3">
      <c r="A77">
        <f>A76+Parameters!$C$7</f>
        <v>148</v>
      </c>
      <c r="B77" s="1">
        <f>B76+(C76*Parameters!$C$7)</f>
        <v>0.80773604596775905</v>
      </c>
      <c r="C77" s="1">
        <f>-((2*Parameters!$C$9*Parameters!$C$10*Parameters!$C$4)/(6*PI()*Parameters!$C$6*Parameters!$C$5))*'Cytoplasmic Pulling Model'!B77</f>
        <v>-1.7140691257236169E-2</v>
      </c>
    </row>
    <row r="78" spans="1:3">
      <c r="A78">
        <f>A77+Parameters!$C$7</f>
        <v>150</v>
      </c>
      <c r="B78" s="1">
        <f>B77+(C77*Parameters!$C$7)</f>
        <v>0.77345466345328673</v>
      </c>
      <c r="C78" s="1">
        <f>-((2*Parameters!$C$9*Parameters!$C$10*Parameters!$C$4)/(6*PI()*Parameters!$C$6*Parameters!$C$5))*'Cytoplasmic Pulling Model'!B78</f>
        <v>-1.6413217726142522E-2</v>
      </c>
    </row>
    <row r="79" spans="1:3">
      <c r="A79">
        <f>A78+Parameters!$C$7</f>
        <v>152</v>
      </c>
      <c r="B79" s="1">
        <f>B78+(C78*Parameters!$C$7)</f>
        <v>0.7406282280010017</v>
      </c>
      <c r="C79" s="1">
        <f>-((2*Parameters!$C$9*Parameters!$C$10*Parameters!$C$4)/(6*PI()*Parameters!$C$6*Parameters!$C$5))*'Cytoplasmic Pulling Model'!B79</f>
        <v>-1.5716619130633429E-2</v>
      </c>
    </row>
    <row r="80" spans="1:3">
      <c r="A80">
        <f>A79+Parameters!$C$7</f>
        <v>154</v>
      </c>
      <c r="B80" s="1">
        <f>B79+(C79*Parameters!$C$7)</f>
        <v>0.70919498973973483</v>
      </c>
      <c r="C80" s="1">
        <f>-((2*Parameters!$C$9*Parameters!$C$10*Parameters!$C$4)/(6*PI()*Parameters!$C$6*Parameters!$C$5))*'Cytoplasmic Pulling Model'!B80</f>
        <v>-1.5049585097744641E-2</v>
      </c>
    </row>
    <row r="81" spans="1:3">
      <c r="A81">
        <f>A80+Parameters!$C$7</f>
        <v>156</v>
      </c>
      <c r="B81" s="1">
        <f>B80+(C80*Parameters!$C$7)</f>
        <v>0.67909581954424558</v>
      </c>
      <c r="C81" s="1">
        <f>-((2*Parameters!$C$9*Parameters!$C$10*Parameters!$C$4)/(6*PI()*Parameters!$C$6*Parameters!$C$5))*'Cytoplasmic Pulling Model'!B81</f>
        <v>-1.4410860868467792E-2</v>
      </c>
    </row>
    <row r="82" spans="1:3">
      <c r="A82">
        <f>A81+Parameters!$C$7</f>
        <v>158</v>
      </c>
      <c r="B82" s="1">
        <f>B81+(C81*Parameters!$C$7)</f>
        <v>0.65027409780731005</v>
      </c>
      <c r="C82" s="1">
        <f>-((2*Parameters!$C$9*Parameters!$C$10*Parameters!$C$4)/(6*PI()*Parameters!$C$6*Parameters!$C$5))*'Cytoplasmic Pulling Model'!B82</f>
        <v>-1.3799244937420803E-2</v>
      </c>
    </row>
    <row r="83" spans="1:3">
      <c r="A83">
        <f>A82+Parameters!$C$7</f>
        <v>160</v>
      </c>
      <c r="B83" s="1">
        <f>B82+(C82*Parameters!$C$7)</f>
        <v>0.62267560793246846</v>
      </c>
      <c r="C83" s="1">
        <f>-((2*Parameters!$C$9*Parameters!$C$10*Parameters!$C$4)/(6*PI()*Parameters!$C$6*Parameters!$C$5))*'Cytoplasmic Pulling Model'!B83</f>
        <v>-1.3213586792693782E-2</v>
      </c>
    </row>
    <row r="84" spans="1:3">
      <c r="A84">
        <f>A83+Parameters!$C$7</f>
        <v>162</v>
      </c>
      <c r="B84" s="1">
        <f>B83+(C83*Parameters!$C$7)</f>
        <v>0.59624843434708086</v>
      </c>
      <c r="C84" s="1">
        <f>-((2*Parameters!$C$9*Parameters!$C$10*Parameters!$C$4)/(6*PI()*Parameters!$C$6*Parameters!$C$5))*'Cytoplasmic Pulling Model'!B84</f>
        <v>-1.2652784751618847E-2</v>
      </c>
    </row>
    <row r="85" spans="1:3">
      <c r="A85">
        <f>A84+Parameters!$C$7</f>
        <v>164</v>
      </c>
      <c r="B85" s="1">
        <f>B84+(C84*Parameters!$C$7)</f>
        <v>0.57094286484384316</v>
      </c>
      <c r="C85" s="1">
        <f>-((2*Parameters!$C$9*Parameters!$C$10*Parameters!$C$4)/(6*PI()*Parameters!$C$6*Parameters!$C$5))*'Cytoplasmic Pulling Model'!B85</f>
        <v>-1.2115783888392741E-2</v>
      </c>
    </row>
    <row r="86" spans="1:3">
      <c r="A86">
        <f>A85+Parameters!$C$7</f>
        <v>166</v>
      </c>
      <c r="B86" s="1">
        <f>B85+(C85*Parameters!$C$7)</f>
        <v>0.54671129706705768</v>
      </c>
      <c r="C86" s="1">
        <f>-((2*Parameters!$C$9*Parameters!$C$10*Parameters!$C$4)/(6*PI()*Parameters!$C$6*Parameters!$C$5))*'Cytoplasmic Pulling Model'!B86</f>
        <v>-1.1601574049653849E-2</v>
      </c>
    </row>
    <row r="87" spans="1:3">
      <c r="A87">
        <f>A86+Parameters!$C$7</f>
        <v>168</v>
      </c>
      <c r="B87" s="1">
        <f>B86+(C86*Parameters!$C$7)</f>
        <v>0.52350814896775</v>
      </c>
      <c r="C87" s="1">
        <f>-((2*Parameters!$C$9*Parameters!$C$10*Parameters!$C$4)/(6*PI()*Parameters!$C$6*Parameters!$C$5))*'Cytoplasmic Pulling Model'!B87</f>
        <v>-1.1109187954280763E-2</v>
      </c>
    </row>
    <row r="88" spans="1:3">
      <c r="A88">
        <f>A87+Parameters!$C$7</f>
        <v>170</v>
      </c>
      <c r="B88" s="1">
        <f>B87+(C87*Parameters!$C$7)</f>
        <v>0.50128977305918843</v>
      </c>
      <c r="C88" s="1">
        <f>-((2*Parameters!$C$9*Parameters!$C$10*Parameters!$C$4)/(6*PI()*Parameters!$C$6*Parameters!$C$5))*'Cytoplasmic Pulling Model'!B88</f>
        <v>-1.0637699373837902E-2</v>
      </c>
    </row>
    <row r="89" spans="1:3">
      <c r="A89">
        <f>A88+Parameters!$C$7</f>
        <v>172</v>
      </c>
      <c r="B89" s="1">
        <f>B88+(C88*Parameters!$C$7)</f>
        <v>0.48001437431151261</v>
      </c>
      <c r="C89" s="1">
        <f>-((2*Parameters!$C$9*Parameters!$C$10*Parameters!$C$4)/(6*PI()*Parameters!$C$6*Parameters!$C$5))*'Cytoplasmic Pulling Model'!B89</f>
        <v>-1.0186221390245406E-2</v>
      </c>
    </row>
    <row r="90" spans="1:3">
      <c r="A90">
        <f>A89+Parameters!$C$7</f>
        <v>174</v>
      </c>
      <c r="B90" s="1">
        <f>B89+(C89*Parameters!$C$7)</f>
        <v>0.45964193153102179</v>
      </c>
      <c r="C90" s="1">
        <f>-((2*Parameters!$C$9*Parameters!$C$10*Parameters!$C$4)/(6*PI()*Parameters!$C$6*Parameters!$C$5))*'Cytoplasmic Pulling Model'!B90</f>
        <v>-9.7539047273958179E-3</v>
      </c>
    </row>
    <row r="91" spans="1:3">
      <c r="A91">
        <f>A90+Parameters!$C$7</f>
        <v>176</v>
      </c>
      <c r="B91" s="1">
        <f>B90+(C90*Parameters!$C$7)</f>
        <v>0.44013412207623015</v>
      </c>
      <c r="C91" s="1">
        <f>-((2*Parameters!$C$9*Parameters!$C$10*Parameters!$C$4)/(6*PI()*Parameters!$C$6*Parameters!$C$5))*'Cytoplasmic Pulling Model'!B91</f>
        <v>-9.3399361535791651E-3</v>
      </c>
    </row>
    <row r="92" spans="1:3">
      <c r="A92">
        <f>A91+Parameters!$C$7</f>
        <v>178</v>
      </c>
      <c r="B92" s="1">
        <f>B91+(C91*Parameters!$C$7)</f>
        <v>0.42145424976907181</v>
      </c>
      <c r="C92" s="1">
        <f>-((2*Parameters!$C$9*Parameters!$C$10*Parameters!$C$4)/(6*PI()*Parameters!$C$6*Parameters!$C$5))*'Cytoplasmic Pulling Model'!B92</f>
        <v>-8.94353695171121E-3</v>
      </c>
    </row>
    <row r="93" spans="1:3">
      <c r="A93">
        <f>A92+Parameters!$C$7</f>
        <v>180</v>
      </c>
      <c r="B93" s="1">
        <f>B92+(C92*Parameters!$C$7)</f>
        <v>0.40356717586564939</v>
      </c>
      <c r="C93" s="1">
        <f>-((2*Parameters!$C$9*Parameters!$C$10*Parameters!$C$4)/(6*PI()*Parameters!$C$6*Parameters!$C$5))*'Cytoplasmic Pulling Model'!B93</f>
        <v>-8.5639614544872466E-3</v>
      </c>
    </row>
    <row r="94" spans="1:3">
      <c r="A94">
        <f>A93+Parameters!$C$7</f>
        <v>182</v>
      </c>
      <c r="B94" s="1">
        <f>B93+(C93*Parameters!$C$7)</f>
        <v>0.38643925295667492</v>
      </c>
      <c r="C94" s="1">
        <f>-((2*Parameters!$C$9*Parameters!$C$10*Parameters!$C$4)/(6*PI()*Parameters!$C$6*Parameters!$C$5))*'Cytoplasmic Pulling Model'!B94</f>
        <v>-8.2004956417058867E-3</v>
      </c>
    </row>
    <row r="95" spans="1:3">
      <c r="A95">
        <f>A94+Parameters!$C$7</f>
        <v>184</v>
      </c>
      <c r="B95" s="1">
        <f>B94+(C94*Parameters!$C$7)</f>
        <v>0.37003826167326315</v>
      </c>
      <c r="C95" s="1">
        <f>-((2*Parameters!$C$9*Parameters!$C$10*Parameters!$C$4)/(6*PI()*Parameters!$C$6*Parameters!$C$5))*'Cytoplasmic Pulling Model'!B95</f>
        <v>-7.8524557971242775E-3</v>
      </c>
    </row>
    <row r="96" spans="1:3">
      <c r="A96">
        <f>A95+Parameters!$C$7</f>
        <v>186</v>
      </c>
      <c r="B96" s="1">
        <f>B95+(C95*Parameters!$C$7)</f>
        <v>0.35433335007901456</v>
      </c>
      <c r="C96" s="1">
        <f>-((2*Parameters!$C$9*Parameters!$C$10*Parameters!$C$4)/(6*PI()*Parameters!$C$6*Parameters!$C$5))*'Cytoplasmic Pulling Model'!B96</f>
        <v>-7.5191872223181596E-3</v>
      </c>
    </row>
    <row r="97" spans="1:3">
      <c r="A97">
        <f>A96+Parameters!$C$7</f>
        <v>188</v>
      </c>
      <c r="B97" s="1">
        <f>B96+(C96*Parameters!$C$7)</f>
        <v>0.33929497563437827</v>
      </c>
      <c r="C97" s="1">
        <f>-((2*Parameters!$C$9*Parameters!$C$10*Parameters!$C$4)/(6*PI()*Parameters!$C$6*Parameters!$C$5))*'Cytoplasmic Pulling Model'!B97</f>
        <v>-7.200063005127399E-3</v>
      </c>
    </row>
    <row r="98" spans="1:3">
      <c r="A98">
        <f>A97+Parameters!$C$7</f>
        <v>190</v>
      </c>
      <c r="B98" s="1">
        <f>B97+(C97*Parameters!$C$7)</f>
        <v>0.32489484962412346</v>
      </c>
      <c r="C98" s="1">
        <f>-((2*Parameters!$C$9*Parameters!$C$10*Parameters!$C$4)/(6*PI()*Parameters!$C$6*Parameters!$C$5))*'Cytoplasmic Pulling Model'!B98</f>
        <v>-6.8944828403703024E-3</v>
      </c>
    </row>
    <row r="99" spans="1:3">
      <c r="A99">
        <f>A98+Parameters!$C$7</f>
        <v>192</v>
      </c>
      <c r="B99" s="1">
        <f>B98+(C98*Parameters!$C$7)</f>
        <v>0.31110588394338284</v>
      </c>
      <c r="C99" s="1">
        <f>-((2*Parameters!$C$9*Parameters!$C$10*Parameters!$C$4)/(6*PI()*Parameters!$C$6*Parameters!$C$5))*'Cytoplasmic Pulling Model'!B99</f>
        <v>-6.6018719006083861E-3</v>
      </c>
    </row>
    <row r="100" spans="1:3">
      <c r="A100">
        <f>A99+Parameters!$C$7</f>
        <v>194</v>
      </c>
      <c r="B100" s="1">
        <f>B99+(C99*Parameters!$C$7)</f>
        <v>0.29790214014216609</v>
      </c>
      <c r="C100" s="1">
        <f>-((2*Parameters!$C$9*Parameters!$C$10*Parameters!$C$4)/(6*PI()*Parameters!$C$6*Parameters!$C$5))*'Cytoplasmic Pulling Model'!B100</f>
        <v>-6.3216797548373707E-3</v>
      </c>
    </row>
    <row r="101" spans="1:3">
      <c r="A101">
        <f>A100+Parameters!$C$7</f>
        <v>196</v>
      </c>
      <c r="B101" s="1">
        <f>B100+(C100*Parameters!$C$7)</f>
        <v>0.28525878063249133</v>
      </c>
      <c r="C101" s="1">
        <f>-((2*Parameters!$C$9*Parameters!$C$10*Parameters!$C$4)/(6*PI()*Parameters!$C$6*Parameters!$C$5))*'Cytoplasmic Pulling Model'!B101</f>
        <v>-6.0533793330703493E-3</v>
      </c>
    </row>
    <row r="102" spans="1:3">
      <c r="A102">
        <f>A101+Parameters!$C$7</f>
        <v>198</v>
      </c>
      <c r="B102" s="1">
        <f>B101+(C101*Parameters!$C$7)</f>
        <v>0.27315202196635063</v>
      </c>
      <c r="C102" s="1">
        <f>-((2*Parameters!$C$9*Parameters!$C$10*Parameters!$C$4)/(6*PI()*Parameters!$C$6*Parameters!$C$5))*'Cytoplasmic Pulling Model'!B102</f>
        <v>-5.7964659348654244E-3</v>
      </c>
    </row>
    <row r="103" spans="1:3">
      <c r="A103">
        <f>A102+Parameters!$C$7</f>
        <v>200</v>
      </c>
      <c r="B103" s="1">
        <f>B102+(C102*Parameters!$C$7)</f>
        <v>0.26155909009661976</v>
      </c>
      <c r="C103" s="1">
        <f>-((2*Parameters!$C$9*Parameters!$C$10*Parameters!$C$4)/(6*PI()*Parameters!$C$6*Parameters!$C$5))*'Cytoplasmic Pulling Model'!B103</f>
        <v>-5.5504562799327268E-3</v>
      </c>
    </row>
    <row r="104" spans="1:3">
      <c r="A104">
        <f>A103+Parameters!$C$7</f>
        <v>202</v>
      </c>
      <c r="B104" s="1">
        <f>B103+(C103*Parameters!$C$7)</f>
        <v>0.25045817753675431</v>
      </c>
      <c r="C104" s="1">
        <f>-((2*Parameters!$C$9*Parameters!$C$10*Parameters!$C$4)/(6*PI()*Parameters!$C$6*Parameters!$C$5))*'Cytoplasmic Pulling Model'!B104</f>
        <v>-5.3148875990349275E-3</v>
      </c>
    </row>
    <row r="105" spans="1:3">
      <c r="A105">
        <f>A104+Parameters!$C$7</f>
        <v>204</v>
      </c>
      <c r="B105" s="1">
        <f>B104+(C104*Parameters!$C$7)</f>
        <v>0.23982840233868447</v>
      </c>
      <c r="C105" s="1">
        <f>-((2*Parameters!$C$9*Parameters!$C$10*Parameters!$C$4)/(6*PI()*Parameters!$C$6*Parameters!$C$5))*'Cytoplasmic Pulling Model'!B105</f>
        <v>-5.0893167634711344E-3</v>
      </c>
    </row>
    <row r="106" spans="1:3">
      <c r="A106">
        <f>A105+Parameters!$C$7</f>
        <v>206</v>
      </c>
      <c r="B106" s="1">
        <f>B105+(C105*Parameters!$C$7)</f>
        <v>0.22964976881174221</v>
      </c>
      <c r="C106" s="1">
        <f>-((2*Parameters!$C$9*Parameters!$C$10*Parameters!$C$4)/(6*PI()*Parameters!$C$6*Parameters!$C$5))*'Cytoplasmic Pulling Model'!B106</f>
        <v>-4.8733194515066343E-3</v>
      </c>
    </row>
    <row r="107" spans="1:3">
      <c r="A107">
        <f>A106+Parameters!$C$7</f>
        <v>208</v>
      </c>
      <c r="B107" s="1">
        <f>B106+(C106*Parameters!$C$7)</f>
        <v>0.21990312990872893</v>
      </c>
      <c r="C107" s="1">
        <f>-((2*Parameters!$C$9*Parameters!$C$10*Parameters!$C$4)/(6*PI()*Parameters!$C$6*Parameters!$C$5))*'Cytoplasmic Pulling Model'!B107</f>
        <v>-4.6664893501804569E-3</v>
      </c>
    </row>
    <row r="108" spans="1:3">
      <c r="A108">
        <f>A107+Parameters!$C$7</f>
        <v>210</v>
      </c>
      <c r="B108" s="1">
        <f>B107+(C107*Parameters!$C$7)</f>
        <v>0.21057015120836803</v>
      </c>
      <c r="C108" s="1">
        <f>-((2*Parameters!$C$9*Parameters!$C$10*Parameters!$C$4)/(6*PI()*Parameters!$C$6*Parameters!$C$5))*'Cytoplasmic Pulling Model'!B108</f>
        <v>-4.4684373909892822E-3</v>
      </c>
    </row>
    <row r="109" spans="1:3">
      <c r="A109">
        <f>A108+Parameters!$C$7</f>
        <v>212</v>
      </c>
      <c r="B109" s="1">
        <f>B108+(C108*Parameters!$C$7)</f>
        <v>0.20163327642638945</v>
      </c>
      <c r="C109" s="1">
        <f>-((2*Parameters!$C$9*Parameters!$C$10*Parameters!$C$4)/(6*PI()*Parameters!$C$6*Parameters!$C$5))*'Cytoplasmic Pulling Model'!B109</f>
        <v>-4.2787910180099222E-3</v>
      </c>
    </row>
    <row r="110" spans="1:3">
      <c r="A110">
        <f>A109+Parameters!$C$7</f>
        <v>214</v>
      </c>
      <c r="B110" s="1">
        <f>B109+(C109*Parameters!$C$7)</f>
        <v>0.19307569439036962</v>
      </c>
      <c r="C110" s="1">
        <f>-((2*Parameters!$C$9*Parameters!$C$10*Parameters!$C$4)/(6*PI()*Parameters!$C$6*Parameters!$C$5))*'Cytoplasmic Pulling Model'!B110</f>
        <v>-4.0971934870836606E-3</v>
      </c>
    </row>
    <row r="111" spans="1:3">
      <c r="A111">
        <f>A110+Parameters!$C$7</f>
        <v>216</v>
      </c>
      <c r="B111" s="1">
        <f>B110+(C110*Parameters!$C$7)</f>
        <v>0.18488130741620229</v>
      </c>
      <c r="C111" s="1">
        <f>-((2*Parameters!$C$9*Parameters!$C$10*Parameters!$C$4)/(6*PI()*Parameters!$C$6*Parameters!$C$5))*'Cytoplasmic Pulling Model'!B111</f>
        <v>-3.9233031947441179E-3</v>
      </c>
    </row>
    <row r="112" spans="1:3">
      <c r="A112">
        <f>A111+Parameters!$C$7</f>
        <v>218</v>
      </c>
      <c r="B112" s="1">
        <f>B111+(C111*Parameters!$C$7)</f>
        <v>0.17703470102671406</v>
      </c>
      <c r="C112" s="1">
        <f>-((2*Parameters!$C$9*Parameters!$C$10*Parameters!$C$4)/(6*PI()*Parameters!$C$6*Parameters!$C$5))*'Cytoplasmic Pulling Model'!B112</f>
        <v>-3.7567930356263179E-3</v>
      </c>
    </row>
    <row r="113" spans="1:3">
      <c r="A113">
        <f>A112+Parameters!$C$7</f>
        <v>220</v>
      </c>
      <c r="B113" s="1">
        <f>B112+(C112*Parameters!$C$7)</f>
        <v>0.16952111495546143</v>
      </c>
      <c r="C113" s="1">
        <f>-((2*Parameters!$C$9*Parameters!$C$10*Parameters!$C$4)/(6*PI()*Parameters!$C$6*Parameters!$C$5))*'Cytoplasmic Pulling Model'!B113</f>
        <v>-3.5973497871481489E-3</v>
      </c>
    </row>
    <row r="114" spans="1:3">
      <c r="A114">
        <f>A113+Parameters!$C$7</f>
        <v>222</v>
      </c>
      <c r="B114" s="1">
        <f>B113+(C113*Parameters!$C$7)</f>
        <v>0.16232641538116513</v>
      </c>
      <c r="C114" s="1">
        <f>-((2*Parameters!$C$9*Parameters!$C$10*Parameters!$C$4)/(6*PI()*Parameters!$C$6*Parameters!$C$5))*'Cytoplasmic Pulling Model'!B114</f>
        <v>-3.4446735203067604E-3</v>
      </c>
    </row>
    <row r="115" spans="1:3">
      <c r="A115">
        <f>A114+Parameters!$C$7</f>
        <v>224</v>
      </c>
      <c r="B115" s="1">
        <f>B114+(C114*Parameters!$C$7)</f>
        <v>0.1554370683405516</v>
      </c>
      <c r="C115" s="1">
        <f>-((2*Parameters!$C$9*Parameters!$C$10*Parameters!$C$4)/(6*PI()*Parameters!$C$6*Parameters!$C$5))*'Cytoplasmic Pulling Model'!B115</f>
        <v>-3.2984770354815385E-3</v>
      </c>
    </row>
    <row r="116" spans="1:3">
      <c r="A116">
        <f>A115+Parameters!$C$7</f>
        <v>226</v>
      </c>
      <c r="B116" s="1">
        <f>B115+(C115*Parameters!$C$7)</f>
        <v>0.14884011426958851</v>
      </c>
      <c r="C116" s="1">
        <f>-((2*Parameters!$C$9*Parameters!$C$10*Parameters!$C$4)/(6*PI()*Parameters!$C$6*Parameters!$C$5))*'Cytoplasmic Pulling Model'!B116</f>
        <v>-3.1584853221823415E-3</v>
      </c>
    </row>
    <row r="117" spans="1:3">
      <c r="A117">
        <f>A116+Parameters!$C$7</f>
        <v>228</v>
      </c>
      <c r="B117" s="1">
        <f>B116+(C116*Parameters!$C$7)</f>
        <v>0.14252314362522384</v>
      </c>
      <c r="C117" s="1">
        <f>-((2*Parameters!$C$9*Parameters!$C$10*Parameters!$C$4)/(6*PI()*Parameters!$C$6*Parameters!$C$5))*'Cytoplasmic Pulling Model'!B117</f>
        <v>-3.0244350417267369E-3</v>
      </c>
    </row>
    <row r="118" spans="1:3">
      <c r="A118">
        <f>A117+Parameters!$C$7</f>
        <v>230</v>
      </c>
      <c r="B118" s="1">
        <f>B117+(C117*Parameters!$C$7)</f>
        <v>0.13647427354177036</v>
      </c>
      <c r="C118" s="1">
        <f>-((2*Parameters!$C$9*Parameters!$C$10*Parameters!$C$4)/(6*PI()*Parameters!$C$6*Parameters!$C$5))*'Cytoplasmic Pulling Model'!B118</f>
        <v>-2.8960740318730964E-3</v>
      </c>
    </row>
    <row r="119" spans="1:3">
      <c r="A119">
        <f>A118+Parameters!$C$7</f>
        <v>232</v>
      </c>
      <c r="B119" s="1">
        <f>B118+(C118*Parameters!$C$7)</f>
        <v>0.13068212547802416</v>
      </c>
      <c r="C119" s="1">
        <f>-((2*Parameters!$C$9*Parameters!$C$10*Parameters!$C$4)/(6*PI()*Parameters!$C$6*Parameters!$C$5))*'Cytoplasmic Pulling Model'!B119</f>
        <v>-2.773160832477715E-3</v>
      </c>
    </row>
    <row r="120" spans="1:3">
      <c r="A120">
        <f>A119+Parameters!$C$7</f>
        <v>234</v>
      </c>
      <c r="B120" s="1">
        <f>B119+(C119*Parameters!$C$7)</f>
        <v>0.12513580381306874</v>
      </c>
      <c r="C120" s="1">
        <f>-((2*Parameters!$C$9*Parameters!$C$10*Parameters!$C$4)/(6*PI()*Parameters!$C$6*Parameters!$C$5))*'Cytoplasmic Pulling Model'!B120</f>
        <v>-2.6554642312836716E-3</v>
      </c>
    </row>
    <row r="121" spans="1:3">
      <c r="A121">
        <f>A120+Parameters!$C$7</f>
        <v>236</v>
      </c>
      <c r="B121" s="1">
        <f>B120+(C120*Parameters!$C$7)</f>
        <v>0.1198248753505014</v>
      </c>
      <c r="C121" s="1">
        <f>-((2*Parameters!$C$9*Parameters!$C$10*Parameters!$C$4)/(6*PI()*Parameters!$C$6*Parameters!$C$5))*'Cytoplasmic Pulling Model'!B121</f>
        <v>-2.5427628289870006E-3</v>
      </c>
    </row>
    <row r="122" spans="1:3">
      <c r="A122">
        <f>A121+Parameters!$C$7</f>
        <v>238</v>
      </c>
      <c r="B122" s="1">
        <f>B121+(C121*Parameters!$C$7)</f>
        <v>0.1147393496925274</v>
      </c>
      <c r="C122" s="1">
        <f>-((2*Parameters!$C$9*Parameters!$C$10*Parameters!$C$4)/(6*PI()*Parameters!$C$6*Parameters!$C$5))*'Cytoplasmic Pulling Model'!B122</f>
        <v>-2.4348446227620371E-3</v>
      </c>
    </row>
    <row r="123" spans="1:3">
      <c r="A123">
        <f>A122+Parameters!$C$7</f>
        <v>240</v>
      </c>
      <c r="B123" s="1">
        <f>B122+(C122*Parameters!$C$7)</f>
        <v>0.10986966044700333</v>
      </c>
      <c r="C123" s="1">
        <f>-((2*Parameters!$C$9*Parameters!$C$10*Parameters!$C$4)/(6*PI()*Parameters!$C$6*Parameters!$C$5))*'Cytoplasmic Pulling Model'!B123</f>
        <v>-2.331506607462491E-3</v>
      </c>
    </row>
    <row r="124" spans="1:3">
      <c r="A124">
        <f>A123+Parameters!$C$7</f>
        <v>242</v>
      </c>
      <c r="B124" s="1">
        <f>B123+(C123*Parameters!$C$7)</f>
        <v>0.10520664723207834</v>
      </c>
      <c r="C124" s="1">
        <f>-((2*Parameters!$C$9*Parameters!$C$10*Parameters!$C$4)/(6*PI()*Parameters!$C$6*Parameters!$C$5))*'Cytoplasmic Pulling Model'!B124</f>
        <v>-2.2325543937480718E-3</v>
      </c>
    </row>
    <row r="125" spans="1:3">
      <c r="A125">
        <f>A124+Parameters!$C$7</f>
        <v>244</v>
      </c>
      <c r="B125" s="1">
        <f>B124+(C124*Parameters!$C$7)</f>
        <v>0.1007415384445822</v>
      </c>
      <c r="C125" s="1">
        <f>-((2*Parameters!$C$9*Parameters!$C$10*Parameters!$C$4)/(6*PI()*Parameters!$C$6*Parameters!$C$5))*'Cytoplasmic Pulling Model'!B125</f>
        <v>-2.137801842418329E-3</v>
      </c>
    </row>
    <row r="126" spans="1:3">
      <c r="A126">
        <f>A125+Parameters!$C$7</f>
        <v>246</v>
      </c>
      <c r="B126" s="1">
        <f>B125+(C125*Parameters!$C$7)</f>
        <v>9.6465934759745534E-2</v>
      </c>
      <c r="C126" s="1">
        <f>-((2*Parameters!$C$9*Parameters!$C$10*Parameters!$C$4)/(6*PI()*Parameters!$C$6*Parameters!$C$5))*'Cytoplasmic Pulling Model'!B126</f>
        <v>-2.0470707142658385E-3</v>
      </c>
    </row>
    <row r="127" spans="1:3">
      <c r="A127">
        <f>A126+Parameters!$C$7</f>
        <v>248</v>
      </c>
      <c r="B127" s="1">
        <f>B126+(C126*Parameters!$C$7)</f>
        <v>9.2371793331213856E-2</v>
      </c>
      <c r="C127" s="1">
        <f>-((2*Parameters!$C$9*Parameters!$C$10*Parameters!$C$4)/(6*PI()*Parameters!$C$6*Parameters!$C$5))*'Cytoplasmic Pulling Model'!B127</f>
        <v>-1.9601903347900881E-3</v>
      </c>
    </row>
    <row r="128" spans="1:3">
      <c r="A128">
        <f>A127+Parameters!$C$7</f>
        <v>250</v>
      </c>
      <c r="B128" s="1">
        <f>B127+(C127*Parameters!$C$7)</f>
        <v>8.8451412661633685E-2</v>
      </c>
      <c r="C128" s="1">
        <f>-((2*Parameters!$C$9*Parameters!$C$10*Parameters!$C$4)/(6*PI()*Parameters!$C$6*Parameters!$C$5))*'Cytoplasmic Pulling Model'!B128</f>
        <v>-1.8769972731413416E-3</v>
      </c>
    </row>
    <row r="129" spans="1:3">
      <c r="A129">
        <f>A128+Parameters!$C$7</f>
        <v>252</v>
      </c>
      <c r="B129" s="1">
        <f>B128+(C128*Parameters!$C$7)</f>
        <v>8.4697418115351003E-2</v>
      </c>
      <c r="C129" s="1">
        <f>-((2*Parameters!$C$9*Parameters!$C$10*Parameters!$C$4)/(6*PI()*Parameters!$C$6*Parameters!$C$5))*'Cytoplasmic Pulling Model'!B129</f>
        <v>-1.7973350346905542E-3</v>
      </c>
    </row>
    <row r="130" spans="1:3">
      <c r="A130">
        <f>A129+Parameters!$C$7</f>
        <v>254</v>
      </c>
      <c r="B130" s="1">
        <f>B129+(C129*Parameters!$C$7)</f>
        <v>8.1102748045969897E-2</v>
      </c>
      <c r="C130" s="1">
        <f>-((2*Parameters!$C$9*Parameters!$C$10*Parameters!$C$4)/(6*PI()*Parameters!$C$6*Parameters!$C$5))*'Cytoplasmic Pulling Model'!B130</f>
        <v>-1.7210537666470221E-3</v>
      </c>
    </row>
    <row r="131" spans="1:3">
      <c r="A131">
        <f>A130+Parameters!$C$7</f>
        <v>256</v>
      </c>
      <c r="B131" s="1">
        <f>B130+(C130*Parameters!$C$7)</f>
        <v>7.7660640512675849E-2</v>
      </c>
      <c r="C131" s="1">
        <f>-((2*Parameters!$C$9*Parameters!$C$10*Parameters!$C$4)/(6*PI()*Parameters!$C$6*Parameters!$C$5))*'Cytoplasmic Pulling Model'!B131</f>
        <v>-1.648009976170009E-3</v>
      </c>
    </row>
    <row r="132" spans="1:3">
      <c r="A132">
        <f>A131+Parameters!$C$7</f>
        <v>258</v>
      </c>
      <c r="B132" s="1">
        <f>B131+(C131*Parameters!$C$7)</f>
        <v>7.4364620560335826E-2</v>
      </c>
      <c r="C132" s="1">
        <f>-((2*Parameters!$C$9*Parameters!$C$10*Parameters!$C$4)/(6*PI()*Parameters!$C$6*Parameters!$C$5))*'Cytoplasmic Pulling Model'!B132</f>
        <v>-1.5780662604440853E-3</v>
      </c>
    </row>
    <row r="133" spans="1:3">
      <c r="A133">
        <f>A132+Parameters!$C$7</f>
        <v>260</v>
      </c>
      <c r="B133" s="1">
        <f>B132+(C132*Parameters!$C$7)</f>
        <v>7.1208488039447654E-2</v>
      </c>
      <c r="C133" s="1">
        <f>-((2*Parameters!$C$9*Parameters!$C$10*Parameters!$C$4)/(6*PI()*Parameters!$C$6*Parameters!$C$5))*'Cytoplasmic Pulling Model'!B133</f>
        <v>-1.511091048210427E-3</v>
      </c>
    </row>
    <row r="134" spans="1:3">
      <c r="A134">
        <f>A133+Parameters!$C$7</f>
        <v>262</v>
      </c>
      <c r="B134" s="1">
        <f>B133+(C133*Parameters!$C$7)</f>
        <v>6.8186305943026798E-2</v>
      </c>
      <c r="C134" s="1">
        <f>-((2*Parameters!$C$9*Parameters!$C$10*Parameters!$C$4)/(6*PI()*Parameters!$C$6*Parameters!$C$5))*'Cytoplasmic Pulling Model'!B134</f>
        <v>-1.4469583522678661E-3</v>
      </c>
    </row>
    <row r="135" spans="1:3">
      <c r="A135">
        <f>A134+Parameters!$C$7</f>
        <v>264</v>
      </c>
      <c r="B135" s="1">
        <f>B134+(C134*Parameters!$C$7)</f>
        <v>6.5292389238491066E-2</v>
      </c>
      <c r="C135" s="1">
        <f>-((2*Parameters!$C$9*Parameters!$C$10*Parameters!$C$4)/(6*PI()*Parameters!$C$6*Parameters!$C$5))*'Cytoplasmic Pulling Model'!B135</f>
        <v>-1.3855475324781234E-3</v>
      </c>
    </row>
    <row r="136" spans="1:3">
      <c r="A136">
        <f>A135+Parameters!$C$7</f>
        <v>266</v>
      </c>
      <c r="B136" s="1">
        <f>B135+(C135*Parameters!$C$7)</f>
        <v>6.2521294173534817E-2</v>
      </c>
      <c r="C136" s="1">
        <f>-((2*Parameters!$C$9*Parameters!$C$10*Parameters!$C$4)/(6*PI()*Parameters!$C$6*Parameters!$C$5))*'Cytoplasmic Pulling Model'!B136</f>
        <v>-1.3267430688294109E-3</v>
      </c>
    </row>
    <row r="137" spans="1:3">
      <c r="A137">
        <f>A136+Parameters!$C$7</f>
        <v>268</v>
      </c>
      <c r="B137" s="1">
        <f>B136+(C136*Parameters!$C$7)</f>
        <v>5.9867808035875991E-2</v>
      </c>
      <c r="C137" s="1">
        <f>-((2*Parameters!$C$9*Parameters!$C$10*Parameters!$C$4)/(6*PI()*Parameters!$C$6*Parameters!$C$5))*'Cytoplasmic Pulling Model'!B137</f>
        <v>-1.2704343441315145E-3</v>
      </c>
    </row>
    <row r="138" spans="1:3">
      <c r="A138">
        <f>A137+Parameters!$C$7</f>
        <v>270</v>
      </c>
      <c r="B138" s="1">
        <f>B137+(C137*Parameters!$C$7)</f>
        <v>5.732693934761296E-2</v>
      </c>
      <c r="C138" s="1">
        <f>-((2*Parameters!$C$9*Parameters!$C$10*Parameters!$C$4)/(6*PI()*Parameters!$C$6*Parameters!$C$5))*'Cytoplasmic Pulling Model'!B138</f>
        <v>-1.2165154359335835E-3</v>
      </c>
    </row>
    <row r="139" spans="1:3">
      <c r="A139">
        <f>A138+Parameters!$C$7</f>
        <v>272</v>
      </c>
      <c r="B139" s="1">
        <f>B138+(C138*Parameters!$C$7)</f>
        <v>5.4893908475745795E-2</v>
      </c>
      <c r="C139" s="1">
        <f>-((2*Parameters!$C$9*Parameters!$C$10*Parameters!$C$4)/(6*PI()*Parameters!$C$6*Parameters!$C$5))*'Cytoplasmic Pulling Model'!B139</f>
        <v>-1.1648849172732046E-3</v>
      </c>
    </row>
    <row r="140" spans="1:3">
      <c r="A140">
        <f>A139+Parameters!$C$7</f>
        <v>274</v>
      </c>
      <c r="B140" s="1">
        <f>B139+(C139*Parameters!$C$7)</f>
        <v>5.2564138641199389E-2</v>
      </c>
      <c r="C140" s="1">
        <f>-((2*Parameters!$C$9*Parameters!$C$10*Parameters!$C$4)/(6*PI()*Parameters!$C$6*Parameters!$C$5))*'Cytoplasmic Pulling Model'!B140</f>
        <v>-1.1154456658819449E-3</v>
      </c>
    </row>
    <row r="141" spans="1:3">
      <c r="A141">
        <f>A140+Parameters!$C$7</f>
        <v>276</v>
      </c>
      <c r="B141" s="1">
        <f>B140+(C140*Parameters!$C$7)</f>
        <v>5.0333247309435496E-2</v>
      </c>
      <c r="C141" s="1">
        <f>-((2*Parameters!$C$9*Parameters!$C$10*Parameters!$C$4)/(6*PI()*Parameters!$C$6*Parameters!$C$5))*'Cytoplasmic Pulling Model'!B141</f>
        <v>-1.0681046814884668E-3</v>
      </c>
    </row>
    <row r="142" spans="1:3">
      <c r="A142">
        <f>A141+Parameters!$C$7</f>
        <v>278</v>
      </c>
      <c r="B142" s="1">
        <f>B141+(C141*Parameters!$C$7)</f>
        <v>4.8197037946458562E-2</v>
      </c>
      <c r="C142" s="1">
        <f>-((2*Parameters!$C$9*Parameters!$C$10*Parameters!$C$4)/(6*PI()*Parameters!$C$6*Parameters!$C$5))*'Cytoplasmic Pulling Model'!B142</f>
        <v>-1.0227729108755379E-3</v>
      </c>
    </row>
    <row r="143" spans="1:3">
      <c r="A143">
        <f>A142+Parameters!$C$7</f>
        <v>280</v>
      </c>
      <c r="B143" s="1">
        <f>B142+(C142*Parameters!$C$7)</f>
        <v>4.615149212470749E-2</v>
      </c>
      <c r="C143" s="1">
        <f>-((2*Parameters!$C$9*Parameters!$C$10*Parameters!$C$4)/(6*PI()*Parameters!$C$6*Parameters!$C$5))*'Cytoplasmic Pulling Model'!B143</f>
        <v>-9.7936508036185026E-4</v>
      </c>
    </row>
    <row r="144" spans="1:3">
      <c r="A144">
        <f>A143+Parameters!$C$7</f>
        <v>282</v>
      </c>
      <c r="B144" s="1">
        <f>B143+(C143*Parameters!$C$7)</f>
        <v>4.4192761963983793E-2</v>
      </c>
      <c r="C144" s="1">
        <f>-((2*Parameters!$C$9*Parameters!$C$10*Parameters!$C$4)/(6*PI()*Parameters!$C$6*Parameters!$C$5))*'Cytoplasmic Pulling Model'!B144</f>
        <v>-9.3779953539353572E-4</v>
      </c>
    </row>
    <row r="145" spans="1:3">
      <c r="A145">
        <f>A144+Parameters!$C$7</f>
        <v>284</v>
      </c>
      <c r="B145" s="1">
        <f>B144+(C144*Parameters!$C$7)</f>
        <v>4.2317162893196723E-2</v>
      </c>
      <c r="C145" s="1">
        <f>-((2*Parameters!$C$9*Parameters!$C$10*Parameters!$C$4)/(6*PI()*Parameters!$C$6*Parameters!$C$5))*'Cytoplasmic Pulling Model'!B145</f>
        <v>-8.9799808694362537E-4</v>
      </c>
    </row>
    <row r="146" spans="1:3">
      <c r="A146">
        <f>A145+Parameters!$C$7</f>
        <v>286</v>
      </c>
      <c r="B146" s="1">
        <f>B145+(C145*Parameters!$C$7)</f>
        <v>4.052116671930947E-2</v>
      </c>
      <c r="C146" s="1">
        <f>-((2*Parameters!$C$9*Parameters!$C$10*Parameters!$C$4)/(6*PI()*Parameters!$C$6*Parameters!$C$5))*'Cytoplasmic Pulling Model'!B146</f>
        <v>-8.5988586443052034E-4</v>
      </c>
    </row>
    <row r="147" spans="1:3">
      <c r="A147">
        <f>A146+Parameters!$C$7</f>
        <v>288</v>
      </c>
      <c r="B147" s="1">
        <f>B146+(C146*Parameters!$C$7)</f>
        <v>3.8801394990448428E-2</v>
      </c>
      <c r="C147" s="1">
        <f>-((2*Parameters!$C$9*Parameters!$C$10*Parameters!$C$4)/(6*PI()*Parameters!$C$6*Parameters!$C$5))*'Cytoplasmic Pulling Model'!B147</f>
        <v>-8.2339117487879637E-4</v>
      </c>
    </row>
    <row r="148" spans="1:3">
      <c r="A148">
        <f>A147+Parameters!$C$7</f>
        <v>290</v>
      </c>
      <c r="B148" s="1">
        <f>B147+(C147*Parameters!$C$7)</f>
        <v>3.7154612640690837E-2</v>
      </c>
      <c r="C148" s="1">
        <f>-((2*Parameters!$C$9*Parameters!$C$10*Parameters!$C$4)/(6*PI()*Parameters!$C$6*Parameters!$C$5))*'Cytoplasmic Pulling Model'!B148</f>
        <v>-7.884453680574088E-4</v>
      </c>
    </row>
    <row r="149" spans="1:3">
      <c r="A149">
        <f>A148+Parameters!$C$7</f>
        <v>292</v>
      </c>
      <c r="B149" s="1">
        <f>B148+(C148*Parameters!$C$7)</f>
        <v>3.5577721904576018E-2</v>
      </c>
      <c r="C149" s="1">
        <f>-((2*Parameters!$C$9*Parameters!$C$10*Parameters!$C$4)/(6*PI()*Parameters!$C$6*Parameters!$C$5))*'Cytoplasmic Pulling Model'!B149</f>
        <v>-7.5498270734161005E-4</v>
      </c>
    </row>
    <row r="150" spans="1:3">
      <c r="A150">
        <f>A149+Parameters!$C$7</f>
        <v>294</v>
      </c>
      <c r="B150" s="1">
        <f>B149+(C149*Parameters!$C$7)</f>
        <v>3.4067756489892798E-2</v>
      </c>
      <c r="C150" s="1">
        <f>-((2*Parameters!$C$9*Parameters!$C$10*Parameters!$C$4)/(6*PI()*Parameters!$C$6*Parameters!$C$5))*'Cytoplasmic Pulling Model'!B150</f>
        <v>-7.229402460556582E-4</v>
      </c>
    </row>
    <row r="151" spans="1:3">
      <c r="A151">
        <f>A150+Parameters!$C$7</f>
        <v>296</v>
      </c>
      <c r="B151" s="1">
        <f>B150+(C150*Parameters!$C$7)</f>
        <v>3.2621875997781484E-2</v>
      </c>
      <c r="C151" s="1">
        <f>-((2*Parameters!$C$9*Parameters!$C$10*Parameters!$C$4)/(6*PI()*Parameters!$C$6*Parameters!$C$5))*'Cytoplasmic Pulling Model'!B151</f>
        <v>-6.9225770906370385E-4</v>
      </c>
    </row>
    <row r="152" spans="1:3">
      <c r="A152">
        <f>A151+Parameters!$C$7</f>
        <v>298</v>
      </c>
      <c r="B152" s="1">
        <f>B151+(C151*Parameters!$C$7)</f>
        <v>3.1237360579654077E-2</v>
      </c>
      <c r="C152" s="1">
        <f>-((2*Parameters!$C$9*Parameters!$C$10*Parameters!$C$4)/(6*PI()*Parameters!$C$6*Parameters!$C$5))*'Cytoplasmic Pulling Model'!B152</f>
        <v>-6.6287737938611462E-4</v>
      </c>
    </row>
    <row r="153" spans="1:3">
      <c r="A153">
        <f>A152+Parameters!$C$7</f>
        <v>300</v>
      </c>
      <c r="B153" s="1">
        <f>B152+(C152*Parameters!$C$7)</f>
        <v>2.9911605820881849E-2</v>
      </c>
      <c r="C153" s="1">
        <f>-((2*Parameters!$C$9*Parameters!$C$10*Parameters!$C$4)/(6*PI()*Parameters!$C$6*Parameters!$C$5))*'Cytoplasmic Pulling Model'!B153</f>
        <v>-6.3474398962795424E-4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68DB-6AE5-4BA8-91C6-8E84EF9E9A13}">
  <dimension ref="A1:C153"/>
  <sheetViews>
    <sheetView workbookViewId="0">
      <selection activeCell="D3" sqref="D3"/>
    </sheetView>
  </sheetViews>
  <sheetFormatPr defaultRowHeight="15"/>
  <cols>
    <col min="2" max="2" width="12.42578125" customWidth="1"/>
    <col min="3" max="3" width="13.42578125" customWidth="1"/>
  </cols>
  <sheetData>
    <row r="1" spans="1:3">
      <c r="A1" t="s">
        <v>25</v>
      </c>
    </row>
    <row r="2" spans="1:3">
      <c r="A2" t="s">
        <v>40</v>
      </c>
      <c r="B2" t="s">
        <v>41</v>
      </c>
      <c r="C2" t="s">
        <v>42</v>
      </c>
    </row>
    <row r="3" spans="1:3">
      <c r="A3">
        <v>0</v>
      </c>
      <c r="B3">
        <v>20</v>
      </c>
      <c r="C3">
        <f>(Parameters!$C$4 * PI() * Parameters!$C$12 / (6 * Parameters!$C$6 * Parameters!$C$5)) * ((1 / (Parameters!$C$3 + 'Pushing Model'!B3)^2 ) - (1 / (Parameters!$C$3 - 'Pushing Model'!B3)^2))</f>
        <v>-4.1370767454680406</v>
      </c>
    </row>
    <row r="4" spans="1:3">
      <c r="A4">
        <f>A3+Parameters!$C$7</f>
        <v>2</v>
      </c>
      <c r="B4">
        <f>C3*Parameters!$C$7+B3</f>
        <v>11.725846509063919</v>
      </c>
      <c r="C4">
        <f>(Parameters!$C$4 * PI() * Parameters!$C$12 / (6 * Parameters!$C$6 * Parameters!$C$5)) * ((1 / (Parameters!$C$3 + 'Pushing Model'!B4)^2 ) - (1 / (Parameters!$C$3 - 'Pushing Model'!B4)^2))</f>
        <v>-0.51667270974844592</v>
      </c>
    </row>
    <row r="5" spans="1:3">
      <c r="A5">
        <f>A4+Parameters!$C$7</f>
        <v>4</v>
      </c>
      <c r="B5">
        <f>C4*Parameters!$C$7+B4</f>
        <v>10.692501089567028</v>
      </c>
      <c r="C5">
        <f>(Parameters!$C$4 * PI() * Parameters!$C$12 / (6 * Parameters!$C$6 * Parameters!$C$5)) * ((1 / (Parameters!$C$3 + 'Pushing Model'!B5)^2 ) - (1 / (Parameters!$C$3 - 'Pushing Model'!B5)^2))</f>
        <v>-0.42936487694738623</v>
      </c>
    </row>
    <row r="6" spans="1:3">
      <c r="A6">
        <f>A5+Parameters!$C$7</f>
        <v>6</v>
      </c>
      <c r="B6">
        <f>C5*Parameters!$C$7+B5</f>
        <v>9.8337713356722549</v>
      </c>
      <c r="C6">
        <f>(Parameters!$C$4 * PI() * Parameters!$C$12 / (6 * Parameters!$C$6 * Parameters!$C$5)) * ((1 / (Parameters!$C$3 + 'Pushing Model'!B6)^2 ) - (1 / (Parameters!$C$3 - 'Pushing Model'!B6)^2))</f>
        <v>-0.36897125285642618</v>
      </c>
    </row>
    <row r="7" spans="1:3">
      <c r="A7">
        <f>A6+Parameters!$C$7</f>
        <v>8</v>
      </c>
      <c r="B7">
        <f>C6*Parameters!$C$7+B6</f>
        <v>9.0958288299594017</v>
      </c>
      <c r="C7">
        <f>(Parameters!$C$4 * PI() * Parameters!$C$12 / (6 * Parameters!$C$6 * Parameters!$C$5)) * ((1 / (Parameters!$C$3 + 'Pushing Model'!B7)^2 ) - (1 / (Parameters!$C$3 - 'Pushing Model'!B7)^2))</f>
        <v>-0.32392637454577883</v>
      </c>
    </row>
    <row r="8" spans="1:3">
      <c r="A8">
        <f>A7+Parameters!$C$7</f>
        <v>10</v>
      </c>
      <c r="B8">
        <f>C7*Parameters!$C$7+B7</f>
        <v>8.4479760808678446</v>
      </c>
      <c r="C8">
        <f>(Parameters!$C$4 * PI() * Parameters!$C$12 / (6 * Parameters!$C$6 * Parameters!$C$5)) * ((1 / (Parameters!$C$3 + 'Pushing Model'!B8)^2 ) - (1 / (Parameters!$C$3 - 'Pushing Model'!B8)^2))</f>
        <v>-0.28862862144198798</v>
      </c>
    </row>
    <row r="9" spans="1:3">
      <c r="A9">
        <f>A8+Parameters!$C$7</f>
        <v>12</v>
      </c>
      <c r="B9">
        <f>C8*Parameters!$C$7+B8</f>
        <v>7.8707188379838691</v>
      </c>
      <c r="C9">
        <f>(Parameters!$C$4 * PI() * Parameters!$C$12 / (6 * Parameters!$C$6 * Parameters!$C$5)) * ((1 / (Parameters!$C$3 + 'Pushing Model'!B9)^2 ) - (1 / (Parameters!$C$3 - 'Pushing Model'!B9)^2))</f>
        <v>-0.25998382999535852</v>
      </c>
    </row>
    <row r="10" spans="1:3">
      <c r="A10">
        <f>A9+Parameters!$C$7</f>
        <v>14</v>
      </c>
      <c r="B10">
        <f>C9*Parameters!$C$7+B9</f>
        <v>7.3507511779931516</v>
      </c>
      <c r="C10">
        <f>(Parameters!$C$4 * PI() * Parameters!$C$12 / (6 * Parameters!$C$6 * Parameters!$C$5)) * ((1 / (Parameters!$C$3 + 'Pushing Model'!B10)^2 ) - (1 / (Parameters!$C$3 - 'Pushing Model'!B10)^2))</f>
        <v>-0.23612346607696669</v>
      </c>
    </row>
    <row r="11" spans="1:3">
      <c r="A11">
        <f>A10+Parameters!$C$7</f>
        <v>16</v>
      </c>
      <c r="B11">
        <f>C10*Parameters!$C$7+B10</f>
        <v>6.8785042458392178</v>
      </c>
      <c r="C11">
        <f>(Parameters!$C$4 * PI() * Parameters!$C$12 / (6 * Parameters!$C$6 * Parameters!$C$5)) * ((1 / (Parameters!$C$3 + 'Pushing Model'!B11)^2 ) - (1 / (Parameters!$C$3 - 'Pushing Model'!B11)^2))</f>
        <v>-0.21584334987280665</v>
      </c>
    </row>
    <row r="12" spans="1:3">
      <c r="A12">
        <f>A11+Parameters!$C$7</f>
        <v>18</v>
      </c>
      <c r="B12">
        <f>C11*Parameters!$C$7+B11</f>
        <v>6.4468175460936044</v>
      </c>
      <c r="C12">
        <f>(Parameters!$C$4 * PI() * Parameters!$C$12 / (6 * Parameters!$C$6 * Parameters!$C$5)) * ((1 / (Parameters!$C$3 + 'Pushing Model'!B12)^2 ) - (1 / (Parameters!$C$3 - 'Pushing Model'!B12)^2))</f>
        <v>-0.19832787764738782</v>
      </c>
    </row>
    <row r="13" spans="1:3">
      <c r="A13">
        <f>A12+Parameters!$C$7</f>
        <v>20</v>
      </c>
      <c r="B13">
        <f>C12*Parameters!$C$7+B12</f>
        <v>6.0501617907988283</v>
      </c>
      <c r="C13">
        <f>(Parameters!$C$4 * PI() * Parameters!$C$12 / (6 * Parameters!$C$6 * Parameters!$C$5)) * ((1 / (Parameters!$C$3 + 'Pushing Model'!B13)^2 ) - (1 / (Parameters!$C$3 - 'Pushing Model'!B13)^2))</f>
        <v>-0.18300243094915336</v>
      </c>
    </row>
    <row r="14" spans="1:3">
      <c r="A14">
        <f>A13+Parameters!$C$7</f>
        <v>22</v>
      </c>
      <c r="B14">
        <f>C13*Parameters!$C$7+B13</f>
        <v>5.6841569289005216</v>
      </c>
      <c r="C14">
        <f>(Parameters!$C$4 * PI() * Parameters!$C$12 / (6 * Parameters!$C$6 * Parameters!$C$5)) * ((1 / (Parameters!$C$3 + 'Pushing Model'!B14)^2 ) - (1 / (Parameters!$C$3 - 'Pushing Model'!B14)^2))</f>
        <v>-0.16944897662341621</v>
      </c>
    </row>
    <row r="15" spans="1:3">
      <c r="A15">
        <f>A14+Parameters!$C$7</f>
        <v>24</v>
      </c>
      <c r="B15">
        <f>C14*Parameters!$C$7+B14</f>
        <v>5.3452589756536888</v>
      </c>
      <c r="C15">
        <f>(Parameters!$C$4 * PI() * Parameters!$C$12 / (6 * Parameters!$C$6 * Parameters!$C$5)) * ((1 / (Parameters!$C$3 + 'Pushing Model'!B15)^2 ) - (1 / (Parameters!$C$3 - 'Pushing Model'!B15)^2))</f>
        <v>-0.15735517173716318</v>
      </c>
    </row>
    <row r="16" spans="1:3">
      <c r="A16">
        <f>A15+Parameters!$C$7</f>
        <v>26</v>
      </c>
      <c r="B16">
        <f>C15*Parameters!$C$7+B15</f>
        <v>5.0305486321793627</v>
      </c>
      <c r="C16">
        <f>(Parameters!$C$4 * PI() * Parameters!$C$12 / (6 * Parameters!$C$6 * Parameters!$C$5)) * ((1 / (Parameters!$C$3 + 'Pushing Model'!B16)^2 ) - (1 / (Parameters!$C$3 - 'Pushing Model'!B16)^2))</f>
        <v>-0.1464823066211805</v>
      </c>
    </row>
    <row r="17" spans="1:3">
      <c r="A17">
        <f>A16+Parameters!$C$7</f>
        <v>28</v>
      </c>
      <c r="B17">
        <f>C16*Parameters!$C$7+B16</f>
        <v>4.7375840189370013</v>
      </c>
      <c r="C17">
        <f>(Parameters!$C$4 * PI() * Parameters!$C$12 / (6 * Parameters!$C$6 * Parameters!$C$5)) * ((1 / (Parameters!$C$3 + 'Pushing Model'!B17)^2 ) - (1 / (Parameters!$C$3 - 'Pushing Model'!B17)^2))</f>
        <v>-0.1366443643790842</v>
      </c>
    </row>
    <row r="18" spans="1:3">
      <c r="A18">
        <f>A17+Parameters!$C$7</f>
        <v>30</v>
      </c>
      <c r="B18">
        <f>C17*Parameters!$C$7+B17</f>
        <v>4.4642952901788329</v>
      </c>
      <c r="C18">
        <f>(Parameters!$C$4 * PI() * Parameters!$C$12 / (6 * Parameters!$C$6 * Parameters!$C$5)) * ((1 / (Parameters!$C$3 + 'Pushing Model'!B18)^2 ) - (1 / (Parameters!$C$3 - 'Pushing Model'!B18)^2))</f>
        <v>-0.12769391221001758</v>
      </c>
    </row>
    <row r="19" spans="1:3">
      <c r="A19">
        <f>A18+Parameters!$C$7</f>
        <v>32</v>
      </c>
      <c r="B19">
        <f>C18*Parameters!$C$7+B18</f>
        <v>4.2089074657587977</v>
      </c>
      <c r="C19">
        <f>(Parameters!$C$4 * PI() * Parameters!$C$12 / (6 * Parameters!$C$6 * Parameters!$C$5)) * ((1 / (Parameters!$C$3 + 'Pushing Model'!B19)^2 ) - (1 / (Parameters!$C$3 - 'Pushing Model'!B19)^2))</f>
        <v>-0.11951233933220749</v>
      </c>
    </row>
    <row r="20" spans="1:3">
      <c r="A20">
        <f>A19+Parameters!$C$7</f>
        <v>34</v>
      </c>
      <c r="B20">
        <f>C19*Parameters!$C$7+B19</f>
        <v>3.9698827870943827</v>
      </c>
      <c r="C20">
        <f>(Parameters!$C$4 * PI() * Parameters!$C$12 / (6 * Parameters!$C$6 * Parameters!$C$5)) * ((1 / (Parameters!$C$3 + 'Pushing Model'!B20)^2 ) - (1 / (Parameters!$C$3 - 'Pushing Model'!B20)^2))</f>
        <v>-0.11200294432970326</v>
      </c>
    </row>
    <row r="21" spans="1:3">
      <c r="A21">
        <f>A20+Parameters!$C$7</f>
        <v>36</v>
      </c>
      <c r="B21">
        <f>C20*Parameters!$C$7+B20</f>
        <v>3.7458768984349762</v>
      </c>
      <c r="C21">
        <f>(Parameters!$C$4 * PI() * Parameters!$C$12 / (6 * Parameters!$C$6 * Parameters!$C$5)) * ((1 / (Parameters!$C$3 + 'Pushing Model'!B21)^2 ) - (1 / (Parameters!$C$3 - 'Pushing Model'!B21)^2))</f>
        <v>-0.10508593986632621</v>
      </c>
    </row>
    <row r="22" spans="1:3">
      <c r="A22">
        <f>A21+Parameters!$C$7</f>
        <v>38</v>
      </c>
      <c r="B22">
        <f>C21*Parameters!$C$7+B21</f>
        <v>3.5357050187023238</v>
      </c>
      <c r="C22">
        <f>(Parameters!$C$4 * PI() * Parameters!$C$12 / (6 * Parameters!$C$6 * Parameters!$C$5)) * ((1 / (Parameters!$C$3 + 'Pushing Model'!B22)^2 ) - (1 / (Parameters!$C$3 - 'Pushing Model'!B22)^2))</f>
        <v>-9.8694777605517925E-2</v>
      </c>
    </row>
    <row r="23" spans="1:3">
      <c r="A23">
        <f>A22+Parameters!$C$7</f>
        <v>40</v>
      </c>
      <c r="B23">
        <f>C22*Parameters!$C$7+B22</f>
        <v>3.3383154634912877</v>
      </c>
      <c r="C23">
        <f>(Parameters!$C$4 * PI() * Parameters!$C$12 / (6 * Parameters!$C$6 * Parameters!$C$5)) * ((1 / (Parameters!$C$3 + 'Pushing Model'!B23)^2 ) - (1 / (Parameters!$C$3 - 'Pushing Model'!B23)^2))</f>
        <v>-9.2773400903617631E-2</v>
      </c>
    </row>
    <row r="24" spans="1:3">
      <c r="A24">
        <f>A23+Parameters!$C$7</f>
        <v>42</v>
      </c>
      <c r="B24">
        <f>C23*Parameters!$C$7+B23</f>
        <v>3.1527686616840525</v>
      </c>
      <c r="C24">
        <f>(Parameters!$C$4 * PI() * Parameters!$C$12 / (6 * Parameters!$C$6 * Parameters!$C$5)) * ((1 / (Parameters!$C$3 + 'Pushing Model'!B24)^2 ) - (1 / (Parameters!$C$3 - 'Pushing Model'!B24)^2))</f>
        <v>-8.7274161491153315E-2</v>
      </c>
    </row>
    <row r="25" spans="1:3">
      <c r="A25">
        <f>A24+Parameters!$C$7</f>
        <v>44</v>
      </c>
      <c r="B25">
        <f>C24*Parameters!$C$7+B24</f>
        <v>2.9782203387017456</v>
      </c>
      <c r="C25">
        <f>(Parameters!$C$4 * PI() * Parameters!$C$12 / (6 * Parameters!$C$6 * Parameters!$C$5)) * ((1 / (Parameters!$C$3 + 'Pushing Model'!B25)^2 ) - (1 / (Parameters!$C$3 - 'Pushing Model'!B25)^2))</f>
        <v>-8.2156219203702141E-2</v>
      </c>
    </row>
    <row r="26" spans="1:3">
      <c r="A26">
        <f>A25+Parameters!$C$7</f>
        <v>46</v>
      </c>
      <c r="B26">
        <f>C25*Parameters!$C$7+B25</f>
        <v>2.8139079002943412</v>
      </c>
      <c r="C26">
        <f>(Parameters!$C$4 * PI() * Parameters!$C$12 / (6 * Parameters!$C$6 * Parameters!$C$5)) * ((1 / (Parameters!$C$3 + 'Pushing Model'!B26)^2 ) - (1 / (Parameters!$C$3 - 'Pushing Model'!B26)^2))</f>
        <v>-7.7384298364515922E-2</v>
      </c>
    </row>
    <row r="27" spans="1:3">
      <c r="A27">
        <f>A26+Parameters!$C$7</f>
        <v>48</v>
      </c>
      <c r="B27">
        <f>C26*Parameters!$C$7+B26</f>
        <v>2.6591393035653095</v>
      </c>
      <c r="C27">
        <f>(Parameters!$C$4 * PI() * Parameters!$C$12 / (6 * Parameters!$C$6 * Parameters!$C$5)) * ((1 / (Parameters!$C$3 + 'Pushing Model'!B27)^2 ) - (1 / (Parameters!$C$3 - 'Pushing Model'!B27)^2))</f>
        <v>-7.2927711048388369E-2</v>
      </c>
    </row>
    <row r="28" spans="1:3">
      <c r="A28">
        <f>A27+Parameters!$C$7</f>
        <v>50</v>
      </c>
      <c r="B28">
        <f>C27*Parameters!$C$7+B27</f>
        <v>2.5132838814685328</v>
      </c>
      <c r="C28">
        <f>(Parameters!$C$4 * PI() * Parameters!$C$12 / (6 * Parameters!$C$6 * Parameters!$C$5)) * ((1 / (Parameters!$C$3 + 'Pushing Model'!B28)^2 ) - (1 / (Parameters!$C$3 - 'Pushing Model'!B28)^2))</f>
        <v>-6.8759582502106634E-2</v>
      </c>
    </row>
    <row r="29" spans="1:3">
      <c r="A29">
        <f>A28+Parameters!$C$7</f>
        <v>52</v>
      </c>
      <c r="B29">
        <f>C28*Parameters!$C$7+B28</f>
        <v>2.3757647164643196</v>
      </c>
      <c r="C29">
        <f>(Parameters!$C$4 * PI() * Parameters!$C$12 / (6 * Parameters!$C$6 * Parameters!$C$5)) * ((1 / (Parameters!$C$3 + 'Pushing Model'!B29)^2 ) - (1 / (Parameters!$C$3 - 'Pushing Model'!B29)^2))</f>
        <v>-6.485623140798974E-2</v>
      </c>
    </row>
    <row r="30" spans="1:3">
      <c r="A30">
        <f>A29+Parameters!$C$7</f>
        <v>54</v>
      </c>
      <c r="B30">
        <f>C29*Parameters!$C$7+B29</f>
        <v>2.2460522536483403</v>
      </c>
      <c r="C30">
        <f>(Parameters!$C$4 * PI() * Parameters!$C$12 / (6 * Parameters!$C$6 * Parameters!$C$5)) * ((1 / (Parameters!$C$3 + 'Pushing Model'!B30)^2 ) - (1 / (Parameters!$C$3 - 'Pushing Model'!B30)^2))</f>
        <v>-6.1196669965047738E-2</v>
      </c>
    </row>
    <row r="31" spans="1:3">
      <c r="A31">
        <f>A30+Parameters!$C$7</f>
        <v>56</v>
      </c>
      <c r="B31">
        <f>C30*Parameters!$C$7+B30</f>
        <v>2.1236589137182449</v>
      </c>
      <c r="C31">
        <f>(Parameters!$C$4 * PI() * Parameters!$C$12 / (6 * Parameters!$C$6 * Parameters!$C$5)) * ((1 / (Parameters!$C$3 + 'Pushing Model'!B31)^2 ) - (1 / (Parameters!$C$3 - 'Pushing Model'!B31)^2))</f>
        <v>-5.7762197556069456E-2</v>
      </c>
    </row>
    <row r="32" spans="1:3">
      <c r="A32">
        <f>A31+Parameters!$C$7</f>
        <v>58</v>
      </c>
      <c r="B32">
        <f>C31*Parameters!$C$7+B31</f>
        <v>2.0081345186061061</v>
      </c>
      <c r="C32">
        <f>(Parameters!$C$4 * PI() * Parameters!$C$12 / (6 * Parameters!$C$6 * Parameters!$C$5)) * ((1 / (Parameters!$C$3 + 'Pushing Model'!B32)^2 ) - (1 / (Parameters!$C$3 - 'Pushing Model'!B32)^2))</f>
        <v>-5.4536068143404746E-2</v>
      </c>
    </row>
    <row r="33" spans="1:3">
      <c r="A33">
        <f>A32+Parameters!$C$7</f>
        <v>60</v>
      </c>
      <c r="B33">
        <f>C32*Parameters!$C$7+B32</f>
        <v>1.8990623823192967</v>
      </c>
      <c r="C33">
        <f>(Parameters!$C$4 * PI() * Parameters!$C$12 / (6 * Parameters!$C$6 * Parameters!$C$5)) * ((1 / (Parameters!$C$3 + 'Pushing Model'!B33)^2 ) - (1 / (Parameters!$C$3 - 'Pushing Model'!B33)^2))</f>
        <v>-5.1503216212219607E-2</v>
      </c>
    </row>
    <row r="34" spans="1:3">
      <c r="A34">
        <f>A33+Parameters!$C$7</f>
        <v>62</v>
      </c>
      <c r="B34">
        <f>C33*Parameters!$C$7+B33</f>
        <v>1.7960559498948574</v>
      </c>
      <c r="C34">
        <f>(Parameters!$C$4 * PI() * Parameters!$C$12 / (6 * Parameters!$C$6 * Parameters!$C$5)) * ((1 / (Parameters!$C$3 + 'Pushing Model'!B34)^2 ) - (1 / (Parameters!$C$3 - 'Pushing Model'!B34)^2))</f>
        <v>-4.8650029548187264E-2</v>
      </c>
    </row>
    <row r="35" spans="1:3">
      <c r="A35">
        <f>A34+Parameters!$C$7</f>
        <v>64</v>
      </c>
      <c r="B35">
        <f>C34*Parameters!$C$7+B34</f>
        <v>1.6987558907984828</v>
      </c>
      <c r="C35">
        <f>(Parameters!$C$4 * PI() * Parameters!$C$12 / (6 * Parameters!$C$6 * Parameters!$C$5)) * ((1 / (Parameters!$C$3 + 'Pushing Model'!B35)^2 ) - (1 / (Parameters!$C$3 - 'Pushing Model'!B35)^2))</f>
        <v>-4.5964159735490284E-2</v>
      </c>
    </row>
    <row r="36" spans="1:3">
      <c r="A36">
        <f>A35+Parameters!$C$7</f>
        <v>66</v>
      </c>
      <c r="B36">
        <f>C35*Parameters!$C$7+B35</f>
        <v>1.6068275713275022</v>
      </c>
      <c r="C36">
        <f>(Parameters!$C$4 * PI() * Parameters!$C$12 / (6 * Parameters!$C$6 * Parameters!$C$5)) * ((1 / (Parameters!$C$3 + 'Pushing Model'!B36)^2 ) - (1 / (Parameters!$C$3 - 'Pushing Model'!B36)^2))</f>
        <v>-4.3434363227269332E-2</v>
      </c>
    </row>
    <row r="37" spans="1:3">
      <c r="A37">
        <f>A36+Parameters!$C$7</f>
        <v>68</v>
      </c>
      <c r="B37">
        <f>C36*Parameters!$C$7+B36</f>
        <v>1.5199588448729635</v>
      </c>
      <c r="C37">
        <f>(Parameters!$C$4 * PI() * Parameters!$C$12 / (6 * Parameters!$C$6 * Parameters!$C$5)) * ((1 / (Parameters!$C$3 + 'Pushing Model'!B37)^2 ) - (1 / (Parameters!$C$3 - 'Pushing Model'!B37)^2))</f>
        <v>-4.1050367341638902E-2</v>
      </c>
    </row>
    <row r="38" spans="1:3">
      <c r="A38">
        <f>A37+Parameters!$C$7</f>
        <v>70</v>
      </c>
      <c r="B38">
        <f>C37*Parameters!$C$7+B37</f>
        <v>1.4378581101896857</v>
      </c>
      <c r="C38">
        <f>(Parameters!$C$4 * PI() * Parameters!$C$12 / (6 * Parameters!$C$6 * Parameters!$C$5)) * ((1 / (Parameters!$C$3 + 'Pushing Model'!B38)^2 ) - (1 / (Parameters!$C$3 - 'Pushing Model'!B38)^2))</f>
        <v>-3.8802756691810263E-2</v>
      </c>
    </row>
    <row r="39" spans="1:3">
      <c r="A39">
        <f>A38+Parameters!$C$7</f>
        <v>72</v>
      </c>
      <c r="B39">
        <f>C38*Parameters!$C$7+B38</f>
        <v>1.3602525968060653</v>
      </c>
      <c r="C39">
        <f>(Parameters!$C$4 * PI() * Parameters!$C$12 / (6 * Parameters!$C$6 * Parameters!$C$5)) * ((1 / (Parameters!$C$3 + 'Pushing Model'!B39)^2 ) - (1 / (Parameters!$C$3 - 'Pushing Model'!B39)^2))</f>
        <v>-3.6682876455260902E-2</v>
      </c>
    </row>
    <row r="40" spans="1:3">
      <c r="A40">
        <f>A39+Parameters!$C$7</f>
        <v>74</v>
      </c>
      <c r="B40">
        <f>C39*Parameters!$C$7+B39</f>
        <v>1.2868868438955434</v>
      </c>
      <c r="C40">
        <f>(Parameters!$C$4 * PI() * Parameters!$C$12 / (6 * Parameters!$C$6 * Parameters!$C$5)) * ((1 / (Parameters!$C$3 + 'Pushing Model'!B40)^2 ) - (1 / (Parameters!$C$3 - 'Pushing Model'!B40)^2))</f>
        <v>-3.4682749587439013E-2</v>
      </c>
    </row>
    <row r="41" spans="1:3">
      <c r="A41">
        <f>A40+Parameters!$C$7</f>
        <v>76</v>
      </c>
      <c r="B41">
        <f>C40*Parameters!$C$7+B40</f>
        <v>1.2175213447206654</v>
      </c>
      <c r="C41">
        <f>(Parameters!$C$4 * PI() * Parameters!$C$12 / (6 * Parameters!$C$6 * Parameters!$C$5)) * ((1 / (Parameters!$C$3 + 'Pushing Model'!B41)^2 ) - (1 / (Parameters!$C$3 - 'Pushing Model'!B41)^2))</f>
        <v>-3.2795005636741252E-2</v>
      </c>
    </row>
    <row r="42" spans="1:3">
      <c r="A42">
        <f>A41+Parameters!$C$7</f>
        <v>78</v>
      </c>
      <c r="B42">
        <f>C41*Parameters!$C$7+B41</f>
        <v>1.151931333447183</v>
      </c>
      <c r="C42">
        <f>(Parameters!$C$4 * PI() * Parameters!$C$12 / (6 * Parameters!$C$6 * Parameters!$C$5)) * ((1 / (Parameters!$C$3 + 'Pushing Model'!B42)^2 ) - (1 / (Parameters!$C$3 - 'Pushing Model'!B42)^2))</f>
        <v>-3.1012819254056113E-2</v>
      </c>
    </row>
    <row r="43" spans="1:3">
      <c r="A43">
        <f>A42+Parameters!$C$7</f>
        <v>80</v>
      </c>
      <c r="B43">
        <f>C42*Parameters!$C$7+B42</f>
        <v>1.0899056949390709</v>
      </c>
      <c r="C43">
        <f>(Parameters!$C$4 * PI() * Parameters!$C$12 / (6 * Parameters!$C$6 * Parameters!$C$5)) * ((1 / (Parameters!$C$3 + 'Pushing Model'!B43)^2 ) - (1 / (Parameters!$C$3 - 'Pushing Model'!B43)^2))</f>
        <v>-2.9329856837969483E-2</v>
      </c>
    </row>
    <row r="44" spans="1:3">
      <c r="A44">
        <f>A43+Parameters!$C$7</f>
        <v>82</v>
      </c>
      <c r="B44">
        <f>C43*Parameters!$C$7+B43</f>
        <v>1.0312459812631318</v>
      </c>
      <c r="C44">
        <f>(Parameters!$C$4 * PI() * Parameters!$C$12 / (6 * Parameters!$C$6 * Parameters!$C$5)) * ((1 / (Parameters!$C$3 + 'Pushing Model'!B44)^2 ) - (1 / (Parameters!$C$3 - 'Pushing Model'!B44)^2))</f>
        <v>-2.7740230035375707E-2</v>
      </c>
    </row>
    <row r="45" spans="1:3">
      <c r="A45">
        <f>A44+Parameters!$C$7</f>
        <v>84</v>
      </c>
      <c r="B45">
        <f>C44*Parameters!$C$7+B44</f>
        <v>0.97576552119238036</v>
      </c>
      <c r="C45">
        <f>(Parameters!$C$4 * PI() * Parameters!$C$12 / (6 * Parameters!$C$6 * Parameters!$C$5)) * ((1 / (Parameters!$C$3 + 'Pushing Model'!B45)^2 ) - (1 / (Parameters!$C$3 - 'Pushing Model'!B45)^2))</f>
        <v>-2.623845504165262E-2</v>
      </c>
    </row>
    <row r="46" spans="1:3">
      <c r="A46">
        <f>A45+Parameters!$C$7</f>
        <v>86</v>
      </c>
      <c r="B46">
        <f>C45*Parameters!$C$7+B45</f>
        <v>0.92328861110907512</v>
      </c>
      <c r="C46">
        <f>(Parameters!$C$4 * PI() * Parameters!$C$12 / (6 * Parameters!$C$6 * Parameters!$C$5)) * ((1 / (Parameters!$C$3 + 'Pushing Model'!B46)^2 ) - (1 / (Parameters!$C$3 - 'Pushing Model'!B46)^2))</f>
        <v>-2.4819416826189277E-2</v>
      </c>
    </row>
    <row r="47" spans="1:3">
      <c r="A47">
        <f>A46+Parameters!$C$7</f>
        <v>88</v>
      </c>
      <c r="B47">
        <f>C46*Parameters!$C$7+B46</f>
        <v>0.87364977745669659</v>
      </c>
      <c r="C47">
        <f>(Parameters!$C$4 * PI() * Parameters!$C$12 / (6 * Parameters!$C$6 * Parameters!$C$5)) * ((1 / (Parameters!$C$3 + 'Pushing Model'!B47)^2 ) - (1 / (Parameters!$C$3 - 'Pushing Model'!B47)^2))</f>
        <v>-2.347833755671494E-2</v>
      </c>
    </row>
    <row r="48" spans="1:3">
      <c r="A48">
        <f>A47+Parameters!$C$7</f>
        <v>90</v>
      </c>
      <c r="B48">
        <f>C47*Parameters!$C$7+B47</f>
        <v>0.82669310234326665</v>
      </c>
      <c r="C48">
        <f>(Parameters!$C$4 * PI() * Parameters!$C$12 / (6 * Parameters!$C$6 * Parameters!$C$5)) * ((1 / (Parameters!$C$3 + 'Pushing Model'!B48)^2 ) - (1 / (Parameters!$C$3 - 'Pushing Model'!B48)^2))</f>
        <v>-2.2210748616458355E-2</v>
      </c>
    </row>
    <row r="49" spans="1:3">
      <c r="A49">
        <f>A48+Parameters!$C$7</f>
        <v>92</v>
      </c>
      <c r="B49">
        <f>C48*Parameters!$C$7+B48</f>
        <v>0.78227160511034999</v>
      </c>
      <c r="C49">
        <f>(Parameters!$C$4 * PI() * Parameters!$C$12 / (6 * Parameters!$C$6 * Parameters!$C$5)) * ((1 / (Parameters!$C$3 + 'Pushing Model'!B49)^2 ) - (1 / (Parameters!$C$3 - 'Pushing Model'!B49)^2))</f>
        <v>-2.1012465707001219E-2</v>
      </c>
    </row>
    <row r="50" spans="1:3">
      <c r="A50">
        <f>A49+Parameters!$C$7</f>
        <v>94</v>
      </c>
      <c r="B50">
        <f>C49*Parameters!$C$7+B49</f>
        <v>0.74024667369634756</v>
      </c>
      <c r="C50">
        <f>(Parameters!$C$4 * PI() * Parameters!$C$12 / (6 * Parameters!$C$6 * Parameters!$C$5)) * ((1 / (Parameters!$C$3 + 'Pushing Model'!B50)^2 ) - (1 / (Parameters!$C$3 - 'Pushing Model'!B50)^2))</f>
        <v>-1.9879566611029298E-2</v>
      </c>
    </row>
    <row r="51" spans="1:3">
      <c r="A51">
        <f>A50+Parameters!$C$7</f>
        <v>96</v>
      </c>
      <c r="B51">
        <f>C50*Parameters!$C$7+B50</f>
        <v>0.70048754047428896</v>
      </c>
      <c r="C51">
        <f>(Parameters!$C$4 * PI() * Parameters!$C$12 / (6 * Parameters!$C$6 * Parameters!$C$5)) * ((1 / (Parameters!$C$3 + 'Pushing Model'!B51)^2 ) - (1 / (Parameters!$C$3 - 'Pushing Model'!B51)^2))</f>
        <v>-1.8808371256337129E-2</v>
      </c>
    </row>
    <row r="52" spans="1:3">
      <c r="A52">
        <f>A51+Parameters!$C$7</f>
        <v>98</v>
      </c>
      <c r="B52">
        <f>C51*Parameters!$C$7+B51</f>
        <v>0.66287079796161474</v>
      </c>
      <c r="C52">
        <f>(Parameters!$C$4 * PI() * Parameters!$C$12 / (6 * Parameters!$C$6 * Parameters!$C$5)) * ((1 / (Parameters!$C$3 + 'Pushing Model'!B52)^2 ) - (1 / (Parameters!$C$3 - 'Pushing Model'!B52)^2))</f>
        <v>-1.7795423778087273E-2</v>
      </c>
    </row>
    <row r="53" spans="1:3">
      <c r="A53">
        <f>A52+Parameters!$C$7</f>
        <v>100</v>
      </c>
      <c r="B53">
        <f>C52*Parameters!$C$7+B52</f>
        <v>0.62727995040544016</v>
      </c>
      <c r="C53">
        <f>(Parameters!$C$4 * PI() * Parameters!$C$12 / (6 * Parameters!$C$6 * Parameters!$C$5)) * ((1 / (Parameters!$C$3 + 'Pushing Model'!B53)^2 ) - (1 / (Parameters!$C$3 - 'Pushing Model'!B53)^2))</f>
        <v>-1.6837476322557256E-2</v>
      </c>
    </row>
    <row r="54" spans="1:3">
      <c r="A54">
        <f>A53+Parameters!$C$7</f>
        <v>102</v>
      </c>
      <c r="B54">
        <f>C53*Parameters!$C$7+B53</f>
        <v>0.5936049977603256</v>
      </c>
      <c r="C54">
        <f>(Parameters!$C$4 * PI() * Parameters!$C$12 / (6 * Parameters!$C$6 * Parameters!$C$5)) * ((1 / (Parameters!$C$3 + 'Pushing Model'!B54)^2 ) - (1 / (Parameters!$C$3 - 'Pushing Model'!B54)^2))</f>
        <v>-1.5931474374146999E-2</v>
      </c>
    </row>
    <row r="55" spans="1:3">
      <c r="A55">
        <f>A54+Parameters!$C$7</f>
        <v>104</v>
      </c>
      <c r="B55">
        <f>C54*Parameters!$C$7+B54</f>
        <v>0.56174204901203162</v>
      </c>
      <c r="C55">
        <f>(Parameters!$C$4 * PI() * Parameters!$C$12 / (6 * Parameters!$C$6 * Parameters!$C$5)) * ((1 / (Parameters!$C$3 + 'Pushing Model'!B55)^2 ) - (1 / (Parameters!$C$3 - 'Pushing Model'!B55)^2))</f>
        <v>-1.5074543419628149E-2</v>
      </c>
    </row>
    <row r="56" spans="1:3">
      <c r="A56">
        <f>A55+Parameters!$C$7</f>
        <v>106</v>
      </c>
      <c r="B56">
        <f>C55*Parameters!$C$7+B55</f>
        <v>0.5315929621727753</v>
      </c>
      <c r="C56">
        <f>(Parameters!$C$4 * PI() * Parameters!$C$12 / (6 * Parameters!$C$6 * Parameters!$C$5)) * ((1 / (Parameters!$C$3 + 'Pushing Model'!B56)^2 ) - (1 / (Parameters!$C$3 - 'Pushing Model'!B56)^2))</f>
        <v>-1.426397679060558E-2</v>
      </c>
    </row>
    <row r="57" spans="1:3">
      <c r="A57">
        <f>A56+Parameters!$C$7</f>
        <v>108</v>
      </c>
      <c r="B57">
        <f>C56*Parameters!$C$7+B56</f>
        <v>0.50306500859156411</v>
      </c>
      <c r="C57">
        <f>(Parameters!$C$4 * PI() * Parameters!$C$12 / (6 * Parameters!$C$6 * Parameters!$C$5)) * ((1 / (Parameters!$C$3 + 'Pushing Model'!B57)^2 ) - (1 / (Parameters!$C$3 - 'Pushing Model'!B57)^2))</f>
        <v>-1.3497224547838152E-2</v>
      </c>
    </row>
    <row r="58" spans="1:3">
      <c r="A58">
        <f>A57+Parameters!$C$7</f>
        <v>110</v>
      </c>
      <c r="B58">
        <f>C57*Parameters!$C$7+B57</f>
        <v>0.47607055949588784</v>
      </c>
      <c r="C58">
        <f>(Parameters!$C$4 * PI() * Parameters!$C$12 / (6 * Parameters!$C$6 * Parameters!$C$5)) * ((1 / (Parameters!$C$3 + 'Pushing Model'!B58)^2 ) - (1 / (Parameters!$C$3 - 'Pushing Model'!B58)^2))</f>
        <v>-1.2771883290163762E-2</v>
      </c>
    </row>
    <row r="59" spans="1:3">
      <c r="A59">
        <f>A58+Parameters!$C$7</f>
        <v>112</v>
      </c>
      <c r="B59">
        <f>C58*Parameters!$C$7+B58</f>
        <v>0.4505267929155603</v>
      </c>
      <c r="C59">
        <f>(Parameters!$C$4 * PI() * Parameters!$C$12 / (6 * Parameters!$C$6 * Parameters!$C$5)) * ((1 / (Parameters!$C$3 + 'Pushing Model'!B59)^2 ) - (1 / (Parameters!$C$3 - 'Pushing Model'!B59)^2))</f>
        <v>-1.2085686786890665E-2</v>
      </c>
    </row>
    <row r="60" spans="1:3">
      <c r="A60">
        <f>A59+Parameters!$C$7</f>
        <v>114</v>
      </c>
      <c r="B60">
        <f>C59*Parameters!$C$7+B59</f>
        <v>0.42635541934177895</v>
      </c>
      <c r="C60">
        <f>(Parameters!$C$4 * PI() * Parameters!$C$12 / (6 * Parameters!$C$6 * Parameters!$C$5)) * ((1 / (Parameters!$C$3 + 'Pushing Model'!B60)^2 ) - (1 / (Parameters!$C$3 - 'Pushing Model'!B60)^2))</f>
        <v>-1.1436497346165352E-2</v>
      </c>
    </row>
    <row r="61" spans="1:3">
      <c r="A61">
        <f>A60+Parameters!$C$7</f>
        <v>116</v>
      </c>
      <c r="B61">
        <f>C60*Parameters!$C$7+B60</f>
        <v>0.40348242464944822</v>
      </c>
      <c r="C61">
        <f>(Parameters!$C$4 * PI() * Parameters!$C$12 / (6 * Parameters!$C$6 * Parameters!$C$5)) * ((1 / (Parameters!$C$3 + 'Pushing Model'!B61)^2 ) - (1 / (Parameters!$C$3 - 'Pushing Model'!B61)^2))</f>
        <v>-1.0822297843388938E-2</v>
      </c>
    </row>
    <row r="62" spans="1:3">
      <c r="A62">
        <f>A61+Parameters!$C$7</f>
        <v>118</v>
      </c>
      <c r="B62">
        <f>C61*Parameters!$C$7+B61</f>
        <v>0.38183782896267032</v>
      </c>
      <c r="C62">
        <f>(Parameters!$C$4 * PI() * Parameters!$C$12 / (6 * Parameters!$C$6 * Parameters!$C$5)) * ((1 / (Parameters!$C$3 + 'Pushing Model'!B62)^2 ) - (1 / (Parameters!$C$3 - 'Pushing Model'!B62)^2))</f>
        <v>-1.0241184343592908E-2</v>
      </c>
    </row>
    <row r="63" spans="1:3">
      <c r="A63">
        <f>A62+Parameters!$C$7</f>
        <v>120</v>
      </c>
      <c r="B63">
        <f>C62*Parameters!$C$7+B62</f>
        <v>0.36135546027548449</v>
      </c>
      <c r="C63">
        <f>(Parameters!$C$4 * PI() * Parameters!$C$12 / (6 * Parameters!$C$6 * Parameters!$C$5)) * ((1 / (Parameters!$C$3 + 'Pushing Model'!B63)^2 ) - (1 / (Parameters!$C$3 - 'Pushing Model'!B63)^2))</f>
        <v>-9.6913592600613736E-3</v>
      </c>
    </row>
    <row r="64" spans="1:3">
      <c r="A64">
        <f>A63+Parameters!$C$7</f>
        <v>122</v>
      </c>
      <c r="B64">
        <f>C63*Parameters!$C$7+B63</f>
        <v>0.34197274175536174</v>
      </c>
      <c r="C64">
        <f>(Parameters!$C$4 * PI() * Parameters!$C$12 / (6 * Parameters!$C$6 * Parameters!$C$5)) * ((1 / (Parameters!$C$3 + 'Pushing Model'!B64)^2 ) - (1 / (Parameters!$C$3 - 'Pushing Model'!B64)^2))</f>
        <v>-9.1711249986413633E-3</v>
      </c>
    </row>
    <row r="65" spans="1:3">
      <c r="A65">
        <f>A64+Parameters!$C$7</f>
        <v>124</v>
      </c>
      <c r="B65">
        <f>C64*Parameters!$C$7+B64</f>
        <v>0.32363049175807901</v>
      </c>
      <c r="C65">
        <f>(Parameters!$C$4 * PI() * Parameters!$C$12 / (6 * Parameters!$C$6 * Parameters!$C$5)) * ((1 / (Parameters!$C$3 + 'Pushing Model'!B65)^2 ) - (1 / (Parameters!$C$3 - 'Pushing Model'!B65)^2))</f>
        <v>-8.6788780433051504E-3</v>
      </c>
    </row>
    <row r="66" spans="1:3">
      <c r="A66">
        <f>A65+Parameters!$C$7</f>
        <v>126</v>
      </c>
      <c r="B66">
        <f>C65*Parameters!$C$7+B65</f>
        <v>0.30627273567146873</v>
      </c>
      <c r="C66">
        <f>(Parameters!$C$4 * PI() * Parameters!$C$12 / (6 * Parameters!$C$6 * Parameters!$C$5)) * ((1 / (Parameters!$C$3 + 'Pushing Model'!B66)^2 ) - (1 / (Parameters!$C$3 - 'Pushing Model'!B66)^2))</f>
        <v>-8.2131034437847236E-3</v>
      </c>
    </row>
    <row r="67" spans="1:3">
      <c r="A67">
        <f>A66+Parameters!$C$7</f>
        <v>128</v>
      </c>
      <c r="B67">
        <f>C66*Parameters!$C$7+B66</f>
        <v>0.28984652878389927</v>
      </c>
      <c r="C67">
        <f>(Parameters!$C$4 * PI() * Parameters!$C$12 / (6 * Parameters!$C$6 * Parameters!$C$5)) * ((1 / (Parameters!$C$3 + 'Pushing Model'!B67)^2 ) - (1 / (Parameters!$C$3 - 'Pushing Model'!B67)^2))</f>
        <v>-7.7723696706104243E-3</v>
      </c>
    </row>
    <row r="68" spans="1:3">
      <c r="A68">
        <f>A67+Parameters!$C$7</f>
        <v>130</v>
      </c>
      <c r="B68">
        <f>C67*Parameters!$C$7+B67</f>
        <v>0.27430178944267841</v>
      </c>
      <c r="C68">
        <f>(Parameters!$C$4 * PI() * Parameters!$C$12 / (6 * Parameters!$C$6 * Parameters!$C$5)) * ((1 / (Parameters!$C$3 + 'Pushing Model'!B68)^2 ) - (1 / (Parameters!$C$3 - 'Pushing Model'!B68)^2))</f>
        <v>-7.3553238067881228E-3</v>
      </c>
    </row>
    <row r="69" spans="1:3">
      <c r="A69">
        <f>A68+Parameters!$C$7</f>
        <v>132</v>
      </c>
      <c r="B69">
        <f>C68*Parameters!$C$7+B68</f>
        <v>0.25959114182910215</v>
      </c>
      <c r="C69">
        <f>(Parameters!$C$4 * PI() * Parameters!$C$12 / (6 * Parameters!$C$6 * Parameters!$C$5)) * ((1 / (Parameters!$C$3 + 'Pushing Model'!B69)^2 ) - (1 / (Parameters!$C$3 - 'Pushing Model'!B69)^2))</f>
        <v>-6.9606870487083734E-3</v>
      </c>
    </row>
    <row r="70" spans="1:3">
      <c r="A70">
        <f>A69+Parameters!$C$7</f>
        <v>134</v>
      </c>
      <c r="B70">
        <f>C69*Parameters!$C$7+B69</f>
        <v>0.24566976773168539</v>
      </c>
      <c r="C70">
        <f>(Parameters!$C$4 * PI() * Parameters!$C$12 / (6 * Parameters!$C$6 * Parameters!$C$5)) * ((1 / (Parameters!$C$3 + 'Pushing Model'!B70)^2 ) - (1 / (Parameters!$C$3 - 'Pushing Model'!B70)^2))</f>
        <v>-6.5872504918017332E-3</v>
      </c>
    </row>
    <row r="71" spans="1:3">
      <c r="A71">
        <f>A70+Parameters!$C$7</f>
        <v>136</v>
      </c>
      <c r="B71">
        <f>C70*Parameters!$C$7+B70</f>
        <v>0.23249526674808194</v>
      </c>
      <c r="C71">
        <f>(Parameters!$C$4 * PI() * Parameters!$C$12 / (6 * Parameters!$C$6 * Parameters!$C$5)) * ((1 / (Parameters!$C$3 + 'Pushing Model'!B71)^2 ) - (1 / (Parameters!$C$3 - 'Pushing Model'!B71)^2))</f>
        <v>-6.2338711789893262E-3</v>
      </c>
    </row>
    <row r="72" spans="1:3">
      <c r="A72">
        <f>A71+Parameters!$C$7</f>
        <v>138</v>
      </c>
      <c r="B72">
        <f>C71*Parameters!$C$7+B71</f>
        <v>0.22002752439010329</v>
      </c>
      <c r="C72">
        <f>(Parameters!$C$4 * PI() * Parameters!$C$12 / (6 * Parameters!$C$6 * Parameters!$C$5)) * ((1 / (Parameters!$C$3 + 'Pushing Model'!B72)^2 ) - (1 / (Parameters!$C$3 - 'Pushing Model'!B72)^2))</f>
        <v>-5.8994683921838381E-3</v>
      </c>
    </row>
    <row r="73" spans="1:3">
      <c r="A73">
        <f>A72+Parameters!$C$7</f>
        <v>140</v>
      </c>
      <c r="B73">
        <f>C72*Parameters!$C$7+B72</f>
        <v>0.20822858760573562</v>
      </c>
      <c r="C73">
        <f>(Parameters!$C$4 * PI() * Parameters!$C$12 / (6 * Parameters!$C$6 * Parameters!$C$5)) * ((1 / (Parameters!$C$3 + 'Pushing Model'!B73)^2 ) - (1 / (Parameters!$C$3 - 'Pushing Model'!B73)^2))</f>
        <v>-5.5830201690279394E-3</v>
      </c>
    </row>
    <row r="74" spans="1:3">
      <c r="A74">
        <f>A73+Parameters!$C$7</f>
        <v>142</v>
      </c>
      <c r="B74">
        <f>C73*Parameters!$C$7+B73</f>
        <v>0.19706254726767974</v>
      </c>
      <c r="C74">
        <f>(Parameters!$C$4 * PI() * Parameters!$C$12 / (6 * Parameters!$C$6 * Parameters!$C$5)) * ((1 / (Parameters!$C$3 + 'Pushing Model'!B74)^2 ) - (1 / (Parameters!$C$3 - 'Pushing Model'!B74)^2))</f>
        <v>-5.2835600287481944E-3</v>
      </c>
    </row>
    <row r="75" spans="1:3">
      <c r="A75">
        <f>A74+Parameters!$C$7</f>
        <v>144</v>
      </c>
      <c r="B75">
        <f>C74*Parameters!$C$7+B74</f>
        <v>0.18649542721018336</v>
      </c>
      <c r="C75">
        <f>(Parameters!$C$4 * PI() * Parameters!$C$12 / (6 * Parameters!$C$6 * Parameters!$C$5)) * ((1 / (Parameters!$C$3 + 'Pushing Model'!B75)^2 ) - (1 / (Parameters!$C$3 - 'Pushing Model'!B75)^2))</f>
        <v>-5.0001738924862343E-3</v>
      </c>
    </row>
    <row r="76" spans="1:3">
      <c r="A76">
        <f>A75+Parameters!$C$7</f>
        <v>146</v>
      </c>
      <c r="B76">
        <f>C75*Parameters!$C$7+B75</f>
        <v>0.17649507942521089</v>
      </c>
      <c r="C76">
        <f>(Parameters!$C$4 * PI() * Parameters!$C$12 / (6 * Parameters!$C$6 * Parameters!$C$5)) * ((1 / (Parameters!$C$3 + 'Pushing Model'!B76)^2 ) - (1 / (Parameters!$C$3 - 'Pushing Model'!B76)^2))</f>
        <v>-4.7319971847852565E-3</v>
      </c>
    </row>
    <row r="77" spans="1:3">
      <c r="A77">
        <f>A76+Parameters!$C$7</f>
        <v>148</v>
      </c>
      <c r="B77">
        <f>C76*Parameters!$C$7+B76</f>
        <v>0.16703108505564038</v>
      </c>
      <c r="C77">
        <f>(Parameters!$C$4 * PI() * Parameters!$C$12 / (6 * Parameters!$C$6 * Parameters!$C$5)) * ((1 / (Parameters!$C$3 + 'Pushing Model'!B77)^2 ) - (1 / (Parameters!$C$3 - 'Pushing Model'!B77)^2))</f>
        <v>-4.4782121040625898E-3</v>
      </c>
    </row>
    <row r="78" spans="1:3">
      <c r="A78">
        <f>A77+Parameters!$C$7</f>
        <v>150</v>
      </c>
      <c r="B78">
        <f>C77*Parameters!$C$7+B77</f>
        <v>0.1580746608475152</v>
      </c>
      <c r="C78">
        <f>(Parameters!$C$4 * PI() * Parameters!$C$12 / (6 * Parameters!$C$6 * Parameters!$C$5)) * ((1 / (Parameters!$C$3 + 'Pushing Model'!B78)^2 ) - (1 / (Parameters!$C$3 - 'Pushing Model'!B78)^2))</f>
        <v>-4.2380450509338363E-3</v>
      </c>
    </row>
    <row r="79" spans="1:3">
      <c r="A79">
        <f>A78+Parameters!$C$7</f>
        <v>152</v>
      </c>
      <c r="B79">
        <f>C78*Parameters!$C$7+B78</f>
        <v>0.14959857074564753</v>
      </c>
      <c r="C79">
        <f>(Parameters!$C$4 * PI() * Parameters!$C$12 / (6 * Parameters!$C$6 * Parameters!$C$5)) * ((1 / (Parameters!$C$3 + 'Pushing Model'!B79)^2 ) - (1 / (Parameters!$C$3 - 'Pushing Model'!B79)^2))</f>
        <v>-4.0107642041641092E-3</v>
      </c>
    </row>
    <row r="80" spans="1:3">
      <c r="A80">
        <f>A79+Parameters!$C$7</f>
        <v>154</v>
      </c>
      <c r="B80">
        <f>C79*Parameters!$C$7+B79</f>
        <v>0.14157704233731933</v>
      </c>
      <c r="C80">
        <f>(Parameters!$C$4 * PI() * Parameters!$C$12 / (6 * Parameters!$C$6 * Parameters!$C$5)) * ((1 / (Parameters!$C$3 + 'Pushing Model'!B80)^2 ) - (1 / (Parameters!$C$3 - 'Pushing Model'!B80)^2))</f>
        <v>-3.7956772348433465E-3</v>
      </c>
    </row>
    <row r="81" spans="1:3">
      <c r="A81">
        <f>A80+Parameters!$C$7</f>
        <v>156</v>
      </c>
      <c r="B81">
        <f>C80*Parameters!$C$7+B80</f>
        <v>0.13398568786763262</v>
      </c>
      <c r="C81">
        <f>(Parameters!$C$4 * PI() * Parameters!$C$12 / (6 * Parameters!$C$6 * Parameters!$C$5)) * ((1 / (Parameters!$C$3 + 'Pushing Model'!B81)^2 ) - (1 / (Parameters!$C$3 - 'Pushing Model'!B81)^2))</f>
        <v>-3.5921291501134988E-3</v>
      </c>
    </row>
    <row r="82" spans="1:3">
      <c r="A82">
        <f>A81+Parameters!$C$7</f>
        <v>158</v>
      </c>
      <c r="B82">
        <f>C81*Parameters!$C$7+B81</f>
        <v>0.12680142956740562</v>
      </c>
      <c r="C82">
        <f>(Parameters!$C$4 * PI() * Parameters!$C$12 / (6 * Parameters!$C$6 * Parameters!$C$5)) * ((1 / (Parameters!$C$3 + 'Pushing Model'!B82)^2 ) - (1 / (Parameters!$C$3 - 'Pushing Model'!B82)^2))</f>
        <v>-3.3995002584323803E-3</v>
      </c>
    </row>
    <row r="83" spans="1:3">
      <c r="A83">
        <f>A82+Parameters!$C$7</f>
        <v>160</v>
      </c>
      <c r="B83">
        <f>C82*Parameters!$C$7+B82</f>
        <v>0.12000242905054086</v>
      </c>
      <c r="C83">
        <f>(Parameters!$C$4 * PI() * Parameters!$C$12 / (6 * Parameters!$C$6 * Parameters!$C$5)) * ((1 / (Parameters!$C$3 + 'Pushing Model'!B83)^2 ) - (1 / (Parameters!$C$3 - 'Pushing Model'!B83)^2))</f>
        <v>-3.2172042489534715E-3</v>
      </c>
    </row>
    <row r="84" spans="1:3">
      <c r="A84">
        <f>A83+Parameters!$C$7</f>
        <v>162</v>
      </c>
      <c r="B84">
        <f>C83*Parameters!$C$7+B83</f>
        <v>0.11356802055263392</v>
      </c>
      <c r="C84">
        <f>(Parameters!$C$4 * PI() * Parameters!$C$12 / (6 * Parameters!$C$6 * Parameters!$C$5)) * ((1 / (Parameters!$C$3 + 'Pushing Model'!B84)^2 ) - (1 / (Parameters!$C$3 - 'Pushing Model'!B84)^2))</f>
        <v>-3.0446863781365833E-3</v>
      </c>
    </row>
    <row r="85" spans="1:3">
      <c r="A85">
        <f>A84+Parameters!$C$7</f>
        <v>164</v>
      </c>
      <c r="B85">
        <f>C84*Parameters!$C$7+B84</f>
        <v>0.10747864779636075</v>
      </c>
      <c r="C85">
        <f>(Parameters!$C$4 * PI() * Parameters!$C$12 / (6 * Parameters!$C$6 * Parameters!$C$5)) * ((1 / (Parameters!$C$3 + 'Pushing Model'!B85)^2 ) - (1 / (Parameters!$C$3 - 'Pushing Model'!B85)^2))</f>
        <v>-2.8814217571911612E-3</v>
      </c>
    </row>
    <row r="86" spans="1:3">
      <c r="A86">
        <f>A85+Parameters!$C$7</f>
        <v>166</v>
      </c>
      <c r="B86">
        <f>C85*Parameters!$C$7+B85</f>
        <v>0.10171580428197843</v>
      </c>
      <c r="C86">
        <f>(Parameters!$C$4 * PI() * Parameters!$C$12 / (6 * Parameters!$C$6 * Parameters!$C$5)) * ((1 / (Parameters!$C$3 + 'Pushing Model'!B86)^2 ) - (1 / (Parameters!$C$3 - 'Pushing Model'!B86)^2))</f>
        <v>-2.7269137343952712E-3</v>
      </c>
    </row>
    <row r="87" spans="1:3">
      <c r="A87">
        <f>A86+Parameters!$C$7</f>
        <v>168</v>
      </c>
      <c r="B87">
        <f>C86*Parameters!$C$7+B86</f>
        <v>9.6261976813187891E-2</v>
      </c>
      <c r="C87">
        <f>(Parameters!$C$4 * PI() * Parameters!$C$12 / (6 * Parameters!$C$6 * Parameters!$C$5)) * ((1 / (Parameters!$C$3 + 'Pushing Model'!B87)^2 ) - (1 / (Parameters!$C$3 - 'Pushing Model'!B87)^2))</f>
        <v>-2.5806923667368946E-3</v>
      </c>
    </row>
    <row r="88" spans="1:3">
      <c r="A88">
        <f>A87+Parameters!$C$7</f>
        <v>170</v>
      </c>
      <c r="B88">
        <f>C87*Parameters!$C$7+B87</f>
        <v>9.1100592079714104E-2</v>
      </c>
      <c r="C88">
        <f>(Parameters!$C$4 * PI() * Parameters!$C$12 / (6 * Parameters!$C$6 * Parameters!$C$5)) * ((1 / (Parameters!$C$3 + 'Pushing Model'!B88)^2 ) - (1 / (Parameters!$C$3 - 'Pushing Model'!B88)^2))</f>
        <v>-2.4423129756948564E-3</v>
      </c>
    </row>
    <row r="89" spans="1:3">
      <c r="A89">
        <f>A88+Parameters!$C$7</f>
        <v>172</v>
      </c>
      <c r="B89">
        <f>C88*Parameters!$C$7+B88</f>
        <v>8.6215966128324398E-2</v>
      </c>
      <c r="C89">
        <f>(Parameters!$C$4 * PI() * Parameters!$C$12 / (6 * Parameters!$C$6 * Parameters!$C$5)) * ((1 / (Parameters!$C$3 + 'Pushing Model'!B89)^2 ) - (1 / (Parameters!$C$3 - 'Pushing Model'!B89)^2))</f>
        <v>-2.3113547823124412E-3</v>
      </c>
    </row>
    <row r="90" spans="1:3">
      <c r="A90">
        <f>A89+Parameters!$C$7</f>
        <v>174</v>
      </c>
      <c r="B90">
        <f>C89*Parameters!$C$7+B89</f>
        <v>8.1593256563699521E-2</v>
      </c>
      <c r="C90">
        <f>(Parameters!$C$4 * PI() * Parameters!$C$12 / (6 * Parameters!$C$6 * Parameters!$C$5)) * ((1 / (Parameters!$C$3 + 'Pushing Model'!B90)^2 ) - (1 / (Parameters!$C$3 - 'Pushing Model'!B90)^2))</f>
        <v>-2.1874196170281169E-3</v>
      </c>
    </row>
    <row r="91" spans="1:3">
      <c r="A91">
        <f>A90+Parameters!$C$7</f>
        <v>176</v>
      </c>
      <c r="B91">
        <f>C90*Parameters!$C$7+B90</f>
        <v>7.7218417329643282E-2</v>
      </c>
      <c r="C91">
        <f>(Parameters!$C$4 * PI() * Parameters!$C$12 / (6 * Parameters!$C$6 * Parameters!$C$5)) * ((1 / (Parameters!$C$3 + 'Pushing Model'!B91)^2 ) - (1 / (Parameters!$C$3 - 'Pushing Model'!B91)^2))</f>
        <v>-2.0701307000169666E-3</v>
      </c>
    </row>
    <row r="92" spans="1:3">
      <c r="A92">
        <f>A91+Parameters!$C$7</f>
        <v>178</v>
      </c>
      <c r="B92">
        <f>C91*Parameters!$C$7+B91</f>
        <v>7.3078155929609354E-2</v>
      </c>
      <c r="C92">
        <f>(Parameters!$C$4 * PI() * Parameters!$C$12 / (6 * Parameters!$C$6 * Parameters!$C$5)) * ((1 / (Parameters!$C$3 + 'Pushing Model'!B92)^2 ) - (1 / (Parameters!$C$3 - 'Pushing Model'!B92)^2))</f>
        <v>-1.9591314880567905E-3</v>
      </c>
    </row>
    <row r="93" spans="1:3">
      <c r="A93">
        <f>A92+Parameters!$C$7</f>
        <v>180</v>
      </c>
      <c r="B93">
        <f>C92*Parameters!$C$7+B92</f>
        <v>6.9159892953495769E-2</v>
      </c>
      <c r="C93">
        <f>(Parameters!$C$4 * PI() * Parameters!$C$12 / (6 * Parameters!$C$6 * Parameters!$C$5)) * ((1 / (Parameters!$C$3 + 'Pushing Model'!B93)^2 ) - (1 / (Parameters!$C$3 - 'Pushing Model'!B93)^2))</f>
        <v>-1.8540845841802658E-3</v>
      </c>
    </row>
    <row r="94" spans="1:3">
      <c r="A94">
        <f>A93+Parameters!$C$7</f>
        <v>182</v>
      </c>
      <c r="B94">
        <f>C93*Parameters!$C$7+B93</f>
        <v>6.5451723785135238E-2</v>
      </c>
      <c r="C94">
        <f>(Parameters!$C$4 * PI() * Parameters!$C$12 / (6 * Parameters!$C$6 * Parameters!$C$5)) * ((1 / (Parameters!$C$3 + 'Pushing Model'!B94)^2 ) - (1 / (Parameters!$C$3 - 'Pushing Model'!B94)^2))</f>
        <v>-1.7546707066002525E-3</v>
      </c>
    </row>
    <row r="95" spans="1:3">
      <c r="A95">
        <f>A94+Parameters!$C$7</f>
        <v>184</v>
      </c>
      <c r="B95">
        <f>C94*Parameters!$C$7+B94</f>
        <v>6.194238237193473E-2</v>
      </c>
      <c r="C95">
        <f>(Parameters!$C$4 * PI() * Parameters!$C$12 / (6 * Parameters!$C$6 * Parameters!$C$5)) * ((1 / (Parameters!$C$3 + 'Pushing Model'!B95)^2 ) - (1 / (Parameters!$C$3 - 'Pushing Model'!B95)^2))</f>
        <v>-1.6605877136073534E-3</v>
      </c>
    </row>
    <row r="96" spans="1:3">
      <c r="A96">
        <f>A95+Parameters!$C$7</f>
        <v>186</v>
      </c>
      <c r="B96">
        <f>C95*Parameters!$C$7+B95</f>
        <v>5.8621206944720027E-2</v>
      </c>
      <c r="C96">
        <f>(Parameters!$C$4 * PI() * Parameters!$C$12 / (6 * Parameters!$C$6 * Parameters!$C$5)) * ((1 / (Parameters!$C$3 + 'Pushing Model'!B96)^2 ) - (1 / (Parameters!$C$3 - 'Pushing Model'!B96)^2))</f>
        <v>-1.5715496813319067E-3</v>
      </c>
    </row>
    <row r="97" spans="1:3">
      <c r="A97">
        <f>A96+Parameters!$C$7</f>
        <v>188</v>
      </c>
      <c r="B97">
        <f>C96*Parameters!$C$7+B96</f>
        <v>5.5478107582056214E-2</v>
      </c>
      <c r="C97">
        <f>(Parameters!$C$4 * PI() * Parameters!$C$12 / (6 * Parameters!$C$6 * Parameters!$C$5)) * ((1 / (Parameters!$C$3 + 'Pushing Model'!B97)^2 ) - (1 / (Parameters!$C$3 - 'Pushing Model'!B97)^2))</f>
        <v>-1.4872860314485363E-3</v>
      </c>
    </row>
    <row r="98" spans="1:3">
      <c r="A98">
        <f>A97+Parameters!$C$7</f>
        <v>190</v>
      </c>
      <c r="B98">
        <f>C97*Parameters!$C$7+B97</f>
        <v>5.2503535519159143E-2</v>
      </c>
      <c r="C98">
        <f>(Parameters!$C$4 * PI() * Parameters!$C$12 / (6 * Parameters!$C$6 * Parameters!$C$5)) * ((1 / (Parameters!$C$3 + 'Pushing Model'!B98)^2 ) - (1 / (Parameters!$C$3 - 'Pushing Model'!B98)^2))</f>
        <v>-1.4075407060692886E-3</v>
      </c>
    </row>
    <row r="99" spans="1:3">
      <c r="A99">
        <f>A98+Parameters!$C$7</f>
        <v>192</v>
      </c>
      <c r="B99">
        <f>C98*Parameters!$C$7+B98</f>
        <v>4.9688454107020566E-2</v>
      </c>
      <c r="C99">
        <f>(Parameters!$C$4 * PI() * Parameters!$C$12 / (6 * Parameters!$C$6 * Parameters!$C$5)) * ((1 / (Parameters!$C$3 + 'Pushing Model'!B99)^2 ) - (1 / (Parameters!$C$3 - 'Pushing Model'!B99)^2))</f>
        <v>-1.3320713872321669E-3</v>
      </c>
    </row>
    <row r="100" spans="1:3">
      <c r="A100">
        <f>A99+Parameters!$C$7</f>
        <v>194</v>
      </c>
      <c r="B100">
        <f>C99*Parameters!$C$7+B99</f>
        <v>4.7024311332556232E-2</v>
      </c>
      <c r="C100">
        <f>(Parameters!$C$4 * PI() * Parameters!$C$12 / (6 * Parameters!$C$6 * Parameters!$C$5)) * ((1 / (Parameters!$C$3 + 'Pushing Model'!B100)^2 ) - (1 / (Parameters!$C$3 - 'Pushing Model'!B100)^2))</f>
        <v>-1.2606487585379914E-3</v>
      </c>
    </row>
    <row r="101" spans="1:3">
      <c r="A101">
        <f>A100+Parameters!$C$7</f>
        <v>196</v>
      </c>
      <c r="B101">
        <f>C100*Parameters!$C$7+B100</f>
        <v>4.4503013815480247E-2</v>
      </c>
      <c r="C101">
        <f>(Parameters!$C$4 * PI() * Parameters!$C$12 / (6 * Parameters!$C$6 * Parameters!$C$5)) * ((1 / (Parameters!$C$3 + 'Pushing Model'!B101)^2 ) - (1 / (Parameters!$C$3 - 'Pushing Model'!B101)^2))</f>
        <v>-1.1930558066321807E-3</v>
      </c>
    </row>
    <row r="102" spans="1:3">
      <c r="A102">
        <f>A101+Parameters!$C$7</f>
        <v>198</v>
      </c>
      <c r="B102">
        <f>C101*Parameters!$C$7+B101</f>
        <v>4.2116902202215888E-2</v>
      </c>
      <c r="C102">
        <f>(Parameters!$C$4 * PI() * Parameters!$C$12 / (6 * Parameters!$C$6 * Parameters!$C$5)) * ((1 / (Parameters!$C$3 + 'Pushing Model'!B102)^2 ) - (1 / (Parameters!$C$3 - 'Pushing Model'!B102)^2))</f>
        <v>-1.1290871603549478E-3</v>
      </c>
    </row>
    <row r="103" spans="1:3">
      <c r="A103">
        <f>A102+Parameters!$C$7</f>
        <v>200</v>
      </c>
      <c r="B103">
        <f>C102*Parameters!$C$7+B102</f>
        <v>3.985872788150599E-2</v>
      </c>
      <c r="C103">
        <f>(Parameters!$C$4 * PI() * Parameters!$C$12 / (6 * Parameters!$C$6 * Parameters!$C$5)) * ((1 / (Parameters!$C$3 + 'Pushing Model'!B103)^2 ) - (1 / (Parameters!$C$3 - 'Pushing Model'!B103)^2))</f>
        <v>-1.0685484655065835E-3</v>
      </c>
    </row>
    <row r="104" spans="1:3">
      <c r="A104">
        <f>A103+Parameters!$C$7</f>
        <v>202</v>
      </c>
      <c r="B104">
        <f>C103*Parameters!$C$7+B103</f>
        <v>3.7721630950492822E-2</v>
      </c>
      <c r="C104">
        <f>(Parameters!$C$4 * PI() * Parameters!$C$12 / (6 * Parameters!$C$6 * Parameters!$C$5)) * ((1 / (Parameters!$C$3 + 'Pushing Model'!B104)^2 ) - (1 / (Parameters!$C$3 - 'Pushing Model'!B104)^2))</f>
        <v>-1.011255793292492E-3</v>
      </c>
    </row>
    <row r="105" spans="1:3">
      <c r="A105">
        <f>A104+Parameters!$C$7</f>
        <v>204</v>
      </c>
      <c r="B105">
        <f>C104*Parameters!$C$7+B104</f>
        <v>3.5699119363907836E-2</v>
      </c>
      <c r="C105">
        <f>(Parameters!$C$4 * PI() * Parameters!$C$12 / (6 * Parameters!$C$6 * Parameters!$C$5)) * ((1 / (Parameters!$C$3 + 'Pushing Model'!B105)^2 ) - (1 / (Parameters!$C$3 - 'Pushing Model'!B105)^2))</f>
        <v>-9.5703508061535105E-4</v>
      </c>
    </row>
    <row r="106" spans="1:3">
      <c r="A106">
        <f>A105+Parameters!$C$7</f>
        <v>206</v>
      </c>
      <c r="B106">
        <f>C105*Parameters!$C$7+B105</f>
        <v>3.3785049202677137E-2</v>
      </c>
      <c r="C106">
        <f>(Parameters!$C$4 * PI() * Parameters!$C$12 / (6 * Parameters!$C$6 * Parameters!$C$5)) * ((1 / (Parameters!$C$3 + 'Pushing Model'!B106)^2 ) - (1 / (Parameters!$C$3 - 'Pushing Model'!B106)^2))</f>
        <v>-9.0572160049039771E-4</v>
      </c>
    </row>
    <row r="107" spans="1:3">
      <c r="A107">
        <f>A106+Parameters!$C$7</f>
        <v>208</v>
      </c>
      <c r="B107">
        <f>C106*Parameters!$C$7+B106</f>
        <v>3.1973606001696339E-2</v>
      </c>
      <c r="C107">
        <f>(Parameters!$C$4 * PI() * Parameters!$C$12 / (6 * Parameters!$C$6 * Parameters!$C$5)) * ((1 / (Parameters!$C$3 + 'Pushing Model'!B107)^2 ) - (1 / (Parameters!$C$3 - 'Pushing Model'!B107)^2))</f>
        <v>-8.5715946094865199E-4</v>
      </c>
    </row>
    <row r="108" spans="1:3">
      <c r="A108">
        <f>A107+Parameters!$C$7</f>
        <v>210</v>
      </c>
      <c r="B108">
        <f>C107*Parameters!$C$7+B107</f>
        <v>3.0259287079799035E-2</v>
      </c>
      <c r="C108">
        <f>(Parameters!$C$4 * PI() * Parameters!$C$12 / (6 * Parameters!$C$6 * Parameters!$C$5)) * ((1 / (Parameters!$C$3 + 'Pushing Model'!B108)^2 ) - (1 / (Parameters!$C$3 - 'Pushing Model'!B108)^2))</f>
        <v>-8.1120113088769391E-4</v>
      </c>
    </row>
    <row r="109" spans="1:3">
      <c r="A109">
        <f>A108+Parameters!$C$7</f>
        <v>212</v>
      </c>
      <c r="B109">
        <f>C108*Parameters!$C$7+B108</f>
        <v>2.8636884818023647E-2</v>
      </c>
      <c r="C109">
        <f>(Parameters!$C$4 * PI() * Parameters!$C$12 / (6 * Parameters!$C$6 * Parameters!$C$5)) * ((1 / (Parameters!$C$3 + 'Pushing Model'!B109)^2 ) - (1 / (Parameters!$C$3 - 'Pushing Model'!B109)^2))</f>
        <v>-7.6770699141319638E-4</v>
      </c>
    </row>
    <row r="110" spans="1:3">
      <c r="A110">
        <f>A109+Parameters!$C$7</f>
        <v>214</v>
      </c>
      <c r="B110">
        <f>C109*Parameters!$C$7+B109</f>
        <v>2.7101470835197254E-2</v>
      </c>
      <c r="C110">
        <f>(Parameters!$C$4 * PI() * Parameters!$C$12 / (6 * Parameters!$C$6 * Parameters!$C$5)) * ((1 / (Parameters!$C$3 + 'Pushing Model'!B110)^2 ) - (1 / (Parameters!$C$3 - 'Pushing Model'!B110)^2))</f>
        <v>-7.2654491129291513E-4</v>
      </c>
    </row>
    <row r="111" spans="1:3">
      <c r="A111">
        <f>A110+Parameters!$C$7</f>
        <v>216</v>
      </c>
      <c r="B111">
        <f>C110*Parameters!$C$7+B110</f>
        <v>2.5648381012611424E-2</v>
      </c>
      <c r="C111">
        <f>(Parameters!$C$4 * PI() * Parameters!$C$12 / (6 * Parameters!$C$6 * Parameters!$C$5)) * ((1 / (Parameters!$C$3 + 'Pushing Model'!B111)^2 ) - (1 / (Parameters!$C$3 - 'Pushing Model'!B111)^2))</f>
        <v>-6.8758984522242781E-4</v>
      </c>
    </row>
    <row r="112" spans="1:3">
      <c r="A112">
        <f>A111+Parameters!$C$7</f>
        <v>218</v>
      </c>
      <c r="B112">
        <f>C111*Parameters!$C$7+B111</f>
        <v>2.4273201322166569E-2</v>
      </c>
      <c r="C112">
        <f>(Parameters!$C$4 * PI() * Parameters!$C$12 / (6 * Parameters!$C$6 * Parameters!$C$5)) * ((1 / (Parameters!$C$3 + 'Pushing Model'!B112)^2 ) - (1 / (Parameters!$C$3 - 'Pushing Model'!B112)^2))</f>
        <v>-6.5072345367251435E-4</v>
      </c>
    </row>
    <row r="113" spans="1:3">
      <c r="A113">
        <f>A112+Parameters!$C$7</f>
        <v>220</v>
      </c>
      <c r="B113">
        <f>C112*Parameters!$C$7+B112</f>
        <v>2.2971754414821539E-2</v>
      </c>
      <c r="C113">
        <f>(Parameters!$C$4 * PI() * Parameters!$C$12 / (6 * Parameters!$C$6 * Parameters!$C$5)) * ((1 / (Parameters!$C$3 + 'Pushing Model'!B113)^2 ) - (1 / (Parameters!$C$3 - 'Pushing Model'!B113)^2))</f>
        <v>-6.1583374315326124E-4</v>
      </c>
    </row>
    <row r="114" spans="1:3">
      <c r="A114">
        <f>A113+Parameters!$C$7</f>
        <v>222</v>
      </c>
      <c r="B114">
        <f>C113*Parameters!$C$7+B113</f>
        <v>2.1740086928515017E-2</v>
      </c>
      <c r="C114">
        <f>(Parameters!$C$4 * PI() * Parameters!$C$12 / (6 * Parameters!$C$6 * Parameters!$C$5)) * ((1 / (Parameters!$C$3 + 'Pushing Model'!B114)^2 ) - (1 / (Parameters!$C$3 - 'Pushing Model'!B114)^2))</f>
        <v>-5.8281472579566626E-4</v>
      </c>
    </row>
    <row r="115" spans="1:3">
      <c r="A115">
        <f>A114+Parameters!$C$7</f>
        <v>224</v>
      </c>
      <c r="B115">
        <f>C114*Parameters!$C$7+B114</f>
        <v>2.0574457476923685E-2</v>
      </c>
      <c r="C115">
        <f>(Parameters!$C$4 * PI() * Parameters!$C$12 / (6 * Parameters!$C$6 * Parameters!$C$5)) * ((1 / (Parameters!$C$3 + 'Pushing Model'!B115)^2 ) - (1 / (Parameters!$C$3 - 'Pushing Model'!B115)^2))</f>
        <v>-5.515660972117408E-4</v>
      </c>
    </row>
    <row r="116" spans="1:3">
      <c r="A116">
        <f>A115+Parameters!$C$7</f>
        <v>226</v>
      </c>
      <c r="B116">
        <f>C115*Parameters!$C$7+B115</f>
        <v>1.9471325282500205E-2</v>
      </c>
      <c r="C116">
        <f>(Parameters!$C$4 * PI() * Parameters!$C$12 / (6 * Parameters!$C$6 * Parameters!$C$5)) * ((1 / (Parameters!$C$3 + 'Pushing Model'!B116)^2 ) - (1 / (Parameters!$C$3 - 'Pushing Model'!B116)^2))</f>
        <v>-5.2199293164642395E-4</v>
      </c>
    </row>
    <row r="117" spans="1:3">
      <c r="A117">
        <f>A116+Parameters!$C$7</f>
        <v>228</v>
      </c>
      <c r="B117">
        <f>C116*Parameters!$C$7+B116</f>
        <v>1.8427339419207357E-2</v>
      </c>
      <c r="C117">
        <f>(Parameters!$C$4 * PI() * Parameters!$C$12 / (6 * Parameters!$C$6 * Parameters!$C$5)) * ((1 / (Parameters!$C$3 + 'Pushing Model'!B117)^2 ) - (1 / (Parameters!$C$3 - 'Pushing Model'!B117)^2))</f>
        <v>-4.9400539349348134E-4</v>
      </c>
    </row>
    <row r="118" spans="1:3">
      <c r="A118">
        <f>A117+Parameters!$C$7</f>
        <v>230</v>
      </c>
      <c r="B118">
        <f>C117*Parameters!$C$7+B117</f>
        <v>1.7439328632220395E-2</v>
      </c>
      <c r="C118">
        <f>(Parameters!$C$4 * PI() * Parameters!$C$12 / (6 * Parameters!$C$6 * Parameters!$C$5)) * ((1 / (Parameters!$C$3 + 'Pushing Model'!B118)^2 ) - (1 / (Parameters!$C$3 - 'Pushing Model'!B118)^2))</f>
        <v>-4.6751846429390692E-4</v>
      </c>
    </row>
    <row r="119" spans="1:3">
      <c r="A119">
        <f>A118+Parameters!$C$7</f>
        <v>232</v>
      </c>
      <c r="B119">
        <f>C118*Parameters!$C$7+B118</f>
        <v>1.650429170363258E-2</v>
      </c>
      <c r="C119">
        <f>(Parameters!$C$4 * PI() * Parameters!$C$12 / (6 * Parameters!$C$6 * Parameters!$C$5)) * ((1 / (Parameters!$C$3 + 'Pushing Model'!B119)^2 ) - (1 / (Parameters!$C$3 - 'Pushing Model'!B119)^2))</f>
        <v>-4.4245168438509759E-4</v>
      </c>
    </row>
    <row r="120" spans="1:3">
      <c r="A120">
        <f>A119+Parameters!$C$7</f>
        <v>234</v>
      </c>
      <c r="B120">
        <f>C119*Parameters!$C$7+B119</f>
        <v>1.5619388334862386E-2</v>
      </c>
      <c r="C120">
        <f>(Parameters!$C$4 * PI() * Parameters!$C$12 / (6 * Parameters!$C$6 * Parameters!$C$5)) * ((1 / (Parameters!$C$3 + 'Pushing Model'!B120)^2 ) - (1 / (Parameters!$C$3 - 'Pushing Model'!B120)^2))</f>
        <v>-4.1872890841264843E-4</v>
      </c>
    </row>
    <row r="121" spans="1:3">
      <c r="A121">
        <f>A120+Parameters!$C$7</f>
        <v>236</v>
      </c>
      <c r="B121">
        <f>C120*Parameters!$C$7+B120</f>
        <v>1.4781930518037089E-2</v>
      </c>
      <c r="C121">
        <f>(Parameters!$C$4 * PI() * Parameters!$C$12 / (6 * Parameters!$C$6 * Parameters!$C$5)) * ((1 / (Parameters!$C$3 + 'Pushing Model'!B121)^2 ) - (1 / (Parameters!$C$3 - 'Pushing Model'!B121)^2))</f>
        <v>-3.9627807395996149E-4</v>
      </c>
    </row>
    <row r="122" spans="1:3">
      <c r="A122">
        <f>A121+Parameters!$C$7</f>
        <v>238</v>
      </c>
      <c r="B122">
        <f>C121*Parameters!$C$7+B121</f>
        <v>1.3989374370117167E-2</v>
      </c>
      <c r="C122">
        <f>(Parameters!$C$4 * PI() * Parameters!$C$12 / (6 * Parameters!$C$6 * Parameters!$C$5)) * ((1 / (Parameters!$C$3 + 'Pushing Model'!B122)^2 ) - (1 / (Parameters!$C$3 - 'Pushing Model'!B122)^2))</f>
        <v>-3.7503098259132888E-4</v>
      </c>
    </row>
    <row r="123" spans="1:3">
      <c r="A123">
        <f>A122+Parameters!$C$7</f>
        <v>240</v>
      </c>
      <c r="B123">
        <f>C122*Parameters!$C$7+B122</f>
        <v>1.3239312404934509E-2</v>
      </c>
      <c r="C123">
        <f>(Parameters!$C$4 * PI() * Parameters!$C$12 / (6 * Parameters!$C$6 * Parameters!$C$5)) * ((1 / (Parameters!$C$3 + 'Pushing Model'!B123)^2 ) - (1 / (Parameters!$C$3 - 'Pushing Model'!B123)^2))</f>
        <v>-3.5492309264154845E-4</v>
      </c>
    </row>
    <row r="124" spans="1:3">
      <c r="A124">
        <f>A123+Parameters!$C$7</f>
        <v>242</v>
      </c>
      <c r="B124">
        <f>C123*Parameters!$C$7+B123</f>
        <v>1.2529466219651413E-2</v>
      </c>
      <c r="C124">
        <f>(Parameters!$C$4 * PI() * Parameters!$C$12 / (6 * Parameters!$C$6 * Parameters!$C$5)) * ((1 / (Parameters!$C$3 + 'Pushing Model'!B124)^2 ) - (1 / (Parameters!$C$3 - 'Pushing Model'!B124)^2))</f>
        <v>-3.3589332312066741E-4</v>
      </c>
    </row>
    <row r="125" spans="1:3">
      <c r="A125">
        <f>A124+Parameters!$C$7</f>
        <v>244</v>
      </c>
      <c r="B125">
        <f>C124*Parameters!$C$7+B124</f>
        <v>1.1857679573410078E-2</v>
      </c>
      <c r="C125">
        <f>(Parameters!$C$4 * PI() * Parameters!$C$12 / (6 * Parameters!$C$6 * Parameters!$C$5)) * ((1 / (Parameters!$C$3 + 'Pushing Model'!B125)^2 ) - (1 / (Parameters!$C$3 - 'Pushing Model'!B125)^2))</f>
        <v>-3.1788386813794253E-4</v>
      </c>
    </row>
    <row r="126" spans="1:3">
      <c r="A126">
        <f>A125+Parameters!$C$7</f>
        <v>246</v>
      </c>
      <c r="B126">
        <f>C125*Parameters!$C$7+B125</f>
        <v>1.1221911837134193E-2</v>
      </c>
      <c r="C126">
        <f>(Parameters!$C$4 * PI() * Parameters!$C$12 / (6 * Parameters!$C$6 * Parameters!$C$5)) * ((1 / (Parameters!$C$3 + 'Pushing Model'!B126)^2 ) - (1 / (Parameters!$C$3 - 'Pushing Model'!B126)^2))</f>
        <v>-3.0084002127966832E-4</v>
      </c>
    </row>
    <row r="127" spans="1:3">
      <c r="A127">
        <f>A126+Parameters!$C$7</f>
        <v>248</v>
      </c>
      <c r="B127">
        <f>C126*Parameters!$C$7+B126</f>
        <v>1.0620231794574856E-2</v>
      </c>
      <c r="C127">
        <f>(Parameters!$C$4 * PI() * Parameters!$C$12 / (6 * Parameters!$C$6 * Parameters!$C$5)) * ((1 / (Parameters!$C$3 + 'Pushing Model'!B127)^2 ) - (1 / (Parameters!$C$3 - 'Pushing Model'!B127)^2))</f>
        <v>-2.8471000940674776E-4</v>
      </c>
    </row>
    <row r="128" spans="1:3">
      <c r="A128">
        <f>A127+Parameters!$C$7</f>
        <v>250</v>
      </c>
      <c r="B128">
        <f>C127*Parameters!$C$7+B127</f>
        <v>1.0050811775761361E-2</v>
      </c>
      <c r="C128">
        <f>(Parameters!$C$4 * PI() * Parameters!$C$12 / (6 * Parameters!$C$6 * Parameters!$C$5)) * ((1 / (Parameters!$C$3 + 'Pushing Model'!B128)^2 ) - (1 / (Parameters!$C$3 - 'Pushing Model'!B128)^2))</f>
        <v>-2.6944483536617427E-4</v>
      </c>
    </row>
    <row r="129" spans="1:3">
      <c r="A129">
        <f>A128+Parameters!$C$7</f>
        <v>252</v>
      </c>
      <c r="B129">
        <f>C128*Parameters!$C$7+B128</f>
        <v>9.5119221050290123E-3</v>
      </c>
      <c r="C129">
        <f>(Parameters!$C$4 * PI() * Parameters!$C$12 / (6 * Parameters!$C$6 * Parameters!$C$5)) * ((1 / (Parameters!$C$3 + 'Pushing Model'!B129)^2 ) - (1 / (Parameters!$C$3 - 'Pushing Model'!B129)^2))</f>
        <v>-2.5499812913877269E-4</v>
      </c>
    </row>
    <row r="130" spans="1:3">
      <c r="A130">
        <f>A129+Parameters!$C$7</f>
        <v>254</v>
      </c>
      <c r="B130">
        <f>C129*Parameters!$C$7+B129</f>
        <v>9.0019258467514667E-3</v>
      </c>
      <c r="C130">
        <f>(Parameters!$C$4 * PI() * Parameters!$C$12 / (6 * Parameters!$C$6 * Parameters!$C$5)) * ((1 / (Parameters!$C$3 + 'Pushing Model'!B130)^2 ) - (1 / (Parameters!$C$3 - 'Pushing Model'!B130)^2))</f>
        <v>-2.4132600696939065E-4</v>
      </c>
    </row>
    <row r="131" spans="1:3">
      <c r="A131">
        <f>A130+Parameters!$C$7</f>
        <v>256</v>
      </c>
      <c r="B131">
        <f>C130*Parameters!$C$7+B130</f>
        <v>8.519273832812686E-3</v>
      </c>
      <c r="C131">
        <f>(Parameters!$C$4 * PI() * Parameters!$C$12 / (6 * Parameters!$C$6 * Parameters!$C$5)) * ((1 / (Parameters!$C$3 + 'Pushing Model'!B131)^2 ) - (1 / (Parameters!$C$3 - 'Pushing Model'!B131)^2))</f>
        <v>-2.2838693805259444E-4</v>
      </c>
    </row>
    <row r="132" spans="1:3">
      <c r="A132">
        <f>A131+Parameters!$C$7</f>
        <v>258</v>
      </c>
      <c r="B132">
        <f>C131*Parameters!$C$7+B131</f>
        <v>8.062499956707497E-3</v>
      </c>
      <c r="C132">
        <f>(Parameters!$C$4 * PI() * Parameters!$C$12 / (6 * Parameters!$C$6 * Parameters!$C$5)) * ((1 / (Parameters!$C$3 + 'Pushing Model'!B132)^2 ) - (1 / (Parameters!$C$3 - 'Pushing Model'!B132)^2))</f>
        <v>-2.1614161836654204E-4</v>
      </c>
    </row>
    <row r="133" spans="1:3">
      <c r="A133">
        <f>A132+Parameters!$C$7</f>
        <v>260</v>
      </c>
      <c r="B133">
        <f>C132*Parameters!$C$7+B132</f>
        <v>7.630216719974413E-3</v>
      </c>
      <c r="C133">
        <f>(Parameters!$C$4 * PI() * Parameters!$C$12 / (6 * Parameters!$C$6 * Parameters!$C$5)) * ((1 / (Parameters!$C$3 + 'Pushing Model'!B133)^2 ) - (1 / (Parameters!$C$3 - 'Pushing Model'!B133)^2))</f>
        <v>-2.0455285127411621E-4</v>
      </c>
    </row>
    <row r="134" spans="1:3">
      <c r="A134">
        <f>A133+Parameters!$C$7</f>
        <v>262</v>
      </c>
      <c r="B134">
        <f>C133*Parameters!$C$7+B133</f>
        <v>7.2211110174261808E-3</v>
      </c>
      <c r="C134">
        <f>(Parameters!$C$4 * PI() * Parameters!$C$12 / (6 * Parameters!$C$6 * Parameters!$C$5)) * ((1 / (Parameters!$C$3 + 'Pushing Model'!B134)^2 ) - (1 / (Parameters!$C$3 - 'Pushing Model'!B134)^2))</f>
        <v>-1.9358543452588543E-4</v>
      </c>
    </row>
    <row r="135" spans="1:3">
      <c r="A135">
        <f>A134+Parameters!$C$7</f>
        <v>264</v>
      </c>
      <c r="B135">
        <f>C134*Parameters!$C$7+B134</f>
        <v>6.8339401483744101E-3</v>
      </c>
      <c r="C135">
        <f>(Parameters!$C$4 * PI() * Parameters!$C$12 / (6 * Parameters!$C$6 * Parameters!$C$5)) * ((1 / (Parameters!$C$3 + 'Pushing Model'!B135)^2 ) - (1 / (Parameters!$C$3 - 'Pushing Model'!B135)^2))</f>
        <v>-1.8320605332303237E-4</v>
      </c>
    </row>
    <row r="136" spans="1:3">
      <c r="A136">
        <f>A135+Parameters!$C$7</f>
        <v>266</v>
      </c>
      <c r="B136">
        <f>C135*Parameters!$C$7+B135</f>
        <v>6.4675280417283458E-3</v>
      </c>
      <c r="C136">
        <f>(Parameters!$C$4 * PI() * Parameters!$C$12 / (6 * Parameters!$C$6 * Parameters!$C$5)) * ((1 / (Parameters!$C$3 + 'Pushing Model'!B136)^2 ) - (1 / (Parameters!$C$3 - 'Pushing Model'!B136)^2))</f>
        <v>-1.7338317911414709E-4</v>
      </c>
    </row>
    <row r="137" spans="1:3">
      <c r="A137">
        <f>A136+Parameters!$C$7</f>
        <v>268</v>
      </c>
      <c r="B137">
        <f>C136*Parameters!$C$7+B136</f>
        <v>6.1207616835000514E-3</v>
      </c>
      <c r="C137">
        <f>(Parameters!$C$4 * PI() * Parameters!$C$12 / (6 * Parameters!$C$6 * Parameters!$C$5)) * ((1 / (Parameters!$C$3 + 'Pushing Model'!B137)^2 ) - (1 / (Parameters!$C$3 - 'Pushing Model'!B137)^2))</f>
        <v>-1.6408697381976601E-4</v>
      </c>
    </row>
    <row r="138" spans="1:3">
      <c r="A138">
        <f>A137+Parameters!$C$7</f>
        <v>270</v>
      </c>
      <c r="B138">
        <f>C137*Parameters!$C$7+B137</f>
        <v>5.7925877358605193E-3</v>
      </c>
      <c r="C138">
        <f>(Parameters!$C$4 * PI() * Parameters!$C$12 / (6 * Parameters!$C$6 * Parameters!$C$5)) * ((1 / (Parameters!$C$3 + 'Pushing Model'!B138)^2 ) - (1 / (Parameters!$C$3 - 'Pushing Model'!B138)^2))</f>
        <v>-1.5528919919123029E-4</v>
      </c>
    </row>
    <row r="139" spans="1:3">
      <c r="A139">
        <f>A138+Parameters!$C$7</f>
        <v>272</v>
      </c>
      <c r="B139">
        <f>C138*Parameters!$C$7+B138</f>
        <v>5.4820093374780589E-3</v>
      </c>
      <c r="C139">
        <f>(Parameters!$C$4 * PI() * Parameters!$C$12 / (6 * Parameters!$C$6 * Parameters!$C$5)) * ((1 / (Parameters!$C$3 + 'Pushing Model'!B139)^2 ) - (1 / (Parameters!$C$3 - 'Pushing Model'!B139)^2))</f>
        <v>-1.4696313103148778E-4</v>
      </c>
    </row>
    <row r="140" spans="1:3">
      <c r="A140">
        <f>A139+Parameters!$C$7</f>
        <v>274</v>
      </c>
      <c r="B140">
        <f>C139*Parameters!$C$7+B139</f>
        <v>5.1880830754150835E-3</v>
      </c>
      <c r="C140">
        <f>(Parameters!$C$4 * PI() * Parameters!$C$12 / (6 * Parameters!$C$6 * Parameters!$C$5)) * ((1 / (Parameters!$C$3 + 'Pushing Model'!B140)^2 ) - (1 / (Parameters!$C$3 - 'Pushing Model'!B140)^2))</f>
        <v>-1.3908347801413616E-4</v>
      </c>
    </row>
    <row r="141" spans="1:3">
      <c r="A141">
        <f>A140+Parameters!$C$7</f>
        <v>276</v>
      </c>
      <c r="B141">
        <f>C140*Parameters!$C$7+B140</f>
        <v>4.9099161193868115E-3</v>
      </c>
      <c r="C141">
        <f>(Parameters!$C$4 * PI() * Parameters!$C$12 / (6 * Parameters!$C$6 * Parameters!$C$5)) * ((1 / (Parameters!$C$3 + 'Pushing Model'!B141)^2 ) - (1 / (Parameters!$C$3 - 'Pushing Model'!B141)^2))</f>
        <v>-1.3162630485628432E-4</v>
      </c>
    </row>
    <row r="142" spans="1:3">
      <c r="A142">
        <f>A141+Parameters!$C$7</f>
        <v>278</v>
      </c>
      <c r="B142">
        <f>C141*Parameters!$C$7+B141</f>
        <v>4.6466635096742426E-3</v>
      </c>
      <c r="C142">
        <f>(Parameters!$C$4 * PI() * Parameters!$C$12 / (6 * Parameters!$C$6 * Parameters!$C$5)) * ((1 / (Parameters!$C$3 + 'Pushing Model'!B142)^2 ) - (1 / (Parameters!$C$3 - 'Pushing Model'!B142)^2))</f>
        <v>-1.2456895961009601E-4</v>
      </c>
    </row>
    <row r="143" spans="1:3">
      <c r="A143">
        <f>A142+Parameters!$C$7</f>
        <v>280</v>
      </c>
      <c r="B143">
        <f>C142*Parameters!$C$7+B142</f>
        <v>4.3975255904540505E-3</v>
      </c>
      <c r="C143">
        <f>(Parameters!$C$4 * PI() * Parameters!$C$12 / (6 * Parameters!$C$6 * Parameters!$C$5)) * ((1 / (Parameters!$C$3 + 'Pushing Model'!B143)^2 ) - (1 / (Parameters!$C$3 - 'Pushing Model'!B143)^2))</f>
        <v>-1.1789000485434257E-4</v>
      </c>
    </row>
    <row r="144" spans="1:3">
      <c r="A144">
        <f>A143+Parameters!$C$7</f>
        <v>282</v>
      </c>
      <c r="B144">
        <f>C143*Parameters!$C$7+B143</f>
        <v>4.1617455807453655E-3</v>
      </c>
      <c r="C144">
        <f>(Parameters!$C$4 * PI() * Parameters!$C$12 / (6 * Parameters!$C$6 * Parameters!$C$5)) * ((1 / (Parameters!$C$3 + 'Pushing Model'!B144)^2 ) - (1 / (Parameters!$C$3 - 'Pushing Model'!B144)^2))</f>
        <v>-1.1156915257365011E-4</v>
      </c>
    </row>
    <row r="145" spans="1:3">
      <c r="A145">
        <f>A144+Parameters!$C$7</f>
        <v>284</v>
      </c>
      <c r="B145">
        <f>C144*Parameters!$C$7+B144</f>
        <v>3.9386072755980654E-3</v>
      </c>
      <c r="C145">
        <f>(Parameters!$C$4 * PI() * Parameters!$C$12 / (6 * Parameters!$C$6 * Parameters!$C$5)) * ((1 / (Parameters!$C$3 + 'Pushing Model'!B145)^2 ) - (1 / (Parameters!$C$3 - 'Pushing Model'!B145)^2))</f>
        <v>-1.0558720253108759E-4</v>
      </c>
    </row>
    <row r="146" spans="1:3">
      <c r="A146">
        <f>A145+Parameters!$C$7</f>
        <v>286</v>
      </c>
      <c r="B146">
        <f>C145*Parameters!$C$7+B145</f>
        <v>3.72743287053589E-3</v>
      </c>
      <c r="C146">
        <f>(Parameters!$C$4 * PI() * Parameters!$C$12 / (6 * Parameters!$C$6 * Parameters!$C$5)) * ((1 / (Parameters!$C$3 + 'Pushing Model'!B146)^2 ) - (1 / (Parameters!$C$3 - 'Pushing Model'!B146)^2))</f>
        <v>-9.9925983944215956E-5</v>
      </c>
    </row>
    <row r="147" spans="1:3">
      <c r="A147">
        <f>A146+Parameters!$C$7</f>
        <v>288</v>
      </c>
      <c r="B147">
        <f>C146*Parameters!$C$7+B146</f>
        <v>3.5275809026474583E-3</v>
      </c>
      <c r="C147">
        <f>(Parameters!$C$4 * PI() * Parameters!$C$12 / (6 * Parameters!$C$6 * Parameters!$C$5)) * ((1 / (Parameters!$C$3 + 'Pushing Model'!B147)^2 ) - (1 / (Parameters!$C$3 - 'Pushing Model'!B147)^2))</f>
        <v>-9.456830028800237E-5</v>
      </c>
    </row>
    <row r="148" spans="1:3">
      <c r="A148">
        <f>A147+Parameters!$C$7</f>
        <v>290</v>
      </c>
      <c r="B148">
        <f>C147*Parameters!$C$7+B147</f>
        <v>3.3384443020714537E-3</v>
      </c>
      <c r="C148">
        <f>(Parameters!$C$4 * PI() * Parameters!$C$12 / (6 * Parameters!$C$6 * Parameters!$C$5)) * ((1 / (Parameters!$C$3 + 'Pushing Model'!B148)^2 ) - (1 / (Parameters!$C$3 - 'Pushing Model'!B148)^2))</f>
        <v>-8.9497877058993818E-5</v>
      </c>
    </row>
    <row r="149" spans="1:3">
      <c r="A149">
        <f>A148+Parameters!$C$7</f>
        <v>292</v>
      </c>
      <c r="B149">
        <f>C148*Parameters!$C$7+B148</f>
        <v>3.1594485479534661E-3</v>
      </c>
      <c r="C149">
        <f>(Parameters!$C$4 * PI() * Parameters!$C$12 / (6 * Parameters!$C$6 * Parameters!$C$5)) * ((1 / (Parameters!$C$3 + 'Pushing Model'!B149)^2 ) - (1 / (Parameters!$C$3 - 'Pushing Model'!B149)^2))</f>
        <v>-8.4699312338800369E-5</v>
      </c>
    </row>
    <row r="150" spans="1:3">
      <c r="A150">
        <f>A149+Parameters!$C$7</f>
        <v>294</v>
      </c>
      <c r="B150">
        <f>C149*Parameters!$C$7+B149</f>
        <v>2.9900499232758653E-3</v>
      </c>
      <c r="C150">
        <f>(Parameters!$C$4 * PI() * Parameters!$C$12 / (6 * Parameters!$C$6 * Parameters!$C$5)) * ((1 / (Parameters!$C$3 + 'Pushing Model'!B150)^2 ) - (1 / (Parameters!$C$3 - 'Pushing Model'!B150)^2))</f>
        <v>-8.0158030008108697E-5</v>
      </c>
    </row>
    <row r="151" spans="1:3">
      <c r="A151">
        <f>A150+Parameters!$C$7</f>
        <v>296</v>
      </c>
      <c r="B151">
        <f>C150*Parameters!$C$7+B150</f>
        <v>2.8297338632596479E-3</v>
      </c>
      <c r="C151">
        <f>(Parameters!$C$4 * PI() * Parameters!$C$12 / (6 * Parameters!$C$6 * Parameters!$C$5)) * ((1 / (Parameters!$C$3 + 'Pushing Model'!B151)^2 ) - (1 / (Parameters!$C$3 - 'Pushing Model'!B151)^2))</f>
        <v>-7.5860235470643955E-5</v>
      </c>
    </row>
    <row r="152" spans="1:3">
      <c r="A152">
        <f>A151+Parameters!$C$7</f>
        <v>298</v>
      </c>
      <c r="B152">
        <f>C151*Parameters!$C$7+B151</f>
        <v>2.67801339231836E-3</v>
      </c>
      <c r="C152">
        <f>(Parameters!$C$4 * PI() * Parameters!$C$12 / (6 * Parameters!$C$6 * Parameters!$C$5)) * ((1 / (Parameters!$C$3 + 'Pushing Model'!B152)^2 ) - (1 / (Parameters!$C$3 - 'Pushing Model'!B152)^2))</f>
        <v>-7.1792873750267268E-5</v>
      </c>
    </row>
    <row r="153" spans="1:3">
      <c r="A153">
        <f>A152+Parameters!$C$7</f>
        <v>300</v>
      </c>
      <c r="B153">
        <f>C152*Parameters!$C$7+B152</f>
        <v>2.5344276448178256E-3</v>
      </c>
      <c r="C153">
        <f>(Parameters!$C$4 * PI() * Parameters!$C$12 / (6 * Parameters!$C$6 * Parameters!$C$5)) * ((1 / (Parameters!$C$3 + 'Pushing Model'!B153)^2 ) - (1 / (Parameters!$C$3 - 'Pushing Model'!B153)^2))</f>
        <v>-6.7943589834047188E-5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F83-E92F-45C9-A130-9CDDEBC82E0F}">
  <dimension ref="A1:E15"/>
  <sheetViews>
    <sheetView workbookViewId="0">
      <selection activeCell="H17" sqref="H17"/>
    </sheetView>
  </sheetViews>
  <sheetFormatPr defaultRowHeight="15"/>
  <cols>
    <col min="2" max="2" width="12.42578125" customWidth="1"/>
    <col min="3" max="3" width="13.42578125" customWidth="1"/>
    <col min="4" max="4" width="9.85546875" customWidth="1"/>
    <col min="5" max="5" width="11.42578125" customWidth="1"/>
  </cols>
  <sheetData>
    <row r="1" spans="1:5">
      <c r="A1" t="s">
        <v>43</v>
      </c>
    </row>
    <row r="2" spans="1:5">
      <c r="A2" t="s">
        <v>40</v>
      </c>
      <c r="B2" t="s">
        <v>41</v>
      </c>
      <c r="C2" t="s">
        <v>42</v>
      </c>
      <c r="D2" t="s">
        <v>44</v>
      </c>
      <c r="E2" t="s">
        <v>45</v>
      </c>
    </row>
    <row r="3" spans="1:5">
      <c r="A3" s="1">
        <v>0</v>
      </c>
      <c r="B3" s="1">
        <v>20</v>
      </c>
      <c r="C3" s="1">
        <f>IF(B3&gt;Parameters!$C$3,0,(Parameters!$C$14 * Parameters!$C$4 / (6 * PI() * Parameters!$C$6 * Parameters!$C$5)) * (EXP(-Parameters!$C$16 * (Parameters!$C$3 - B3) / Parameters!$C$15) - EXP(-Parameters!$C$16 * (Parameters!$C$3 + B3) / Parameters!$C$15)))</f>
        <v>0.39020126829315183</v>
      </c>
      <c r="D3" s="1">
        <f>(EXP(-Parameters!$C$16 * (Parameters!$C$3 - B3) / Parameters!$C$15))*Parameters!$C$14*Parameters!$C$4</f>
        <v>36.787944117144235</v>
      </c>
      <c r="E3" s="1">
        <f>(EXP(-Parameters!$C$16 * (Parameters!$C$3 + B3) / Parameters!$C$15))*Parameters!$C$14*Parameters!$C$4</f>
        <v>1.2340980408667957E-2</v>
      </c>
    </row>
    <row r="4" spans="1:5">
      <c r="A4" s="1">
        <f>A3+Parameters!$C$7</f>
        <v>2</v>
      </c>
      <c r="B4" s="1">
        <f>C3*Parameters!$C$7+'Cortex Pulling Model'!B3</f>
        <v>20.780402536586305</v>
      </c>
      <c r="C4" s="1">
        <f>IF(B4&gt;Parameters!$C$3,0,(Parameters!$C$14 * Parameters!$C$4 / (6 * PI() * Parameters!$C$6 * Parameters!$C$5)) * (EXP(-Parameters!$C$16 * (Parameters!$C$3 - B4) / Parameters!$C$15) - EXP(-Parameters!$C$16 * (Parameters!$C$3 + B4) / Parameters!$C$15)))</f>
        <v>0.45615522702020178</v>
      </c>
      <c r="D4" s="1">
        <f>IF(B4&gt;Parameters!$C$3,0,(EXP(-Parameters!$C$16 * (Parameters!$C$3 - B4) / Parameters!$C$15))*Parameters!$C$14*Parameters!$C$4)</f>
        <v>43.002174892306925</v>
      </c>
      <c r="E4" s="1">
        <f>IF(B4 &lt; -Parameters!$C$3, 0, (EXP(-Parameters!$C$16 * (Parameters!$C$3 + B4) / Parameters!$C$15) * Parameters!$C$14 * Parameters!$C$4))</f>
        <v>1.0557589209425513E-2</v>
      </c>
    </row>
    <row r="5" spans="1:5">
      <c r="A5" s="1">
        <f>A4+Parameters!$C$7</f>
        <v>4</v>
      </c>
      <c r="B5" s="1">
        <f>C4*Parameters!$C$7+'Cortex Pulling Model'!B4</f>
        <v>21.69271299062671</v>
      </c>
      <c r="C5" s="1">
        <f>IF(B5&gt;Parameters!$C$3,0,(Parameters!$C$14 * Parameters!$C$4 / (6 * PI() * Parameters!$C$6 * Parameters!$C$5)) * (EXP(-Parameters!$C$16 * (Parameters!$C$3 - B5) / Parameters!$C$15) - EXP(-Parameters!$C$16 * (Parameters!$C$3 + B5) / Parameters!$C$15)))</f>
        <v>0.54750431004718814</v>
      </c>
      <c r="D5" s="1">
        <f>IF(B5&gt;Parameters!$C$3,0,(EXP(-Parameters!$C$16 * (Parameters!$C$3 - B5) / Parameters!$C$15))*Parameters!$C$14*Parameters!$C$4)</f>
        <v>51.609862302267572</v>
      </c>
      <c r="E5" s="1">
        <f>IF(B5 &lt; -Parameters!$C$3, 0, (EXP(-Parameters!$C$16 * (Parameters!$C$3 + B5) / Parameters!$C$15) * Parameters!$C$14 * Parameters!$C$4))</f>
        <v>8.7967546777372712E-3</v>
      </c>
    </row>
    <row r="6" spans="1:5">
      <c r="A6" s="1">
        <f>A5+Parameters!$C$7</f>
        <v>6</v>
      </c>
      <c r="B6" s="1">
        <f>C5*Parameters!$C$7+'Cortex Pulling Model'!B5</f>
        <v>22.787721610721086</v>
      </c>
      <c r="C6" s="1">
        <f>IF(B6&gt;Parameters!$C$3,0,(Parameters!$C$14 * Parameters!$C$4 / (6 * PI() * Parameters!$C$6 * Parameters!$C$5)) * (EXP(-Parameters!$C$16 * (Parameters!$C$3 - B6) / Parameters!$C$15) - EXP(-Parameters!$C$16 * (Parameters!$C$3 + B6) / Parameters!$C$15)))</f>
        <v>0.68159287354636666</v>
      </c>
      <c r="D6" s="1">
        <f>IF(B6&gt;Parameters!$C$3,0,(EXP(-Parameters!$C$16 * (Parameters!$C$3 - B6) / Parameters!$C$15))*Parameters!$C$14*Parameters!$C$4)</f>
        <v>64.245681540071573</v>
      </c>
      <c r="E6" s="1">
        <f>IF(B6 &lt; -Parameters!$C$3, 0, (EXP(-Parameters!$C$16 * (Parameters!$C$3 + B6) / Parameters!$C$15) * Parameters!$C$14 * Parameters!$C$4))</f>
        <v>7.0666118989130538E-3</v>
      </c>
    </row>
    <row r="7" spans="1:5">
      <c r="A7" s="1">
        <f>A6+Parameters!$C$7</f>
        <v>8</v>
      </c>
      <c r="B7" s="1">
        <f>C6*Parameters!$C$7+'Cortex Pulling Model'!B6</f>
        <v>24.150907357813818</v>
      </c>
      <c r="C7" s="1">
        <f>IF(B7&gt;Parameters!$C$3,0,(Parameters!$C$14 * Parameters!$C$4 / (6 * PI() * Parameters!$C$6 * Parameters!$C$5)) * (EXP(-Parameters!$C$16 * (Parameters!$C$3 - B7) / Parameters!$C$15) - EXP(-Parameters!$C$16 * (Parameters!$C$3 + B7) / Parameters!$C$15)))</f>
        <v>0.89526154587563089</v>
      </c>
      <c r="D7" s="1">
        <f>IF(B7&gt;Parameters!$C$3,0,(EXP(-Parameters!$C$16 * (Parameters!$C$3 - B7) / Parameters!$C$15))*Parameters!$C$14*Parameters!$C$4)</f>
        <v>84.381793166169501</v>
      </c>
      <c r="E7" s="1">
        <f>IF(B7 &lt; -Parameters!$C$3, 0, (EXP(-Parameters!$C$16 * (Parameters!$C$3 + B7) / Parameters!$C$15) * Parameters!$C$14 * Parameters!$C$4))</f>
        <v>5.3802992397993495E-3</v>
      </c>
    </row>
    <row r="8" spans="1:5">
      <c r="A8" s="1">
        <f>A7+Parameters!$C$7</f>
        <v>10</v>
      </c>
      <c r="B8" s="1">
        <f>C7*Parameters!$C$7+'Cortex Pulling Model'!B7</f>
        <v>25.941430449565079</v>
      </c>
      <c r="C8" s="1">
        <f>IF(B8&gt;Parameters!$C$3,0,(Parameters!$C$14 * Parameters!$C$4 / (6 * PI() * Parameters!$C$6 * Parameters!$C$5)) * (EXP(-Parameters!$C$16 * (Parameters!$C$3 - B8) / Parameters!$C$15) - EXP(-Parameters!$C$16 * (Parameters!$C$3 + B8) / Parameters!$C$15)))</f>
        <v>0</v>
      </c>
      <c r="D8" s="1">
        <f>IF(B8&gt;Parameters!$C$3,0,(EXP(-Parameters!$C$16 * (Parameters!$C$3 - B8) / Parameters!$C$15))*Parameters!$C$14*Parameters!$C$4)</f>
        <v>0</v>
      </c>
      <c r="E8" s="1">
        <f>IF(B8 &lt; -Parameters!$C$3, 0, (EXP(-Parameters!$C$16 * (Parameters!$C$3 + B8) / Parameters!$C$15) * Parameters!$C$14 * Parameters!$C$4))</f>
        <v>3.7608288617288648E-3</v>
      </c>
    </row>
    <row r="9" spans="1:5">
      <c r="A9" s="1">
        <f>A8+Parameters!$C$7</f>
        <v>12</v>
      </c>
      <c r="B9" s="1">
        <f>C8*Parameters!$C$7+'Cortex Pulling Model'!B8</f>
        <v>25.941430449565079</v>
      </c>
      <c r="C9" s="1">
        <f>IF(B9&gt;Parameters!$C$3,0,(Parameters!$C$14 * Parameters!$C$4 / (6 * PI() * Parameters!$C$6 * Parameters!$C$5)) * (EXP(-Parameters!$C$16 * (Parameters!$C$3 - B9) / Parameters!$C$15) - EXP(-Parameters!$C$16 * (Parameters!$C$3 + B9) / Parameters!$C$15)))</f>
        <v>0</v>
      </c>
      <c r="D9" s="1">
        <f>IF(B9&gt;Parameters!$C$3,0,(EXP(-Parameters!$C$16 * (Parameters!$C$3 - B9) / Parameters!$C$15))*Parameters!$C$14*Parameters!$C$4)</f>
        <v>0</v>
      </c>
      <c r="E9" s="1">
        <f>IF(B9 &lt; -Parameters!$C$3, 0, (EXP(-Parameters!$C$16 * (Parameters!$C$3 + B9) / Parameters!$C$15) * Parameters!$C$14 * Parameters!$C$4))</f>
        <v>3.7608288617288648E-3</v>
      </c>
    </row>
    <row r="10" spans="1:5">
      <c r="A10" s="1">
        <f>A9+Parameters!$C$7</f>
        <v>14</v>
      </c>
      <c r="B10" s="1">
        <f>C9*Parameters!$C$7+'Cortex Pulling Model'!B9</f>
        <v>25.941430449565079</v>
      </c>
      <c r="C10" s="1">
        <f>IF(B10&gt;Parameters!$C$3,0,(Parameters!$C$14 * Parameters!$C$4 / (6 * PI() * Parameters!$C$6 * Parameters!$C$5)) * (EXP(-Parameters!$C$16 * (Parameters!$C$3 - B10) / Parameters!$C$15) - EXP(-Parameters!$C$16 * (Parameters!$C$3 + B10) / Parameters!$C$15)))</f>
        <v>0</v>
      </c>
      <c r="D10" s="1">
        <f>IF(B10&gt;Parameters!$C$3,0,(EXP(-Parameters!$C$16 * (Parameters!$C$3 - B10) / Parameters!$C$15))*Parameters!$C$14*Parameters!$C$4)</f>
        <v>0</v>
      </c>
      <c r="E10" s="1">
        <f>IF(B10 &lt; -Parameters!$C$3, 0, (EXP(-Parameters!$C$16 * (Parameters!$C$3 + B10) / Parameters!$C$15) * Parameters!$C$14 * Parameters!$C$4))</f>
        <v>3.7608288617288648E-3</v>
      </c>
    </row>
    <row r="11" spans="1:5">
      <c r="A11" s="1">
        <f>A10+Parameters!$C$7</f>
        <v>16</v>
      </c>
      <c r="B11" s="1">
        <f>C10*Parameters!$C$7+'Cortex Pulling Model'!B10</f>
        <v>25.941430449565079</v>
      </c>
      <c r="C11" s="1">
        <f>IF(B11&gt;Parameters!$C$3,0,(Parameters!$C$14 * Parameters!$C$4 / (6 * PI() * Parameters!$C$6 * Parameters!$C$5)) * (EXP(-Parameters!$C$16 * (Parameters!$C$3 - B11) / Parameters!$C$15) - EXP(-Parameters!$C$16 * (Parameters!$C$3 + B11) / Parameters!$C$15)))</f>
        <v>0</v>
      </c>
      <c r="D11" s="1">
        <f>IF(B11&gt;Parameters!$C$3,0,(EXP(-Parameters!$C$16 * (Parameters!$C$3 - B11) / Parameters!$C$15))*Parameters!$C$14*Parameters!$C$4)</f>
        <v>0</v>
      </c>
      <c r="E11" s="1">
        <f>IF(B11 &lt; -Parameters!$C$3, 0, (EXP(-Parameters!$C$16 * (Parameters!$C$3 + B11) / Parameters!$C$15) * Parameters!$C$14 * Parameters!$C$4))</f>
        <v>3.7608288617288648E-3</v>
      </c>
    </row>
    <row r="12" spans="1:5">
      <c r="A12" s="1">
        <f>A11+Parameters!$C$7</f>
        <v>18</v>
      </c>
      <c r="B12" s="1">
        <f>C11*Parameters!$C$7+'Cortex Pulling Model'!B11</f>
        <v>25.941430449565079</v>
      </c>
      <c r="C12" s="1">
        <f>IF(B12&gt;Parameters!$C$3,0,(Parameters!$C$14 * Parameters!$C$4 / (6 * PI() * Parameters!$C$6 * Parameters!$C$5)) * (EXP(-Parameters!$C$16 * (Parameters!$C$3 - B12) / Parameters!$C$15) - EXP(-Parameters!$C$16 * (Parameters!$C$3 + B12) / Parameters!$C$15)))</f>
        <v>0</v>
      </c>
      <c r="D12" s="1">
        <f>IF(B12&gt;Parameters!$C$3,0,(EXP(-Parameters!$C$16 * (Parameters!$C$3 - B12) / Parameters!$C$15))*Parameters!$C$14*Parameters!$C$4)</f>
        <v>0</v>
      </c>
      <c r="E12" s="1">
        <f>IF(B12 &lt; -Parameters!$C$3, 0, (EXP(-Parameters!$C$16 * (Parameters!$C$3 + B12) / Parameters!$C$15) * Parameters!$C$14 * Parameters!$C$4))</f>
        <v>3.7608288617288648E-3</v>
      </c>
    </row>
    <row r="13" spans="1:5">
      <c r="A13" s="1">
        <f>A12+Parameters!$C$7</f>
        <v>20</v>
      </c>
      <c r="B13" s="1">
        <f>C12*Parameters!$C$7+'Cortex Pulling Model'!B12</f>
        <v>25.941430449565079</v>
      </c>
      <c r="C13" s="1">
        <f>IF(B13&gt;Parameters!$C$3,0,(Parameters!$C$14 * Parameters!$C$4 / (6 * PI() * Parameters!$C$6 * Parameters!$C$5)) * (EXP(-Parameters!$C$16 * (Parameters!$C$3 - B13) / Parameters!$C$15) - EXP(-Parameters!$C$16 * (Parameters!$C$3 + B13) / Parameters!$C$15)))</f>
        <v>0</v>
      </c>
      <c r="D13" s="1">
        <f>IF(B13&gt;Parameters!$C$3,0,(EXP(-Parameters!$C$16 * (Parameters!$C$3 - B13) / Parameters!$C$15))*Parameters!$C$14*Parameters!$C$4)</f>
        <v>0</v>
      </c>
      <c r="E13" s="1">
        <f>IF(B13 &lt; -Parameters!$C$3, 0, (EXP(-Parameters!$C$16 * (Parameters!$C$3 + B13) / Parameters!$C$15) * Parameters!$C$14 * Parameters!$C$4))</f>
        <v>3.7608288617288648E-3</v>
      </c>
    </row>
    <row r="14" spans="1:5">
      <c r="A14" s="1">
        <f>A13+Parameters!$C$7</f>
        <v>22</v>
      </c>
      <c r="B14" s="1">
        <f>C13*Parameters!$C$7+'Cortex Pulling Model'!B13</f>
        <v>25.941430449565079</v>
      </c>
      <c r="C14" s="1">
        <f>IF(B14&gt;Parameters!$C$3,0,(Parameters!$C$14 * Parameters!$C$4 / (6 * PI() * Parameters!$C$6 * Parameters!$C$5)) * (EXP(-Parameters!$C$16 * (Parameters!$C$3 - B14) / Parameters!$C$15) - EXP(-Parameters!$C$16 * (Parameters!$C$3 + B14) / Parameters!$C$15)))</f>
        <v>0</v>
      </c>
      <c r="D14" s="1">
        <f>IF(B14&gt;Parameters!$C$3,0,(EXP(-Parameters!$C$16 * (Parameters!$C$3 - B14) / Parameters!$C$15))*Parameters!$C$14*Parameters!$C$4)</f>
        <v>0</v>
      </c>
      <c r="E14" s="1">
        <f>IF(B14 &lt; -Parameters!$C$3, 0, (EXP(-Parameters!$C$16 * (Parameters!$C$3 + B14) / Parameters!$C$15) * Parameters!$C$14 * Parameters!$C$4))</f>
        <v>3.7608288617288648E-3</v>
      </c>
    </row>
    <row r="15" spans="1:5">
      <c r="A15" s="1">
        <f>A14+Parameters!$C$7</f>
        <v>24</v>
      </c>
      <c r="B15" s="1">
        <f>C14*Parameters!$C$7+'Cortex Pulling Model'!B14</f>
        <v>25.941430449565079</v>
      </c>
      <c r="C15" s="1">
        <f>IF(B15&gt;Parameters!$C$3,0,(Parameters!$C$14 * Parameters!$C$4 / (6 * PI() * Parameters!$C$6 * Parameters!$C$5)) * (EXP(-Parameters!$C$16 * (Parameters!$C$3 - B15) / Parameters!$C$15) - EXP(-Parameters!$C$16 * (Parameters!$C$3 + B15) / Parameters!$C$15)))</f>
        <v>0</v>
      </c>
      <c r="D15" s="1">
        <f>IF(B15&gt;Parameters!$C$3,0,(EXP(-Parameters!$C$16 * (Parameters!$C$3 - B15) / Parameters!$C$15))*Parameters!$C$14*Parameters!$C$4)</f>
        <v>0</v>
      </c>
      <c r="E15" s="1">
        <f>IF(B15 &lt; -Parameters!$C$3, 0, (EXP(-Parameters!$C$16 * (Parameters!$C$3 + B15) / Parameters!$C$15) * Parameters!$C$14 * Parameters!$C$4))</f>
        <v>3.7608288617288648E-3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2024-06-25T14:50:31Z</dcterms:created>
  <dcterms:modified xsi:type="dcterms:W3CDTF">2024-06-27T03:33:16Z</dcterms:modified>
  <cp:category/>
  <cp:contentStatus/>
</cp:coreProperties>
</file>