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5744d992e07d92/Desktop/USD/SDA/"/>
    </mc:Choice>
  </mc:AlternateContent>
  <xr:revisionPtr revIDLastSave="63" documentId="8_{2CCE6E1E-479F-4053-9585-99B14D76693C}" xr6:coauthVersionLast="47" xr6:coauthVersionMax="47" xr10:uidLastSave="{6329A3BD-51DC-4F3B-A036-0267F9485D2A}"/>
  <bookViews>
    <workbookView xWindow="-110" yWindow="-110" windowWidth="25180" windowHeight="16140" xr2:uid="{A55D4515-7CE7-4075-8966-5028B56384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T2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T18" i="1"/>
  <c r="T20" i="1"/>
  <c r="T21" i="1"/>
  <c r="T22" i="1"/>
  <c r="T23" i="1"/>
  <c r="T24" i="1"/>
  <c r="T25" i="1"/>
  <c r="T26" i="1"/>
  <c r="T27" i="1"/>
  <c r="T29" i="1"/>
  <c r="T30" i="1"/>
  <c r="T31" i="1"/>
  <c r="T32" i="1"/>
  <c r="T33" i="1"/>
  <c r="T34" i="1"/>
  <c r="T36" i="1"/>
  <c r="T37" i="1"/>
  <c r="T38" i="1"/>
  <c r="T39" i="1"/>
  <c r="T40" i="1"/>
  <c r="T42" i="1"/>
  <c r="T43" i="1"/>
  <c r="T44" i="1"/>
  <c r="T45" i="1"/>
  <c r="T46" i="1"/>
  <c r="T47" i="1"/>
  <c r="T48" i="1"/>
  <c r="T49" i="1"/>
  <c r="T50" i="1"/>
  <c r="T51" i="1"/>
  <c r="T53" i="1"/>
  <c r="T54" i="1"/>
  <c r="T55" i="1"/>
  <c r="T56" i="1"/>
  <c r="T57" i="1"/>
  <c r="T58" i="1"/>
  <c r="T59" i="1"/>
  <c r="T60" i="1"/>
  <c r="T61" i="1"/>
  <c r="T63" i="1"/>
  <c r="T64" i="1"/>
  <c r="T65" i="1"/>
  <c r="T66" i="1"/>
  <c r="T67" i="1"/>
  <c r="T68" i="1"/>
  <c r="T69" i="1"/>
  <c r="T70" i="1"/>
  <c r="T71" i="1"/>
  <c r="T72" i="1"/>
  <c r="S72" i="1" l="1"/>
  <c r="Q72" i="1"/>
  <c r="R72" i="1" s="1"/>
  <c r="O72" i="1"/>
  <c r="N72" i="1"/>
  <c r="K72" i="1"/>
  <c r="G72" i="1"/>
  <c r="F72" i="1"/>
  <c r="E72" i="1"/>
  <c r="S71" i="1"/>
  <c r="Q71" i="1"/>
  <c r="R71" i="1" s="1"/>
  <c r="O71" i="1"/>
  <c r="N71" i="1"/>
  <c r="K71" i="1"/>
  <c r="G71" i="1"/>
  <c r="F71" i="1"/>
  <c r="E71" i="1"/>
  <c r="S70" i="1"/>
  <c r="O70" i="1"/>
  <c r="N70" i="1"/>
  <c r="K70" i="1"/>
  <c r="G70" i="1"/>
  <c r="F70" i="1"/>
  <c r="E70" i="1"/>
  <c r="S69" i="1"/>
  <c r="Q69" i="1"/>
  <c r="R69" i="1" s="1"/>
  <c r="O69" i="1"/>
  <c r="N69" i="1"/>
  <c r="K69" i="1"/>
  <c r="G69" i="1"/>
  <c r="F69" i="1"/>
  <c r="E69" i="1"/>
  <c r="S68" i="1"/>
  <c r="Q68" i="1"/>
  <c r="R68" i="1" s="1"/>
  <c r="O68" i="1"/>
  <c r="N68" i="1"/>
  <c r="K68" i="1"/>
  <c r="G68" i="1"/>
  <c r="F68" i="1"/>
  <c r="E68" i="1"/>
  <c r="S67" i="1"/>
  <c r="Q67" i="1"/>
  <c r="R67" i="1" s="1"/>
  <c r="O67" i="1"/>
  <c r="N67" i="1"/>
  <c r="K67" i="1"/>
  <c r="G67" i="1"/>
  <c r="F67" i="1"/>
  <c r="E67" i="1"/>
  <c r="S66" i="1"/>
  <c r="Q66" i="1"/>
  <c r="R66" i="1" s="1"/>
  <c r="O66" i="1"/>
  <c r="N66" i="1"/>
  <c r="K66" i="1"/>
  <c r="G66" i="1"/>
  <c r="F66" i="1"/>
  <c r="E66" i="1"/>
  <c r="S65" i="1"/>
  <c r="Q65" i="1"/>
  <c r="R65" i="1" s="1"/>
  <c r="O65" i="1"/>
  <c r="N65" i="1"/>
  <c r="K65" i="1"/>
  <c r="G65" i="1"/>
  <c r="F65" i="1"/>
  <c r="E65" i="1"/>
  <c r="S64" i="1"/>
  <c r="Q64" i="1"/>
  <c r="R64" i="1" s="1"/>
  <c r="O64" i="1"/>
  <c r="N64" i="1"/>
  <c r="K64" i="1"/>
  <c r="G64" i="1"/>
  <c r="F64" i="1"/>
  <c r="E64" i="1"/>
  <c r="S63" i="1"/>
  <c r="Q63" i="1"/>
  <c r="R63" i="1" s="1"/>
  <c r="O63" i="1"/>
  <c r="N63" i="1"/>
  <c r="K63" i="1"/>
  <c r="G63" i="1"/>
  <c r="F63" i="1"/>
  <c r="E63" i="1"/>
  <c r="O62" i="1"/>
  <c r="N62" i="1"/>
  <c r="K62" i="1"/>
  <c r="G62" i="1"/>
  <c r="F62" i="1"/>
  <c r="E62" i="1"/>
  <c r="S61" i="1"/>
  <c r="O61" i="1"/>
  <c r="N61" i="1"/>
  <c r="K61" i="1"/>
  <c r="G61" i="1"/>
  <c r="F61" i="1"/>
  <c r="E61" i="1"/>
  <c r="S60" i="1"/>
  <c r="Q60" i="1"/>
  <c r="R60" i="1" s="1"/>
  <c r="O60" i="1"/>
  <c r="N60" i="1"/>
  <c r="K60" i="1"/>
  <c r="G60" i="1"/>
  <c r="F60" i="1"/>
  <c r="E60" i="1"/>
  <c r="S59" i="1"/>
  <c r="Q59" i="1"/>
  <c r="R59" i="1" s="1"/>
  <c r="O59" i="1"/>
  <c r="N59" i="1"/>
  <c r="K59" i="1"/>
  <c r="G59" i="1"/>
  <c r="F59" i="1"/>
  <c r="E59" i="1"/>
  <c r="S58" i="1"/>
  <c r="Q58" i="1"/>
  <c r="R58" i="1" s="1"/>
  <c r="O58" i="1"/>
  <c r="N58" i="1"/>
  <c r="K58" i="1"/>
  <c r="G58" i="1"/>
  <c r="F58" i="1"/>
  <c r="E58" i="1"/>
  <c r="S57" i="1"/>
  <c r="Q57" i="1"/>
  <c r="R57" i="1" s="1"/>
  <c r="O57" i="1"/>
  <c r="N57" i="1"/>
  <c r="K57" i="1"/>
  <c r="G57" i="1"/>
  <c r="F57" i="1"/>
  <c r="E57" i="1"/>
  <c r="S56" i="1"/>
  <c r="Q56" i="1"/>
  <c r="R56" i="1" s="1"/>
  <c r="O56" i="1"/>
  <c r="N56" i="1"/>
  <c r="K56" i="1"/>
  <c r="G56" i="1"/>
  <c r="F56" i="1"/>
  <c r="E56" i="1"/>
  <c r="S55" i="1"/>
  <c r="Q55" i="1"/>
  <c r="R55" i="1" s="1"/>
  <c r="O55" i="1"/>
  <c r="N55" i="1"/>
  <c r="K55" i="1"/>
  <c r="G55" i="1"/>
  <c r="F55" i="1"/>
  <c r="E55" i="1"/>
  <c r="S54" i="1"/>
  <c r="Q54" i="1"/>
  <c r="R54" i="1" s="1"/>
  <c r="O54" i="1"/>
  <c r="N54" i="1"/>
  <c r="K54" i="1"/>
  <c r="G54" i="1"/>
  <c r="F54" i="1"/>
  <c r="E54" i="1"/>
  <c r="S53" i="1"/>
  <c r="R53" i="1"/>
  <c r="Q53" i="1"/>
  <c r="O53" i="1"/>
  <c r="N53" i="1"/>
  <c r="K53" i="1"/>
  <c r="G53" i="1"/>
  <c r="F53" i="1"/>
  <c r="E53" i="1"/>
  <c r="O52" i="1"/>
  <c r="N52" i="1"/>
  <c r="K52" i="1"/>
  <c r="G52" i="1"/>
  <c r="F52" i="1"/>
  <c r="E52" i="1"/>
  <c r="S51" i="1"/>
  <c r="Q51" i="1"/>
  <c r="R51" i="1" s="1"/>
  <c r="O51" i="1"/>
  <c r="N51" i="1"/>
  <c r="K51" i="1"/>
  <c r="G51" i="1"/>
  <c r="F51" i="1"/>
  <c r="E51" i="1"/>
  <c r="S50" i="1"/>
  <c r="R50" i="1"/>
  <c r="Q50" i="1"/>
  <c r="O50" i="1"/>
  <c r="N50" i="1"/>
  <c r="K50" i="1"/>
  <c r="G50" i="1"/>
  <c r="F50" i="1"/>
  <c r="E50" i="1"/>
  <c r="S49" i="1"/>
  <c r="Q49" i="1"/>
  <c r="R49" i="1" s="1"/>
  <c r="O49" i="1"/>
  <c r="N49" i="1"/>
  <c r="K49" i="1"/>
  <c r="G49" i="1"/>
  <c r="F49" i="1"/>
  <c r="E49" i="1"/>
  <c r="S48" i="1"/>
  <c r="O48" i="1"/>
  <c r="N48" i="1"/>
  <c r="K48" i="1"/>
  <c r="G48" i="1"/>
  <c r="F48" i="1"/>
  <c r="E48" i="1"/>
  <c r="S47" i="1"/>
  <c r="Q47" i="1"/>
  <c r="R47" i="1" s="1"/>
  <c r="O47" i="1"/>
  <c r="N47" i="1"/>
  <c r="K47" i="1"/>
  <c r="G47" i="1"/>
  <c r="F47" i="1"/>
  <c r="E47" i="1"/>
  <c r="S46" i="1"/>
  <c r="Q46" i="1"/>
  <c r="R46" i="1" s="1"/>
  <c r="O46" i="1"/>
  <c r="N46" i="1"/>
  <c r="K46" i="1"/>
  <c r="G46" i="1"/>
  <c r="F46" i="1"/>
  <c r="E46" i="1"/>
  <c r="S45" i="1"/>
  <c r="O45" i="1"/>
  <c r="N45" i="1"/>
  <c r="K45" i="1"/>
  <c r="G45" i="1"/>
  <c r="F45" i="1"/>
  <c r="E45" i="1"/>
  <c r="S44" i="1"/>
  <c r="Q44" i="1"/>
  <c r="R44" i="1" s="1"/>
  <c r="O44" i="1"/>
  <c r="N44" i="1"/>
  <c r="K44" i="1"/>
  <c r="F44" i="1"/>
  <c r="E44" i="1"/>
  <c r="S43" i="1"/>
  <c r="Q43" i="1"/>
  <c r="R43" i="1" s="1"/>
  <c r="O43" i="1"/>
  <c r="N43" i="1"/>
  <c r="K43" i="1"/>
  <c r="G43" i="1"/>
  <c r="F43" i="1"/>
  <c r="E43" i="1"/>
  <c r="S42" i="1"/>
  <c r="Q42" i="1"/>
  <c r="R42" i="1" s="1"/>
  <c r="O42" i="1"/>
  <c r="N42" i="1"/>
  <c r="K42" i="1"/>
  <c r="G42" i="1"/>
  <c r="F42" i="1"/>
  <c r="E42" i="1"/>
  <c r="O41" i="1"/>
  <c r="N41" i="1"/>
  <c r="K41" i="1"/>
  <c r="G41" i="1"/>
  <c r="F41" i="1"/>
  <c r="E41" i="1"/>
  <c r="S40" i="1"/>
  <c r="Q40" i="1"/>
  <c r="R40" i="1" s="1"/>
  <c r="O40" i="1"/>
  <c r="N40" i="1"/>
  <c r="K40" i="1"/>
  <c r="G40" i="1"/>
  <c r="F40" i="1"/>
  <c r="E40" i="1"/>
  <c r="S39" i="1"/>
  <c r="Q39" i="1"/>
  <c r="R39" i="1" s="1"/>
  <c r="O39" i="1"/>
  <c r="N39" i="1"/>
  <c r="K39" i="1"/>
  <c r="G39" i="1"/>
  <c r="F39" i="1"/>
  <c r="E39" i="1"/>
  <c r="S38" i="1"/>
  <c r="Q38" i="1"/>
  <c r="R38" i="1" s="1"/>
  <c r="O38" i="1"/>
  <c r="N38" i="1"/>
  <c r="K38" i="1"/>
  <c r="G38" i="1"/>
  <c r="F38" i="1"/>
  <c r="E38" i="1"/>
  <c r="S37" i="1"/>
  <c r="Q37" i="1"/>
  <c r="R37" i="1" s="1"/>
  <c r="O37" i="1"/>
  <c r="N37" i="1"/>
  <c r="K37" i="1"/>
  <c r="G37" i="1"/>
  <c r="F37" i="1"/>
  <c r="E37" i="1"/>
  <c r="S36" i="1"/>
  <c r="Q36" i="1"/>
  <c r="R36" i="1" s="1"/>
  <c r="O36" i="1"/>
  <c r="N36" i="1"/>
  <c r="K36" i="1"/>
  <c r="G36" i="1"/>
  <c r="F36" i="1"/>
  <c r="E36" i="1"/>
  <c r="O35" i="1"/>
  <c r="N35" i="1"/>
  <c r="K35" i="1"/>
  <c r="G35" i="1"/>
  <c r="F35" i="1"/>
  <c r="E35" i="1"/>
  <c r="S34" i="1"/>
  <c r="Q34" i="1"/>
  <c r="R34" i="1" s="1"/>
  <c r="O34" i="1"/>
  <c r="N34" i="1"/>
  <c r="K34" i="1"/>
  <c r="G34" i="1"/>
  <c r="F34" i="1"/>
  <c r="E34" i="1"/>
  <c r="S33" i="1"/>
  <c r="Q33" i="1"/>
  <c r="R33" i="1" s="1"/>
  <c r="O33" i="1"/>
  <c r="N33" i="1"/>
  <c r="K33" i="1"/>
  <c r="G33" i="1"/>
  <c r="F33" i="1"/>
  <c r="E33" i="1"/>
  <c r="S32" i="1"/>
  <c r="Q32" i="1"/>
  <c r="R32" i="1" s="1"/>
  <c r="O32" i="1"/>
  <c r="N32" i="1"/>
  <c r="K32" i="1"/>
  <c r="G32" i="1"/>
  <c r="F32" i="1"/>
  <c r="E32" i="1"/>
  <c r="S31" i="1"/>
  <c r="Q31" i="1"/>
  <c r="R31" i="1" s="1"/>
  <c r="O31" i="1"/>
  <c r="N31" i="1"/>
  <c r="K31" i="1"/>
  <c r="G31" i="1"/>
  <c r="F31" i="1"/>
  <c r="E31" i="1"/>
  <c r="S30" i="1"/>
  <c r="Q30" i="1"/>
  <c r="R30" i="1" s="1"/>
  <c r="O30" i="1"/>
  <c r="N30" i="1"/>
  <c r="K30" i="1"/>
  <c r="G30" i="1"/>
  <c r="F30" i="1"/>
  <c r="E30" i="1"/>
  <c r="S29" i="1"/>
  <c r="Q29" i="1"/>
  <c r="R29" i="1" s="1"/>
  <c r="O29" i="1"/>
  <c r="N29" i="1"/>
  <c r="K29" i="1"/>
  <c r="G29" i="1"/>
  <c r="F29" i="1"/>
  <c r="E29" i="1"/>
  <c r="O28" i="1"/>
  <c r="N28" i="1"/>
  <c r="K28" i="1"/>
  <c r="G28" i="1"/>
  <c r="F28" i="1"/>
  <c r="E28" i="1"/>
  <c r="S27" i="1"/>
  <c r="Q27" i="1"/>
  <c r="R27" i="1" s="1"/>
  <c r="O27" i="1"/>
  <c r="N27" i="1"/>
  <c r="K27" i="1"/>
  <c r="G27" i="1"/>
  <c r="F27" i="1"/>
  <c r="E27" i="1"/>
  <c r="S26" i="1"/>
  <c r="O26" i="1"/>
  <c r="N26" i="1"/>
  <c r="K26" i="1"/>
  <c r="G26" i="1"/>
  <c r="F26" i="1"/>
  <c r="E26" i="1"/>
  <c r="S25" i="1"/>
  <c r="Q25" i="1"/>
  <c r="R25" i="1" s="1"/>
  <c r="O25" i="1"/>
  <c r="N25" i="1"/>
  <c r="K25" i="1"/>
  <c r="G25" i="1"/>
  <c r="F25" i="1"/>
  <c r="E25" i="1"/>
  <c r="S24" i="1"/>
  <c r="Q24" i="1"/>
  <c r="R24" i="1" s="1"/>
  <c r="O24" i="1"/>
  <c r="N24" i="1"/>
  <c r="K24" i="1"/>
  <c r="G24" i="1"/>
  <c r="F24" i="1"/>
  <c r="E24" i="1"/>
  <c r="S23" i="1"/>
  <c r="Q23" i="1"/>
  <c r="R23" i="1" s="1"/>
  <c r="O23" i="1"/>
  <c r="N23" i="1"/>
  <c r="K23" i="1"/>
  <c r="G23" i="1"/>
  <c r="F23" i="1"/>
  <c r="E23" i="1"/>
  <c r="S22" i="1"/>
  <c r="Q22" i="1"/>
  <c r="R22" i="1" s="1"/>
  <c r="O22" i="1"/>
  <c r="N22" i="1"/>
  <c r="K22" i="1"/>
  <c r="G22" i="1"/>
  <c r="F22" i="1"/>
  <c r="E22" i="1"/>
  <c r="S21" i="1"/>
  <c r="Q21" i="1"/>
  <c r="R21" i="1" s="1"/>
  <c r="O21" i="1"/>
  <c r="N21" i="1"/>
  <c r="K21" i="1"/>
  <c r="G21" i="1"/>
  <c r="F21" i="1"/>
  <c r="E21" i="1"/>
  <c r="Q20" i="1"/>
  <c r="R20" i="1" s="1"/>
  <c r="O20" i="1"/>
  <c r="N20" i="1"/>
  <c r="K20" i="1"/>
  <c r="G20" i="1"/>
  <c r="F20" i="1"/>
  <c r="E20" i="1"/>
  <c r="O19" i="1"/>
  <c r="N19" i="1"/>
  <c r="H19" i="1"/>
  <c r="K19" i="1" s="1"/>
  <c r="G19" i="1"/>
  <c r="F19" i="1"/>
  <c r="E19" i="1"/>
  <c r="S18" i="1"/>
  <c r="Q18" i="1"/>
  <c r="R18" i="1" s="1"/>
  <c r="O18" i="1"/>
  <c r="N18" i="1"/>
  <c r="K18" i="1"/>
  <c r="G18" i="1"/>
  <c r="F18" i="1"/>
  <c r="E18" i="1"/>
  <c r="S17" i="1"/>
  <c r="Q17" i="1"/>
  <c r="R17" i="1" s="1"/>
  <c r="O17" i="1"/>
  <c r="N17" i="1"/>
  <c r="K17" i="1"/>
  <c r="G17" i="1"/>
  <c r="F17" i="1"/>
  <c r="E17" i="1"/>
  <c r="S16" i="1"/>
  <c r="Q16" i="1"/>
  <c r="R16" i="1" s="1"/>
  <c r="O16" i="1"/>
  <c r="N16" i="1"/>
  <c r="K16" i="1"/>
  <c r="G16" i="1"/>
  <c r="F16" i="1"/>
  <c r="E16" i="1"/>
  <c r="S15" i="1"/>
  <c r="R15" i="1"/>
  <c r="Q15" i="1"/>
  <c r="O15" i="1"/>
  <c r="N15" i="1"/>
  <c r="K15" i="1"/>
  <c r="G15" i="1"/>
  <c r="F15" i="1"/>
  <c r="E15" i="1"/>
  <c r="S14" i="1"/>
  <c r="Q14" i="1"/>
  <c r="R14" i="1" s="1"/>
  <c r="O14" i="1"/>
  <c r="N14" i="1"/>
  <c r="K14" i="1"/>
  <c r="G14" i="1"/>
  <c r="F14" i="1"/>
  <c r="E14" i="1"/>
  <c r="S13" i="1"/>
  <c r="Q13" i="1"/>
  <c r="R13" i="1" s="1"/>
  <c r="O13" i="1"/>
  <c r="N13" i="1"/>
  <c r="K13" i="1"/>
  <c r="G13" i="1"/>
  <c r="F13" i="1"/>
  <c r="E13" i="1"/>
  <c r="Q12" i="1"/>
  <c r="R12" i="1" s="1"/>
  <c r="O12" i="1"/>
  <c r="N12" i="1"/>
  <c r="K12" i="1"/>
  <c r="G12" i="1"/>
  <c r="F12" i="1"/>
  <c r="E12" i="1"/>
  <c r="O11" i="1"/>
  <c r="N11" i="1"/>
  <c r="H11" i="1"/>
  <c r="K11" i="1" s="1"/>
  <c r="G11" i="1"/>
  <c r="F11" i="1"/>
  <c r="E11" i="1"/>
  <c r="S10" i="1"/>
  <c r="Q10" i="1"/>
  <c r="O10" i="1"/>
  <c r="N10" i="1"/>
  <c r="K10" i="1"/>
  <c r="G10" i="1"/>
  <c r="F10" i="1"/>
  <c r="E10" i="1"/>
  <c r="S9" i="1"/>
  <c r="O9" i="1"/>
  <c r="N9" i="1"/>
  <c r="K9" i="1"/>
  <c r="G9" i="1"/>
  <c r="F9" i="1"/>
  <c r="E9" i="1"/>
  <c r="S8" i="1"/>
  <c r="Q8" i="1"/>
  <c r="R8" i="1" s="1"/>
  <c r="O8" i="1"/>
  <c r="N8" i="1"/>
  <c r="K8" i="1"/>
  <c r="G8" i="1"/>
  <c r="F8" i="1"/>
  <c r="E8" i="1"/>
  <c r="S7" i="1"/>
  <c r="Q7" i="1"/>
  <c r="R7" i="1" s="1"/>
  <c r="O7" i="1"/>
  <c r="N7" i="1"/>
  <c r="K7" i="1"/>
  <c r="G7" i="1"/>
  <c r="F7" i="1"/>
  <c r="E7" i="1"/>
  <c r="S6" i="1"/>
  <c r="R6" i="1"/>
  <c r="Q6" i="1"/>
  <c r="O6" i="1"/>
  <c r="N6" i="1"/>
  <c r="K6" i="1"/>
  <c r="G6" i="1"/>
  <c r="F6" i="1"/>
  <c r="E6" i="1"/>
  <c r="S5" i="1"/>
  <c r="Q5" i="1"/>
  <c r="R5" i="1" s="1"/>
  <c r="O5" i="1"/>
  <c r="N5" i="1"/>
  <c r="K5" i="1"/>
  <c r="G5" i="1"/>
  <c r="F5" i="1"/>
  <c r="E5" i="1"/>
  <c r="S4" i="1"/>
  <c r="Q4" i="1"/>
  <c r="R4" i="1" s="1"/>
  <c r="O4" i="1"/>
  <c r="N4" i="1"/>
  <c r="K4" i="1"/>
  <c r="G4" i="1"/>
  <c r="F4" i="1"/>
  <c r="E4" i="1"/>
  <c r="S3" i="1"/>
  <c r="Q3" i="1"/>
  <c r="R3" i="1" s="1"/>
  <c r="O3" i="1"/>
  <c r="N3" i="1"/>
  <c r="K3" i="1"/>
  <c r="G3" i="1"/>
  <c r="F3" i="1"/>
  <c r="E3" i="1"/>
  <c r="O2" i="1"/>
  <c r="N2" i="1"/>
  <c r="K2" i="1"/>
  <c r="G2" i="1"/>
  <c r="F2" i="1"/>
  <c r="E2" i="1"/>
  <c r="S12" i="1" l="1"/>
  <c r="S20" i="1"/>
  <c r="P64" i="1" l="1"/>
  <c r="B64" i="1"/>
  <c r="P22" i="1"/>
  <c r="B22" i="1"/>
  <c r="P67" i="1"/>
  <c r="B67" i="1"/>
  <c r="P21" i="1"/>
  <c r="B21" i="1"/>
  <c r="P54" i="1"/>
  <c r="B54" i="1"/>
  <c r="P23" i="1"/>
  <c r="B23" i="1"/>
  <c r="P59" i="1"/>
  <c r="B59" i="1"/>
  <c r="P28" i="1"/>
  <c r="B28" i="1"/>
  <c r="P41" i="1"/>
  <c r="B41" i="1"/>
  <c r="P15" i="1"/>
  <c r="B15" i="1"/>
  <c r="P45" i="1"/>
  <c r="B45" i="1"/>
  <c r="P43" i="1"/>
  <c r="B43" i="1"/>
  <c r="P16" i="1"/>
  <c r="B16" i="1"/>
  <c r="P31" i="1"/>
  <c r="B31" i="1"/>
  <c r="P30" i="1"/>
  <c r="B30" i="1"/>
  <c r="P13" i="1"/>
  <c r="B13" i="1"/>
  <c r="P35" i="1"/>
  <c r="B35" i="1"/>
  <c r="P5" i="1"/>
  <c r="B5" i="1"/>
  <c r="P61" i="1"/>
  <c r="B61" i="1"/>
  <c r="P6" i="1"/>
  <c r="B6" i="1"/>
  <c r="P50" i="1"/>
  <c r="B50" i="1"/>
  <c r="P65" i="1"/>
  <c r="B65" i="1"/>
  <c r="P27" i="1"/>
  <c r="B27" i="1"/>
  <c r="P19" i="1"/>
  <c r="B19" i="1"/>
  <c r="P14" i="1"/>
  <c r="B14" i="1"/>
  <c r="P56" i="1"/>
  <c r="B56" i="1"/>
  <c r="P58" i="1"/>
  <c r="B58" i="1"/>
  <c r="P7" i="1"/>
  <c r="B7" i="1"/>
  <c r="P49" i="1"/>
  <c r="B49" i="1"/>
  <c r="P53" i="1"/>
  <c r="B53" i="1"/>
  <c r="P62" i="1"/>
  <c r="B62" i="1"/>
  <c r="P25" i="1"/>
  <c r="B25" i="1"/>
  <c r="P20" i="1"/>
  <c r="B20" i="1"/>
  <c r="P60" i="1"/>
  <c r="B60" i="1"/>
  <c r="P17" i="1"/>
  <c r="B17" i="1"/>
  <c r="P69" i="1"/>
  <c r="B69" i="1"/>
  <c r="P39" i="1"/>
  <c r="B39" i="1"/>
  <c r="P46" i="1"/>
  <c r="B46" i="1"/>
  <c r="P37" i="1"/>
  <c r="B37" i="1"/>
  <c r="P57" i="1"/>
  <c r="B57" i="1"/>
  <c r="P32" i="1"/>
  <c r="B32" i="1"/>
  <c r="P34" i="1"/>
  <c r="B34" i="1"/>
  <c r="P8" i="1"/>
  <c r="B8" i="1"/>
  <c r="P11" i="1"/>
  <c r="B11" i="1"/>
  <c r="P70" i="1"/>
  <c r="B70" i="1"/>
  <c r="P52" i="1"/>
  <c r="B52" i="1"/>
  <c r="P47" i="1"/>
  <c r="B47" i="1"/>
  <c r="P44" i="1"/>
  <c r="B44" i="1"/>
  <c r="P29" i="1"/>
  <c r="B29" i="1"/>
  <c r="P10" i="1"/>
  <c r="B10" i="1"/>
  <c r="P66" i="1"/>
  <c r="B66" i="1"/>
  <c r="P72" i="1"/>
  <c r="B72" i="1"/>
  <c r="P48" i="1"/>
  <c r="B48" i="1"/>
  <c r="P42" i="1"/>
  <c r="B42" i="1"/>
  <c r="P12" i="1"/>
  <c r="B12" i="1"/>
  <c r="P63" i="1"/>
  <c r="B63" i="1"/>
  <c r="P71" i="1"/>
  <c r="B71" i="1"/>
  <c r="P33" i="1"/>
  <c r="B33" i="1"/>
  <c r="P51" i="1"/>
  <c r="B51" i="1"/>
  <c r="P26" i="1"/>
  <c r="B26" i="1"/>
  <c r="P55" i="1"/>
  <c r="B55" i="1"/>
  <c r="B2" i="1"/>
  <c r="P4" i="1"/>
  <c r="B3" i="1"/>
  <c r="B36" i="1"/>
  <c r="P36" i="1"/>
  <c r="B9" i="1"/>
  <c r="P9" i="1"/>
  <c r="B38" i="1"/>
  <c r="P38" i="1"/>
  <c r="B40" i="1"/>
  <c r="P40" i="1"/>
  <c r="B18" i="1"/>
  <c r="P18" i="1"/>
  <c r="B24" i="1"/>
  <c r="P24" i="1"/>
  <c r="B4" i="1"/>
  <c r="B68" i="1"/>
  <c r="P68" i="1"/>
</calcChain>
</file>

<file path=xl/sharedStrings.xml><?xml version="1.0" encoding="utf-8"?>
<sst xmlns="http://schemas.openxmlformats.org/spreadsheetml/2006/main" count="160" uniqueCount="33">
  <si>
    <t>Date</t>
  </si>
  <si>
    <t>Time_Since_Beginnng</t>
  </si>
  <si>
    <t>Individual</t>
  </si>
  <si>
    <t>Body_Mass</t>
  </si>
  <si>
    <t>7% BM</t>
  </si>
  <si>
    <t>Upper Bound (11%)</t>
  </si>
  <si>
    <t>Lower Bound (9%)</t>
  </si>
  <si>
    <t>Cricket_mass</t>
  </si>
  <si>
    <t>Largest_Cricket</t>
  </si>
  <si>
    <t>Supplement</t>
  </si>
  <si>
    <t>Cricket_Percent</t>
  </si>
  <si>
    <t>Time_First_Cricket</t>
  </si>
  <si>
    <t>Time_Started</t>
  </si>
  <si>
    <t>Time_Difference</t>
  </si>
  <si>
    <t>Time_Hours</t>
  </si>
  <si>
    <t>Time_Overall</t>
  </si>
  <si>
    <t>Weight_Change</t>
  </si>
  <si>
    <t>Percent_Weight_Change</t>
  </si>
  <si>
    <t>Last_Meal</t>
  </si>
  <si>
    <t>Time_Since_Feeding</t>
  </si>
  <si>
    <t>BbrygF01</t>
  </si>
  <si>
    <t>NA</t>
  </si>
  <si>
    <t>D</t>
  </si>
  <si>
    <t>NoD</t>
  </si>
  <si>
    <t>BbrygF02</t>
  </si>
  <si>
    <t>BbrygF03</t>
  </si>
  <si>
    <t>BbrygM01</t>
  </si>
  <si>
    <t>BbrygM02</t>
  </si>
  <si>
    <t>BtheiF01</t>
  </si>
  <si>
    <t>BthieF01</t>
  </si>
  <si>
    <t>BthieF02</t>
  </si>
  <si>
    <t>BthieM01</t>
  </si>
  <si>
    <t>Time_Overall2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</si>
</sst>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2" fontId="0" fillId="0" borderId="1" xfId="0" applyNumberFormat="1" applyBorder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2" borderId="0" xfId="0" applyFill="1"/>
    <xf numFmtId="20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4" fontId="1" fillId="2" borderId="0" xfId="0" applyNumberFormat="1" applyFont="1" applyFill="1"/>
    <xf numFmtId="0" fontId="1" fillId="2" borderId="0" xfId="0" applyFont="1" applyFill="1"/>
    <xf numFmtId="20" fontId="1" fillId="2" borderId="0" xfId="0" applyNumberFormat="1" applyFont="1" applyFill="1"/>
    <xf numFmtId="14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4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14" fontId="0" fillId="6" borderId="0" xfId="0" applyNumberFormat="1" applyFill="1"/>
    <xf numFmtId="0" fontId="0" fillId="6" borderId="0" xfId="0" applyFill="1"/>
    <xf numFmtId="20" fontId="0" fillId="6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11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5" formatCode="h:mm"/>
    </dxf>
    <dxf>
      <numFmt numFmtId="2" formatCode="0.00"/>
    </dxf>
    <dxf>
      <numFmt numFmtId="19" formatCode="m/d/yyyy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9D1F0-94E4-4FA1-9CC5-CE52313B3257}" name="Table1" displayName="Table1" ref="A1:U72" totalsRowShown="0" headerRowBorderDxfId="10">
  <autoFilter ref="A1:U72" xr:uid="{E069D1F0-94E4-4FA1-9CC5-CE52313B3257}"/>
  <sortState xmlns:xlrd2="http://schemas.microsoft.com/office/spreadsheetml/2017/richdata2" ref="A2:P72">
    <sortCondition ref="C1:C72"/>
  </sortState>
  <tableColumns count="21">
    <tableColumn id="1" xr3:uid="{40F515B7-6668-41DE-9D6E-1F1D4B2D21A3}" name="Date" dataDxfId="9"/>
    <tableColumn id="2" xr3:uid="{6DE26D0F-F067-43CE-BAA4-403C25536F8E}" name="Time_Since_Beginnng" dataDxfId="8">
      <calculatedColumnFormula>(A2-$B$4)*24</calculatedColumnFormula>
    </tableColumn>
    <tableColumn id="3" xr3:uid="{2533C42F-C49E-4B84-96A6-26794F0321BA}" name="Individual"/>
    <tableColumn id="4" xr3:uid="{5BD69029-A7F3-4334-9913-95877B49E81B}" name="Body_Mass"/>
    <tableColumn id="5" xr3:uid="{F11CA230-4802-4718-8A0B-0A46032F21C3}" name="7% BM">
      <calculatedColumnFormula>D2*0.07</calculatedColumnFormula>
    </tableColumn>
    <tableColumn id="6" xr3:uid="{69BBB45E-8846-4638-93CA-D9239FE69695}" name="Upper Bound (11%)">
      <calculatedColumnFormula>D2*0.075</calculatedColumnFormula>
    </tableColumn>
    <tableColumn id="7" xr3:uid="{C9C1FC62-B9EA-4F11-B58B-F1945B5FF862}" name="Lower Bound (9%)">
      <calculatedColumnFormula>D2*0.065</calculatedColumnFormula>
    </tableColumn>
    <tableColumn id="8" xr3:uid="{3F8E13E9-CD27-4F52-BC06-383AEDC7FA46}" name="Cricket_mass"/>
    <tableColumn id="9" xr3:uid="{E19E43CB-1CD7-4449-9989-E63C945A3D4B}" name="Largest_Cricket"/>
    <tableColumn id="10" xr3:uid="{402B108F-6002-4732-89BD-BBFA31B2221B}" name="Supplement"/>
    <tableColumn id="11" xr3:uid="{B1B3D560-58CF-4A12-93D9-5A6C296A2570}" name="Cricket_Percent">
      <calculatedColumnFormula>(H2/D2)*100%</calculatedColumnFormula>
    </tableColumn>
    <tableColumn id="12" xr3:uid="{EFAEB1FE-0106-447E-A908-BA152A520046}" name="Time_First_Cricket"/>
    <tableColumn id="13" xr3:uid="{45881A87-F4F3-4356-B9EB-7648BF4BF617}" name="Time_Started"/>
    <tableColumn id="14" xr3:uid="{4318F8D3-62DA-432B-B51A-D3A59AEE8FA9}" name="Time_Difference" dataDxfId="7">
      <calculatedColumnFormula>M2-L2</calculatedColumnFormula>
    </tableColumn>
    <tableColumn id="15" xr3:uid="{1E79FC6B-5029-484B-B502-58E33AC60D4A}" name="Time_Hours" dataDxfId="6">
      <calculatedColumnFormula>L2*24</calculatedColumnFormula>
    </tableColumn>
    <tableColumn id="16" xr3:uid="{6FD09FFD-29C2-4863-9F91-719DF9C1DE93}" name="Time_Overall" dataDxfId="5">
      <calculatedColumnFormula>O2+B2</calculatedColumnFormula>
    </tableColumn>
    <tableColumn id="17" xr3:uid="{AC73E5E4-9D32-4E98-8902-B7DA21828530}" name="Weight_Change" dataDxfId="4">
      <calculatedColumnFormula>Table1[[#This Row],[Body_Mass]]-D1</calculatedColumnFormula>
    </tableColumn>
    <tableColumn id="18" xr3:uid="{066BE2C7-2A3D-4457-98CD-08FE2BC5C671}" name="Percent_Weight_Change" dataDxfId="3">
      <calculatedColumnFormula>Table1[[#This Row],[Weight_Change]]/D1</calculatedColumnFormula>
    </tableColumn>
    <tableColumn id="19" xr3:uid="{6D451CDF-A4DA-487C-908D-70410740BECD}" name="Last_Meal" dataDxfId="2">
      <calculatedColumnFormula>H1</calculatedColumnFormula>
    </tableColumn>
    <tableColumn id="21" xr3:uid="{ABC1AEDE-7646-4EF4-890E-EC4BB0BD5D49}" name="Time_Since_Feeding" dataDxfId="1">
      <calculatedColumnFormula>Table1[[#This Row],[Time_Overall2]]-U1</calculatedColumnFormula>
    </tableColumn>
    <tableColumn id="20" xr3:uid="{500E671B-19ED-4DEF-8FA4-F96536742F11}" name="Time_Overall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D5903-4D08-4ADD-ACEA-08B5477FB5A0}">
  <dimension ref="A1:U72"/>
  <sheetViews>
    <sheetView tabSelected="1" topLeftCell="A36" workbookViewId="0">
      <selection activeCell="R74" sqref="R74"/>
    </sheetView>
  </sheetViews>
  <sheetFormatPr defaultRowHeight="14.5" x14ac:dyDescent="0.35"/>
  <cols>
    <col min="1" max="1" width="10.6328125" customWidth="1"/>
    <col min="2" max="2" width="8.7265625" style="5"/>
    <col min="14" max="14" width="9.81640625" customWidth="1"/>
    <col min="15" max="15" width="8.7265625" style="5"/>
  </cols>
  <sheetData>
    <row r="1" spans="1:21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32</v>
      </c>
    </row>
    <row r="2" spans="1:21" x14ac:dyDescent="0.35">
      <c r="A2" s="3">
        <v>45537</v>
      </c>
      <c r="B2" s="5">
        <f t="shared" ref="B2:B65" ca="1" si="0">(A2-$B$4)*24</f>
        <v>168</v>
      </c>
      <c r="C2" t="s">
        <v>20</v>
      </c>
      <c r="D2">
        <v>3.4761000000000002</v>
      </c>
      <c r="E2">
        <f t="shared" ref="E2:E65" si="1">D2*0.07</f>
        <v>0.24332700000000004</v>
      </c>
      <c r="F2">
        <f t="shared" ref="F2:F65" si="2">D2*0.075</f>
        <v>0.26070749999999998</v>
      </c>
      <c r="G2">
        <f t="shared" ref="G2:G43" si="3">D2*0.065</f>
        <v>0.22594650000000002</v>
      </c>
      <c r="H2">
        <v>0.15529999999999999</v>
      </c>
      <c r="J2" t="s">
        <v>21</v>
      </c>
      <c r="K2">
        <f t="shared" ref="K2:K65" si="4">(H2/D2)*100%</f>
        <v>4.4676505278904516E-2</v>
      </c>
      <c r="L2" s="4">
        <v>0.84166666666666667</v>
      </c>
      <c r="N2" s="4">
        <f t="shared" ref="N2:N65" si="5">M2-L2</f>
        <v>-0.84166666666666667</v>
      </c>
      <c r="O2" s="5">
        <f t="shared" ref="O2:O65" si="6">L2*24</f>
        <v>20.2</v>
      </c>
      <c r="P2" s="5">
        <v>188.2</v>
      </c>
      <c r="Q2">
        <v>0</v>
      </c>
      <c r="R2">
        <v>0</v>
      </c>
      <c r="T2" s="5" t="e">
        <f>Table1[[#This Row],[Time_Overall2]]-U1</f>
        <v>#VALUE!</v>
      </c>
      <c r="U2">
        <v>0</v>
      </c>
    </row>
    <row r="3" spans="1:21" x14ac:dyDescent="0.35">
      <c r="A3" s="3">
        <v>45539</v>
      </c>
      <c r="B3" s="5">
        <f t="shared" ca="1" si="0"/>
        <v>216</v>
      </c>
      <c r="C3" t="s">
        <v>20</v>
      </c>
      <c r="D3">
        <v>3.5543999999999998</v>
      </c>
      <c r="E3">
        <f t="shared" si="1"/>
        <v>0.248808</v>
      </c>
      <c r="F3">
        <f t="shared" si="2"/>
        <v>0.26657999999999998</v>
      </c>
      <c r="G3">
        <f t="shared" si="3"/>
        <v>0.23103599999999999</v>
      </c>
      <c r="H3">
        <v>0.2571</v>
      </c>
      <c r="I3">
        <v>9.9599999999999994E-2</v>
      </c>
      <c r="J3" t="s">
        <v>22</v>
      </c>
      <c r="K3">
        <f t="shared" si="4"/>
        <v>7.233288318703579E-2</v>
      </c>
      <c r="L3" s="4">
        <v>0.71527777777777779</v>
      </c>
      <c r="N3" s="4">
        <f t="shared" si="5"/>
        <v>-0.71527777777777779</v>
      </c>
      <c r="O3" s="5">
        <f t="shared" si="6"/>
        <v>17.166666666666668</v>
      </c>
      <c r="P3" s="5">
        <v>233.17</v>
      </c>
      <c r="Q3">
        <f>Table1[[#This Row],[Body_Mass]]-D2</f>
        <v>7.8299999999999592E-2</v>
      </c>
      <c r="R3">
        <f>Table1[[#This Row],[Weight_Change]]/D2</f>
        <v>2.2525243807715426E-2</v>
      </c>
      <c r="S3">
        <f t="shared" ref="S3:S66" si="7">H2</f>
        <v>0.15529999999999999</v>
      </c>
      <c r="T3" s="5">
        <f>Table1[[#This Row],[Time_Overall2]]-U2</f>
        <v>233.17</v>
      </c>
      <c r="U3" s="5">
        <v>233.17</v>
      </c>
    </row>
    <row r="4" spans="1:21" x14ac:dyDescent="0.35">
      <c r="A4" s="3">
        <v>45542</v>
      </c>
      <c r="B4" s="5">
        <f t="shared" ca="1" si="0"/>
        <v>288</v>
      </c>
      <c r="C4" t="s">
        <v>20</v>
      </c>
      <c r="D4">
        <v>3.5954999999999999</v>
      </c>
      <c r="E4">
        <f t="shared" si="1"/>
        <v>0.25168499999999999</v>
      </c>
      <c r="F4">
        <f t="shared" si="2"/>
        <v>0.26966249999999997</v>
      </c>
      <c r="G4">
        <f t="shared" si="3"/>
        <v>0.23370750000000001</v>
      </c>
      <c r="H4">
        <v>0.2021</v>
      </c>
      <c r="I4">
        <v>0.11409999999999999</v>
      </c>
      <c r="J4" t="s">
        <v>23</v>
      </c>
      <c r="K4">
        <f t="shared" si="4"/>
        <v>5.6209150326797387E-2</v>
      </c>
      <c r="L4" s="4">
        <v>0.83819444444444446</v>
      </c>
      <c r="N4" s="4">
        <f t="shared" si="5"/>
        <v>-0.83819444444444446</v>
      </c>
      <c r="O4" s="5">
        <f t="shared" si="6"/>
        <v>20.116666666666667</v>
      </c>
      <c r="P4" s="5">
        <f t="shared" ref="P4:P65" ca="1" si="8">O4+B4</f>
        <v>308.11666666666667</v>
      </c>
      <c r="Q4">
        <f>Table1[[#This Row],[Body_Mass]]-D3</f>
        <v>4.1100000000000136E-2</v>
      </c>
      <c r="R4">
        <f>Table1[[#This Row],[Weight_Change]]/D3</f>
        <v>1.1563133018230963E-2</v>
      </c>
      <c r="S4">
        <f t="shared" si="7"/>
        <v>0.2571</v>
      </c>
      <c r="T4" s="5">
        <f>Table1[[#This Row],[Time_Overall2]]-U3</f>
        <v>74.946666666666687</v>
      </c>
      <c r="U4">
        <v>308.11666666666667</v>
      </c>
    </row>
    <row r="5" spans="1:21" x14ac:dyDescent="0.35">
      <c r="A5" s="3">
        <v>45545</v>
      </c>
      <c r="B5" s="5">
        <f t="shared" ca="1" si="0"/>
        <v>360</v>
      </c>
      <c r="C5" t="s">
        <v>20</v>
      </c>
      <c r="D5">
        <v>3.6236999999999999</v>
      </c>
      <c r="E5">
        <f t="shared" si="1"/>
        <v>0.25365900000000002</v>
      </c>
      <c r="F5">
        <f t="shared" si="2"/>
        <v>0.27177750000000001</v>
      </c>
      <c r="G5">
        <f t="shared" si="3"/>
        <v>0.23554050000000001</v>
      </c>
      <c r="H5">
        <v>0.26169999999999999</v>
      </c>
      <c r="I5">
        <v>9.1700000000000004E-2</v>
      </c>
      <c r="J5" t="s">
        <v>21</v>
      </c>
      <c r="K5">
        <f t="shared" si="4"/>
        <v>7.2219002676822033E-2</v>
      </c>
      <c r="L5" s="4">
        <v>0.83680555555555558</v>
      </c>
      <c r="N5" s="4">
        <f t="shared" si="5"/>
        <v>-0.83680555555555558</v>
      </c>
      <c r="O5" s="5">
        <f t="shared" si="6"/>
        <v>20.083333333333336</v>
      </c>
      <c r="P5" s="5">
        <f t="shared" ca="1" si="8"/>
        <v>380.08333333333331</v>
      </c>
      <c r="Q5">
        <f>Table1[[#This Row],[Body_Mass]]-D4</f>
        <v>2.8200000000000003E-2</v>
      </c>
      <c r="R5">
        <f>Table1[[#This Row],[Weight_Change]]/D4</f>
        <v>7.8431372549019624E-3</v>
      </c>
      <c r="S5">
        <f t="shared" si="7"/>
        <v>0.2021</v>
      </c>
      <c r="T5" s="5">
        <f>Table1[[#This Row],[Time_Overall2]]-U4</f>
        <v>71.96666666666664</v>
      </c>
      <c r="U5">
        <v>380.08333333333331</v>
      </c>
    </row>
    <row r="6" spans="1:21" x14ac:dyDescent="0.35">
      <c r="A6" s="3">
        <v>45548</v>
      </c>
      <c r="B6" s="5">
        <f t="shared" ca="1" si="0"/>
        <v>432</v>
      </c>
      <c r="C6" t="s">
        <v>20</v>
      </c>
      <c r="D6">
        <v>3.4161000000000001</v>
      </c>
      <c r="E6">
        <f t="shared" si="1"/>
        <v>0.23912700000000003</v>
      </c>
      <c r="F6">
        <f t="shared" si="2"/>
        <v>0.25620749999999998</v>
      </c>
      <c r="G6">
        <f t="shared" si="3"/>
        <v>0.22204650000000001</v>
      </c>
      <c r="H6">
        <v>0.25280000000000002</v>
      </c>
      <c r="I6">
        <v>8.1600000000000006E-2</v>
      </c>
      <c r="J6" t="s">
        <v>22</v>
      </c>
      <c r="K6">
        <f t="shared" si="4"/>
        <v>7.4002517490705785E-2</v>
      </c>
      <c r="L6" s="4">
        <v>0.83472222222222225</v>
      </c>
      <c r="N6" s="4">
        <f t="shared" si="5"/>
        <v>-0.83472222222222225</v>
      </c>
      <c r="O6" s="5">
        <f t="shared" si="6"/>
        <v>20.033333333333335</v>
      </c>
      <c r="P6" s="5">
        <f t="shared" ca="1" si="8"/>
        <v>452.03333333333336</v>
      </c>
      <c r="Q6">
        <f>Table1[[#This Row],[Body_Mass]]-D5</f>
        <v>-0.20759999999999978</v>
      </c>
      <c r="R6">
        <f>Table1[[#This Row],[Weight_Change]]/D5</f>
        <v>-5.7289510721086123E-2</v>
      </c>
      <c r="S6">
        <f t="shared" si="7"/>
        <v>0.26169999999999999</v>
      </c>
      <c r="T6" s="5">
        <f>Table1[[#This Row],[Time_Overall2]]-U5</f>
        <v>71.950000000000045</v>
      </c>
      <c r="U6">
        <v>452.03333333333336</v>
      </c>
    </row>
    <row r="7" spans="1:21" x14ac:dyDescent="0.35">
      <c r="A7" s="3">
        <v>45551</v>
      </c>
      <c r="B7" s="5">
        <f t="shared" ca="1" si="0"/>
        <v>504</v>
      </c>
      <c r="C7" t="s">
        <v>20</v>
      </c>
      <c r="D7">
        <v>3.5510999999999999</v>
      </c>
      <c r="E7">
        <f t="shared" si="1"/>
        <v>0.24857700000000002</v>
      </c>
      <c r="F7">
        <f t="shared" si="2"/>
        <v>0.26633249999999997</v>
      </c>
      <c r="G7">
        <f t="shared" si="3"/>
        <v>0.23082150000000001</v>
      </c>
      <c r="H7">
        <v>0.18149999999999999</v>
      </c>
      <c r="I7">
        <v>9.64E-2</v>
      </c>
      <c r="J7" t="s">
        <v>23</v>
      </c>
      <c r="K7">
        <f t="shared" si="4"/>
        <v>5.111092337585537E-2</v>
      </c>
      <c r="L7" s="4">
        <v>0.83888888888888891</v>
      </c>
      <c r="N7" s="4">
        <f t="shared" si="5"/>
        <v>-0.83888888888888891</v>
      </c>
      <c r="O7" s="5">
        <f t="shared" si="6"/>
        <v>20.133333333333333</v>
      </c>
      <c r="P7" s="5">
        <f t="shared" ca="1" si="8"/>
        <v>524.13333333333333</v>
      </c>
      <c r="Q7">
        <f>Table1[[#This Row],[Body_Mass]]-D6</f>
        <v>0.13499999999999979</v>
      </c>
      <c r="R7">
        <f>Table1[[#This Row],[Weight_Change]]/D6</f>
        <v>3.9518749451128418E-2</v>
      </c>
      <c r="S7">
        <f t="shared" si="7"/>
        <v>0.25280000000000002</v>
      </c>
      <c r="T7" s="5">
        <f>Table1[[#This Row],[Time_Overall2]]-U6</f>
        <v>72.099999999999966</v>
      </c>
      <c r="U7">
        <v>524.13333333333333</v>
      </c>
    </row>
    <row r="8" spans="1:21" x14ac:dyDescent="0.35">
      <c r="A8" s="3">
        <v>45554</v>
      </c>
      <c r="B8" s="5">
        <f t="shared" ca="1" si="0"/>
        <v>576</v>
      </c>
      <c r="C8" t="s">
        <v>20</v>
      </c>
      <c r="D8">
        <v>3.6669999999999998</v>
      </c>
      <c r="E8">
        <f t="shared" si="1"/>
        <v>0.25669000000000003</v>
      </c>
      <c r="F8">
        <f t="shared" si="2"/>
        <v>0.27502499999999996</v>
      </c>
      <c r="G8">
        <f t="shared" si="3"/>
        <v>0.23835499999999998</v>
      </c>
      <c r="H8">
        <v>0</v>
      </c>
      <c r="I8">
        <v>0</v>
      </c>
      <c r="J8" t="s">
        <v>21</v>
      </c>
      <c r="K8">
        <f t="shared" si="4"/>
        <v>0</v>
      </c>
      <c r="L8" s="4">
        <v>0.83750000000000002</v>
      </c>
      <c r="N8" s="4">
        <f t="shared" si="5"/>
        <v>-0.83750000000000002</v>
      </c>
      <c r="O8" s="5">
        <f t="shared" si="6"/>
        <v>20.100000000000001</v>
      </c>
      <c r="P8" s="5">
        <f t="shared" ca="1" si="8"/>
        <v>596.1</v>
      </c>
      <c r="Q8">
        <f>Table1[[#This Row],[Body_Mass]]-D7</f>
        <v>0.11589999999999989</v>
      </c>
      <c r="R8">
        <f>Table1[[#This Row],[Weight_Change]]/D7</f>
        <v>3.2637774210807886E-2</v>
      </c>
      <c r="S8">
        <f t="shared" si="7"/>
        <v>0.18149999999999999</v>
      </c>
      <c r="T8" s="5">
        <f>Table1[[#This Row],[Time_Overall2]]-U7</f>
        <v>71.966666666666697</v>
      </c>
      <c r="U8">
        <v>596.1</v>
      </c>
    </row>
    <row r="9" spans="1:21" x14ac:dyDescent="0.35">
      <c r="A9" s="3">
        <v>45555</v>
      </c>
      <c r="B9" s="5">
        <f t="shared" ca="1" si="0"/>
        <v>600</v>
      </c>
      <c r="C9" t="s">
        <v>20</v>
      </c>
      <c r="D9">
        <v>3.6669999999999998</v>
      </c>
      <c r="E9">
        <f t="shared" si="1"/>
        <v>0.25669000000000003</v>
      </c>
      <c r="F9">
        <f t="shared" si="2"/>
        <v>0.27502499999999996</v>
      </c>
      <c r="G9">
        <f t="shared" si="3"/>
        <v>0.23835499999999998</v>
      </c>
      <c r="H9">
        <v>0.19009999999999999</v>
      </c>
      <c r="I9">
        <v>9.7600000000000006E-2</v>
      </c>
      <c r="J9" t="s">
        <v>21</v>
      </c>
      <c r="K9">
        <f t="shared" si="4"/>
        <v>5.184074175074993E-2</v>
      </c>
      <c r="L9" s="4">
        <v>0.38055555555555554</v>
      </c>
      <c r="N9" s="4">
        <f t="shared" si="5"/>
        <v>-0.38055555555555554</v>
      </c>
      <c r="O9" s="5">
        <f t="shared" si="6"/>
        <v>9.1333333333333329</v>
      </c>
      <c r="P9" s="5">
        <f t="shared" ca="1" si="8"/>
        <v>609.13333333333333</v>
      </c>
      <c r="Q9">
        <v>0</v>
      </c>
      <c r="R9">
        <v>0</v>
      </c>
      <c r="S9">
        <f t="shared" si="7"/>
        <v>0</v>
      </c>
      <c r="T9" s="5">
        <f>Table1[[#This Row],[Time_Overall2]]-U8</f>
        <v>13.033333333333303</v>
      </c>
      <c r="U9">
        <v>609.13333333333333</v>
      </c>
    </row>
    <row r="10" spans="1:21" x14ac:dyDescent="0.35">
      <c r="A10" s="3">
        <v>45557</v>
      </c>
      <c r="B10" s="5">
        <f t="shared" ca="1" si="0"/>
        <v>648</v>
      </c>
      <c r="C10" t="s">
        <v>20</v>
      </c>
      <c r="D10">
        <v>3.7507999999999999</v>
      </c>
      <c r="E10">
        <f t="shared" si="1"/>
        <v>0.26255600000000001</v>
      </c>
      <c r="F10">
        <f t="shared" si="2"/>
        <v>0.28131</v>
      </c>
      <c r="G10">
        <f t="shared" si="3"/>
        <v>0.24380199999999999</v>
      </c>
      <c r="K10">
        <f t="shared" si="4"/>
        <v>0</v>
      </c>
      <c r="N10" s="4">
        <f t="shared" si="5"/>
        <v>0</v>
      </c>
      <c r="O10" s="5">
        <f t="shared" si="6"/>
        <v>0</v>
      </c>
      <c r="P10" s="5">
        <f t="shared" ca="1" si="8"/>
        <v>648</v>
      </c>
      <c r="Q10">
        <f>Table1[[#This Row],[Body_Mass]]-D9</f>
        <v>8.3800000000000097E-2</v>
      </c>
      <c r="R10">
        <f>Table1[[#This Row],[Weight_Change]]/D9</f>
        <v>2.285246795745844E-2</v>
      </c>
      <c r="S10">
        <f t="shared" si="7"/>
        <v>0.19009999999999999</v>
      </c>
      <c r="T10" s="5">
        <f>Table1[[#This Row],[Time_Overall2]]-U9</f>
        <v>38.866666666666674</v>
      </c>
      <c r="U10">
        <v>648</v>
      </c>
    </row>
    <row r="11" spans="1:21" x14ac:dyDescent="0.35">
      <c r="A11" s="3">
        <v>45537</v>
      </c>
      <c r="B11" s="5">
        <f t="shared" ca="1" si="0"/>
        <v>168</v>
      </c>
      <c r="C11" t="s">
        <v>24</v>
      </c>
      <c r="D11">
        <v>2.7888999999999999</v>
      </c>
      <c r="E11">
        <f t="shared" si="1"/>
        <v>0.19522300000000001</v>
      </c>
      <c r="F11">
        <f t="shared" si="2"/>
        <v>0.20916749999999998</v>
      </c>
      <c r="G11">
        <f t="shared" si="3"/>
        <v>0.18127850000000001</v>
      </c>
      <c r="H11">
        <f>H10-0.0686</f>
        <v>-6.8599999999999994E-2</v>
      </c>
      <c r="J11" t="s">
        <v>21</v>
      </c>
      <c r="K11">
        <f t="shared" si="4"/>
        <v>-2.4597511563698948E-2</v>
      </c>
      <c r="L11" s="4">
        <v>0.84166666666666667</v>
      </c>
      <c r="N11" s="4">
        <f t="shared" si="5"/>
        <v>-0.84166666666666667</v>
      </c>
      <c r="O11" s="5">
        <f t="shared" si="6"/>
        <v>20.2</v>
      </c>
      <c r="P11" s="5">
        <f t="shared" ca="1" si="8"/>
        <v>188.2</v>
      </c>
      <c r="Q11">
        <v>0</v>
      </c>
      <c r="R11">
        <v>0</v>
      </c>
      <c r="T11" s="5"/>
      <c r="U11">
        <v>188.2</v>
      </c>
    </row>
    <row r="12" spans="1:21" x14ac:dyDescent="0.35">
      <c r="A12" s="3">
        <v>45539</v>
      </c>
      <c r="B12" s="5">
        <f t="shared" ca="1" si="0"/>
        <v>216</v>
      </c>
      <c r="C12" t="s">
        <v>24</v>
      </c>
      <c r="D12">
        <v>2.7582</v>
      </c>
      <c r="E12">
        <f t="shared" si="1"/>
        <v>0.19307400000000002</v>
      </c>
      <c r="F12">
        <f t="shared" si="2"/>
        <v>0.20686499999999999</v>
      </c>
      <c r="G12">
        <f t="shared" si="3"/>
        <v>0.179283</v>
      </c>
      <c r="H12">
        <v>0.19120000000000001</v>
      </c>
      <c r="I12">
        <v>7.1499999999999994E-2</v>
      </c>
      <c r="J12" t="s">
        <v>22</v>
      </c>
      <c r="K12">
        <f t="shared" si="4"/>
        <v>6.9320571387136543E-2</v>
      </c>
      <c r="L12" s="4">
        <v>0.71527777777777779</v>
      </c>
      <c r="N12" s="4">
        <f t="shared" si="5"/>
        <v>-0.71527777777777779</v>
      </c>
      <c r="O12" s="5">
        <f t="shared" si="6"/>
        <v>17.166666666666668</v>
      </c>
      <c r="P12" s="5">
        <f t="shared" ca="1" si="8"/>
        <v>233.16666666666666</v>
      </c>
      <c r="Q12">
        <f>Table1[[#This Row],[Body_Mass]]-D11</f>
        <v>-3.069999999999995E-2</v>
      </c>
      <c r="R12">
        <f>Table1[[#This Row],[Weight_Change]]/D11</f>
        <v>-1.1007924271218024E-2</v>
      </c>
      <c r="S12">
        <f t="shared" si="7"/>
        <v>-6.8599999999999994E-2</v>
      </c>
      <c r="T12" s="5">
        <f>Table1[[#This Row],[Time_Overall2]]-U11</f>
        <v>44.966666666666669</v>
      </c>
      <c r="U12">
        <v>233.16666666666666</v>
      </c>
    </row>
    <row r="13" spans="1:21" x14ac:dyDescent="0.35">
      <c r="A13" s="6">
        <v>45542</v>
      </c>
      <c r="B13" s="5">
        <f t="shared" ca="1" si="0"/>
        <v>288</v>
      </c>
      <c r="C13" s="7" t="s">
        <v>24</v>
      </c>
      <c r="D13" s="7">
        <v>2.8344999999999998</v>
      </c>
      <c r="E13" s="7">
        <f t="shared" si="1"/>
        <v>0.19841500000000001</v>
      </c>
      <c r="F13" s="7">
        <f t="shared" si="2"/>
        <v>0.21258749999999998</v>
      </c>
      <c r="G13" s="7">
        <f t="shared" si="3"/>
        <v>0.1842425</v>
      </c>
      <c r="H13" s="7">
        <v>0.19969999999999999</v>
      </c>
      <c r="I13" s="7">
        <v>0.09</v>
      </c>
      <c r="J13" s="7" t="s">
        <v>23</v>
      </c>
      <c r="K13" s="7">
        <f t="shared" si="4"/>
        <v>7.0453342741224209E-2</v>
      </c>
      <c r="L13" s="8">
        <v>0.83819444444444446</v>
      </c>
      <c r="M13" s="8">
        <v>0.84930555555555554</v>
      </c>
      <c r="N13" s="8">
        <f t="shared" si="5"/>
        <v>1.1111111111111072E-2</v>
      </c>
      <c r="O13" s="5">
        <f t="shared" si="6"/>
        <v>20.116666666666667</v>
      </c>
      <c r="P13" s="5">
        <f t="shared" ca="1" si="8"/>
        <v>308.11666666666667</v>
      </c>
      <c r="Q13">
        <f>Table1[[#This Row],[Body_Mass]]-D12</f>
        <v>7.6299999999999812E-2</v>
      </c>
      <c r="R13">
        <f>Table1[[#This Row],[Weight_Change]]/D12</f>
        <v>2.7662968602711845E-2</v>
      </c>
      <c r="S13">
        <f t="shared" si="7"/>
        <v>0.19120000000000001</v>
      </c>
      <c r="T13" s="5">
        <f>Table1[[#This Row],[Time_Overall2]]-U12</f>
        <v>74.950000000000017</v>
      </c>
      <c r="U13">
        <v>308.11666666666667</v>
      </c>
    </row>
    <row r="14" spans="1:21" x14ac:dyDescent="0.35">
      <c r="A14" s="3">
        <v>45545</v>
      </c>
      <c r="B14" s="5">
        <f t="shared" ca="1" si="0"/>
        <v>360</v>
      </c>
      <c r="C14" t="s">
        <v>24</v>
      </c>
      <c r="D14">
        <v>2.8883999999999999</v>
      </c>
      <c r="E14">
        <f t="shared" si="1"/>
        <v>0.20218800000000001</v>
      </c>
      <c r="F14">
        <f t="shared" si="2"/>
        <v>0.21662999999999999</v>
      </c>
      <c r="G14">
        <f t="shared" si="3"/>
        <v>0.187746</v>
      </c>
      <c r="H14">
        <v>0.1938</v>
      </c>
      <c r="I14">
        <v>9.01E-2</v>
      </c>
      <c r="J14" t="s">
        <v>21</v>
      </c>
      <c r="K14">
        <f t="shared" si="4"/>
        <v>6.7095970087245535E-2</v>
      </c>
      <c r="L14" s="4">
        <v>0.8354166666666667</v>
      </c>
      <c r="N14" s="4">
        <f t="shared" si="5"/>
        <v>-0.8354166666666667</v>
      </c>
      <c r="O14" s="5">
        <f t="shared" si="6"/>
        <v>20.05</v>
      </c>
      <c r="P14" s="5">
        <f t="shared" ca="1" si="8"/>
        <v>380.05</v>
      </c>
      <c r="Q14">
        <f>Table1[[#This Row],[Body_Mass]]-D13</f>
        <v>5.3900000000000059E-2</v>
      </c>
      <c r="R14">
        <f>Table1[[#This Row],[Weight_Change]]/D13</f>
        <v>1.9015699417886774E-2</v>
      </c>
      <c r="S14">
        <f t="shared" si="7"/>
        <v>0.19969999999999999</v>
      </c>
      <c r="T14" s="5">
        <f>Table1[[#This Row],[Time_Overall2]]-U13</f>
        <v>71.933333333333337</v>
      </c>
      <c r="U14">
        <v>380.05</v>
      </c>
    </row>
    <row r="15" spans="1:21" x14ac:dyDescent="0.35">
      <c r="A15" s="6">
        <v>45548</v>
      </c>
      <c r="B15" s="5">
        <f t="shared" ca="1" si="0"/>
        <v>432</v>
      </c>
      <c r="C15" s="7" t="s">
        <v>24</v>
      </c>
      <c r="D15" s="7">
        <v>2.9916</v>
      </c>
      <c r="E15" s="7">
        <f t="shared" si="1"/>
        <v>0.20941200000000001</v>
      </c>
      <c r="F15" s="7">
        <f t="shared" si="2"/>
        <v>0.22436999999999999</v>
      </c>
      <c r="G15" s="7">
        <f t="shared" si="3"/>
        <v>0.19445400000000002</v>
      </c>
      <c r="H15" s="7">
        <v>0.19989999999999999</v>
      </c>
      <c r="I15" s="7">
        <v>8.5300000000000001E-2</v>
      </c>
      <c r="J15" s="7" t="s">
        <v>22</v>
      </c>
      <c r="K15" s="7">
        <f t="shared" si="4"/>
        <v>6.6820430538842082E-2</v>
      </c>
      <c r="L15" s="8">
        <v>0.83472222222222225</v>
      </c>
      <c r="M15" s="8">
        <v>0.84027777777777779</v>
      </c>
      <c r="N15" s="8">
        <f t="shared" si="5"/>
        <v>5.5555555555555358E-3</v>
      </c>
      <c r="O15" s="5">
        <f t="shared" si="6"/>
        <v>20.033333333333335</v>
      </c>
      <c r="P15" s="5">
        <f t="shared" ca="1" si="8"/>
        <v>452.03333333333336</v>
      </c>
      <c r="Q15">
        <f>Table1[[#This Row],[Body_Mass]]-D14</f>
        <v>0.10320000000000018</v>
      </c>
      <c r="R15">
        <f>Table1[[#This Row],[Weight_Change]]/D14</f>
        <v>3.5729123390112236E-2</v>
      </c>
      <c r="S15">
        <f t="shared" si="7"/>
        <v>0.1938</v>
      </c>
      <c r="T15" s="5">
        <f>Table1[[#This Row],[Time_Overall2]]-U14</f>
        <v>71.983333333333348</v>
      </c>
      <c r="U15">
        <v>452.03333333333336</v>
      </c>
    </row>
    <row r="16" spans="1:21" x14ac:dyDescent="0.35">
      <c r="A16" s="6">
        <v>45551</v>
      </c>
      <c r="B16" s="5">
        <f t="shared" ca="1" si="0"/>
        <v>504</v>
      </c>
      <c r="C16" s="7" t="s">
        <v>24</v>
      </c>
      <c r="D16" s="7">
        <v>2.9653999999999998</v>
      </c>
      <c r="E16" s="7">
        <f t="shared" si="1"/>
        <v>0.20757800000000001</v>
      </c>
      <c r="F16" s="7">
        <f t="shared" si="2"/>
        <v>0.22240499999999999</v>
      </c>
      <c r="G16" s="7">
        <f t="shared" si="3"/>
        <v>0.19275100000000001</v>
      </c>
      <c r="H16" s="7">
        <v>0.2059</v>
      </c>
      <c r="I16" s="7">
        <v>8.7400000000000005E-2</v>
      </c>
      <c r="J16" s="7" t="s">
        <v>23</v>
      </c>
      <c r="K16" s="7">
        <f t="shared" si="4"/>
        <v>6.9434140419504964E-2</v>
      </c>
      <c r="L16" s="8">
        <v>0.83888888888888891</v>
      </c>
      <c r="M16" s="8">
        <v>0.84791666666666665</v>
      </c>
      <c r="N16" s="8">
        <f t="shared" si="5"/>
        <v>9.0277777777777457E-3</v>
      </c>
      <c r="O16" s="5">
        <f t="shared" si="6"/>
        <v>20.133333333333333</v>
      </c>
      <c r="P16" s="5">
        <f t="shared" ca="1" si="8"/>
        <v>524.13333333333333</v>
      </c>
      <c r="Q16">
        <f>Table1[[#This Row],[Body_Mass]]-D15</f>
        <v>-2.6200000000000223E-2</v>
      </c>
      <c r="R16">
        <f>Table1[[#This Row],[Weight_Change]]/D15</f>
        <v>-8.7578553282525139E-3</v>
      </c>
      <c r="S16">
        <f t="shared" si="7"/>
        <v>0.19989999999999999</v>
      </c>
      <c r="T16" s="5">
        <f>Table1[[#This Row],[Time_Overall2]]-U15</f>
        <v>72.099999999999966</v>
      </c>
      <c r="U16">
        <v>524.13333333333333</v>
      </c>
    </row>
    <row r="17" spans="1:21" x14ac:dyDescent="0.35">
      <c r="A17" s="9">
        <v>45554</v>
      </c>
      <c r="B17" s="5">
        <f t="shared" ca="1" si="0"/>
        <v>576</v>
      </c>
      <c r="C17" s="10" t="s">
        <v>24</v>
      </c>
      <c r="D17" s="10">
        <v>3.0181</v>
      </c>
      <c r="E17" s="10">
        <f t="shared" si="1"/>
        <v>0.21126700000000001</v>
      </c>
      <c r="F17" s="10">
        <f t="shared" si="2"/>
        <v>0.22635749999999999</v>
      </c>
      <c r="G17" s="10">
        <f t="shared" si="3"/>
        <v>0.1961765</v>
      </c>
      <c r="H17" s="10">
        <v>0.219</v>
      </c>
      <c r="I17" s="10">
        <v>0.1206</v>
      </c>
      <c r="J17" s="10" t="s">
        <v>21</v>
      </c>
      <c r="K17" s="10">
        <f t="shared" si="4"/>
        <v>7.2562208011662965E-2</v>
      </c>
      <c r="L17" s="11">
        <v>0.83750000000000002</v>
      </c>
      <c r="M17" s="11">
        <v>0.85</v>
      </c>
      <c r="N17" s="11">
        <f t="shared" si="5"/>
        <v>1.2499999999999956E-2</v>
      </c>
      <c r="O17" s="5">
        <f t="shared" si="6"/>
        <v>20.100000000000001</v>
      </c>
      <c r="P17" s="5">
        <f t="shared" ca="1" si="8"/>
        <v>596.1</v>
      </c>
      <c r="Q17">
        <f>Table1[[#This Row],[Body_Mass]]-D16</f>
        <v>5.2700000000000191E-2</v>
      </c>
      <c r="R17">
        <f>Table1[[#This Row],[Weight_Change]]/D16</f>
        <v>1.7771632831995749E-2</v>
      </c>
      <c r="S17">
        <f t="shared" si="7"/>
        <v>0.2059</v>
      </c>
      <c r="T17" s="5">
        <f>Table1[[#This Row],[Time_Overall2]]-U16</f>
        <v>71.966666666666697</v>
      </c>
      <c r="U17">
        <v>596.1</v>
      </c>
    </row>
    <row r="18" spans="1:21" x14ac:dyDescent="0.35">
      <c r="A18" s="3">
        <v>45557</v>
      </c>
      <c r="B18" s="5">
        <f t="shared" ca="1" si="0"/>
        <v>648</v>
      </c>
      <c r="C18" t="s">
        <v>24</v>
      </c>
      <c r="D18">
        <v>3.0804999999999998</v>
      </c>
      <c r="E18">
        <f t="shared" si="1"/>
        <v>0.21563499999999999</v>
      </c>
      <c r="F18">
        <f t="shared" si="2"/>
        <v>0.23103749999999998</v>
      </c>
      <c r="G18">
        <f t="shared" si="3"/>
        <v>0.20023249999999998</v>
      </c>
      <c r="K18">
        <f t="shared" si="4"/>
        <v>0</v>
      </c>
      <c r="N18" s="4">
        <f t="shared" si="5"/>
        <v>0</v>
      </c>
      <c r="O18" s="5">
        <f t="shared" si="6"/>
        <v>0</v>
      </c>
      <c r="P18" s="5">
        <f t="shared" ca="1" si="8"/>
        <v>648</v>
      </c>
      <c r="Q18">
        <f>Table1[[#This Row],[Body_Mass]]-D17</f>
        <v>6.2399999999999789E-2</v>
      </c>
      <c r="R18">
        <f>Table1[[#This Row],[Weight_Change]]/D17</f>
        <v>2.0675259269076502E-2</v>
      </c>
      <c r="S18">
        <f t="shared" si="7"/>
        <v>0.219</v>
      </c>
      <c r="T18" s="5">
        <f>Table1[[#This Row],[Time_Overall2]]-U17</f>
        <v>51.899999999999977</v>
      </c>
      <c r="U18">
        <v>648</v>
      </c>
    </row>
    <row r="19" spans="1:21" x14ac:dyDescent="0.35">
      <c r="A19" s="12">
        <v>45537</v>
      </c>
      <c r="B19" s="5">
        <f t="shared" ca="1" si="0"/>
        <v>168</v>
      </c>
      <c r="C19" s="13" t="s">
        <v>25</v>
      </c>
      <c r="D19" s="13">
        <v>2.8067000000000002</v>
      </c>
      <c r="E19" s="7">
        <f t="shared" si="1"/>
        <v>0.19646900000000003</v>
      </c>
      <c r="F19" s="7">
        <f t="shared" si="2"/>
        <v>0.21050250000000001</v>
      </c>
      <c r="G19" s="7">
        <f t="shared" si="3"/>
        <v>0.18243550000000003</v>
      </c>
      <c r="H19" s="13">
        <f>0.2068-0.0223</f>
        <v>0.1845</v>
      </c>
      <c r="I19" s="13"/>
      <c r="J19" s="13" t="s">
        <v>21</v>
      </c>
      <c r="K19" s="13">
        <f t="shared" si="4"/>
        <v>6.5735561335376058E-2</v>
      </c>
      <c r="L19" s="14">
        <v>0.84166666666666667</v>
      </c>
      <c r="M19" s="14">
        <v>0.8520833333333333</v>
      </c>
      <c r="N19" s="14">
        <f t="shared" si="5"/>
        <v>1.041666666666663E-2</v>
      </c>
      <c r="O19" s="5">
        <f t="shared" si="6"/>
        <v>20.2</v>
      </c>
      <c r="P19" s="5">
        <f t="shared" ca="1" si="8"/>
        <v>188.2</v>
      </c>
      <c r="Q19">
        <v>0</v>
      </c>
      <c r="R19">
        <v>0</v>
      </c>
      <c r="T19" s="5"/>
      <c r="U19">
        <v>188.2</v>
      </c>
    </row>
    <row r="20" spans="1:21" x14ac:dyDescent="0.35">
      <c r="A20" s="3">
        <v>45539</v>
      </c>
      <c r="B20" s="5">
        <f t="shared" ca="1" si="0"/>
        <v>216</v>
      </c>
      <c r="C20" t="s">
        <v>25</v>
      </c>
      <c r="D20">
        <v>2.9228999999999998</v>
      </c>
      <c r="E20">
        <f t="shared" si="1"/>
        <v>0.20460300000000001</v>
      </c>
      <c r="F20">
        <f t="shared" si="2"/>
        <v>0.21921749999999998</v>
      </c>
      <c r="G20">
        <f t="shared" si="3"/>
        <v>0.1899885</v>
      </c>
      <c r="H20">
        <v>0.21199999999999999</v>
      </c>
      <c r="I20">
        <v>9.6600000000000005E-2</v>
      </c>
      <c r="J20" t="s">
        <v>22</v>
      </c>
      <c r="K20">
        <f t="shared" si="4"/>
        <v>7.2530705805877727E-2</v>
      </c>
      <c r="L20" s="4">
        <v>0.71527777777777779</v>
      </c>
      <c r="N20" s="4">
        <f t="shared" si="5"/>
        <v>-0.71527777777777779</v>
      </c>
      <c r="O20" s="5">
        <f t="shared" si="6"/>
        <v>17.166666666666668</v>
      </c>
      <c r="P20" s="5">
        <f t="shared" ca="1" si="8"/>
        <v>233.16666666666666</v>
      </c>
      <c r="Q20">
        <f>Table1[[#This Row],[Body_Mass]]-D19</f>
        <v>0.11619999999999964</v>
      </c>
      <c r="R20">
        <f>Table1[[#This Row],[Weight_Change]]/D19</f>
        <v>4.1400933480599859E-2</v>
      </c>
      <c r="S20">
        <f t="shared" si="7"/>
        <v>0.1845</v>
      </c>
      <c r="T20" s="5">
        <f>Table1[[#This Row],[Time_Overall2]]-U19</f>
        <v>44.966666666666669</v>
      </c>
      <c r="U20">
        <v>233.16666666666666</v>
      </c>
    </row>
    <row r="21" spans="1:21" x14ac:dyDescent="0.35">
      <c r="A21" s="3">
        <v>45542</v>
      </c>
      <c r="B21" s="5">
        <f t="shared" ca="1" si="0"/>
        <v>288</v>
      </c>
      <c r="C21" t="s">
        <v>25</v>
      </c>
      <c r="D21">
        <v>2.8329</v>
      </c>
      <c r="E21">
        <f t="shared" si="1"/>
        <v>0.19830300000000001</v>
      </c>
      <c r="F21">
        <f t="shared" si="2"/>
        <v>0.2124675</v>
      </c>
      <c r="G21">
        <f t="shared" si="3"/>
        <v>0.18413850000000001</v>
      </c>
      <c r="H21">
        <v>0.189</v>
      </c>
      <c r="I21">
        <v>9.8599999999999993E-2</v>
      </c>
      <c r="J21" t="s">
        <v>23</v>
      </c>
      <c r="K21">
        <f t="shared" si="4"/>
        <v>6.6716085989621948E-2</v>
      </c>
      <c r="L21" s="4">
        <v>0.83819444444444446</v>
      </c>
      <c r="N21" s="4">
        <f t="shared" si="5"/>
        <v>-0.83819444444444446</v>
      </c>
      <c r="O21" s="5">
        <f t="shared" si="6"/>
        <v>20.116666666666667</v>
      </c>
      <c r="P21" s="5">
        <f t="shared" ca="1" si="8"/>
        <v>308.11666666666667</v>
      </c>
      <c r="Q21">
        <f>Table1[[#This Row],[Body_Mass]]-D20</f>
        <v>-8.9999999999999858E-2</v>
      </c>
      <c r="R21">
        <f>Table1[[#This Row],[Weight_Change]]/D20</f>
        <v>-3.0791337370419742E-2</v>
      </c>
      <c r="S21">
        <f t="shared" si="7"/>
        <v>0.21199999999999999</v>
      </c>
      <c r="T21" s="5">
        <f>Table1[[#This Row],[Time_Overall2]]-U20</f>
        <v>74.950000000000017</v>
      </c>
      <c r="U21">
        <v>308.11666666666667</v>
      </c>
    </row>
    <row r="22" spans="1:21" x14ac:dyDescent="0.35">
      <c r="A22" s="6">
        <v>45545</v>
      </c>
      <c r="B22" s="5">
        <f t="shared" ca="1" si="0"/>
        <v>360</v>
      </c>
      <c r="C22" s="7" t="s">
        <v>25</v>
      </c>
      <c r="D22" s="7">
        <v>2.8889</v>
      </c>
      <c r="E22" s="7">
        <f t="shared" si="1"/>
        <v>0.20222300000000001</v>
      </c>
      <c r="F22" s="7">
        <f t="shared" si="2"/>
        <v>0.21666749999999999</v>
      </c>
      <c r="G22" s="7">
        <f t="shared" si="3"/>
        <v>0.18777850000000001</v>
      </c>
      <c r="H22" s="7">
        <v>0.2147</v>
      </c>
      <c r="I22" s="7">
        <v>8.9599999999999999E-2</v>
      </c>
      <c r="J22" s="7" t="s">
        <v>21</v>
      </c>
      <c r="K22" s="7">
        <f t="shared" si="4"/>
        <v>7.4318944927134895E-2</v>
      </c>
      <c r="L22" s="8">
        <v>0.83333333333333337</v>
      </c>
      <c r="M22" s="8">
        <v>0.84027777777777779</v>
      </c>
      <c r="N22" s="8">
        <f t="shared" si="5"/>
        <v>6.9444444444444198E-3</v>
      </c>
      <c r="O22" s="5">
        <f t="shared" si="6"/>
        <v>20</v>
      </c>
      <c r="P22" s="5">
        <f t="shared" ca="1" si="8"/>
        <v>380</v>
      </c>
      <c r="Q22">
        <f>Table1[[#This Row],[Body_Mass]]-D21</f>
        <v>5.600000000000005E-2</v>
      </c>
      <c r="R22">
        <f>Table1[[#This Row],[Weight_Change]]/D21</f>
        <v>1.9767729182110224E-2</v>
      </c>
      <c r="S22">
        <f t="shared" si="7"/>
        <v>0.189</v>
      </c>
      <c r="T22" s="5">
        <f>Table1[[#This Row],[Time_Overall2]]-U21</f>
        <v>71.883333333333326</v>
      </c>
      <c r="U22">
        <v>380</v>
      </c>
    </row>
    <row r="23" spans="1:21" x14ac:dyDescent="0.35">
      <c r="A23" s="3">
        <v>45548</v>
      </c>
      <c r="B23" s="5">
        <f t="shared" ca="1" si="0"/>
        <v>432</v>
      </c>
      <c r="C23" t="s">
        <v>25</v>
      </c>
      <c r="D23">
        <v>2.7717999999999998</v>
      </c>
      <c r="E23">
        <f t="shared" si="1"/>
        <v>0.194026</v>
      </c>
      <c r="F23">
        <f t="shared" si="2"/>
        <v>0.20788499999999999</v>
      </c>
      <c r="G23">
        <f t="shared" si="3"/>
        <v>0.18016699999999999</v>
      </c>
      <c r="H23">
        <v>0.1888</v>
      </c>
      <c r="I23">
        <v>8.48E-2</v>
      </c>
      <c r="J23" t="s">
        <v>22</v>
      </c>
      <c r="K23">
        <f t="shared" si="4"/>
        <v>6.8114582581715849E-2</v>
      </c>
      <c r="L23" s="4">
        <v>0.83472222222222225</v>
      </c>
      <c r="N23" s="4">
        <f t="shared" si="5"/>
        <v>-0.83472222222222225</v>
      </c>
      <c r="O23" s="5">
        <f t="shared" si="6"/>
        <v>20.033333333333335</v>
      </c>
      <c r="P23" s="5">
        <f t="shared" ca="1" si="8"/>
        <v>452.03333333333336</v>
      </c>
      <c r="Q23">
        <f>Table1[[#This Row],[Body_Mass]]-D22</f>
        <v>-0.1171000000000002</v>
      </c>
      <c r="R23">
        <f>Table1[[#This Row],[Weight_Change]]/D22</f>
        <v>-4.0534459482848215E-2</v>
      </c>
      <c r="S23">
        <f t="shared" si="7"/>
        <v>0.2147</v>
      </c>
      <c r="T23" s="5">
        <f>Table1[[#This Row],[Time_Overall2]]-U22</f>
        <v>72.03333333333336</v>
      </c>
      <c r="U23">
        <v>452.03333333333336</v>
      </c>
    </row>
    <row r="24" spans="1:21" x14ac:dyDescent="0.35">
      <c r="A24" s="3">
        <v>45551</v>
      </c>
      <c r="B24" s="5">
        <f t="shared" ca="1" si="0"/>
        <v>504</v>
      </c>
      <c r="C24" t="s">
        <v>25</v>
      </c>
      <c r="D24">
        <v>2.8908</v>
      </c>
      <c r="E24">
        <f t="shared" si="1"/>
        <v>0.20235600000000001</v>
      </c>
      <c r="F24">
        <f t="shared" si="2"/>
        <v>0.21681</v>
      </c>
      <c r="G24">
        <f t="shared" si="3"/>
        <v>0.18790200000000001</v>
      </c>
      <c r="H24">
        <v>0.1983</v>
      </c>
      <c r="I24">
        <v>6.6600000000000006E-2</v>
      </c>
      <c r="J24" t="s">
        <v>23</v>
      </c>
      <c r="K24">
        <f t="shared" si="4"/>
        <v>6.8596928185969283E-2</v>
      </c>
      <c r="L24" s="4">
        <v>0.84375</v>
      </c>
      <c r="N24" s="4">
        <f t="shared" si="5"/>
        <v>-0.84375</v>
      </c>
      <c r="O24" s="5">
        <f t="shared" si="6"/>
        <v>20.25</v>
      </c>
      <c r="P24" s="5">
        <f t="shared" ca="1" si="8"/>
        <v>524.25</v>
      </c>
      <c r="Q24">
        <f>Table1[[#This Row],[Body_Mass]]-D23</f>
        <v>0.11900000000000022</v>
      </c>
      <c r="R24">
        <f>Table1[[#This Row],[Weight_Change]]/D23</f>
        <v>4.2932390504365474E-2</v>
      </c>
      <c r="S24">
        <f t="shared" si="7"/>
        <v>0.1888</v>
      </c>
      <c r="T24" s="5">
        <f>Table1[[#This Row],[Time_Overall2]]-U23</f>
        <v>72.21666666666664</v>
      </c>
      <c r="U24">
        <v>524.25</v>
      </c>
    </row>
    <row r="25" spans="1:21" x14ac:dyDescent="0.35">
      <c r="A25" s="3">
        <v>45554</v>
      </c>
      <c r="B25" s="5">
        <f t="shared" ca="1" si="0"/>
        <v>576</v>
      </c>
      <c r="C25" t="s">
        <v>25</v>
      </c>
      <c r="D25">
        <v>2.8165</v>
      </c>
      <c r="E25">
        <f t="shared" si="1"/>
        <v>0.19715500000000002</v>
      </c>
      <c r="F25">
        <f t="shared" si="2"/>
        <v>0.21123749999999999</v>
      </c>
      <c r="G25">
        <f t="shared" si="3"/>
        <v>0.1830725</v>
      </c>
      <c r="H25">
        <v>0</v>
      </c>
      <c r="I25">
        <v>0</v>
      </c>
      <c r="J25" t="s">
        <v>21</v>
      </c>
      <c r="K25">
        <f t="shared" si="4"/>
        <v>0</v>
      </c>
      <c r="L25" s="4">
        <v>0.83750000000000002</v>
      </c>
      <c r="N25" s="4">
        <f t="shared" si="5"/>
        <v>-0.83750000000000002</v>
      </c>
      <c r="O25" s="5">
        <f t="shared" si="6"/>
        <v>20.100000000000001</v>
      </c>
      <c r="P25" s="5">
        <f t="shared" ca="1" si="8"/>
        <v>596.1</v>
      </c>
      <c r="Q25">
        <f>Table1[[#This Row],[Body_Mass]]-D24</f>
        <v>-7.4300000000000033E-2</v>
      </c>
      <c r="R25">
        <f>Table1[[#This Row],[Weight_Change]]/D24</f>
        <v>-2.570222775702229E-2</v>
      </c>
      <c r="S25">
        <f t="shared" si="7"/>
        <v>0.1983</v>
      </c>
      <c r="T25" s="5">
        <f>Table1[[#This Row],[Time_Overall2]]-U24</f>
        <v>71.850000000000023</v>
      </c>
      <c r="U25">
        <v>596.1</v>
      </c>
    </row>
    <row r="26" spans="1:21" x14ac:dyDescent="0.35">
      <c r="A26" s="3">
        <v>45555</v>
      </c>
      <c r="B26" s="5">
        <f t="shared" ca="1" si="0"/>
        <v>600</v>
      </c>
      <c r="C26" t="s">
        <v>25</v>
      </c>
      <c r="D26">
        <v>2.8165</v>
      </c>
      <c r="E26">
        <f t="shared" si="1"/>
        <v>0.19715500000000002</v>
      </c>
      <c r="F26">
        <f t="shared" si="2"/>
        <v>0.21123749999999999</v>
      </c>
      <c r="G26">
        <f t="shared" si="3"/>
        <v>0.1830725</v>
      </c>
      <c r="H26">
        <v>6.54E-2</v>
      </c>
      <c r="I26">
        <v>6.54E-2</v>
      </c>
      <c r="J26" t="s">
        <v>21</v>
      </c>
      <c r="K26">
        <f t="shared" si="4"/>
        <v>2.3220308894017397E-2</v>
      </c>
      <c r="L26" s="4">
        <v>0.38055555555555554</v>
      </c>
      <c r="N26" s="4">
        <f t="shared" si="5"/>
        <v>-0.38055555555555554</v>
      </c>
      <c r="O26" s="5">
        <f t="shared" si="6"/>
        <v>9.1333333333333329</v>
      </c>
      <c r="P26" s="5">
        <f t="shared" ca="1" si="8"/>
        <v>609.13333333333333</v>
      </c>
      <c r="Q26">
        <v>0</v>
      </c>
      <c r="R26">
        <v>0</v>
      </c>
      <c r="S26">
        <f t="shared" si="7"/>
        <v>0</v>
      </c>
      <c r="T26" s="5">
        <f>Table1[[#This Row],[Time_Overall2]]-U25</f>
        <v>13.033333333333303</v>
      </c>
      <c r="U26">
        <v>609.13333333333333</v>
      </c>
    </row>
    <row r="27" spans="1:21" x14ac:dyDescent="0.35">
      <c r="A27" s="3">
        <v>45557</v>
      </c>
      <c r="B27" s="5">
        <f t="shared" ca="1" si="0"/>
        <v>648</v>
      </c>
      <c r="C27" t="s">
        <v>25</v>
      </c>
      <c r="D27">
        <v>2.5352999999999999</v>
      </c>
      <c r="E27">
        <f t="shared" si="1"/>
        <v>0.17747100000000002</v>
      </c>
      <c r="F27">
        <f t="shared" si="2"/>
        <v>0.1901475</v>
      </c>
      <c r="G27">
        <f t="shared" si="3"/>
        <v>0.16479450000000001</v>
      </c>
      <c r="K27">
        <f t="shared" si="4"/>
        <v>0</v>
      </c>
      <c r="N27" s="4">
        <f t="shared" si="5"/>
        <v>0</v>
      </c>
      <c r="O27" s="5">
        <f t="shared" si="6"/>
        <v>0</v>
      </c>
      <c r="P27" s="5">
        <f t="shared" ca="1" si="8"/>
        <v>648</v>
      </c>
      <c r="Q27">
        <f>Table1[[#This Row],[Body_Mass]]-D26</f>
        <v>-0.28120000000000012</v>
      </c>
      <c r="R27">
        <f>Table1[[#This Row],[Weight_Change]]/D26</f>
        <v>-9.984022723238066E-2</v>
      </c>
      <c r="S27">
        <f t="shared" si="7"/>
        <v>6.54E-2</v>
      </c>
      <c r="T27" s="5">
        <f>Table1[[#This Row],[Time_Overall2]]-U26</f>
        <v>38.866666666666674</v>
      </c>
      <c r="U27">
        <v>648</v>
      </c>
    </row>
    <row r="28" spans="1:21" x14ac:dyDescent="0.35">
      <c r="A28" s="6">
        <v>45540</v>
      </c>
      <c r="B28" s="5">
        <f t="shared" ca="1" si="0"/>
        <v>240</v>
      </c>
      <c r="C28" s="7" t="s">
        <v>26</v>
      </c>
      <c r="D28" s="7">
        <v>2.9676</v>
      </c>
      <c r="E28" s="7">
        <f t="shared" si="1"/>
        <v>0.20773200000000003</v>
      </c>
      <c r="F28" s="7">
        <f t="shared" si="2"/>
        <v>0.22256999999999999</v>
      </c>
      <c r="G28" s="7">
        <f t="shared" si="3"/>
        <v>0.19289400000000001</v>
      </c>
      <c r="H28" s="7">
        <v>0.21490000000000001</v>
      </c>
      <c r="I28" s="7">
        <v>6.6100000000000006E-2</v>
      </c>
      <c r="J28" s="7" t="s">
        <v>22</v>
      </c>
      <c r="K28" s="7">
        <f t="shared" si="4"/>
        <v>7.2415419867906727E-2</v>
      </c>
      <c r="L28" s="8">
        <v>0.83125000000000004</v>
      </c>
      <c r="M28" s="8">
        <v>0.83819444444444446</v>
      </c>
      <c r="N28" s="8">
        <f t="shared" si="5"/>
        <v>6.9444444444444198E-3</v>
      </c>
      <c r="O28" s="5">
        <f t="shared" si="6"/>
        <v>19.950000000000003</v>
      </c>
      <c r="P28" s="5">
        <f t="shared" ca="1" si="8"/>
        <v>259.95</v>
      </c>
      <c r="Q28">
        <v>0</v>
      </c>
      <c r="R28">
        <v>0</v>
      </c>
      <c r="T28" s="5"/>
      <c r="U28">
        <v>259.95</v>
      </c>
    </row>
    <row r="29" spans="1:21" x14ac:dyDescent="0.35">
      <c r="A29" s="3">
        <v>45543</v>
      </c>
      <c r="B29" s="5">
        <f t="shared" ca="1" si="0"/>
        <v>312</v>
      </c>
      <c r="C29" t="s">
        <v>26</v>
      </c>
      <c r="D29">
        <v>3.1036999999999999</v>
      </c>
      <c r="E29">
        <f t="shared" si="1"/>
        <v>0.21725900000000001</v>
      </c>
      <c r="F29">
        <f t="shared" si="2"/>
        <v>0.23277749999999997</v>
      </c>
      <c r="G29">
        <f t="shared" si="3"/>
        <v>0.20174049999999999</v>
      </c>
      <c r="H29">
        <v>0.20380000000000001</v>
      </c>
      <c r="I29">
        <v>8.0299999999999996E-2</v>
      </c>
      <c r="J29" t="s">
        <v>23</v>
      </c>
      <c r="K29">
        <f t="shared" si="4"/>
        <v>6.5663562844347073E-2</v>
      </c>
      <c r="L29" s="4">
        <v>0.83472222222222225</v>
      </c>
      <c r="N29" s="4">
        <f t="shared" si="5"/>
        <v>-0.83472222222222225</v>
      </c>
      <c r="O29" s="5">
        <f t="shared" si="6"/>
        <v>20.033333333333335</v>
      </c>
      <c r="P29" s="5">
        <f t="shared" ca="1" si="8"/>
        <v>332.03333333333336</v>
      </c>
      <c r="Q29">
        <f>Table1[[#This Row],[Body_Mass]]-D28</f>
        <v>0.13609999999999989</v>
      </c>
      <c r="R29">
        <f>Table1[[#This Row],[Weight_Change]]/D28</f>
        <v>4.5861976007548148E-2</v>
      </c>
      <c r="S29">
        <f t="shared" si="7"/>
        <v>0.21490000000000001</v>
      </c>
      <c r="T29" s="5">
        <f>Table1[[#This Row],[Time_Overall2]]-U28</f>
        <v>72.083333333333371</v>
      </c>
      <c r="U29">
        <v>332.03333333333336</v>
      </c>
    </row>
    <row r="30" spans="1:21" x14ac:dyDescent="0.35">
      <c r="A30" s="6">
        <v>45546</v>
      </c>
      <c r="B30" s="5">
        <f t="shared" ca="1" si="0"/>
        <v>384</v>
      </c>
      <c r="C30" s="7" t="s">
        <v>26</v>
      </c>
      <c r="D30" s="7">
        <v>2.9942000000000002</v>
      </c>
      <c r="E30" s="7">
        <f t="shared" si="1"/>
        <v>0.20959400000000003</v>
      </c>
      <c r="F30" s="7">
        <f t="shared" si="2"/>
        <v>0.22456500000000001</v>
      </c>
      <c r="G30" s="7">
        <f t="shared" si="3"/>
        <v>0.19462300000000002</v>
      </c>
      <c r="H30" s="7">
        <v>0.2215</v>
      </c>
      <c r="I30" s="7">
        <v>9.69E-2</v>
      </c>
      <c r="J30" s="7" t="s">
        <v>21</v>
      </c>
      <c r="K30" s="7">
        <f t="shared" si="4"/>
        <v>7.3976354284950904E-2</v>
      </c>
      <c r="L30" s="8">
        <v>0.83263888888888893</v>
      </c>
      <c r="M30" s="8">
        <v>0.84166666666666667</v>
      </c>
      <c r="N30" s="8">
        <f t="shared" si="5"/>
        <v>9.0277777777777457E-3</v>
      </c>
      <c r="O30" s="5">
        <f t="shared" si="6"/>
        <v>19.983333333333334</v>
      </c>
      <c r="P30" s="5">
        <f t="shared" ca="1" si="8"/>
        <v>403.98333333333335</v>
      </c>
      <c r="Q30">
        <f>Table1[[#This Row],[Body_Mass]]-D29</f>
        <v>-0.10949999999999971</v>
      </c>
      <c r="R30">
        <f>Table1[[#This Row],[Weight_Change]]/D29</f>
        <v>-3.5280471695073527E-2</v>
      </c>
      <c r="S30">
        <f t="shared" si="7"/>
        <v>0.20380000000000001</v>
      </c>
      <c r="T30" s="5">
        <f>Table1[[#This Row],[Time_Overall2]]-U29</f>
        <v>71.949999999999989</v>
      </c>
      <c r="U30">
        <v>403.98333333333335</v>
      </c>
    </row>
    <row r="31" spans="1:21" x14ac:dyDescent="0.35">
      <c r="A31" s="6">
        <v>45549</v>
      </c>
      <c r="B31" s="5">
        <f t="shared" ca="1" si="0"/>
        <v>456</v>
      </c>
      <c r="C31" s="7" t="s">
        <v>26</v>
      </c>
      <c r="D31" s="7">
        <v>3.1111</v>
      </c>
      <c r="E31" s="7">
        <f t="shared" si="1"/>
        <v>0.21777700000000003</v>
      </c>
      <c r="F31" s="7">
        <f t="shared" si="2"/>
        <v>0.2333325</v>
      </c>
      <c r="G31" s="7">
        <f t="shared" si="3"/>
        <v>0.2022215</v>
      </c>
      <c r="H31" s="7">
        <v>0.21890000000000001</v>
      </c>
      <c r="I31" s="7">
        <v>7.0400000000000004E-2</v>
      </c>
      <c r="J31" s="7" t="s">
        <v>22</v>
      </c>
      <c r="K31" s="7">
        <f t="shared" si="4"/>
        <v>7.036096557487706E-2</v>
      </c>
      <c r="L31" s="8">
        <v>0.83333333333333337</v>
      </c>
      <c r="M31" s="8">
        <v>0.84166666666666667</v>
      </c>
      <c r="N31" s="8">
        <f t="shared" si="5"/>
        <v>8.3333333333333037E-3</v>
      </c>
      <c r="O31" s="5">
        <f t="shared" si="6"/>
        <v>20</v>
      </c>
      <c r="P31" s="5">
        <f t="shared" ca="1" si="8"/>
        <v>476</v>
      </c>
      <c r="Q31">
        <f>Table1[[#This Row],[Body_Mass]]-D30</f>
        <v>0.11689999999999978</v>
      </c>
      <c r="R31">
        <f>Table1[[#This Row],[Weight_Change]]/D30</f>
        <v>3.904214815309591E-2</v>
      </c>
      <c r="S31">
        <f t="shared" si="7"/>
        <v>0.2215</v>
      </c>
      <c r="T31" s="5">
        <f>Table1[[#This Row],[Time_Overall2]]-U30</f>
        <v>72.016666666666652</v>
      </c>
      <c r="U31">
        <v>476</v>
      </c>
    </row>
    <row r="32" spans="1:21" x14ac:dyDescent="0.35">
      <c r="A32" s="9">
        <v>45552</v>
      </c>
      <c r="B32" s="5">
        <f t="shared" ca="1" si="0"/>
        <v>528</v>
      </c>
      <c r="C32" s="10" t="s">
        <v>26</v>
      </c>
      <c r="D32" s="10">
        <v>3.351</v>
      </c>
      <c r="E32" s="10">
        <f t="shared" si="1"/>
        <v>0.23457000000000003</v>
      </c>
      <c r="F32" s="10">
        <f t="shared" si="2"/>
        <v>0.25132499999999997</v>
      </c>
      <c r="G32" s="10">
        <f t="shared" si="3"/>
        <v>0.21781500000000001</v>
      </c>
      <c r="H32" s="10">
        <v>0</v>
      </c>
      <c r="I32" s="10">
        <v>0</v>
      </c>
      <c r="J32" s="10" t="s">
        <v>23</v>
      </c>
      <c r="K32" s="10">
        <f t="shared" si="4"/>
        <v>0</v>
      </c>
      <c r="L32" s="11">
        <v>0.83680555555555558</v>
      </c>
      <c r="M32" s="11">
        <v>0.84930555555555554</v>
      </c>
      <c r="N32" s="11">
        <f t="shared" si="5"/>
        <v>1.2499999999999956E-2</v>
      </c>
      <c r="O32" s="5">
        <f t="shared" si="6"/>
        <v>20.083333333333336</v>
      </c>
      <c r="P32" s="5">
        <f t="shared" ca="1" si="8"/>
        <v>548.08333333333337</v>
      </c>
      <c r="Q32">
        <f>Table1[[#This Row],[Body_Mass]]-D31</f>
        <v>0.2399</v>
      </c>
      <c r="R32">
        <f>Table1[[#This Row],[Weight_Change]]/D31</f>
        <v>7.7110989682106015E-2</v>
      </c>
      <c r="S32">
        <f t="shared" si="7"/>
        <v>0.21890000000000001</v>
      </c>
      <c r="T32" s="5">
        <f>Table1[[#This Row],[Time_Overall2]]-U31</f>
        <v>72.083333333333371</v>
      </c>
      <c r="U32">
        <v>548.08333333333337</v>
      </c>
    </row>
    <row r="33" spans="1:21" x14ac:dyDescent="0.35">
      <c r="A33" s="3">
        <v>45553</v>
      </c>
      <c r="B33" s="5">
        <f t="shared" ca="1" si="0"/>
        <v>552</v>
      </c>
      <c r="C33" t="s">
        <v>26</v>
      </c>
      <c r="D33">
        <v>3.3254000000000001</v>
      </c>
      <c r="E33">
        <f t="shared" si="1"/>
        <v>0.23277800000000004</v>
      </c>
      <c r="F33">
        <f t="shared" si="2"/>
        <v>0.24940499999999999</v>
      </c>
      <c r="G33">
        <f t="shared" si="3"/>
        <v>0.21615100000000001</v>
      </c>
      <c r="H33">
        <v>0.22750000000000001</v>
      </c>
      <c r="I33">
        <v>7.7399999999999997E-2</v>
      </c>
      <c r="J33" t="s">
        <v>23</v>
      </c>
      <c r="K33">
        <f t="shared" si="4"/>
        <v>6.841282251759187E-2</v>
      </c>
      <c r="L33" s="4">
        <v>0.38055555555555554</v>
      </c>
      <c r="N33" s="4">
        <f t="shared" si="5"/>
        <v>-0.38055555555555554</v>
      </c>
      <c r="O33" s="5">
        <f t="shared" si="6"/>
        <v>9.1333333333333329</v>
      </c>
      <c r="P33" s="5">
        <f t="shared" ca="1" si="8"/>
        <v>561.13333333333333</v>
      </c>
      <c r="Q33">
        <f>Table1[[#This Row],[Body_Mass]]-D32</f>
        <v>-2.5599999999999845E-2</v>
      </c>
      <c r="R33">
        <f>Table1[[#This Row],[Weight_Change]]/D32</f>
        <v>-7.6395105938525353E-3</v>
      </c>
      <c r="S33">
        <f t="shared" si="7"/>
        <v>0</v>
      </c>
      <c r="T33" s="5">
        <f>Table1[[#This Row],[Time_Overall2]]-U32</f>
        <v>13.049999999999955</v>
      </c>
      <c r="U33">
        <v>561.13333333333333</v>
      </c>
    </row>
    <row r="34" spans="1:21" x14ac:dyDescent="0.35">
      <c r="A34" s="3">
        <v>45555</v>
      </c>
      <c r="B34" s="5">
        <f t="shared" ca="1" si="0"/>
        <v>600</v>
      </c>
      <c r="C34" t="s">
        <v>26</v>
      </c>
      <c r="D34">
        <v>3.2141999999999999</v>
      </c>
      <c r="E34">
        <f t="shared" si="1"/>
        <v>0.22499400000000003</v>
      </c>
      <c r="F34">
        <f t="shared" si="2"/>
        <v>0.24106499999999997</v>
      </c>
      <c r="G34">
        <f t="shared" si="3"/>
        <v>0.208923</v>
      </c>
      <c r="H34">
        <v>0.2366</v>
      </c>
      <c r="I34">
        <v>0.1173</v>
      </c>
      <c r="J34" t="s">
        <v>21</v>
      </c>
      <c r="K34">
        <f t="shared" si="4"/>
        <v>7.3610851844938097E-2</v>
      </c>
      <c r="L34" s="4">
        <v>0.875</v>
      </c>
      <c r="N34" s="4">
        <f t="shared" si="5"/>
        <v>-0.875</v>
      </c>
      <c r="O34" s="5">
        <f t="shared" si="6"/>
        <v>21</v>
      </c>
      <c r="P34" s="5">
        <f t="shared" ca="1" si="8"/>
        <v>621</v>
      </c>
      <c r="Q34">
        <f>Table1[[#This Row],[Body_Mass]]-D33</f>
        <v>-0.11120000000000019</v>
      </c>
      <c r="R34">
        <f>Table1[[#This Row],[Weight_Change]]/D33</f>
        <v>-3.3439586215192212E-2</v>
      </c>
      <c r="S34">
        <f t="shared" si="7"/>
        <v>0.22750000000000001</v>
      </c>
      <c r="T34" s="5">
        <f>Table1[[#This Row],[Time_Overall2]]-U33</f>
        <v>59.866666666666674</v>
      </c>
      <c r="U34">
        <v>621</v>
      </c>
    </row>
    <row r="35" spans="1:21" x14ac:dyDescent="0.35">
      <c r="A35" s="3">
        <v>45540</v>
      </c>
      <c r="B35" s="5">
        <f t="shared" ca="1" si="0"/>
        <v>240</v>
      </c>
      <c r="C35" t="s">
        <v>27</v>
      </c>
      <c r="D35">
        <v>1.9761</v>
      </c>
      <c r="E35">
        <f t="shared" si="1"/>
        <v>0.13832700000000001</v>
      </c>
      <c r="F35">
        <f t="shared" si="2"/>
        <v>0.14820749999999999</v>
      </c>
      <c r="G35">
        <f t="shared" si="3"/>
        <v>0.12844649999999999</v>
      </c>
      <c r="H35">
        <v>0.13289999999999999</v>
      </c>
      <c r="I35">
        <v>5.1900000000000002E-2</v>
      </c>
      <c r="J35" t="s">
        <v>22</v>
      </c>
      <c r="K35">
        <f t="shared" si="4"/>
        <v>6.7253681493851525E-2</v>
      </c>
      <c r="L35" s="4">
        <v>0.83125000000000004</v>
      </c>
      <c r="N35" s="4">
        <f t="shared" si="5"/>
        <v>-0.83125000000000004</v>
      </c>
      <c r="O35" s="5">
        <f t="shared" si="6"/>
        <v>19.950000000000003</v>
      </c>
      <c r="P35" s="5">
        <f t="shared" ca="1" si="8"/>
        <v>259.95</v>
      </c>
      <c r="Q35">
        <v>0</v>
      </c>
      <c r="R35">
        <v>0</v>
      </c>
      <c r="T35" s="5"/>
      <c r="U35">
        <v>259.95</v>
      </c>
    </row>
    <row r="36" spans="1:21" x14ac:dyDescent="0.35">
      <c r="A36" s="6">
        <v>45543</v>
      </c>
      <c r="B36" s="5">
        <f t="shared" ca="1" si="0"/>
        <v>312</v>
      </c>
      <c r="C36" s="7" t="s">
        <v>27</v>
      </c>
      <c r="D36" s="7">
        <v>1.9095</v>
      </c>
      <c r="E36" s="7">
        <f t="shared" si="1"/>
        <v>0.13366500000000001</v>
      </c>
      <c r="F36" s="7">
        <f t="shared" si="2"/>
        <v>0.14321249999999999</v>
      </c>
      <c r="G36" s="7">
        <f t="shared" si="3"/>
        <v>0.12411750000000001</v>
      </c>
      <c r="H36" s="7">
        <v>0.1244</v>
      </c>
      <c r="I36" s="7">
        <v>7.4200000000000002E-2</v>
      </c>
      <c r="J36" s="7" t="s">
        <v>23</v>
      </c>
      <c r="K36" s="7">
        <f t="shared" si="4"/>
        <v>6.514794448808589E-2</v>
      </c>
      <c r="L36" s="8">
        <v>0.83472222222222225</v>
      </c>
      <c r="M36" s="8">
        <v>0.84444444444444444</v>
      </c>
      <c r="N36" s="8">
        <f t="shared" si="5"/>
        <v>9.7222222222221877E-3</v>
      </c>
      <c r="O36" s="5">
        <f t="shared" si="6"/>
        <v>20.033333333333335</v>
      </c>
      <c r="P36" s="5">
        <f t="shared" ca="1" si="8"/>
        <v>332.03333333333336</v>
      </c>
      <c r="Q36">
        <f>Table1[[#This Row],[Body_Mass]]-D35</f>
        <v>-6.6599999999999993E-2</v>
      </c>
      <c r="R36">
        <f>Table1[[#This Row],[Weight_Change]]/D35</f>
        <v>-3.3702747836647937E-2</v>
      </c>
      <c r="S36">
        <f t="shared" si="7"/>
        <v>0.13289999999999999</v>
      </c>
      <c r="T36" s="5">
        <f>Table1[[#This Row],[Time_Overall2]]-U35</f>
        <v>72.083333333333371</v>
      </c>
      <c r="U36">
        <v>332.03333333333336</v>
      </c>
    </row>
    <row r="37" spans="1:21" x14ac:dyDescent="0.35">
      <c r="A37" s="3">
        <v>45546</v>
      </c>
      <c r="B37" s="5">
        <f t="shared" ca="1" si="0"/>
        <v>384</v>
      </c>
      <c r="C37" t="s">
        <v>27</v>
      </c>
      <c r="D37">
        <v>1.9518</v>
      </c>
      <c r="E37">
        <f t="shared" si="1"/>
        <v>0.13662600000000003</v>
      </c>
      <c r="F37">
        <f t="shared" si="2"/>
        <v>0.14638499999999999</v>
      </c>
      <c r="G37">
        <f t="shared" si="3"/>
        <v>0.12686700000000001</v>
      </c>
      <c r="H37">
        <v>0.1368</v>
      </c>
      <c r="I37">
        <v>9.5500000000000002E-2</v>
      </c>
      <c r="J37" t="s">
        <v>21</v>
      </c>
      <c r="K37">
        <f t="shared" si="4"/>
        <v>7.0089148478327701E-2</v>
      </c>
      <c r="L37" s="4">
        <v>0.83402777777777781</v>
      </c>
      <c r="N37" s="4">
        <f t="shared" si="5"/>
        <v>-0.83402777777777781</v>
      </c>
      <c r="O37" s="5">
        <f t="shared" si="6"/>
        <v>20.016666666666666</v>
      </c>
      <c r="P37" s="5">
        <f t="shared" ca="1" si="8"/>
        <v>404.01666666666665</v>
      </c>
      <c r="Q37">
        <f>Table1[[#This Row],[Body_Mass]]-D36</f>
        <v>4.2300000000000004E-2</v>
      </c>
      <c r="R37">
        <f>Table1[[#This Row],[Weight_Change]]/D36</f>
        <v>2.2152395915161039E-2</v>
      </c>
      <c r="S37">
        <f t="shared" si="7"/>
        <v>0.1244</v>
      </c>
      <c r="T37" s="5">
        <f>Table1[[#This Row],[Time_Overall2]]-U36</f>
        <v>71.983333333333292</v>
      </c>
      <c r="U37">
        <v>404.01666666666665</v>
      </c>
    </row>
    <row r="38" spans="1:21" x14ac:dyDescent="0.35">
      <c r="A38" s="3">
        <v>45549</v>
      </c>
      <c r="B38" s="5">
        <f t="shared" ca="1" si="0"/>
        <v>456</v>
      </c>
      <c r="C38" t="s">
        <v>27</v>
      </c>
      <c r="D38">
        <v>1.9162999999999999</v>
      </c>
      <c r="E38">
        <f t="shared" si="1"/>
        <v>0.13414100000000001</v>
      </c>
      <c r="F38">
        <f t="shared" si="2"/>
        <v>0.14372249999999998</v>
      </c>
      <c r="G38">
        <f t="shared" si="3"/>
        <v>0.1245595</v>
      </c>
      <c r="H38">
        <v>0.13830000000000001</v>
      </c>
      <c r="I38">
        <v>7.1199999999999999E-2</v>
      </c>
      <c r="J38" t="s">
        <v>22</v>
      </c>
      <c r="K38">
        <f t="shared" si="4"/>
        <v>7.217032823670616E-2</v>
      </c>
      <c r="L38" s="4">
        <v>0.83333333333333337</v>
      </c>
      <c r="N38" s="4">
        <f t="shared" si="5"/>
        <v>-0.83333333333333337</v>
      </c>
      <c r="O38" s="5">
        <f t="shared" si="6"/>
        <v>20</v>
      </c>
      <c r="P38" s="5">
        <f t="shared" ca="1" si="8"/>
        <v>476</v>
      </c>
      <c r="Q38">
        <f>Table1[[#This Row],[Body_Mass]]-D37</f>
        <v>-3.5500000000000087E-2</v>
      </c>
      <c r="R38">
        <f>Table1[[#This Row],[Weight_Change]]/D37</f>
        <v>-1.8188338969156722E-2</v>
      </c>
      <c r="S38">
        <f t="shared" si="7"/>
        <v>0.1368</v>
      </c>
      <c r="T38" s="5">
        <f>Table1[[#This Row],[Time_Overall2]]-U37</f>
        <v>71.983333333333348</v>
      </c>
      <c r="U38">
        <v>476</v>
      </c>
    </row>
    <row r="39" spans="1:21" x14ac:dyDescent="0.35">
      <c r="A39" s="3">
        <v>45552</v>
      </c>
      <c r="B39" s="5">
        <f t="shared" ca="1" si="0"/>
        <v>528</v>
      </c>
      <c r="C39" t="s">
        <v>27</v>
      </c>
      <c r="D39">
        <v>2.0110999999999999</v>
      </c>
      <c r="E39">
        <f t="shared" si="1"/>
        <v>0.14077700000000001</v>
      </c>
      <c r="F39">
        <f t="shared" si="2"/>
        <v>0.15083249999999998</v>
      </c>
      <c r="G39">
        <f t="shared" si="3"/>
        <v>0.13072149999999999</v>
      </c>
      <c r="H39">
        <v>7.8399999999999997E-2</v>
      </c>
      <c r="I39">
        <v>7.8399999999999997E-2</v>
      </c>
      <c r="J39" t="s">
        <v>23</v>
      </c>
      <c r="K39">
        <f t="shared" si="4"/>
        <v>3.8983640793595543E-2</v>
      </c>
      <c r="L39" s="4">
        <v>0.83680555555555558</v>
      </c>
      <c r="N39" s="4">
        <f t="shared" si="5"/>
        <v>-0.83680555555555558</v>
      </c>
      <c r="O39" s="5">
        <f t="shared" si="6"/>
        <v>20.083333333333336</v>
      </c>
      <c r="P39" s="5">
        <f t="shared" ca="1" si="8"/>
        <v>548.08333333333337</v>
      </c>
      <c r="Q39">
        <f>Table1[[#This Row],[Body_Mass]]-D38</f>
        <v>9.4799999999999995E-2</v>
      </c>
      <c r="R39">
        <f>Table1[[#This Row],[Weight_Change]]/D38</f>
        <v>4.9470333455095758E-2</v>
      </c>
      <c r="S39">
        <f t="shared" si="7"/>
        <v>0.13830000000000001</v>
      </c>
      <c r="T39" s="5">
        <f>Table1[[#This Row],[Time_Overall2]]-U38</f>
        <v>72.083333333333371</v>
      </c>
      <c r="U39">
        <v>548.08333333333337</v>
      </c>
    </row>
    <row r="40" spans="1:21" x14ac:dyDescent="0.35">
      <c r="A40" s="3">
        <v>45555</v>
      </c>
      <c r="B40" s="5">
        <f t="shared" ca="1" si="0"/>
        <v>600</v>
      </c>
      <c r="C40" t="s">
        <v>27</v>
      </c>
      <c r="D40">
        <v>1.9532</v>
      </c>
      <c r="E40">
        <f t="shared" si="1"/>
        <v>0.13672400000000001</v>
      </c>
      <c r="F40">
        <f t="shared" si="2"/>
        <v>0.14649000000000001</v>
      </c>
      <c r="G40">
        <f t="shared" si="3"/>
        <v>0.12695800000000002</v>
      </c>
      <c r="H40">
        <v>0.13100000000000001</v>
      </c>
      <c r="I40">
        <v>7.9799999999999996E-2</v>
      </c>
      <c r="J40" t="s">
        <v>21</v>
      </c>
      <c r="K40">
        <f t="shared" si="4"/>
        <v>6.7069424534097893E-2</v>
      </c>
      <c r="L40" s="4">
        <v>0.875</v>
      </c>
      <c r="N40" s="4">
        <f t="shared" si="5"/>
        <v>-0.875</v>
      </c>
      <c r="O40" s="5">
        <f t="shared" si="6"/>
        <v>21</v>
      </c>
      <c r="P40" s="5">
        <f t="shared" ca="1" si="8"/>
        <v>621</v>
      </c>
      <c r="Q40">
        <f>Table1[[#This Row],[Body_Mass]]-D39</f>
        <v>-5.789999999999984E-2</v>
      </c>
      <c r="R40">
        <f>Table1[[#This Row],[Weight_Change]]/D39</f>
        <v>-2.8790214310576222E-2</v>
      </c>
      <c r="S40">
        <f t="shared" si="7"/>
        <v>7.8399999999999997E-2</v>
      </c>
      <c r="T40" s="5">
        <f>Table1[[#This Row],[Time_Overall2]]-U39</f>
        <v>72.916666666666629</v>
      </c>
      <c r="U40">
        <v>621</v>
      </c>
    </row>
    <row r="41" spans="1:21" x14ac:dyDescent="0.35">
      <c r="A41" s="3">
        <v>45556</v>
      </c>
      <c r="B41" s="5">
        <f t="shared" ca="1" si="0"/>
        <v>624</v>
      </c>
      <c r="C41" t="s">
        <v>28</v>
      </c>
      <c r="D41">
        <v>1.5165</v>
      </c>
      <c r="E41">
        <f t="shared" si="1"/>
        <v>0.10615500000000001</v>
      </c>
      <c r="F41">
        <f t="shared" si="2"/>
        <v>0.11373749999999999</v>
      </c>
      <c r="G41">
        <f t="shared" si="3"/>
        <v>9.8572500000000007E-2</v>
      </c>
      <c r="H41">
        <v>0.1067</v>
      </c>
      <c r="I41">
        <v>6.5000000000000002E-2</v>
      </c>
      <c r="J41" t="s">
        <v>21</v>
      </c>
      <c r="K41">
        <f t="shared" si="4"/>
        <v>7.0359380151665027E-2</v>
      </c>
      <c r="N41" s="4">
        <f t="shared" si="5"/>
        <v>0</v>
      </c>
      <c r="O41" s="5">
        <f t="shared" si="6"/>
        <v>0</v>
      </c>
      <c r="P41" s="5">
        <f t="shared" ca="1" si="8"/>
        <v>624</v>
      </c>
      <c r="Q41">
        <v>0</v>
      </c>
      <c r="R41">
        <v>0</v>
      </c>
      <c r="T41" s="5"/>
      <c r="U41">
        <v>624</v>
      </c>
    </row>
    <row r="42" spans="1:21" x14ac:dyDescent="0.35">
      <c r="A42" s="3">
        <v>45530</v>
      </c>
      <c r="B42" s="5">
        <f t="shared" ca="1" si="0"/>
        <v>0</v>
      </c>
      <c r="C42" t="s">
        <v>29</v>
      </c>
      <c r="D42">
        <v>1.5920000000000001</v>
      </c>
      <c r="E42">
        <f t="shared" si="1"/>
        <v>0.11144000000000001</v>
      </c>
      <c r="F42">
        <f t="shared" si="2"/>
        <v>0.11940000000000001</v>
      </c>
      <c r="G42">
        <f t="shared" si="3"/>
        <v>0.10348</v>
      </c>
      <c r="H42">
        <v>0.14199999999999999</v>
      </c>
      <c r="J42" t="s">
        <v>21</v>
      </c>
      <c r="K42">
        <f t="shared" si="4"/>
        <v>8.9195979899497471E-2</v>
      </c>
      <c r="L42" s="4">
        <v>0.41805555555555557</v>
      </c>
      <c r="N42" s="4">
        <f t="shared" si="5"/>
        <v>-0.41805555555555557</v>
      </c>
      <c r="O42" s="5">
        <f t="shared" si="6"/>
        <v>10.033333333333333</v>
      </c>
      <c r="P42" s="5">
        <f t="shared" ca="1" si="8"/>
        <v>10.033333333333333</v>
      </c>
      <c r="Q42">
        <f>Table1[[#This Row],[Body_Mass]]-D41</f>
        <v>7.5500000000000123E-2</v>
      </c>
      <c r="R42">
        <f>Table1[[#This Row],[Weight_Change]]/D41</f>
        <v>4.9785690735245712E-2</v>
      </c>
      <c r="S42">
        <f t="shared" si="7"/>
        <v>0.1067</v>
      </c>
      <c r="T42" s="5">
        <f>Table1[[#This Row],[Time_Overall2]]-U41</f>
        <v>-613.9666666666667</v>
      </c>
      <c r="U42">
        <v>10.033333333333333</v>
      </c>
    </row>
    <row r="43" spans="1:21" x14ac:dyDescent="0.35">
      <c r="A43" s="3">
        <v>45533</v>
      </c>
      <c r="B43" s="5">
        <f t="shared" ca="1" si="0"/>
        <v>72</v>
      </c>
      <c r="C43" t="s">
        <v>29</v>
      </c>
      <c r="D43">
        <v>1.5725</v>
      </c>
      <c r="E43">
        <f t="shared" si="1"/>
        <v>0.11007500000000001</v>
      </c>
      <c r="F43">
        <f t="shared" si="2"/>
        <v>0.1179375</v>
      </c>
      <c r="G43">
        <f t="shared" si="3"/>
        <v>0.1022125</v>
      </c>
      <c r="H43">
        <v>0.13719999999999999</v>
      </c>
      <c r="J43" t="s">
        <v>21</v>
      </c>
      <c r="K43">
        <f t="shared" si="4"/>
        <v>8.7249602543720189E-2</v>
      </c>
      <c r="L43" s="4">
        <v>0.83472222222222225</v>
      </c>
      <c r="N43" s="4">
        <f t="shared" si="5"/>
        <v>-0.83472222222222225</v>
      </c>
      <c r="O43" s="5">
        <f t="shared" si="6"/>
        <v>20.033333333333335</v>
      </c>
      <c r="P43" s="5">
        <f t="shared" ca="1" si="8"/>
        <v>92.033333333333331</v>
      </c>
      <c r="Q43">
        <f>Table1[[#This Row],[Body_Mass]]-D42</f>
        <v>-1.9500000000000073E-2</v>
      </c>
      <c r="R43">
        <f>Table1[[#This Row],[Weight_Change]]/D42</f>
        <v>-1.2248743718593009E-2</v>
      </c>
      <c r="S43">
        <f t="shared" si="7"/>
        <v>0.14199999999999999</v>
      </c>
      <c r="T43" s="5">
        <f>Table1[[#This Row],[Time_Overall2]]-U42</f>
        <v>82</v>
      </c>
      <c r="U43">
        <v>92.033333333333331</v>
      </c>
    </row>
    <row r="44" spans="1:21" x14ac:dyDescent="0.35">
      <c r="A44" s="3">
        <v>45538</v>
      </c>
      <c r="B44" s="5">
        <f t="shared" ca="1" si="0"/>
        <v>192</v>
      </c>
      <c r="C44" t="s">
        <v>29</v>
      </c>
      <c r="D44">
        <v>1.4882</v>
      </c>
      <c r="E44">
        <f t="shared" si="1"/>
        <v>0.104174</v>
      </c>
      <c r="F44">
        <f t="shared" si="2"/>
        <v>0.11161499999999999</v>
      </c>
      <c r="J44" t="s">
        <v>21</v>
      </c>
      <c r="K44">
        <f t="shared" si="4"/>
        <v>0</v>
      </c>
      <c r="L44" s="4">
        <v>0.83472222222222225</v>
      </c>
      <c r="N44" s="4">
        <f t="shared" si="5"/>
        <v>-0.83472222222222225</v>
      </c>
      <c r="O44" s="5">
        <f t="shared" si="6"/>
        <v>20.033333333333335</v>
      </c>
      <c r="P44" s="5">
        <f t="shared" ca="1" si="8"/>
        <v>212.03333333333333</v>
      </c>
      <c r="Q44">
        <f>Table1[[#This Row],[Body_Mass]]-D43</f>
        <v>-8.4300000000000042E-2</v>
      </c>
      <c r="R44">
        <f>Table1[[#This Row],[Weight_Change]]/D43</f>
        <v>-5.3608903020667752E-2</v>
      </c>
      <c r="S44">
        <f t="shared" si="7"/>
        <v>0.13719999999999999</v>
      </c>
      <c r="T44" s="5">
        <f>Table1[[#This Row],[Time_Overall2]]-U43</f>
        <v>120</v>
      </c>
      <c r="U44">
        <v>212.03333333333333</v>
      </c>
    </row>
    <row r="45" spans="1:21" x14ac:dyDescent="0.35">
      <c r="A45" s="3">
        <v>45539</v>
      </c>
      <c r="B45" s="5">
        <f t="shared" ca="1" si="0"/>
        <v>216</v>
      </c>
      <c r="C45" t="s">
        <v>29</v>
      </c>
      <c r="D45">
        <v>1.4882</v>
      </c>
      <c r="E45">
        <f t="shared" si="1"/>
        <v>0.104174</v>
      </c>
      <c r="F45">
        <f t="shared" si="2"/>
        <v>0.11161499999999999</v>
      </c>
      <c r="G45">
        <f t="shared" ref="G45:G72" si="9">D45*0.065</f>
        <v>9.6733E-2</v>
      </c>
      <c r="H45">
        <v>0.04</v>
      </c>
      <c r="I45">
        <v>0.04</v>
      </c>
      <c r="J45" t="s">
        <v>21</v>
      </c>
      <c r="K45">
        <f t="shared" si="4"/>
        <v>2.6878107781212204E-2</v>
      </c>
      <c r="L45" s="4">
        <v>0.56944444444444442</v>
      </c>
      <c r="N45" s="4">
        <f t="shared" si="5"/>
        <v>-0.56944444444444442</v>
      </c>
      <c r="O45" s="5">
        <f t="shared" si="6"/>
        <v>13.666666666666666</v>
      </c>
      <c r="P45" s="5">
        <f t="shared" ca="1" si="8"/>
        <v>229.66666666666666</v>
      </c>
      <c r="Q45">
        <v>0</v>
      </c>
      <c r="R45">
        <v>0</v>
      </c>
      <c r="S45">
        <f t="shared" si="7"/>
        <v>0</v>
      </c>
      <c r="T45" s="5">
        <f>Table1[[#This Row],[Time_Overall2]]-U44</f>
        <v>17.633333333333326</v>
      </c>
      <c r="U45">
        <v>229.66666666666666</v>
      </c>
    </row>
    <row r="46" spans="1:21" x14ac:dyDescent="0.35">
      <c r="A46" s="3">
        <v>45541</v>
      </c>
      <c r="B46" s="5">
        <f t="shared" ca="1" si="0"/>
        <v>264</v>
      </c>
      <c r="C46" t="s">
        <v>29</v>
      </c>
      <c r="D46">
        <v>1.5004999999999999</v>
      </c>
      <c r="E46">
        <f t="shared" si="1"/>
        <v>0.105035</v>
      </c>
      <c r="F46">
        <f t="shared" si="2"/>
        <v>0.11253749999999998</v>
      </c>
      <c r="G46">
        <f t="shared" si="9"/>
        <v>9.7532499999999994E-2</v>
      </c>
      <c r="H46">
        <v>0.1105</v>
      </c>
      <c r="I46">
        <v>0.1105</v>
      </c>
      <c r="J46" t="s">
        <v>22</v>
      </c>
      <c r="K46">
        <f t="shared" si="4"/>
        <v>7.3642119293568814E-2</v>
      </c>
      <c r="L46" s="4">
        <v>0.84722222222222221</v>
      </c>
      <c r="N46" s="4">
        <f t="shared" si="5"/>
        <v>-0.84722222222222221</v>
      </c>
      <c r="O46" s="5">
        <f t="shared" si="6"/>
        <v>20.333333333333332</v>
      </c>
      <c r="P46" s="5">
        <f t="shared" ca="1" si="8"/>
        <v>284.33333333333331</v>
      </c>
      <c r="Q46">
        <f>Table1[[#This Row],[Body_Mass]]-D45</f>
        <v>1.2299999999999978E-2</v>
      </c>
      <c r="R46">
        <f>Table1[[#This Row],[Weight_Change]]/D45</f>
        <v>8.2650181427227371E-3</v>
      </c>
      <c r="S46">
        <f t="shared" si="7"/>
        <v>0.04</v>
      </c>
      <c r="T46" s="5">
        <f>Table1[[#This Row],[Time_Overall2]]-U45</f>
        <v>54.666666666666657</v>
      </c>
      <c r="U46">
        <v>284.33333333333331</v>
      </c>
    </row>
    <row r="47" spans="1:21" x14ac:dyDescent="0.35">
      <c r="A47" s="3">
        <v>45543</v>
      </c>
      <c r="B47" s="5">
        <f t="shared" ca="1" si="0"/>
        <v>312</v>
      </c>
      <c r="C47" t="s">
        <v>29</v>
      </c>
      <c r="D47">
        <v>1.4645999999999999</v>
      </c>
      <c r="E47">
        <f t="shared" si="1"/>
        <v>0.102522</v>
      </c>
      <c r="F47">
        <f t="shared" si="2"/>
        <v>0.10984499999999998</v>
      </c>
      <c r="G47">
        <f t="shared" si="9"/>
        <v>9.5198999999999992E-2</v>
      </c>
      <c r="H47">
        <v>7.3099999999999998E-2</v>
      </c>
      <c r="I47">
        <v>7.3099999999999998E-2</v>
      </c>
      <c r="J47" t="s">
        <v>23</v>
      </c>
      <c r="K47">
        <f t="shared" si="4"/>
        <v>4.9911238563430292E-2</v>
      </c>
      <c r="L47" s="4">
        <v>0.83472222222222225</v>
      </c>
      <c r="N47" s="4">
        <f t="shared" si="5"/>
        <v>-0.83472222222222225</v>
      </c>
      <c r="O47" s="5">
        <f t="shared" si="6"/>
        <v>20.033333333333335</v>
      </c>
      <c r="P47" s="5">
        <f t="shared" ca="1" si="8"/>
        <v>332.03333333333336</v>
      </c>
      <c r="Q47">
        <f>Table1[[#This Row],[Body_Mass]]-D46</f>
        <v>-3.5900000000000043E-2</v>
      </c>
      <c r="R47">
        <f>Table1[[#This Row],[Weight_Change]]/D46</f>
        <v>-2.3925358213928719E-2</v>
      </c>
      <c r="S47">
        <f t="shared" si="7"/>
        <v>0.1105</v>
      </c>
      <c r="T47" s="5">
        <f>Table1[[#This Row],[Time_Overall2]]-U46</f>
        <v>47.700000000000045</v>
      </c>
      <c r="U47">
        <v>332.03333333333336</v>
      </c>
    </row>
    <row r="48" spans="1:21" x14ac:dyDescent="0.35">
      <c r="A48" s="3">
        <v>45544</v>
      </c>
      <c r="B48" s="5">
        <f t="shared" ca="1" si="0"/>
        <v>336</v>
      </c>
      <c r="C48" t="s">
        <v>29</v>
      </c>
      <c r="D48">
        <v>1.4645999999999999</v>
      </c>
      <c r="E48">
        <f t="shared" si="1"/>
        <v>0.102522</v>
      </c>
      <c r="F48">
        <f t="shared" si="2"/>
        <v>0.10984499999999998</v>
      </c>
      <c r="G48">
        <f t="shared" si="9"/>
        <v>9.5198999999999992E-2</v>
      </c>
      <c r="H48">
        <v>0.13120000000000001</v>
      </c>
      <c r="I48">
        <v>8.7599999999999997E-2</v>
      </c>
      <c r="J48" t="s">
        <v>23</v>
      </c>
      <c r="K48">
        <f t="shared" si="4"/>
        <v>8.958077290727845E-2</v>
      </c>
      <c r="L48" s="4">
        <v>0.84027777777777779</v>
      </c>
      <c r="N48" s="4">
        <f t="shared" si="5"/>
        <v>-0.84027777777777779</v>
      </c>
      <c r="O48" s="5">
        <f t="shared" si="6"/>
        <v>20.166666666666668</v>
      </c>
      <c r="P48" s="5">
        <f t="shared" ca="1" si="8"/>
        <v>356.16666666666669</v>
      </c>
      <c r="Q48">
        <v>0</v>
      </c>
      <c r="R48">
        <v>0</v>
      </c>
      <c r="S48">
        <f t="shared" si="7"/>
        <v>7.3099999999999998E-2</v>
      </c>
      <c r="T48" s="5">
        <f>Table1[[#This Row],[Time_Overall2]]-U47</f>
        <v>24.133333333333326</v>
      </c>
      <c r="U48">
        <v>356.16666666666669</v>
      </c>
    </row>
    <row r="49" spans="1:21" x14ac:dyDescent="0.35">
      <c r="A49" s="3">
        <v>45547</v>
      </c>
      <c r="B49" s="5">
        <f t="shared" ca="1" si="0"/>
        <v>408</v>
      </c>
      <c r="C49" t="s">
        <v>29</v>
      </c>
      <c r="D49">
        <v>1.2734000000000001</v>
      </c>
      <c r="E49">
        <f t="shared" si="1"/>
        <v>8.9138000000000009E-2</v>
      </c>
      <c r="F49">
        <f t="shared" si="2"/>
        <v>9.5505000000000007E-2</v>
      </c>
      <c r="G49">
        <f t="shared" si="9"/>
        <v>8.2771000000000011E-2</v>
      </c>
      <c r="H49">
        <v>0.1346</v>
      </c>
      <c r="I49">
        <v>8.0500000000000002E-2</v>
      </c>
      <c r="J49" t="s">
        <v>21</v>
      </c>
      <c r="K49">
        <f t="shared" si="4"/>
        <v>0.10570127218470236</v>
      </c>
      <c r="L49" s="4"/>
      <c r="N49" s="4">
        <f t="shared" si="5"/>
        <v>0</v>
      </c>
      <c r="O49" s="5">
        <f t="shared" si="6"/>
        <v>0</v>
      </c>
      <c r="P49" s="5">
        <f t="shared" ca="1" si="8"/>
        <v>408</v>
      </c>
      <c r="Q49">
        <f>Table1[[#This Row],[Body_Mass]]-D48</f>
        <v>-0.19119999999999981</v>
      </c>
      <c r="R49">
        <f>Table1[[#This Row],[Weight_Change]]/D48</f>
        <v>-0.13054758978560688</v>
      </c>
      <c r="S49">
        <f t="shared" si="7"/>
        <v>0.13120000000000001</v>
      </c>
      <c r="T49" s="5">
        <f>Table1[[#This Row],[Time_Overall2]]-U48</f>
        <v>51.833333333333314</v>
      </c>
      <c r="U49">
        <v>408</v>
      </c>
    </row>
    <row r="50" spans="1:21" x14ac:dyDescent="0.35">
      <c r="A50" s="3">
        <v>45550</v>
      </c>
      <c r="B50" s="5">
        <f t="shared" ca="1" si="0"/>
        <v>480</v>
      </c>
      <c r="C50" t="s">
        <v>29</v>
      </c>
      <c r="D50">
        <v>1.4742999999999999</v>
      </c>
      <c r="E50">
        <f t="shared" si="1"/>
        <v>0.103201</v>
      </c>
      <c r="F50">
        <f t="shared" si="2"/>
        <v>0.11057249999999999</v>
      </c>
      <c r="G50">
        <f t="shared" si="9"/>
        <v>9.5829499999999998E-2</v>
      </c>
      <c r="H50">
        <v>7.1800000000000003E-2</v>
      </c>
      <c r="I50">
        <v>7.1800000000000003E-2</v>
      </c>
      <c r="J50" t="s">
        <v>22</v>
      </c>
      <c r="K50">
        <f t="shared" si="4"/>
        <v>4.8701078477921732E-2</v>
      </c>
      <c r="N50" s="4">
        <f t="shared" si="5"/>
        <v>0</v>
      </c>
      <c r="O50" s="5">
        <f t="shared" si="6"/>
        <v>0</v>
      </c>
      <c r="P50" s="5">
        <f t="shared" ca="1" si="8"/>
        <v>480</v>
      </c>
      <c r="Q50">
        <f>Table1[[#This Row],[Body_Mass]]-D49</f>
        <v>0.20089999999999986</v>
      </c>
      <c r="R50">
        <f>Table1[[#This Row],[Weight_Change]]/D49</f>
        <v>0.15776660907805862</v>
      </c>
      <c r="S50">
        <f t="shared" si="7"/>
        <v>0.1346</v>
      </c>
      <c r="T50" s="5">
        <f>Table1[[#This Row],[Time_Overall2]]-U49</f>
        <v>72</v>
      </c>
      <c r="U50">
        <v>480</v>
      </c>
    </row>
    <row r="51" spans="1:21" x14ac:dyDescent="0.35">
      <c r="A51" s="3">
        <v>45553</v>
      </c>
      <c r="B51" s="5">
        <f t="shared" ca="1" si="0"/>
        <v>552</v>
      </c>
      <c r="C51" t="s">
        <v>29</v>
      </c>
      <c r="D51">
        <v>1.5780099999999999</v>
      </c>
      <c r="E51">
        <f t="shared" si="1"/>
        <v>0.11046070000000001</v>
      </c>
      <c r="F51">
        <f t="shared" si="2"/>
        <v>0.11835074999999999</v>
      </c>
      <c r="G51">
        <f t="shared" si="9"/>
        <v>0.10257065</v>
      </c>
      <c r="H51">
        <v>0.14000000000000001</v>
      </c>
      <c r="I51">
        <v>5.4399999999999997E-2</v>
      </c>
      <c r="J51" t="s">
        <v>23</v>
      </c>
      <c r="K51">
        <f t="shared" si="4"/>
        <v>8.8719336379363897E-2</v>
      </c>
      <c r="L51" s="4">
        <v>0.38055555555555554</v>
      </c>
      <c r="N51" s="4">
        <f t="shared" si="5"/>
        <v>-0.38055555555555554</v>
      </c>
      <c r="O51" s="5">
        <f t="shared" si="6"/>
        <v>9.1333333333333329</v>
      </c>
      <c r="P51" s="5">
        <f t="shared" ca="1" si="8"/>
        <v>561.13333333333333</v>
      </c>
      <c r="Q51">
        <f>Table1[[#This Row],[Body_Mass]]-D50</f>
        <v>0.10370999999999997</v>
      </c>
      <c r="R51">
        <f>Table1[[#This Row],[Weight_Change]]/D50</f>
        <v>7.0345248592552381E-2</v>
      </c>
      <c r="S51">
        <f t="shared" si="7"/>
        <v>7.1800000000000003E-2</v>
      </c>
      <c r="T51" s="5">
        <f>Table1[[#This Row],[Time_Overall2]]-U50</f>
        <v>81.133333333333326</v>
      </c>
      <c r="U51">
        <v>561.13333333333333</v>
      </c>
    </row>
    <row r="52" spans="1:21" x14ac:dyDescent="0.35">
      <c r="A52" s="15">
        <v>45530</v>
      </c>
      <c r="B52" s="5">
        <f t="shared" ca="1" si="0"/>
        <v>0</v>
      </c>
      <c r="C52" s="16" t="s">
        <v>30</v>
      </c>
      <c r="D52" s="16">
        <v>2.2275999999999998</v>
      </c>
      <c r="E52" s="16">
        <f t="shared" si="1"/>
        <v>0.15593199999999999</v>
      </c>
      <c r="F52" s="16">
        <f t="shared" si="2"/>
        <v>0.16706999999999997</v>
      </c>
      <c r="G52" s="16">
        <f t="shared" si="9"/>
        <v>0.14479399999999998</v>
      </c>
      <c r="H52" s="16">
        <v>0.1938</v>
      </c>
      <c r="I52" s="16"/>
      <c r="J52" s="16" t="s">
        <v>21</v>
      </c>
      <c r="K52" s="16">
        <f t="shared" si="4"/>
        <v>8.6999461303645192E-2</v>
      </c>
      <c r="L52" s="17">
        <v>0.83472222222222225</v>
      </c>
      <c r="M52" s="17">
        <v>0.85277777777777775</v>
      </c>
      <c r="N52" s="17">
        <f t="shared" si="5"/>
        <v>1.8055555555555491E-2</v>
      </c>
      <c r="O52" s="5">
        <f t="shared" si="6"/>
        <v>20.033333333333335</v>
      </c>
      <c r="P52" s="5">
        <f t="shared" ca="1" si="8"/>
        <v>20.033333333333335</v>
      </c>
      <c r="Q52">
        <v>0</v>
      </c>
      <c r="R52">
        <v>0</v>
      </c>
      <c r="T52" s="5"/>
      <c r="U52">
        <v>20.033333333333335</v>
      </c>
    </row>
    <row r="53" spans="1:21" x14ac:dyDescent="0.35">
      <c r="A53" s="18">
        <v>45533</v>
      </c>
      <c r="B53" s="5">
        <f t="shared" ca="1" si="0"/>
        <v>72</v>
      </c>
      <c r="C53" s="19" t="s">
        <v>30</v>
      </c>
      <c r="D53" s="19">
        <v>2.3256999999999999</v>
      </c>
      <c r="E53" s="19">
        <f t="shared" si="1"/>
        <v>0.162799</v>
      </c>
      <c r="F53" s="19">
        <f t="shared" si="2"/>
        <v>0.17442749999999999</v>
      </c>
      <c r="G53" s="19">
        <f t="shared" si="9"/>
        <v>0.15117049999999999</v>
      </c>
      <c r="H53" s="19">
        <v>0.1108</v>
      </c>
      <c r="I53" s="19"/>
      <c r="J53" s="19" t="s">
        <v>21</v>
      </c>
      <c r="K53" s="19">
        <f t="shared" si="4"/>
        <v>4.7641570279915724E-2</v>
      </c>
      <c r="L53" s="20">
        <v>0.8354166666666667</v>
      </c>
      <c r="M53" s="20">
        <v>0.8520833333333333</v>
      </c>
      <c r="N53" s="20">
        <f t="shared" si="5"/>
        <v>1.6666666666666607E-2</v>
      </c>
      <c r="O53" s="5">
        <f t="shared" si="6"/>
        <v>20.05</v>
      </c>
      <c r="P53" s="5">
        <f t="shared" ca="1" si="8"/>
        <v>92.05</v>
      </c>
      <c r="Q53">
        <f>Table1[[#This Row],[Body_Mass]]-D52</f>
        <v>9.8100000000000076E-2</v>
      </c>
      <c r="R53">
        <f>Table1[[#This Row],[Weight_Change]]/D52</f>
        <v>4.4038427006643961E-2</v>
      </c>
      <c r="S53">
        <f t="shared" si="7"/>
        <v>0.1938</v>
      </c>
      <c r="T53" s="5">
        <f>Table1[[#This Row],[Time_Overall2]]-U52</f>
        <v>72.016666666666666</v>
      </c>
      <c r="U53">
        <v>92.05</v>
      </c>
    </row>
    <row r="54" spans="1:21" x14ac:dyDescent="0.35">
      <c r="A54" s="3">
        <v>45538</v>
      </c>
      <c r="B54" s="5">
        <f t="shared" ca="1" si="0"/>
        <v>192</v>
      </c>
      <c r="C54" t="s">
        <v>30</v>
      </c>
      <c r="D54">
        <v>2.2246999999999999</v>
      </c>
      <c r="E54">
        <f t="shared" si="1"/>
        <v>0.15572900000000001</v>
      </c>
      <c r="F54">
        <f t="shared" si="2"/>
        <v>0.16685249999999999</v>
      </c>
      <c r="G54">
        <f t="shared" si="9"/>
        <v>0.1446055</v>
      </c>
      <c r="H54">
        <v>0.1537</v>
      </c>
      <c r="I54">
        <v>0.1537</v>
      </c>
      <c r="J54" t="s">
        <v>21</v>
      </c>
      <c r="K54">
        <f t="shared" si="4"/>
        <v>6.9087966916887678E-2</v>
      </c>
      <c r="L54" s="4">
        <v>0.83472222222222225</v>
      </c>
      <c r="N54" s="4">
        <f t="shared" si="5"/>
        <v>-0.83472222222222225</v>
      </c>
      <c r="O54" s="5">
        <f t="shared" si="6"/>
        <v>20.033333333333335</v>
      </c>
      <c r="P54" s="5">
        <f t="shared" ca="1" si="8"/>
        <v>212.03333333333333</v>
      </c>
      <c r="Q54">
        <f>Table1[[#This Row],[Body_Mass]]-D53</f>
        <v>-0.10099999999999998</v>
      </c>
      <c r="R54">
        <f>Table1[[#This Row],[Weight_Change]]/D53</f>
        <v>-4.3427785182955661E-2</v>
      </c>
      <c r="S54">
        <f t="shared" si="7"/>
        <v>0.1108</v>
      </c>
      <c r="T54" s="5">
        <f>Table1[[#This Row],[Time_Overall2]]-U53</f>
        <v>119.98333333333333</v>
      </c>
      <c r="U54">
        <v>212.03333333333333</v>
      </c>
    </row>
    <row r="55" spans="1:21" x14ac:dyDescent="0.35">
      <c r="A55" s="3">
        <v>45541</v>
      </c>
      <c r="B55" s="5">
        <f t="shared" ca="1" si="0"/>
        <v>264</v>
      </c>
      <c r="C55" t="s">
        <v>30</v>
      </c>
      <c r="D55">
        <v>2.4552999999999998</v>
      </c>
      <c r="E55">
        <f t="shared" si="1"/>
        <v>0.171871</v>
      </c>
      <c r="F55">
        <f t="shared" si="2"/>
        <v>0.18414749999999999</v>
      </c>
      <c r="G55">
        <f t="shared" si="9"/>
        <v>0.1595945</v>
      </c>
      <c r="H55">
        <v>0.13450000000000001</v>
      </c>
      <c r="I55">
        <v>7.7299999999999994E-2</v>
      </c>
      <c r="J55" t="s">
        <v>22</v>
      </c>
      <c r="K55">
        <f t="shared" si="4"/>
        <v>5.4779456685537416E-2</v>
      </c>
      <c r="L55" s="4">
        <v>0.84722222222222221</v>
      </c>
      <c r="N55" s="4">
        <f t="shared" si="5"/>
        <v>-0.84722222222222221</v>
      </c>
      <c r="O55" s="5">
        <f t="shared" si="6"/>
        <v>20.333333333333332</v>
      </c>
      <c r="P55" s="5">
        <f t="shared" ca="1" si="8"/>
        <v>284.33333333333331</v>
      </c>
      <c r="Q55">
        <f>Table1[[#This Row],[Body_Mass]]-D54</f>
        <v>0.23059999999999992</v>
      </c>
      <c r="R55">
        <f>Table1[[#This Row],[Weight_Change]]/D54</f>
        <v>0.10365442531577287</v>
      </c>
      <c r="S55">
        <f t="shared" si="7"/>
        <v>0.1537</v>
      </c>
      <c r="T55" s="5">
        <f>Table1[[#This Row],[Time_Overall2]]-U54</f>
        <v>72.299999999999983</v>
      </c>
      <c r="U55">
        <v>284.33333333333331</v>
      </c>
    </row>
    <row r="56" spans="1:21" x14ac:dyDescent="0.35">
      <c r="A56" s="3">
        <v>45544</v>
      </c>
      <c r="B56" s="5">
        <f t="shared" ca="1" si="0"/>
        <v>336</v>
      </c>
      <c r="C56" t="s">
        <v>30</v>
      </c>
      <c r="D56">
        <v>2.3885000000000001</v>
      </c>
      <c r="E56">
        <f t="shared" si="1"/>
        <v>0.16719500000000001</v>
      </c>
      <c r="F56">
        <f t="shared" si="2"/>
        <v>0.17913750000000001</v>
      </c>
      <c r="G56">
        <f t="shared" si="9"/>
        <v>0.15525250000000002</v>
      </c>
      <c r="H56">
        <v>5.8099999999999999E-2</v>
      </c>
      <c r="I56">
        <v>5.8099999999999999E-2</v>
      </c>
      <c r="J56" t="s">
        <v>23</v>
      </c>
      <c r="K56">
        <f t="shared" si="4"/>
        <v>2.4324890098388108E-2</v>
      </c>
      <c r="L56" s="4">
        <v>0.84027777777777779</v>
      </c>
      <c r="N56" s="4">
        <f t="shared" si="5"/>
        <v>-0.84027777777777779</v>
      </c>
      <c r="O56" s="5">
        <f t="shared" si="6"/>
        <v>20.166666666666668</v>
      </c>
      <c r="P56" s="5">
        <f t="shared" ca="1" si="8"/>
        <v>356.16666666666669</v>
      </c>
      <c r="Q56">
        <f>Table1[[#This Row],[Body_Mass]]-D55</f>
        <v>-6.6799999999999748E-2</v>
      </c>
      <c r="R56">
        <f>Table1[[#This Row],[Weight_Change]]/D55</f>
        <v>-2.7206451350140413E-2</v>
      </c>
      <c r="S56">
        <f t="shared" si="7"/>
        <v>0.13450000000000001</v>
      </c>
      <c r="T56" s="5">
        <f>Table1[[#This Row],[Time_Overall2]]-U55</f>
        <v>71.833333333333371</v>
      </c>
      <c r="U56">
        <v>356.16666666666669</v>
      </c>
    </row>
    <row r="57" spans="1:21" x14ac:dyDescent="0.35">
      <c r="A57" s="21">
        <v>45547</v>
      </c>
      <c r="B57" s="5">
        <f t="shared" ca="1" si="0"/>
        <v>408</v>
      </c>
      <c r="C57" s="22" t="s">
        <v>30</v>
      </c>
      <c r="D57" s="22">
        <v>2.4239999999999999</v>
      </c>
      <c r="E57" s="22">
        <f t="shared" si="1"/>
        <v>0.16968000000000003</v>
      </c>
      <c r="F57" s="22">
        <f t="shared" si="2"/>
        <v>0.18179999999999999</v>
      </c>
      <c r="G57" s="22">
        <f t="shared" si="9"/>
        <v>0.15756000000000001</v>
      </c>
      <c r="H57" s="22">
        <v>0.109</v>
      </c>
      <c r="I57" s="22">
        <v>0.109</v>
      </c>
      <c r="J57" s="22" t="s">
        <v>21</v>
      </c>
      <c r="K57" s="22">
        <f t="shared" si="4"/>
        <v>4.496699669966997E-2</v>
      </c>
      <c r="L57" s="23">
        <v>0.83472222222222225</v>
      </c>
      <c r="M57" s="23">
        <v>0.84722222222222221</v>
      </c>
      <c r="N57" s="23">
        <f t="shared" si="5"/>
        <v>1.2499999999999956E-2</v>
      </c>
      <c r="O57" s="5">
        <f t="shared" si="6"/>
        <v>20.033333333333335</v>
      </c>
      <c r="P57" s="5">
        <f t="shared" ca="1" si="8"/>
        <v>428.03333333333336</v>
      </c>
      <c r="Q57">
        <f>Table1[[#This Row],[Body_Mass]]-D56</f>
        <v>3.5499999999999865E-2</v>
      </c>
      <c r="R57">
        <f>Table1[[#This Row],[Weight_Change]]/D56</f>
        <v>1.486288465564156E-2</v>
      </c>
      <c r="S57">
        <f t="shared" si="7"/>
        <v>5.8099999999999999E-2</v>
      </c>
      <c r="T57" s="5">
        <f>Table1[[#This Row],[Time_Overall2]]-U56</f>
        <v>71.866666666666674</v>
      </c>
      <c r="U57">
        <v>428.03333333333336</v>
      </c>
    </row>
    <row r="58" spans="1:21" x14ac:dyDescent="0.35">
      <c r="A58" s="21">
        <v>45550</v>
      </c>
      <c r="B58" s="5">
        <f t="shared" ca="1" si="0"/>
        <v>480</v>
      </c>
      <c r="C58" s="22" t="s">
        <v>30</v>
      </c>
      <c r="D58" s="22">
        <v>2.4716999999999998</v>
      </c>
      <c r="E58" s="22">
        <f t="shared" si="1"/>
        <v>0.17301900000000001</v>
      </c>
      <c r="F58" s="22">
        <f t="shared" si="2"/>
        <v>0.18537749999999997</v>
      </c>
      <c r="G58" s="22">
        <f t="shared" si="9"/>
        <v>0.16066049999999998</v>
      </c>
      <c r="H58" s="22">
        <v>9.0399999999999994E-2</v>
      </c>
      <c r="I58" s="22">
        <v>9.0399999999999994E-2</v>
      </c>
      <c r="J58" s="22" t="s">
        <v>22</v>
      </c>
      <c r="K58" s="22">
        <f t="shared" si="4"/>
        <v>3.6574017882429095E-2</v>
      </c>
      <c r="L58" s="23">
        <v>0.83263888888888893</v>
      </c>
      <c r="M58" s="23">
        <v>0.84166666666666667</v>
      </c>
      <c r="N58" s="23">
        <f t="shared" si="5"/>
        <v>9.0277777777777457E-3</v>
      </c>
      <c r="O58" s="5">
        <f t="shared" si="6"/>
        <v>19.983333333333334</v>
      </c>
      <c r="P58" s="5">
        <f t="shared" ca="1" si="8"/>
        <v>499.98333333333335</v>
      </c>
      <c r="Q58">
        <f>Table1[[#This Row],[Body_Mass]]-D57</f>
        <v>4.7699999999999854E-2</v>
      </c>
      <c r="R58">
        <f>Table1[[#This Row],[Weight_Change]]/D57</f>
        <v>1.9678217821782119E-2</v>
      </c>
      <c r="S58">
        <f t="shared" si="7"/>
        <v>0.109</v>
      </c>
      <c r="T58" s="5">
        <f>Table1[[#This Row],[Time_Overall2]]-U57</f>
        <v>71.949999999999989</v>
      </c>
      <c r="U58">
        <v>499.98333333333335</v>
      </c>
    </row>
    <row r="59" spans="1:21" x14ac:dyDescent="0.35">
      <c r="A59" s="3">
        <v>45553</v>
      </c>
      <c r="B59" s="5">
        <f t="shared" ca="1" si="0"/>
        <v>552</v>
      </c>
      <c r="C59" t="s">
        <v>30</v>
      </c>
      <c r="D59">
        <v>2.3178999999999998</v>
      </c>
      <c r="E59">
        <f t="shared" si="1"/>
        <v>0.16225300000000001</v>
      </c>
      <c r="F59">
        <f t="shared" si="2"/>
        <v>0.17384249999999998</v>
      </c>
      <c r="G59">
        <f t="shared" si="9"/>
        <v>0.15066350000000001</v>
      </c>
      <c r="J59" t="s">
        <v>23</v>
      </c>
      <c r="K59">
        <f t="shared" si="4"/>
        <v>0</v>
      </c>
      <c r="L59" s="4">
        <v>0.38055555555555554</v>
      </c>
      <c r="N59" s="4">
        <f t="shared" si="5"/>
        <v>-0.38055555555555554</v>
      </c>
      <c r="O59" s="5">
        <f t="shared" si="6"/>
        <v>9.1333333333333329</v>
      </c>
      <c r="P59" s="5">
        <f t="shared" ca="1" si="8"/>
        <v>561.13333333333333</v>
      </c>
      <c r="Q59">
        <f>Table1[[#This Row],[Body_Mass]]-D58</f>
        <v>-0.15379999999999994</v>
      </c>
      <c r="R59">
        <f>Table1[[#This Row],[Weight_Change]]/D58</f>
        <v>-6.2224379981389306E-2</v>
      </c>
      <c r="S59">
        <f t="shared" si="7"/>
        <v>9.0399999999999994E-2</v>
      </c>
      <c r="T59" s="5">
        <f>Table1[[#This Row],[Time_Overall2]]-U58</f>
        <v>61.149999999999977</v>
      </c>
      <c r="U59">
        <v>561.13333333333333</v>
      </c>
    </row>
    <row r="60" spans="1:21" x14ac:dyDescent="0.35">
      <c r="A60" s="9">
        <v>45556</v>
      </c>
      <c r="B60" s="24">
        <f t="shared" ca="1" si="0"/>
        <v>624</v>
      </c>
      <c r="C60" s="10" t="s">
        <v>30</v>
      </c>
      <c r="D60" s="10">
        <v>2.4312</v>
      </c>
      <c r="E60" s="10">
        <f t="shared" si="1"/>
        <v>0.17018400000000003</v>
      </c>
      <c r="F60" s="10">
        <f t="shared" si="2"/>
        <v>0.18234</v>
      </c>
      <c r="G60" s="10">
        <f t="shared" si="9"/>
        <v>0.158028</v>
      </c>
      <c r="H60" s="10">
        <v>0</v>
      </c>
      <c r="I60" s="10">
        <v>0</v>
      </c>
      <c r="J60" s="10" t="s">
        <v>21</v>
      </c>
      <c r="K60" s="10">
        <f t="shared" si="4"/>
        <v>0</v>
      </c>
      <c r="L60" s="11">
        <v>0.83472222222222225</v>
      </c>
      <c r="M60" s="11">
        <v>0.84305555555555556</v>
      </c>
      <c r="N60" s="11">
        <f t="shared" si="5"/>
        <v>8.3333333333333037E-3</v>
      </c>
      <c r="O60" s="24">
        <f t="shared" si="6"/>
        <v>20.033333333333335</v>
      </c>
      <c r="P60" s="24">
        <f t="shared" ca="1" si="8"/>
        <v>644.0333333333333</v>
      </c>
      <c r="Q60">
        <f>Table1[[#This Row],[Body_Mass]]-D59</f>
        <v>0.11330000000000018</v>
      </c>
      <c r="R60">
        <f>Table1[[#This Row],[Weight_Change]]/D59</f>
        <v>4.8880452133396687E-2</v>
      </c>
      <c r="S60">
        <f t="shared" si="7"/>
        <v>0</v>
      </c>
      <c r="T60" s="5">
        <f>Table1[[#This Row],[Time_Overall2]]-U59</f>
        <v>82.899999999999977</v>
      </c>
      <c r="U60">
        <v>644.0333333333333</v>
      </c>
    </row>
    <row r="61" spans="1:21" x14ac:dyDescent="0.35">
      <c r="A61" s="3">
        <v>45557</v>
      </c>
      <c r="B61" s="5">
        <f t="shared" ca="1" si="0"/>
        <v>648</v>
      </c>
      <c r="C61" t="s">
        <v>30</v>
      </c>
      <c r="D61">
        <v>2.4312</v>
      </c>
      <c r="E61">
        <f t="shared" si="1"/>
        <v>0.17018400000000003</v>
      </c>
      <c r="F61">
        <f t="shared" si="2"/>
        <v>0.18234</v>
      </c>
      <c r="G61">
        <f t="shared" si="9"/>
        <v>0.158028</v>
      </c>
      <c r="H61">
        <v>5.7700000000000001E-2</v>
      </c>
      <c r="I61">
        <v>5.7700000000000001E-2</v>
      </c>
      <c r="J61" t="s">
        <v>21</v>
      </c>
      <c r="K61">
        <f t="shared" si="4"/>
        <v>2.3733135899967096E-2</v>
      </c>
      <c r="L61" s="4">
        <v>0.375</v>
      </c>
      <c r="N61" s="4">
        <f t="shared" si="5"/>
        <v>-0.375</v>
      </c>
      <c r="O61" s="5">
        <f t="shared" si="6"/>
        <v>9</v>
      </c>
      <c r="P61" s="5">
        <f t="shared" ca="1" si="8"/>
        <v>657</v>
      </c>
      <c r="Q61">
        <v>0</v>
      </c>
      <c r="R61">
        <v>0</v>
      </c>
      <c r="S61">
        <f t="shared" si="7"/>
        <v>0</v>
      </c>
      <c r="T61" s="5">
        <f>Table1[[#This Row],[Time_Overall2]]-U60</f>
        <v>12.966666666666697</v>
      </c>
      <c r="U61">
        <v>657</v>
      </c>
    </row>
    <row r="62" spans="1:21" x14ac:dyDescent="0.35">
      <c r="A62" s="3">
        <v>45530</v>
      </c>
      <c r="B62" s="5">
        <f t="shared" ca="1" si="0"/>
        <v>0</v>
      </c>
      <c r="C62" t="s">
        <v>31</v>
      </c>
      <c r="D62">
        <v>1.6971000000000001</v>
      </c>
      <c r="E62">
        <f t="shared" si="1"/>
        <v>0.11879700000000001</v>
      </c>
      <c r="F62">
        <f t="shared" si="2"/>
        <v>0.12728249999999999</v>
      </c>
      <c r="G62">
        <f t="shared" si="9"/>
        <v>0.11031150000000001</v>
      </c>
      <c r="H62">
        <v>0.1668</v>
      </c>
      <c r="J62" t="s">
        <v>21</v>
      </c>
      <c r="K62">
        <f t="shared" si="4"/>
        <v>9.8285310235106949E-2</v>
      </c>
      <c r="L62" s="4">
        <v>0.83472222222222225</v>
      </c>
      <c r="N62" s="4">
        <f t="shared" si="5"/>
        <v>-0.83472222222222225</v>
      </c>
      <c r="O62" s="5">
        <f t="shared" si="6"/>
        <v>20.033333333333335</v>
      </c>
      <c r="P62" s="5">
        <f t="shared" ca="1" si="8"/>
        <v>20.033333333333335</v>
      </c>
      <c r="Q62">
        <v>0</v>
      </c>
      <c r="R62">
        <v>0</v>
      </c>
      <c r="T62" s="5"/>
      <c r="U62">
        <v>20.033333333333335</v>
      </c>
    </row>
    <row r="63" spans="1:21" x14ac:dyDescent="0.35">
      <c r="A63" s="3">
        <v>45533</v>
      </c>
      <c r="B63" s="5">
        <f t="shared" ca="1" si="0"/>
        <v>72</v>
      </c>
      <c r="C63" t="s">
        <v>31</v>
      </c>
      <c r="D63">
        <v>1.7265999999999999</v>
      </c>
      <c r="E63">
        <f t="shared" si="1"/>
        <v>0.12086200000000001</v>
      </c>
      <c r="F63">
        <f t="shared" si="2"/>
        <v>0.129495</v>
      </c>
      <c r="G63">
        <f t="shared" si="9"/>
        <v>0.112229</v>
      </c>
      <c r="H63">
        <v>0.17019999999999999</v>
      </c>
      <c r="J63" t="s">
        <v>21</v>
      </c>
      <c r="K63">
        <f t="shared" si="4"/>
        <v>9.8575234565041123E-2</v>
      </c>
      <c r="L63" s="4">
        <v>0.84166666666666667</v>
      </c>
      <c r="N63" s="4">
        <f t="shared" si="5"/>
        <v>-0.84166666666666667</v>
      </c>
      <c r="O63" s="5">
        <f t="shared" si="6"/>
        <v>20.2</v>
      </c>
      <c r="P63" s="5">
        <f t="shared" ca="1" si="8"/>
        <v>92.2</v>
      </c>
      <c r="Q63">
        <f>Table1[[#This Row],[Body_Mass]]-D62</f>
        <v>2.949999999999986E-2</v>
      </c>
      <c r="R63">
        <f>Table1[[#This Row],[Weight_Change]]/D62</f>
        <v>1.738259383654461E-2</v>
      </c>
      <c r="S63">
        <f t="shared" si="7"/>
        <v>0.1668</v>
      </c>
      <c r="T63" s="5">
        <f>Table1[[#This Row],[Time_Overall2]]-U62</f>
        <v>72.166666666666671</v>
      </c>
      <c r="U63">
        <v>92.2</v>
      </c>
    </row>
    <row r="64" spans="1:21" x14ac:dyDescent="0.35">
      <c r="A64" s="6">
        <v>45538</v>
      </c>
      <c r="B64" s="5">
        <f t="shared" ca="1" si="0"/>
        <v>192</v>
      </c>
      <c r="C64" s="7" t="s">
        <v>31</v>
      </c>
      <c r="D64" s="7">
        <v>1.8471</v>
      </c>
      <c r="E64" s="7">
        <f t="shared" si="1"/>
        <v>0.12929700000000002</v>
      </c>
      <c r="F64" s="7">
        <f t="shared" si="2"/>
        <v>0.1385325</v>
      </c>
      <c r="G64" s="7">
        <f t="shared" si="9"/>
        <v>0.1200615</v>
      </c>
      <c r="H64" s="7">
        <v>0.13120000000000001</v>
      </c>
      <c r="I64" s="7">
        <v>0.13120000000000001</v>
      </c>
      <c r="J64" s="7" t="s">
        <v>21</v>
      </c>
      <c r="K64" s="7">
        <f t="shared" si="4"/>
        <v>7.1030263656542691E-2</v>
      </c>
      <c r="L64" s="8">
        <v>0.83472222222222225</v>
      </c>
      <c r="M64" s="8">
        <v>0.84166666666666667</v>
      </c>
      <c r="N64" s="8">
        <f t="shared" si="5"/>
        <v>6.9444444444444198E-3</v>
      </c>
      <c r="O64" s="5">
        <f t="shared" si="6"/>
        <v>20.033333333333335</v>
      </c>
      <c r="P64" s="5">
        <f t="shared" ca="1" si="8"/>
        <v>212.03333333333333</v>
      </c>
      <c r="Q64">
        <f>Table1[[#This Row],[Body_Mass]]-D63</f>
        <v>0.12050000000000005</v>
      </c>
      <c r="R64">
        <f>Table1[[#This Row],[Weight_Change]]/D63</f>
        <v>6.9790339395343487E-2</v>
      </c>
      <c r="S64">
        <f t="shared" si="7"/>
        <v>0.17019999999999999</v>
      </c>
      <c r="T64" s="5">
        <f>Table1[[#This Row],[Time_Overall2]]-U63</f>
        <v>119.83333333333333</v>
      </c>
      <c r="U64">
        <v>212.03333333333333</v>
      </c>
    </row>
    <row r="65" spans="1:21" x14ac:dyDescent="0.35">
      <c r="A65" s="9">
        <v>45541</v>
      </c>
      <c r="B65" s="5">
        <f t="shared" ca="1" si="0"/>
        <v>264</v>
      </c>
      <c r="C65" s="10" t="s">
        <v>31</v>
      </c>
      <c r="D65" s="10">
        <v>1.8928</v>
      </c>
      <c r="E65" s="10">
        <f t="shared" si="1"/>
        <v>0.132496</v>
      </c>
      <c r="F65" s="10">
        <f t="shared" si="2"/>
        <v>0.14196</v>
      </c>
      <c r="G65" s="10">
        <f t="shared" si="9"/>
        <v>0.123032</v>
      </c>
      <c r="H65" s="10">
        <v>0</v>
      </c>
      <c r="I65" s="10">
        <v>0</v>
      </c>
      <c r="J65" s="10" t="s">
        <v>22</v>
      </c>
      <c r="K65" s="10">
        <f t="shared" si="4"/>
        <v>0</v>
      </c>
      <c r="L65" s="11">
        <v>0.84722222222222221</v>
      </c>
      <c r="M65" s="11">
        <v>0.8520833333333333</v>
      </c>
      <c r="N65" s="11">
        <f t="shared" si="5"/>
        <v>4.8611111111110938E-3</v>
      </c>
      <c r="O65" s="5">
        <f t="shared" si="6"/>
        <v>20.333333333333332</v>
      </c>
      <c r="P65" s="5">
        <f t="shared" ca="1" si="8"/>
        <v>284.33333333333331</v>
      </c>
      <c r="Q65">
        <f>Table1[[#This Row],[Body_Mass]]-D64</f>
        <v>4.5700000000000074E-2</v>
      </c>
      <c r="R65">
        <f>Table1[[#This Row],[Weight_Change]]/D64</f>
        <v>2.4741486654756145E-2</v>
      </c>
      <c r="S65">
        <f t="shared" si="7"/>
        <v>0.13120000000000001</v>
      </c>
      <c r="T65" s="5">
        <f>Table1[[#This Row],[Time_Overall2]]-U64</f>
        <v>72.299999999999983</v>
      </c>
      <c r="U65">
        <v>284.33333333333331</v>
      </c>
    </row>
    <row r="66" spans="1:21" x14ac:dyDescent="0.35">
      <c r="A66" s="3">
        <v>45542</v>
      </c>
      <c r="B66" s="5">
        <f t="shared" ref="B66:B72" ca="1" si="10">(A66-$B$4)*24</f>
        <v>288</v>
      </c>
      <c r="C66" t="s">
        <v>31</v>
      </c>
      <c r="D66">
        <v>1.7297</v>
      </c>
      <c r="E66">
        <f t="shared" ref="E66:E72" si="11">D66*0.07</f>
        <v>0.12107900000000001</v>
      </c>
      <c r="F66">
        <f t="shared" ref="F66:F72" si="12">D66*0.075</f>
        <v>0.1297275</v>
      </c>
      <c r="G66">
        <f t="shared" si="9"/>
        <v>0.1124305</v>
      </c>
      <c r="H66">
        <v>3.61E-2</v>
      </c>
      <c r="I66">
        <v>3.61E-2</v>
      </c>
      <c r="J66" t="s">
        <v>22</v>
      </c>
      <c r="K66">
        <f t="shared" ref="K66:K72" si="13">(H66/D66)*100%</f>
        <v>2.0870671214661501E-2</v>
      </c>
      <c r="L66" s="4">
        <v>0.83819444444444446</v>
      </c>
      <c r="N66" s="4">
        <f t="shared" ref="N66:N72" si="14">M66-L66</f>
        <v>-0.83819444444444446</v>
      </c>
      <c r="O66" s="5">
        <f t="shared" ref="O66:O72" si="15">L66*24</f>
        <v>20.116666666666667</v>
      </c>
      <c r="P66" s="5">
        <f t="shared" ref="P66:P72" ca="1" si="16">O66+B66</f>
        <v>308.11666666666667</v>
      </c>
      <c r="Q66">
        <f>Table1[[#This Row],[Body_Mass]]-D65</f>
        <v>-0.16310000000000002</v>
      </c>
      <c r="R66">
        <f>Table1[[#This Row],[Weight_Change]]/D65</f>
        <v>-8.6168639053254448E-2</v>
      </c>
      <c r="S66">
        <f t="shared" si="7"/>
        <v>0</v>
      </c>
      <c r="T66" s="5">
        <f>Table1[[#This Row],[Time_Overall2]]-U65</f>
        <v>23.78333333333336</v>
      </c>
      <c r="U66">
        <v>308.11666666666667</v>
      </c>
    </row>
    <row r="67" spans="1:21" x14ac:dyDescent="0.35">
      <c r="A67" s="3">
        <v>45544</v>
      </c>
      <c r="B67" s="5">
        <f t="shared" ca="1" si="10"/>
        <v>336</v>
      </c>
      <c r="C67" t="s">
        <v>31</v>
      </c>
      <c r="D67">
        <v>1.8012999999999999</v>
      </c>
      <c r="E67">
        <f t="shared" si="11"/>
        <v>0.12609100000000001</v>
      </c>
      <c r="F67">
        <f t="shared" si="12"/>
        <v>0.13509749999999998</v>
      </c>
      <c r="G67">
        <f t="shared" si="9"/>
        <v>0.11708449999999999</v>
      </c>
      <c r="H67">
        <v>0.13139999999999999</v>
      </c>
      <c r="I67">
        <v>8.2400000000000001E-2</v>
      </c>
      <c r="J67" t="s">
        <v>23</v>
      </c>
      <c r="K67">
        <f t="shared" si="13"/>
        <v>7.2947315827457948E-2</v>
      </c>
      <c r="L67" s="4">
        <v>0.84027777777777779</v>
      </c>
      <c r="N67" s="4">
        <f t="shared" si="14"/>
        <v>-0.84027777777777779</v>
      </c>
      <c r="O67" s="5">
        <f t="shared" si="15"/>
        <v>20.166666666666668</v>
      </c>
      <c r="P67" s="5">
        <f t="shared" ca="1" si="16"/>
        <v>356.16666666666669</v>
      </c>
      <c r="Q67">
        <f>Table1[[#This Row],[Body_Mass]]-D66</f>
        <v>7.1599999999999886E-2</v>
      </c>
      <c r="R67">
        <f>Table1[[#This Row],[Weight_Change]]/D66</f>
        <v>4.1394461467306402E-2</v>
      </c>
      <c r="S67">
        <f t="shared" ref="S67:S72" si="17">H66</f>
        <v>3.61E-2</v>
      </c>
      <c r="T67" s="5">
        <f>Table1[[#This Row],[Time_Overall2]]-U66</f>
        <v>48.050000000000011</v>
      </c>
      <c r="U67">
        <v>356.16666666666669</v>
      </c>
    </row>
    <row r="68" spans="1:21" x14ac:dyDescent="0.35">
      <c r="A68" s="3">
        <v>45547</v>
      </c>
      <c r="B68" s="5">
        <f t="shared" ca="1" si="10"/>
        <v>408</v>
      </c>
      <c r="C68" t="s">
        <v>31</v>
      </c>
      <c r="D68">
        <v>1.7236</v>
      </c>
      <c r="E68">
        <f t="shared" si="11"/>
        <v>0.12065200000000001</v>
      </c>
      <c r="F68">
        <f t="shared" si="12"/>
        <v>0.12927</v>
      </c>
      <c r="G68">
        <f t="shared" si="9"/>
        <v>0.11203400000000001</v>
      </c>
      <c r="J68" t="s">
        <v>21</v>
      </c>
      <c r="K68">
        <f t="shared" si="13"/>
        <v>0</v>
      </c>
      <c r="L68" s="4"/>
      <c r="N68" s="4">
        <f t="shared" si="14"/>
        <v>0</v>
      </c>
      <c r="O68" s="5">
        <f t="shared" si="15"/>
        <v>0</v>
      </c>
      <c r="P68" s="5">
        <f t="shared" ca="1" si="16"/>
        <v>408</v>
      </c>
      <c r="Q68">
        <f>Table1[[#This Row],[Body_Mass]]-D67</f>
        <v>-7.769999999999988E-2</v>
      </c>
      <c r="R68">
        <f>Table1[[#This Row],[Weight_Change]]/D67</f>
        <v>-4.3135513240437399E-2</v>
      </c>
      <c r="S68">
        <f t="shared" si="17"/>
        <v>0.13139999999999999</v>
      </c>
      <c r="T68" s="5">
        <f>Table1[[#This Row],[Time_Overall2]]-U67</f>
        <v>51.833333333333314</v>
      </c>
      <c r="U68">
        <v>408</v>
      </c>
    </row>
    <row r="69" spans="1:21" x14ac:dyDescent="0.35">
      <c r="A69" s="3">
        <v>45549</v>
      </c>
      <c r="B69" s="5">
        <f t="shared" ca="1" si="10"/>
        <v>456</v>
      </c>
      <c r="C69" t="s">
        <v>31</v>
      </c>
      <c r="D69">
        <v>1.6954</v>
      </c>
      <c r="E69">
        <f t="shared" si="11"/>
        <v>0.11867800000000001</v>
      </c>
      <c r="F69">
        <f t="shared" si="12"/>
        <v>0.12715499999999999</v>
      </c>
      <c r="G69">
        <f t="shared" si="9"/>
        <v>0.11020100000000001</v>
      </c>
      <c r="H69">
        <v>4.0500000000000001E-2</v>
      </c>
      <c r="I69">
        <v>4.0500000000000001E-2</v>
      </c>
      <c r="J69" t="s">
        <v>22</v>
      </c>
      <c r="K69">
        <f t="shared" si="13"/>
        <v>2.3888167983956588E-2</v>
      </c>
      <c r="L69" s="4">
        <v>0.83888888888888891</v>
      </c>
      <c r="N69" s="4">
        <f t="shared" si="14"/>
        <v>-0.83888888888888891</v>
      </c>
      <c r="O69" s="5">
        <f t="shared" si="15"/>
        <v>20.133333333333333</v>
      </c>
      <c r="P69" s="5">
        <f t="shared" ca="1" si="16"/>
        <v>476.13333333333333</v>
      </c>
      <c r="Q69">
        <f>Table1[[#This Row],[Body_Mass]]-D68</f>
        <v>-2.8200000000000003E-2</v>
      </c>
      <c r="R69">
        <f>Table1[[#This Row],[Weight_Change]]/D68</f>
        <v>-1.6361104664655374E-2</v>
      </c>
      <c r="S69">
        <f t="shared" si="17"/>
        <v>0</v>
      </c>
      <c r="T69" s="5">
        <f>Table1[[#This Row],[Time_Overall2]]-U68</f>
        <v>68.133333333333326</v>
      </c>
      <c r="U69">
        <v>476.13333333333333</v>
      </c>
    </row>
    <row r="70" spans="1:21" x14ac:dyDescent="0.35">
      <c r="A70" s="3">
        <v>45550</v>
      </c>
      <c r="B70" s="5">
        <f t="shared" ca="1" si="10"/>
        <v>480</v>
      </c>
      <c r="C70" t="s">
        <v>31</v>
      </c>
      <c r="D70">
        <v>1.6954</v>
      </c>
      <c r="E70">
        <f t="shared" si="11"/>
        <v>0.11867800000000001</v>
      </c>
      <c r="F70">
        <f t="shared" si="12"/>
        <v>0.12715499999999999</v>
      </c>
      <c r="G70">
        <f t="shared" si="9"/>
        <v>0.11020100000000001</v>
      </c>
      <c r="H70">
        <v>6.3299999999999995E-2</v>
      </c>
      <c r="I70">
        <v>6.3299999999999995E-2</v>
      </c>
      <c r="J70" t="s">
        <v>22</v>
      </c>
      <c r="K70">
        <f t="shared" si="13"/>
        <v>3.7336321811961774E-2</v>
      </c>
      <c r="N70" s="4">
        <f t="shared" si="14"/>
        <v>0</v>
      </c>
      <c r="O70" s="5">
        <f t="shared" si="15"/>
        <v>0</v>
      </c>
      <c r="P70" s="5">
        <f t="shared" ca="1" si="16"/>
        <v>480</v>
      </c>
      <c r="Q70">
        <v>0</v>
      </c>
      <c r="R70">
        <v>0</v>
      </c>
      <c r="S70">
        <f t="shared" si="17"/>
        <v>4.0500000000000001E-2</v>
      </c>
      <c r="T70" s="5">
        <f>Table1[[#This Row],[Time_Overall2]]-U69</f>
        <v>3.8666666666666742</v>
      </c>
      <c r="U70">
        <v>480</v>
      </c>
    </row>
    <row r="71" spans="1:21" x14ac:dyDescent="0.35">
      <c r="A71" s="3">
        <v>45553</v>
      </c>
      <c r="B71" s="5">
        <f t="shared" ca="1" si="10"/>
        <v>552</v>
      </c>
      <c r="C71" t="s">
        <v>31</v>
      </c>
      <c r="D71">
        <v>1.6197999999999999</v>
      </c>
      <c r="E71">
        <f t="shared" si="11"/>
        <v>0.113386</v>
      </c>
      <c r="F71">
        <f t="shared" si="12"/>
        <v>0.12148499999999998</v>
      </c>
      <c r="G71">
        <f t="shared" si="9"/>
        <v>0.10528699999999999</v>
      </c>
      <c r="H71">
        <v>0.1145</v>
      </c>
      <c r="I71">
        <v>6.8099999999999994E-2</v>
      </c>
      <c r="J71" t="s">
        <v>23</v>
      </c>
      <c r="K71">
        <f t="shared" si="13"/>
        <v>7.0687739227065075E-2</v>
      </c>
      <c r="L71" s="4">
        <v>0.83680555555555558</v>
      </c>
      <c r="M71" s="4">
        <v>0.84305555555555556</v>
      </c>
      <c r="N71" s="4">
        <f t="shared" si="14"/>
        <v>6.2499999999999778E-3</v>
      </c>
      <c r="O71" s="5">
        <f t="shared" si="15"/>
        <v>20.083333333333336</v>
      </c>
      <c r="P71" s="5">
        <f t="shared" ca="1" si="16"/>
        <v>572.08333333333337</v>
      </c>
      <c r="Q71">
        <f>Table1[[#This Row],[Body_Mass]]-D70</f>
        <v>-7.5600000000000112E-2</v>
      </c>
      <c r="R71">
        <f>Table1[[#This Row],[Weight_Change]]/D70</f>
        <v>-4.4591246903385694E-2</v>
      </c>
      <c r="S71">
        <f t="shared" si="17"/>
        <v>6.3299999999999995E-2</v>
      </c>
      <c r="T71" s="5">
        <f>Table1[[#This Row],[Time_Overall2]]-U70</f>
        <v>92.083333333333371</v>
      </c>
      <c r="U71">
        <v>572.08333333333337</v>
      </c>
    </row>
    <row r="72" spans="1:21" x14ac:dyDescent="0.35">
      <c r="A72" s="3">
        <v>45556</v>
      </c>
      <c r="B72" s="5">
        <f t="shared" ca="1" si="10"/>
        <v>624</v>
      </c>
      <c r="C72" t="s">
        <v>31</v>
      </c>
      <c r="D72">
        <v>1.6883999999999999</v>
      </c>
      <c r="E72">
        <f t="shared" si="11"/>
        <v>0.118188</v>
      </c>
      <c r="F72">
        <f t="shared" si="12"/>
        <v>0.12662999999999999</v>
      </c>
      <c r="G72">
        <f t="shared" si="9"/>
        <v>0.109746</v>
      </c>
      <c r="H72">
        <v>7.51E-2</v>
      </c>
      <c r="I72">
        <v>7.51E-2</v>
      </c>
      <c r="J72" t="s">
        <v>21</v>
      </c>
      <c r="K72">
        <f t="shared" si="13"/>
        <v>4.4479981047145227E-2</v>
      </c>
      <c r="L72" s="4">
        <v>0.83472222222222225</v>
      </c>
      <c r="N72" s="4">
        <f t="shared" si="14"/>
        <v>-0.83472222222222225</v>
      </c>
      <c r="O72" s="5">
        <f t="shared" si="15"/>
        <v>20.033333333333335</v>
      </c>
      <c r="P72" s="5">
        <f t="shared" ca="1" si="16"/>
        <v>644.0333333333333</v>
      </c>
      <c r="Q72">
        <f>Table1[[#This Row],[Body_Mass]]-D71</f>
        <v>6.8599999999999994E-2</v>
      </c>
      <c r="R72">
        <f>Table1[[#This Row],[Weight_Change]]/D71</f>
        <v>4.2350907519446847E-2</v>
      </c>
      <c r="S72">
        <f t="shared" si="17"/>
        <v>0.1145</v>
      </c>
      <c r="T72" s="5">
        <f>Table1[[#This Row],[Time_Overall2]]-U71</f>
        <v>71.949999999999932</v>
      </c>
      <c r="U72">
        <v>644.0333333333333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Glover</dc:creator>
  <cp:lastModifiedBy>Gene Glover</cp:lastModifiedBy>
  <dcterms:created xsi:type="dcterms:W3CDTF">2024-09-22T22:45:42Z</dcterms:created>
  <dcterms:modified xsi:type="dcterms:W3CDTF">2024-09-22T23:17:41Z</dcterms:modified>
</cp:coreProperties>
</file>