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0" yWindow="-110" windowWidth="49800" windowHeight="21820" tabRatio="600" firstSheet="0" activeTab="0" autoFilterDateGrouping="1"/>
  </bookViews>
  <sheets>
    <sheet xmlns:r="http://schemas.openxmlformats.org/officeDocument/2006/relationships" name="Artifacts" sheetId="1" state="visible" r:id="rId1"/>
    <sheet xmlns:r="http://schemas.openxmlformats.org/officeDocument/2006/relationships" name="Days" sheetId="2" state="hidden" r:id="rId2"/>
    <sheet xmlns:r="http://schemas.openxmlformats.org/officeDocument/2006/relationships" name="Ascensions" sheetId="3" state="hidden" r:id="rId3"/>
    <sheet xmlns:r="http://schemas.openxmlformats.org/officeDocument/2006/relationships" name="World_Boss_Drops" sheetId="4" state="hidden" r:id="rId4"/>
    <sheet xmlns:r="http://schemas.openxmlformats.org/officeDocument/2006/relationships" name="AR_Calculator" sheetId="5" state="visible" r:id="rId5"/>
    <sheet xmlns:r="http://schemas.openxmlformats.org/officeDocument/2006/relationships" name="BEP_Optimization" sheetId="6" state="visible" r:id="rId6"/>
    <sheet xmlns:r="http://schemas.openxmlformats.org/officeDocument/2006/relationships" name="Summon_Log" sheetId="7" state="visible" r:id="rId7"/>
    <sheet xmlns:r="http://schemas.openxmlformats.org/officeDocument/2006/relationships" name="Summon_Stats" sheetId="8" state="visible" r:id="rId8"/>
    <sheet xmlns:r="http://schemas.openxmlformats.org/officeDocument/2006/relationships" name="Counts_Till_Pity" sheetId="9" state="visible" r:id="rId9"/>
  </sheets>
  <definedNames>
    <definedName name="Slicer_Ascension_Mob">#REF!</definedName>
    <definedName name="Slicer_Priority">#REF!</definedName>
    <definedName name="Slicer_Priority1">#REF!</definedName>
    <definedName name="Slicer_Specialty">#REF!</definedName>
    <definedName name="Slicer_Talent_Book_Days">#REF!</definedName>
    <definedName name="Slicer_Weapon_Domain_Days">#REF!</definedName>
    <definedName name="Slicer_Weapon_Mob__1">#REF!</definedName>
    <definedName name="Slicer_Weapon_Mob__2">#REF!</definedName>
    <definedName name="Z_748DF6C5_F020_4F55_84B5_599C461B2424_.wvu.FilterData" localSheetId="2" hidden="1">Ascensions!$A$1:$N$28</definedName>
    <definedName name="_xlnm._FilterDatabase" localSheetId="0" hidden="1">'Artifacts'!$A$2:$AR$11</definedName>
    <definedName name="_xlnm._FilterDatabase" localSheetId="2" hidden="1">'Ascensions'!$A$1:$N$28</definedName>
    <definedName name="_xlnm._FilterDatabase" localSheetId="6" hidden="1">'Summon_Log'!$A$1:$D$16</definedName>
  </definedNames>
  <calcPr calcId="191029" fullCalcOnLoad="1"/>
  <pivotCaches>
    <pivotCache xmlns:r="http://schemas.openxmlformats.org/officeDocument/2006/relationships" cacheId="0" r:id="rId10"/>
    <pivotCache xmlns:r="http://schemas.openxmlformats.org/officeDocument/2006/relationships" cacheId="1" r:id="rId11"/>
  </pivotCaches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Arial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0"/>
      <sz val="11"/>
    </font>
    <font>
      <name val="Arial"/>
      <family val="2"/>
      <b val="1"/>
      <color theme="1"/>
      <sz val="11"/>
    </font>
    <font>
      <name val="Arial"/>
      <family val="2"/>
      <b val="1"/>
      <color rgb="FFFF0000"/>
      <sz val="11"/>
    </font>
    <font>
      <name val="Arial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7F6000"/>
        <bgColor rgb="FF7F6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2"/>
  </cellStyleXfs>
  <cellXfs count="47">
    <xf numFmtId="0" fontId="0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4" fontId="1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0" fontId="1" fillId="0" borderId="6" pivotButton="1" quotePrefix="0" xfId="0"/>
    <xf numFmtId="0" fontId="1" fillId="0" borderId="7" pivotButton="0" quotePrefix="0" xfId="0"/>
    <xf numFmtId="0" fontId="1" fillId="0" borderId="6" pivotButton="0" quotePrefix="0" xfId="0"/>
    <xf numFmtId="0" fontId="1" fillId="0" borderId="8" pivotButton="0" quotePrefix="0" xfId="0"/>
    <xf numFmtId="0" fontId="1" fillId="0" borderId="12" pivotButton="0" quotePrefix="0" xfId="0"/>
    <xf numFmtId="0" fontId="1" fillId="0" borderId="11" pivotButton="0" quotePrefix="0" xfId="0"/>
    <xf numFmtId="0" fontId="1" fillId="0" borderId="9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0" pivotButton="0" quotePrefix="0" xfId="0"/>
    <xf numFmtId="0" fontId="2" fillId="2" borderId="2" pivotButton="0" quotePrefix="0" xfId="0"/>
    <xf numFmtId="0" fontId="1" fillId="0" borderId="0" applyAlignment="1" pivotButton="0" quotePrefix="0" xfId="0">
      <alignment horizontal="right"/>
    </xf>
    <xf numFmtId="0" fontId="3" fillId="0" borderId="1" pivotButton="0" quotePrefix="0" xfId="0"/>
    <xf numFmtId="0" fontId="3" fillId="0" borderId="5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1" fillId="5" borderId="2" applyAlignment="1" pivotButton="0" quotePrefix="0" xfId="0">
      <alignment horizontal="left" vertical="top"/>
    </xf>
    <xf numFmtId="3" fontId="1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14" fontId="4" fillId="0" borderId="0" applyAlignment="1" pivotButton="0" quotePrefix="0" xfId="0">
      <alignment horizontal="left" vertical="top"/>
    </xf>
    <xf numFmtId="3" fontId="5" fillId="0" borderId="0" applyAlignment="1" pivotButton="0" quotePrefix="0" xfId="0">
      <alignment horizontal="left" vertical="top"/>
    </xf>
    <xf numFmtId="0" fontId="1" fillId="5" borderId="2" pivotButton="0" quotePrefix="0" xfId="0"/>
    <xf numFmtId="0" fontId="1" fillId="0" borderId="0" pivotButton="1" quotePrefix="0" xfId="0"/>
    <xf numFmtId="0" fontId="3" fillId="4" borderId="2" pivotButton="0" quotePrefix="0" xfId="0"/>
    <xf numFmtId="0" fontId="3" fillId="3" borderId="2" pivotButton="0" quotePrefix="0" xfId="0"/>
    <xf numFmtId="0" fontId="1" fillId="3" borderId="2" pivotButton="0" quotePrefix="0" xfId="0"/>
    <xf numFmtId="0" fontId="3" fillId="0" borderId="0" pivotButton="0" quotePrefix="0" xfId="0"/>
    <xf numFmtId="0" fontId="2" fillId="6" borderId="3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0" fontId="1" fillId="3" borderId="3" pivotButton="0" quotePrefix="0" xfId="0"/>
    <xf numFmtId="0" fontId="1" fillId="3" borderId="4" pivotButton="0" quotePrefix="0" xfId="0"/>
    <xf numFmtId="0" fontId="1" fillId="3" borderId="2" applyAlignment="1" pivotButton="0" quotePrefix="0" xfId="0">
      <alignment horizontal="left"/>
    </xf>
    <xf numFmtId="0" fontId="1" fillId="0" borderId="3" pivotButton="0" quotePrefix="0" xfId="0"/>
    <xf numFmtId="0" fontId="1" fillId="0" borderId="4" pivotButton="0" quotePrefix="0" xfId="0"/>
    <xf numFmtId="0" fontId="1" fillId="8" borderId="0" pivotButton="0" quotePrefix="0" xfId="0"/>
    <xf numFmtId="0" fontId="1" fillId="0" borderId="2" pivotButton="0" quotePrefix="0" xfId="0"/>
    <xf numFmtId="0" fontId="1" fillId="0" borderId="0" pivotButton="0" quotePrefix="0" xfId="0"/>
    <xf numFmtId="0" fontId="2" fillId="7" borderId="2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29"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pivotCacheDefinition" Target="/xl/pivotCache/pivotCacheDefinition1.xml" Id="rId10"/><Relationship Type="http://schemas.openxmlformats.org/officeDocument/2006/relationships/pivotCacheDefinition" Target="/xl/pivotCache/pivotCacheDefinition2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tx>
            <v>Flower</v>
          </tx>
          <spPr>
            <a:solidFill xmlns:a="http://schemas.openxmlformats.org/drawingml/2006/main">
              <a:srgbClr val="4472C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Artifacts!$B$21:$B$29</f>
              <numCache>
                <formatCode>General</formatCode>
                <ptCount val="9"/>
                <pt idx="0">
                  <v>20</v>
                </pt>
                <pt idx="1">
                  <v>8</v>
                </pt>
                <pt idx="2">
                  <v>19</v>
                </pt>
                <pt idx="3">
                  <v>14</v>
                </pt>
                <pt idx="4">
                  <v>9</v>
                </pt>
                <pt idx="5">
                  <v>6</v>
                </pt>
                <pt idx="6">
                  <v>16</v>
                </pt>
                <pt idx="7">
                  <v>6</v>
                </pt>
                <pt idx="8">
                  <v>6</v>
                </pt>
              </numCache>
            </numRef>
          </val>
        </ser>
        <ser>
          <idx val="1"/>
          <order val="1"/>
          <tx>
            <v>Feather</v>
          </tx>
          <spPr>
            <a:solidFill xmlns:a="http://schemas.openxmlformats.org/drawingml/2006/main">
              <a:srgbClr val="ED7D3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Artifacts!$C$21:$C$29</f>
              <numCache>
                <formatCode>General</formatCode>
                <ptCount val="9"/>
                <pt idx="0">
                  <v>20</v>
                </pt>
                <pt idx="1">
                  <v>8</v>
                </pt>
                <pt idx="2">
                  <v>14</v>
                </pt>
                <pt idx="3">
                  <v>20</v>
                </pt>
                <pt idx="4">
                  <v>0</v>
                </pt>
                <pt idx="5">
                  <v>0</v>
                </pt>
                <pt idx="6">
                  <v>12</v>
                </pt>
                <pt idx="7">
                  <v>6</v>
                </pt>
                <pt idx="8">
                  <v>0</v>
                </pt>
              </numCache>
            </numRef>
          </val>
        </ser>
        <ser>
          <idx val="2"/>
          <order val="2"/>
          <tx>
            <v>Hourglass</v>
          </tx>
          <spPr>
            <a:solidFill xmlns:a="http://schemas.openxmlformats.org/drawingml/2006/main">
              <a:srgbClr val="A5A5A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Artifacts!$D$21:$D$29</f>
              <numCache>
                <formatCode>General</formatCode>
                <ptCount val="9"/>
                <pt idx="0">
                  <v>18</v>
                </pt>
                <pt idx="1">
                  <v>0</v>
                </pt>
                <pt idx="2">
                  <v>16</v>
                </pt>
                <pt idx="3">
                  <v>9</v>
                </pt>
                <pt idx="4">
                  <v>14</v>
                </pt>
                <pt idx="5">
                  <v>11</v>
                </pt>
                <pt idx="6">
                  <v>20</v>
                </pt>
                <pt idx="7">
                  <v>11</v>
                </pt>
                <pt idx="8">
                  <v>9</v>
                </pt>
              </numCache>
            </numRef>
          </val>
        </ser>
        <ser>
          <idx val="3"/>
          <order val="3"/>
          <tx>
            <v>Goblet</v>
          </tx>
          <spPr>
            <a:solidFill xmlns:a="http://schemas.openxmlformats.org/drawingml/2006/main">
              <a:srgbClr val="FFC000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Artifacts!$E$21:$E$29</f>
              <numCache>
                <formatCode>General</formatCode>
                <ptCount val="9"/>
                <pt idx="0">
                  <v>20</v>
                </pt>
                <pt idx="1">
                  <v>0</v>
                </pt>
                <pt idx="2">
                  <v>12</v>
                </pt>
                <pt idx="3">
                  <v>8</v>
                </pt>
                <pt idx="4">
                  <v>8</v>
                </pt>
                <pt idx="5">
                  <v>9</v>
                </pt>
                <pt idx="6">
                  <v>18</v>
                </pt>
                <pt idx="7">
                  <v>7</v>
                </pt>
                <pt idx="8">
                  <v>14</v>
                </pt>
              </numCache>
            </numRef>
          </val>
        </ser>
        <ser>
          <idx val="4"/>
          <order val="4"/>
          <tx>
            <v>Crown</v>
          </tx>
          <spPr>
            <a:solidFill xmlns:a="http://schemas.openxmlformats.org/drawingml/2006/main">
              <a:srgbClr val="5B9BD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Artifacts!$F$21:$F$29</f>
              <numCache>
                <formatCode>General</formatCode>
                <ptCount val="9"/>
                <pt idx="0">
                  <v>20</v>
                </pt>
                <pt idx="1">
                  <v>4</v>
                </pt>
                <pt idx="2">
                  <v>12</v>
                </pt>
                <pt idx="3">
                  <v>13</v>
                </pt>
                <pt idx="4">
                  <v>9</v>
                </pt>
                <pt idx="5">
                  <v>0</v>
                </pt>
                <pt idx="6">
                  <v>16</v>
                </pt>
                <pt idx="7">
                  <v>9</v>
                </pt>
                <pt idx="8">
                  <v>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95338053"/>
        <axId val="2030575472"/>
      </barChart>
      <catAx>
        <axId val="95338053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30575472"/>
        <crosses val="autoZero"/>
        <auto val="1"/>
        <lblAlgn val="ctr"/>
        <lblOffset val="100"/>
        <noMultiLvlLbl val="1"/>
      </catAx>
      <valAx>
        <axId val="2030575472"/>
        <scaling>
          <orientation val="minMax"/>
          <max val="20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Artifact Level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5338053"/>
        <crosses val="max"/>
        <crossBetween val="between"/>
        <majorUnit val="4"/>
      </valAx>
    </plotArea>
    <legend>
      <legendPos val="t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tx>
            <v>Flower</v>
          </tx>
          <spPr>
            <a:solidFill xmlns:a="http://schemas.openxmlformats.org/drawingml/2006/main">
              <a:srgbClr val="4472C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Artifacts!$S$21:$S$29</f>
              <numCache>
                <formatCode>General</formatCode>
                <ptCount val="9"/>
                <pt idx="0">
                  <v>3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2</v>
                </pt>
                <pt idx="8">
                  <v>2</v>
                </pt>
              </numCache>
            </numRef>
          </val>
        </ser>
        <ser>
          <idx val="1"/>
          <order val="1"/>
          <tx>
            <v>Feather</v>
          </tx>
          <spPr>
            <a:solidFill xmlns:a="http://schemas.openxmlformats.org/drawingml/2006/main">
              <a:srgbClr val="ED7D3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Artifacts!$T$21:$T$29</f>
              <numCache>
                <formatCode>General</formatCode>
                <ptCount val="9"/>
                <pt idx="0">
                  <v>3</v>
                </pt>
                <pt idx="1">
                  <v>3</v>
                </pt>
                <pt idx="2">
                  <v>1</v>
                </pt>
                <pt idx="3">
                  <v>3</v>
                </pt>
                <pt idx="4">
                  <v>2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0</v>
                </pt>
              </numCache>
            </numRef>
          </val>
        </ser>
        <ser>
          <idx val="2"/>
          <order val="2"/>
          <tx>
            <v>Hourglass</v>
          </tx>
          <spPr>
            <a:solidFill xmlns:a="http://schemas.openxmlformats.org/drawingml/2006/main">
              <a:srgbClr val="A5A5A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Artifacts!$U$21:$U$29</f>
              <numCache>
                <formatCode>General</formatCode>
                <ptCount val="9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1</v>
                </pt>
                <pt idx="6">
                  <v>3</v>
                </pt>
                <pt idx="7">
                  <v>0</v>
                </pt>
                <pt idx="8">
                  <v>3</v>
                </pt>
              </numCache>
            </numRef>
          </val>
        </ser>
        <ser>
          <idx val="3"/>
          <order val="3"/>
          <tx>
            <v>Goblet</v>
          </tx>
          <spPr>
            <a:solidFill xmlns:a="http://schemas.openxmlformats.org/drawingml/2006/main">
              <a:srgbClr val="FFC000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Artifacts!$V$21:$V$29</f>
              <numCache>
                <formatCode>General</formatCode>
                <ptCount val="9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0</v>
                </pt>
                <pt idx="6">
                  <v>1</v>
                </pt>
                <pt idx="7">
                  <v>3</v>
                </pt>
                <pt idx="8">
                  <v>1</v>
                </pt>
              </numCache>
            </numRef>
          </val>
        </ser>
        <ser>
          <idx val="4"/>
          <order val="4"/>
          <tx>
            <v>Crown</v>
          </tx>
          <spPr>
            <a:solidFill xmlns:a="http://schemas.openxmlformats.org/drawingml/2006/main">
              <a:srgbClr val="5B9BD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Artifacts!$W$21:$W$29</f>
              <numCache>
                <formatCode>General</formatCode>
                <ptCount val="9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13073673"/>
        <axId val="894123152"/>
      </barChart>
      <catAx>
        <axId val="1013073673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94123152"/>
        <crosses val="autoZero"/>
        <auto val="1"/>
        <lblAlgn val="ctr"/>
        <lblOffset val="100"/>
        <noMultiLvlLbl val="1"/>
      </catAx>
      <valAx>
        <axId val="894123152"/>
        <scaling>
          <orientation val="minMax"/>
          <max val="4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Artifact Level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013073673"/>
        <crosses val="max"/>
        <crossBetween val="between"/>
        <majorUnit val="4"/>
      </valAx>
    </plotArea>
    <legend>
      <legendPos val="t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3.xml><?xml version="1.0" encoding="utf-8"?>
<chartSpace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tx>
            <v>Permanent</v>
          </tx>
          <spPr>
            <a:solidFill xmlns:a="http://schemas.openxmlformats.org/drawingml/2006/main">
              <a:srgbClr val="4472C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latin typeface="+mn-lt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Summon_Stats!$E$1:$H$1</f>
              <strCache>
                <ptCount val="4"/>
                <pt idx="0">
                  <v>4* %</v>
                </pt>
                <pt idx="1">
                  <v>5* %</v>
                </pt>
                <pt idx="2">
                  <v>% 4-5* Character</v>
                </pt>
                <pt idx="3">
                  <v>% 4-5* Weapon</v>
                </pt>
              </strCache>
            </strRef>
          </cat>
          <val>
            <numRef>
              <f>Summon_Stats!$E$3:$H$3</f>
              <numCache>
                <formatCode>0.0%</formatCode>
                <ptCount val="4"/>
                <pt idx="0">
                  <v>0.25</v>
                </pt>
                <pt idx="1">
                  <v>0.25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tx>
            <v>Character Event</v>
          </tx>
          <spPr>
            <a:solidFill xmlns:a="http://schemas.openxmlformats.org/drawingml/2006/main">
              <a:srgbClr val="ED7D3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latin typeface="+mn-lt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Summon_Stats!$E$1:$H$1</f>
              <strCache>
                <ptCount val="4"/>
                <pt idx="0">
                  <v>4* %</v>
                </pt>
                <pt idx="1">
                  <v>5* %</v>
                </pt>
                <pt idx="2">
                  <v>% 4-5* Character</v>
                </pt>
                <pt idx="3">
                  <v>% 4-5* Weapon</v>
                </pt>
              </strCache>
            </strRef>
          </cat>
          <val>
            <numRef>
              <f>Summon_Stats!$E$2:$H$2</f>
              <numCache>
                <formatCode>0.0%</formatCode>
                <ptCount val="4"/>
                <pt idx="0">
                  <v>0.1</v>
                </pt>
                <pt idx="1">
                  <v>0.1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tx>
            <v>All Banners</v>
          </tx>
          <spPr>
            <a:solidFill xmlns:a="http://schemas.openxmlformats.org/drawingml/2006/main">
              <a:srgbClr val="A5A5A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latin typeface="+mn-lt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Summon_Stats!$E$1:$H$1</f>
              <strCache>
                <ptCount val="4"/>
                <pt idx="0">
                  <v>4* %</v>
                </pt>
                <pt idx="1">
                  <v>5* %</v>
                </pt>
                <pt idx="2">
                  <v>% 4-5* Character</v>
                </pt>
                <pt idx="3">
                  <v>% 4-5* Weapon</v>
                </pt>
              </strCache>
            </strRef>
          </cat>
          <val>
            <numRef>
              <f>Summon_Stats!$E$5:$H$5</f>
              <numCache>
                <formatCode>0.0%</formatCode>
                <ptCount val="4"/>
                <pt idx="0">
                  <v>0.125</v>
                </pt>
                <pt idx="1">
                  <v>0.125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630471664"/>
        <axId val="2088897725"/>
      </barChart>
      <catAx>
        <axId val="1630471664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88897725"/>
        <crosses val="autoZero"/>
        <auto val="1"/>
        <lblAlgn val="ctr"/>
        <lblOffset val="100"/>
        <noMultiLvlLbl val="1"/>
      </catAx>
      <valAx>
        <axId val="2088897725"/>
        <scaling>
          <orientation val="minMax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0%" sourceLinked="0"/>
        <majorTickMark val="out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630471664"/>
        <crosses val="max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7</col>
      <colOff>85725</colOff>
      <row>17</row>
      <rowOff>38100</rowOff>
    </from>
    <ext cx="5067300" cy="424815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  <oneCellAnchor>
    <from>
      <col>24</col>
      <colOff>85725</colOff>
      <row>17</row>
      <rowOff>38100</rowOff>
    </from>
    <ext cx="5067300" cy="424815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4</col>
      <colOff>333375</colOff>
      <row>7</row>
      <rowOff>152400</rowOff>
    </from>
    <ext cx="6591300" cy="348615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Charlie Feng" refreshedDate="44218.49526851852" createdVersion="6" refreshedVersion="6" minRefreshableVersion="3" recordCount="27" r:id="rId1">
  <cacheSource type="worksheet">
    <worksheetSource ref="A1:N28" sheet="Ascensions"/>
  </cacheSource>
  <cacheFields count="14">
    <cacheField name="Character" uniqueList="1" numFmtId="0" sqlType="0" hierarchy="0" level="0" databaseField="1">
      <sharedItems count="27">
        <s v="Klee"/>
        <s v="Mona"/>
        <s v="Sucrose"/>
        <s v="Qiqi"/>
        <s v="Fischl"/>
        <s v="Xingqiu"/>
        <s v="Bennett"/>
        <s v="Razor"/>
        <s v="Diona"/>
        <s v="Zhongli"/>
        <s v="Xinyan"/>
        <s v="Barbara"/>
        <s v="Ningguang"/>
        <s v="Kaeya"/>
        <s v="Beidou"/>
        <s v="Lisa"/>
        <s v="Noelle"/>
        <s v="Keqing"/>
        <s v="Amber"/>
        <s v="Xiangling"/>
        <s v="Chongyun"/>
        <s v="Albedo"/>
        <s v="Ganyu"/>
        <s v="Jean"/>
        <s v="Venti"/>
        <s v="Childe"/>
        <s v="Diluc"/>
      </sharedItems>
    </cacheField>
    <cacheField name="Element" uniqueList="1" numFmtId="0" sqlType="0" hierarchy="0" level="0" databaseField="1">
      <sharedItems count="0"/>
    </cacheField>
    <cacheField name="Role" uniqueList="1" numFmtId="0" sqlType="0" hierarchy="0" level="0" databaseField="1">
      <sharedItems count="0" containsBlank="1"/>
    </cacheField>
    <cacheField name="Constell." uniqueList="1" numFmtId="0" sqlType="0" hierarchy="0" level="0" databaseField="1">
      <sharedItems count="0" containsInteger="1" containsNumber="1" containsSemiMixedTypes="0" containsString="0" minValue="0" maxValue="6"/>
    </cacheField>
    <cacheField name="Rating" uniqueList="1" numFmtId="0" sqlType="0" hierarchy="0" level="0" databaseField="1">
      <sharedItems count="0"/>
    </cacheField>
    <cacheField name="Priority" uniqueList="1" numFmtId="0" sqlType="0" hierarchy="0" level="0" databaseField="1">
      <sharedItems count="0" containsBlank="1" containsInteger="1" containsMixedTypes="1" containsNumber="1" minValue="1" maxValue="9"/>
    </cacheField>
    <cacheField name="Specialty" uniqueList="1" numFmtId="0" sqlType="0" hierarchy="0" level="0" databaseField="1">
      <sharedItems count="0" containsBlank="1"/>
    </cacheField>
    <cacheField name="Ascension Mob" uniqueList="1" numFmtId="0" sqlType="0" hierarchy="0" level="0" databaseField="1">
      <sharedItems count="0" containsBlank="1"/>
    </cacheField>
    <cacheField name="Talent Book Days" uniqueList="1" numFmtId="0" sqlType="0" hierarchy="0" level="0" databaseField="1">
      <sharedItems count="4" containsBlank="1">
        <s v="Mon/Thurs"/>
        <s v="Tues/Fri"/>
        <s v="Wed/Sat"/>
        <m/>
      </sharedItems>
    </cacheField>
    <cacheField name="Boss Drops" uniqueList="1" numFmtId="0" sqlType="0" hierarchy="0" level="0" databaseField="1">
      <sharedItems count="0" containsBlank="1"/>
    </cacheField>
    <cacheField name="Weapon Choice" uniqueList="1" numFmtId="0" sqlType="0" hierarchy="0" level="0" databaseField="1">
      <sharedItems count="0" containsBlank="1"/>
    </cacheField>
    <cacheField name="Weapon Domain Days" uniqueList="1" numFmtId="0" sqlType="0" hierarchy="0" level="0" databaseField="1">
      <sharedItems count="4" containsBlank="1">
        <s v="Mon/Thurs"/>
        <s v="Tues/Fri"/>
        <s v="Wed/Sat"/>
        <m/>
      </sharedItems>
    </cacheField>
    <cacheField name="Weapon Mob #1" uniqueList="1" numFmtId="0" sqlType="0" hierarchy="0" level="0" databaseField="1">
      <sharedItems count="0" containsBlank="1"/>
    </cacheField>
    <cacheField name="Weapon Mob #2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Charlie Feng" refreshedDate="44218.4960375" createdVersion="6" refreshedVersion="6" minRefreshableVersion="3" recordCount="532" r:id="rId1">
  <cacheSource type="worksheet">
    <worksheetSource ref="A1:D1" sheet="Summon_Log"/>
  </cacheSource>
  <cacheFields count="4">
    <cacheField name="Banner" uniqueList="1" numFmtId="0" sqlType="0" hierarchy="0" level="0" databaseField="1">
      <sharedItems count="0" containsBlank="1"/>
    </cacheField>
    <cacheField name="Star_Level" uniqueList="1" numFmtId="0" sqlType="0" hierarchy="0" level="0" databaseField="1">
      <sharedItems count="4" containsBlank="1" containsInteger="1" containsNumber="1" containsString="0" minValue="3" maxValue="5">
        <n v="3"/>
        <n v="4"/>
        <n v="5"/>
        <m/>
      </sharedItems>
    </cacheField>
    <cacheField name="Item_Name" uniqueList="1" numFmtId="0" sqlType="0" hierarchy="0" level="0" databaseField="1">
      <sharedItems count="37" containsBlank="1">
        <m/>
        <s v="Fischl"/>
        <s v="Noelle"/>
        <s v="Razor"/>
        <s v="The Bell"/>
        <s v="Bennett"/>
        <s v="Wolf's Gravestone"/>
        <s v="Beidou"/>
        <s v="Qiqi"/>
        <s v="Rainslasher"/>
        <s v="Kaeya"/>
        <s v="Favonius Greatsword"/>
        <s v="Barbara"/>
        <s v="Skyward Pride"/>
        <s v="Sacrificial Sword"/>
        <s v="Diona"/>
        <s v="Rust"/>
        <s v="Chongyun"/>
        <s v="Widsith"/>
        <s v="Xinyan"/>
        <s v="Skyward Harp"/>
        <s v="Sucrose"/>
        <s v="Sacrificial Fragments"/>
        <s v="Klee"/>
        <s v="Xingqiu"/>
        <s v="Xiangling"/>
        <s v="Ningguang"/>
        <s v="The Flute"/>
        <s v="Favonious Warbow"/>
        <s v="Zhongli"/>
        <s v="The Widsith"/>
        <s v="Keqing"/>
        <s v="Lion's Roar"/>
        <s v="Stringless"/>
        <s v="Albedo"/>
        <s v="Mona"/>
        <s v="Sacrificial Bow"/>
      </sharedItems>
    </cacheField>
    <cacheField name="Item_Type" uniqueList="1" numFmtId="0" sqlType="0" hierarchy="0" level="0" databaseField="1">
      <sharedItems count="3" containsBlank="1">
        <m/>
        <s v="Character"/>
        <s v="Weapon"/>
      </sharedItems>
    </cacheField>
  </cacheFields>
</pivotCacheDefinition>
</file>

<file path=xl/pivotCache/pivotCacheRecords1.xml><?xml version="1.0" encoding="utf-8"?>
<pivotCacheRecords xmlns="http://schemas.openxmlformats.org/spreadsheetml/2006/main" count="27">
  <r>
    <x v="0"/>
    <s v="Pyro"/>
    <s v="战场"/>
    <n v="0"/>
    <s v="S"/>
    <n v="1"/>
    <s v="Philanemo Mushroom"/>
    <s v="Samachurls"/>
    <x v="0"/>
    <s v="Ring of Boreas"/>
    <s v="Solar Pearl"/>
    <x v="0"/>
    <s v="Agents"/>
    <s v="Whopperflowers"/>
  </r>
  <r>
    <x v="1"/>
    <s v="Hydro"/>
    <s v="切刀"/>
    <n v="0"/>
    <s v="S"/>
    <n v="2"/>
    <s v="Philanemo Mushroom"/>
    <s v="Whopperflower"/>
    <x v="1"/>
    <s v="Ring of Boreas"/>
    <s v="Widsith"/>
    <x v="1"/>
    <s v="Abyss Mages"/>
    <s v="Hilichurls"/>
  </r>
  <r>
    <x v="2"/>
    <s v="Anemo"/>
    <s v="后台"/>
    <n v="6"/>
    <s v="A+"/>
    <n v="3"/>
    <s v="Windwheel Aster"/>
    <s v="Whopperflower"/>
    <x v="0"/>
    <s v="Spirit Locket of Boreas"/>
    <s v="Sacrificial Fragments"/>
    <x v="2"/>
    <s v="Ruin Guards/Hunters"/>
    <s v="Treasure Hoarders"/>
  </r>
  <r>
    <x v="3"/>
    <s v="Cryo"/>
    <s v="奶妈"/>
    <n v="1"/>
    <s v="S"/>
    <n v="4"/>
    <s v="Violetgrass"/>
    <s v="Samachurls"/>
    <x v="0"/>
    <s v="Tail of Boreas"/>
    <s v="The Flute"/>
    <x v="1"/>
    <s v="Abyss Mages"/>
    <s v="Slimes"/>
  </r>
  <r>
    <x v="4"/>
    <s v="Electro"/>
    <s v="后台"/>
    <n v="5"/>
    <s v="A+"/>
    <n v="5"/>
    <s v="Small Lamp Grass"/>
    <s v="Ranged Hilichurls"/>
    <x v="2"/>
    <s v="Spirit Locket of Boreas"/>
    <s v="Skyward Harp"/>
    <x v="1"/>
    <s v="Abyss Mages"/>
    <s v="Ranged Hilichurls"/>
  </r>
  <r>
    <x v="5"/>
    <s v="Hydro"/>
    <s v="后台"/>
    <n v="2"/>
    <s v="S-"/>
    <n v="6"/>
    <s v="Silk Flowers"/>
    <s v="Hilichurls"/>
    <x v="2"/>
    <s v="Tail of Boreas"/>
    <s v="Sacrificial Sword"/>
    <x v="2"/>
    <s v="Ruin Guards/Hunters"/>
    <s v="Samachurls"/>
  </r>
  <r>
    <x v="6"/>
    <s v="Pyro"/>
    <s v="奶妈"/>
    <n v="6"/>
    <s v="S-"/>
    <n v="7"/>
    <s v="Windwheel Aster"/>
    <s v="Treasure Hoarders"/>
    <x v="1"/>
    <s v="Dvalin's Plume"/>
    <s v="Festering Desire"/>
    <x v="2"/>
    <s v="Large Hilichurls"/>
    <s v="Skirmishers"/>
  </r>
  <r>
    <x v="7"/>
    <s v="Electro"/>
    <s v="战场"/>
    <n v="3"/>
    <s v="A"/>
    <n v="8"/>
    <s v="Wolfhook"/>
    <s v="Hilichurls"/>
    <x v="1"/>
    <s v="Dvalin's Claw"/>
    <s v="Wolf's Gravestone"/>
    <x v="2"/>
    <s v="Ruin Guards/Hunters"/>
    <s v="Samachurls"/>
  </r>
  <r>
    <x v="8"/>
    <s v="Cryo"/>
    <s v="后台"/>
    <n v="1"/>
    <s v="A+"/>
    <n v="9"/>
    <s v="Calla Lily"/>
    <s v="Ranged Hilichurls"/>
    <x v="0"/>
    <s v="Shard of a Foul Legacy"/>
    <s v="Favonious Warbow"/>
    <x v="2"/>
    <s v="Ruin Guards/Hunters"/>
    <s v="Whopperflowers"/>
  </r>
  <r>
    <x v="9"/>
    <s v="Geo"/>
    <m/>
    <n v="0"/>
    <s v="A+"/>
    <s v="x"/>
    <s v="Cor Lapis"/>
    <s v="Slimes"/>
    <x v="3"/>
    <m/>
    <m/>
    <x v="3"/>
    <m/>
    <m/>
  </r>
  <r>
    <x v="10"/>
    <s v="Pyro"/>
    <m/>
    <n v="4"/>
    <s v="A-"/>
    <s v="x"/>
    <s v="Violetgrass"/>
    <s v="Treasure Hoarders"/>
    <x v="2"/>
    <m/>
    <m/>
    <x v="2"/>
    <s v="Ruin Guards/Hunters"/>
    <s v="Skirmishers"/>
  </r>
  <r>
    <x v="11"/>
    <s v="Hydro"/>
    <m/>
    <n v="2"/>
    <s v="A"/>
    <s v="x"/>
    <s v="Philanemo Mushroom"/>
    <s v="Samachurls"/>
    <x v="0"/>
    <m/>
    <m/>
    <x v="1"/>
    <s v="Abyss Mages"/>
    <s v="Samachurls"/>
  </r>
  <r>
    <x v="12"/>
    <s v="Geo"/>
    <m/>
    <n v="0"/>
    <s v="A+"/>
    <s v="x"/>
    <s v="Glaze Lily"/>
    <s v="Skirmishers"/>
    <x v="0"/>
    <m/>
    <m/>
    <x v="0"/>
    <s v="Agents"/>
    <s v="Whopperflowers"/>
  </r>
  <r>
    <x v="13"/>
    <s v="Cryo"/>
    <m/>
    <n v="2"/>
    <s v="B+"/>
    <s v="x"/>
    <s v="Calla Lily"/>
    <s v="Treasure Hoarders"/>
    <x v="2"/>
    <m/>
    <m/>
    <x v="3"/>
    <m/>
    <m/>
  </r>
  <r>
    <x v="14"/>
    <s v="Electro"/>
    <m/>
    <n v="1"/>
    <s v="A-"/>
    <s v="x"/>
    <s v="Noctilous Jade"/>
    <s v="Treasure Hoarders"/>
    <x v="2"/>
    <m/>
    <m/>
    <x v="3"/>
    <m/>
    <m/>
  </r>
  <r>
    <x v="15"/>
    <s v="Electro"/>
    <m/>
    <n v="0"/>
    <s v="B"/>
    <s v="x"/>
    <s v="Tarberry"/>
    <s v="Slimes"/>
    <x v="2"/>
    <m/>
    <m/>
    <x v="3"/>
    <m/>
    <m/>
  </r>
  <r>
    <x v="16"/>
    <s v="Geo"/>
    <m/>
    <n v="3"/>
    <s v="B+"/>
    <s v="x"/>
    <s v="Tarberry"/>
    <s v="Hilichurls"/>
    <x v="1"/>
    <m/>
    <m/>
    <x v="3"/>
    <m/>
    <m/>
  </r>
  <r>
    <x v="17"/>
    <s v="Electro"/>
    <m/>
    <n v="0"/>
    <s v="S-"/>
    <s v="x"/>
    <s v="Cor Lapis"/>
    <s v="Whopperflower"/>
    <x v="0"/>
    <s v="Ring of Boreas"/>
    <s v="The Black Sword"/>
    <x v="1"/>
    <s v="Abyss Mages"/>
    <s v="Slimes"/>
  </r>
  <r>
    <x v="18"/>
    <s v="Pyro"/>
    <m/>
    <n v="0"/>
    <s v="C"/>
    <s v="x"/>
    <s v="Small Lamp Grass"/>
    <s v="Ranged Hilichurls"/>
    <x v="0"/>
    <m/>
    <m/>
    <x v="3"/>
    <m/>
    <m/>
  </r>
  <r>
    <x v="19"/>
    <s v="Pyro"/>
    <m/>
    <n v="2"/>
    <s v="A+"/>
    <s v="x"/>
    <s v="Jueyun Chili"/>
    <s v="Slimes"/>
    <x v="1"/>
    <m/>
    <m/>
    <x v="3"/>
    <m/>
    <m/>
  </r>
  <r>
    <x v="20"/>
    <s v="Geo"/>
    <m/>
    <n v="2"/>
    <s v="B+"/>
    <s v="x"/>
    <s v="Cor Lapis"/>
    <s v="Hilichurls"/>
    <x v="1"/>
    <m/>
    <m/>
    <x v="3"/>
    <m/>
    <m/>
  </r>
  <r>
    <x v="21"/>
    <s v="Geo"/>
    <m/>
    <n v="0"/>
    <s v="S-"/>
    <s v="x"/>
    <s v="Cecilia"/>
    <s v="Samachurls"/>
    <x v="2"/>
    <m/>
    <m/>
    <x v="3"/>
    <m/>
    <m/>
  </r>
  <r>
    <x v="22"/>
    <s v="Cryo"/>
    <m/>
    <n v="0"/>
    <s v="S"/>
    <m/>
    <m/>
    <m/>
    <x v="3"/>
    <m/>
    <m/>
    <x v="3"/>
    <m/>
    <m/>
  </r>
  <r>
    <x v="23"/>
    <s v="Anemo"/>
    <m/>
    <n v="0"/>
    <s v="S"/>
    <m/>
    <s v="Dandelion Seed"/>
    <s v="Hilichurls"/>
    <x v="1"/>
    <m/>
    <m/>
    <x v="3"/>
    <m/>
    <m/>
  </r>
  <r>
    <x v="24"/>
    <s v="Anemo"/>
    <m/>
    <n v="0"/>
    <s v="S"/>
    <m/>
    <s v="Cecilia"/>
    <s v="Slimes"/>
    <x v="2"/>
    <m/>
    <m/>
    <x v="3"/>
    <m/>
    <m/>
  </r>
  <r>
    <x v="25"/>
    <s v="Hydro"/>
    <m/>
    <n v="0"/>
    <s v="S-"/>
    <m/>
    <s v="Starconch"/>
    <s v="Skirmishers"/>
    <x v="0"/>
    <m/>
    <m/>
    <x v="3"/>
    <m/>
    <m/>
  </r>
  <r>
    <x v="26"/>
    <s v="Pyro"/>
    <m/>
    <n v="0"/>
    <s v="S"/>
    <m/>
    <s v="Small Lamp Grass"/>
    <s v="Skirmishers"/>
    <x v="1"/>
    <m/>
    <m/>
    <x v="3"/>
    <m/>
    <m/>
  </r>
</pivotCacheRecords>
</file>

<file path=xl/pivotCache/pivotCacheRecords2.xml><?xml version="1.0" encoding="utf-8"?>
<pivotCacheRecords xmlns="http://schemas.openxmlformats.org/spreadsheetml/2006/main" count="27">
  <r>
    <x v="0"/>
    <s v="Pyro"/>
    <s v="战场"/>
    <n v="0"/>
    <s v="S"/>
    <n v="1"/>
    <s v="Philanemo Mushroom"/>
    <s v="Samachurls"/>
    <x v="0"/>
    <s v="Ring of Boreas"/>
    <s v="Solar Pearl"/>
    <x v="0"/>
    <s v="Agents"/>
    <s v="Whopperflowers"/>
  </r>
  <r>
    <x v="1"/>
    <s v="Hydro"/>
    <s v="切刀"/>
    <n v="0"/>
    <s v="S"/>
    <n v="2"/>
    <s v="Philanemo Mushroom"/>
    <s v="Whopperflower"/>
    <x v="1"/>
    <s v="Ring of Boreas"/>
    <s v="Widsith"/>
    <x v="1"/>
    <s v="Abyss Mages"/>
    <s v="Hilichurls"/>
  </r>
  <r>
    <x v="2"/>
    <s v="Anemo"/>
    <s v="后台"/>
    <n v="6"/>
    <s v="A+"/>
    <n v="3"/>
    <s v="Windwheel Aster"/>
    <s v="Whopperflower"/>
    <x v="0"/>
    <s v="Spirit Locket of Boreas"/>
    <s v="Sacrificial Fragments"/>
    <x v="2"/>
    <s v="Ruin Guards/Hunters"/>
    <s v="Treasure Hoarders"/>
  </r>
  <r>
    <x v="3"/>
    <s v="Cryo"/>
    <s v="奶妈"/>
    <n v="1"/>
    <s v="S"/>
    <n v="4"/>
    <s v="Violetgrass"/>
    <s v="Samachurls"/>
    <x v="0"/>
    <s v="Tail of Boreas"/>
    <s v="The Flute"/>
    <x v="1"/>
    <s v="Abyss Mages"/>
    <s v="Slimes"/>
  </r>
  <r>
    <x v="4"/>
    <s v="Electro"/>
    <s v="后台"/>
    <n v="5"/>
    <s v="A+"/>
    <n v="5"/>
    <s v="Small Lamp Grass"/>
    <s v="Ranged Hilichurls"/>
    <x v="2"/>
    <s v="Spirit Locket of Boreas"/>
    <s v="Skyward Harp"/>
    <x v="1"/>
    <s v="Abyss Mages"/>
    <s v="Ranged Hilichurls"/>
  </r>
  <r>
    <x v="5"/>
    <s v="Hydro"/>
    <s v="后台"/>
    <n v="2"/>
    <s v="S-"/>
    <n v="6"/>
    <s v="Silk Flowers"/>
    <s v="Hilichurls"/>
    <x v="2"/>
    <s v="Tail of Boreas"/>
    <s v="Sacrificial Sword"/>
    <x v="2"/>
    <s v="Ruin Guards/Hunters"/>
    <s v="Samachurls"/>
  </r>
  <r>
    <x v="6"/>
    <s v="Pyro"/>
    <s v="奶妈"/>
    <n v="6"/>
    <s v="S-"/>
    <n v="7"/>
    <s v="Windwheel Aster"/>
    <s v="Treasure Hoarders"/>
    <x v="1"/>
    <s v="Dvalin's Plume"/>
    <s v="Festering Desire"/>
    <x v="2"/>
    <s v="Large Hilichurls"/>
    <s v="Skirmishers"/>
  </r>
  <r>
    <x v="7"/>
    <s v="Electro"/>
    <s v="战场"/>
    <n v="3"/>
    <s v="A"/>
    <n v="8"/>
    <s v="Wolfhook"/>
    <s v="Hilichurls"/>
    <x v="1"/>
    <s v="Dvalin's Claw"/>
    <s v="Wolf's Gravestone"/>
    <x v="2"/>
    <s v="Ruin Guards/Hunters"/>
    <s v="Samachurls"/>
  </r>
  <r>
    <x v="8"/>
    <s v="Cryo"/>
    <s v="后台"/>
    <n v="1"/>
    <s v="A+"/>
    <n v="9"/>
    <s v="Calla Lily"/>
    <s v="Ranged Hilichurls"/>
    <x v="0"/>
    <s v="Shard of a Foul Legacy"/>
    <s v="Favonious Warbow"/>
    <x v="2"/>
    <s v="Ruin Guards/Hunters"/>
    <s v="Whopperflowers"/>
  </r>
  <r>
    <x v="9"/>
    <s v="Geo"/>
    <m/>
    <n v="0"/>
    <s v="A+"/>
    <s v="x"/>
    <s v="Cor Lapis"/>
    <s v="Slimes"/>
    <x v="3"/>
    <m/>
    <m/>
    <x v="3"/>
    <m/>
    <m/>
  </r>
  <r>
    <x v="10"/>
    <s v="Pyro"/>
    <m/>
    <n v="4"/>
    <s v="A-"/>
    <s v="x"/>
    <s v="Violetgrass"/>
    <s v="Treasure Hoarders"/>
    <x v="2"/>
    <m/>
    <m/>
    <x v="2"/>
    <s v="Ruin Guards/Hunters"/>
    <s v="Skirmishers"/>
  </r>
  <r>
    <x v="11"/>
    <s v="Hydro"/>
    <m/>
    <n v="2"/>
    <s v="A"/>
    <s v="x"/>
    <s v="Philanemo Mushroom"/>
    <s v="Samachurls"/>
    <x v="0"/>
    <m/>
    <m/>
    <x v="1"/>
    <s v="Abyss Mages"/>
    <s v="Samachurls"/>
  </r>
  <r>
    <x v="12"/>
    <s v="Geo"/>
    <m/>
    <n v="0"/>
    <s v="A+"/>
    <s v="x"/>
    <s v="Glaze Lily"/>
    <s v="Skirmishers"/>
    <x v="0"/>
    <m/>
    <m/>
    <x v="0"/>
    <s v="Agents"/>
    <s v="Whopperflowers"/>
  </r>
  <r>
    <x v="13"/>
    <s v="Cryo"/>
    <m/>
    <n v="2"/>
    <s v="B+"/>
    <s v="x"/>
    <s v="Calla Lily"/>
    <s v="Treasure Hoarders"/>
    <x v="2"/>
    <m/>
    <m/>
    <x v="3"/>
    <m/>
    <m/>
  </r>
  <r>
    <x v="14"/>
    <s v="Electro"/>
    <m/>
    <n v="1"/>
    <s v="A-"/>
    <s v="x"/>
    <s v="Noctilous Jade"/>
    <s v="Treasure Hoarders"/>
    <x v="2"/>
    <m/>
    <m/>
    <x v="3"/>
    <m/>
    <m/>
  </r>
  <r>
    <x v="15"/>
    <s v="Electro"/>
    <m/>
    <n v="0"/>
    <s v="B"/>
    <s v="x"/>
    <s v="Tarberry"/>
    <s v="Slimes"/>
    <x v="2"/>
    <m/>
    <m/>
    <x v="3"/>
    <m/>
    <m/>
  </r>
  <r>
    <x v="16"/>
    <s v="Geo"/>
    <m/>
    <n v="3"/>
    <s v="B+"/>
    <s v="x"/>
    <s v="Tarberry"/>
    <s v="Hilichurls"/>
    <x v="1"/>
    <m/>
    <m/>
    <x v="3"/>
    <m/>
    <m/>
  </r>
  <r>
    <x v="17"/>
    <s v="Electro"/>
    <m/>
    <n v="0"/>
    <s v="S-"/>
    <s v="x"/>
    <s v="Cor Lapis"/>
    <s v="Whopperflower"/>
    <x v="0"/>
    <s v="Ring of Boreas"/>
    <s v="The Black Sword"/>
    <x v="1"/>
    <s v="Abyss Mages"/>
    <s v="Slimes"/>
  </r>
  <r>
    <x v="18"/>
    <s v="Pyro"/>
    <m/>
    <n v="0"/>
    <s v="C"/>
    <s v="x"/>
    <s v="Small Lamp Grass"/>
    <s v="Ranged Hilichurls"/>
    <x v="0"/>
    <m/>
    <m/>
    <x v="3"/>
    <m/>
    <m/>
  </r>
  <r>
    <x v="19"/>
    <s v="Pyro"/>
    <m/>
    <n v="2"/>
    <s v="A+"/>
    <s v="x"/>
    <s v="Jueyun Chili"/>
    <s v="Slimes"/>
    <x v="1"/>
    <m/>
    <m/>
    <x v="3"/>
    <m/>
    <m/>
  </r>
  <r>
    <x v="20"/>
    <s v="Geo"/>
    <m/>
    <n v="2"/>
    <s v="B+"/>
    <s v="x"/>
    <s v="Cor Lapis"/>
    <s v="Hilichurls"/>
    <x v="1"/>
    <m/>
    <m/>
    <x v="3"/>
    <m/>
    <m/>
  </r>
  <r>
    <x v="21"/>
    <s v="Geo"/>
    <m/>
    <n v="0"/>
    <s v="S-"/>
    <s v="x"/>
    <s v="Cecilia"/>
    <s v="Samachurls"/>
    <x v="2"/>
    <m/>
    <m/>
    <x v="3"/>
    <m/>
    <m/>
  </r>
  <r>
    <x v="22"/>
    <s v="Cryo"/>
    <m/>
    <n v="0"/>
    <s v="S"/>
    <m/>
    <m/>
    <m/>
    <x v="3"/>
    <m/>
    <m/>
    <x v="3"/>
    <m/>
    <m/>
  </r>
  <r>
    <x v="23"/>
    <s v="Anemo"/>
    <m/>
    <n v="0"/>
    <s v="S"/>
    <m/>
    <s v="Dandelion Seed"/>
    <s v="Hilichurls"/>
    <x v="1"/>
    <m/>
    <m/>
    <x v="3"/>
    <m/>
    <m/>
  </r>
  <r>
    <x v="24"/>
    <s v="Anemo"/>
    <m/>
    <n v="0"/>
    <s v="S"/>
    <m/>
    <s v="Cecilia"/>
    <s v="Slimes"/>
    <x v="2"/>
    <m/>
    <m/>
    <x v="3"/>
    <m/>
    <m/>
  </r>
  <r>
    <x v="25"/>
    <s v="Hydro"/>
    <m/>
    <n v="0"/>
    <s v="S-"/>
    <m/>
    <s v="Starconch"/>
    <s v="Skirmishers"/>
    <x v="0"/>
    <m/>
    <m/>
    <x v="3"/>
    <m/>
    <m/>
  </r>
  <r>
    <x v="26"/>
    <s v="Pyro"/>
    <m/>
    <n v="0"/>
    <s v="S"/>
    <m/>
    <s v="Small Lamp Grass"/>
    <s v="Skirmishers"/>
    <x v="1"/>
    <m/>
    <m/>
    <x v="3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A13" firstHeaderRow="1" firstDataRow="1" firstDataCol="1" rowPageCount="2" colPageCount="1"/>
  <pivotFields count="14">
    <pivotField axis="axisRow" showDropDowns="1" compact="1" outline="1" subtotalTop="1" dragToRow="1" dragToCol="1" dragToPage="1" dragToData="1" dragOff="1" showAll="0" topAutoShow="1" itemPageCount="10" sortType="manual" defaultSubtotal="1">
      <items count="28">
        <item t="data" sd="1" x="21"/>
        <item t="data" sd="1" x="18"/>
        <item t="data" sd="1" x="11"/>
        <item t="data" sd="1" x="14"/>
        <item t="data" sd="1" x="6"/>
        <item t="data" sd="1" x="25"/>
        <item t="data" sd="1" x="20"/>
        <item t="data" sd="1" x="26"/>
        <item t="data" sd="1" x="8"/>
        <item t="data" sd="1" x="4"/>
        <item t="data" sd="1" x="22"/>
        <item t="data" sd="1" x="23"/>
        <item t="data" sd="1" x="13"/>
        <item t="data" sd="1" x="17"/>
        <item t="data" sd="1" x="0"/>
        <item t="data" sd="1" x="15"/>
        <item t="data" sd="1" x="1"/>
        <item t="data" sd="1" x="12"/>
        <item t="data" sd="1" x="16"/>
        <item t="data" sd="1" x="3"/>
        <item t="data" sd="1" x="7"/>
        <item t="data" sd="1" x="2"/>
        <item t="data" sd="1" x="24"/>
        <item t="data" sd="1" x="19"/>
        <item t="data" sd="1" x="5"/>
        <item t="data" sd="1" x="10"/>
        <item t="data" sd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h="1" sd="1" x="0"/>
        <item t="data" sd="1" x="1"/>
        <item t="data" h="1" sd="1" x="2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9">
    <i t="data" r="0" i="0">
      <x v="4"/>
    </i>
    <i t="data" r="0" i="0">
      <x v="6"/>
    </i>
    <i t="data" r="0" i="0">
      <x v="7"/>
    </i>
    <i t="data" r="0" i="0">
      <x v="11"/>
    </i>
    <i t="data" r="0" i="0">
      <x v="16"/>
    </i>
    <i t="data" r="0" i="0">
      <x v="18"/>
    </i>
    <i t="data" r="0" i="0">
      <x v="20"/>
    </i>
    <i t="data" r="0" i="0">
      <x v="23"/>
    </i>
    <i t="grand" r="0" i="0">
      <x v="0"/>
    </i>
  </rowItems>
  <colItems count="1">
    <i t="data" r="0" i="0"/>
  </colItems>
  <pageFields count="2">
    <pageField fld="8" hier="-1"/>
    <pageField fld="11" hier="-1"/>
  </page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Summon_Stats" cacheId="1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9:D58" firstHeaderRow="1" firstDataRow="1" firstDataCol="3"/>
  <pivotFields count="4">
    <pivotField name="Banner" showDropDowns="1" compact="0" outline="0" subtotalTop="1" dragToRow="1" dragToCol="1" multipleItemSelectionAllowed="1" dragToPage="1" dragToData="1" dragOff="1" showAll="0" topAutoShow="1" itemPageCount="10" sortType="manual" defaultSubtotal="1"/>
    <pivotField axis="axisRow" dataField="1" showDropDowns="1" compact="0" outline="0" subtotalTop="1" dragToRow="1" dragToCol="1" dragToPage="1" dragToData="1" dragOff="1" showAll="0" topAutoShow="1" includeNewItemsInFilter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  <pivotField axis="axisRow" showDropDowns="1" compact="0" outline="0" subtotalTop="1" dragToRow="1" dragToCol="1" dragToPage="1" dragToData="1" dragOff="1" showAll="0" topAutoShow="1" includeNewItemsInFilter="1" itemPageCount="10" sortType="manual" defaultSubtotal="1">
      <items count="38">
        <item t="data" sd="1" x="34"/>
        <item t="data" sd="1" x="12"/>
        <item t="data" sd="1" x="7"/>
        <item t="data" sd="1" x="5"/>
        <item t="data" sd="1" x="17"/>
        <item t="data" sd="1" x="15"/>
        <item t="data" sd="1" x="28"/>
        <item t="data" sd="1" x="11"/>
        <item t="data" sd="1" x="1"/>
        <item t="data" sd="1" x="10"/>
        <item t="data" sd="1" x="31"/>
        <item t="data" sd="1" x="23"/>
        <item t="data" sd="1" x="32"/>
        <item t="data" sd="1" x="35"/>
        <item t="data" sd="1" x="26"/>
        <item t="data" sd="1" x="2"/>
        <item t="data" sd="1" x="8"/>
        <item t="data" sd="1" x="9"/>
        <item t="data" sd="1" x="3"/>
        <item t="data" sd="1" x="16"/>
        <item t="data" sd="1" x="36"/>
        <item t="data" sd="1" x="22"/>
        <item t="data" sd="1" x="14"/>
        <item t="data" sd="1" x="20"/>
        <item t="data" sd="1" x="13"/>
        <item t="data" sd="1" x="33"/>
        <item t="data" sd="1" x="21"/>
        <item t="data" sd="1" x="4"/>
        <item t="data" sd="1" x="27"/>
        <item t="data" sd="1" x="30"/>
        <item t="data" sd="1" x="18"/>
        <item t="data" sd="1" x="6"/>
        <item t="data" sd="1" x="25"/>
        <item t="data" sd="1" x="24"/>
        <item t="data" sd="1" x="19"/>
        <item t="data" sd="1" x="29"/>
        <item t="data" sd="1" x="0"/>
        <item t="default" sd="1"/>
      </items>
    </pivotField>
    <pivotField axis="axisRow" showDropDowns="1" compact="0" outline="0" subtotalTop="1" dragToRow="1" dragToCol="1" dragToPage="1" dragToData="1" dragOff="1" showAll="0" topAutoShow="1" includeNewItemsInFilter="1" itemPageCount="10" sortType="manual" defaultSubtotal="1">
      <items count="4">
        <item t="data" sd="1" x="1"/>
        <item t="data" sd="1" x="2"/>
        <item t="data" sd="1" x="0"/>
        <item t="default" sd="1"/>
      </items>
    </pivotField>
  </pivotFields>
  <rowFields count="3">
    <field x="1"/>
    <field x="3"/>
    <field x="2"/>
  </rowFields>
  <rowItems count="49">
    <i t="data" r="0" i="0">
      <x v="0"/>
      <x v="2"/>
      <x v="36"/>
    </i>
    <i t="default" r="1" i="0">
      <x v="2"/>
    </i>
    <i t="default" r="0" i="0">
      <x v="0"/>
    </i>
    <i t="data" r="0" i="0">
      <x v="1"/>
      <x v="0"/>
      <x v="1"/>
    </i>
    <i t="data" r="2" i="0">
      <x v="2"/>
    </i>
    <i t="data" r="2" i="0">
      <x v="3"/>
    </i>
    <i t="data" r="2" i="0">
      <x v="4"/>
    </i>
    <i t="data" r="2" i="0">
      <x v="5"/>
    </i>
    <i t="data" r="2" i="0">
      <x v="8"/>
    </i>
    <i t="data" r="2" i="0">
      <x v="9"/>
    </i>
    <i t="data" r="2" i="0">
      <x v="14"/>
    </i>
    <i t="data" r="2" i="0">
      <x v="15"/>
    </i>
    <i t="data" r="2" i="0">
      <x v="18"/>
    </i>
    <i t="data" r="2" i="0">
      <x v="26"/>
    </i>
    <i t="data" r="2" i="0">
      <x v="32"/>
    </i>
    <i t="data" r="2" i="0">
      <x v="33"/>
    </i>
    <i t="data" r="2" i="0">
      <x v="34"/>
    </i>
    <i t="default" r="1" i="0">
      <x v="0"/>
    </i>
    <i t="data" r="1" i="0">
      <x v="1"/>
      <x v="6"/>
    </i>
    <i t="data" r="2" i="0">
      <x v="7"/>
    </i>
    <i t="data" r="2" i="0">
      <x v="12"/>
    </i>
    <i t="data" r="2" i="0">
      <x v="17"/>
    </i>
    <i t="data" r="2" i="0">
      <x v="19"/>
    </i>
    <i t="data" r="2" i="0">
      <x v="20"/>
    </i>
    <i t="data" r="2" i="0">
      <x v="21"/>
    </i>
    <i t="data" r="2" i="0">
      <x v="22"/>
    </i>
    <i t="data" r="2" i="0">
      <x v="25"/>
    </i>
    <i t="data" r="2" i="0">
      <x v="27"/>
    </i>
    <i t="data" r="2" i="0">
      <x v="28"/>
    </i>
    <i t="data" r="2" i="0">
      <x v="29"/>
    </i>
    <i t="data" r="2" i="0">
      <x v="30"/>
    </i>
    <i t="default" r="1" i="0">
      <x v="1"/>
    </i>
    <i t="default" r="0" i="0">
      <x v="1"/>
    </i>
    <i t="data" r="0" i="0">
      <x v="2"/>
      <x v="0"/>
      <x v="0"/>
    </i>
    <i t="data" r="2" i="0">
      <x v="10"/>
    </i>
    <i t="data" r="2" i="0">
      <x v="11"/>
    </i>
    <i t="data" r="2" i="0">
      <x v="13"/>
    </i>
    <i t="data" r="2" i="0">
      <x v="16"/>
    </i>
    <i t="data" r="2" i="0">
      <x v="35"/>
    </i>
    <i t="default" r="1" i="0">
      <x v="0"/>
    </i>
    <i t="data" r="1" i="0">
      <x v="1"/>
      <x v="23"/>
    </i>
    <i t="data" r="2" i="0">
      <x v="24"/>
    </i>
    <i t="data" r="2" i="0">
      <x v="31"/>
    </i>
    <i t="default" r="1" i="0">
      <x v="1"/>
    </i>
    <i t="default" r="0" i="0">
      <x v="2"/>
    </i>
    <i t="data" r="0" i="0">
      <x v="3"/>
      <x v="2"/>
      <x v="36"/>
    </i>
    <i t="default" r="1" i="0">
      <x v="2"/>
    </i>
    <i t="default" r="0" i="0">
      <x v="3"/>
    </i>
    <i t="grand" r="0" i="0">
      <x v="0"/>
    </i>
  </rowItems>
  <colItems count="1">
    <i t="data" r="0" i="0"/>
  </colItems>
  <dataFields count="1">
    <dataField name="Count of Star_Level" fld="1" subtotal="count" showDataAs="normal" baseField="2" baseItem="36"/>
  </dataFields>
  <formats count="23">
    <format action="formatting" dxfId="22">
      <pivotArea type="all" dataOnly="0" outline="0" fieldPosition="0"/>
    </format>
    <format action="formatting" dxfId="21">
      <pivotArea type="normal" dataOnly="1" outline="0" fieldPosition="0"/>
    </format>
    <format action="formatting" dxfId="20">
      <pivotArea field="1" type="button" dataOnly="0" labelOnly="1" outline="0" axis="axisRow" fieldPosition="0"/>
    </format>
    <format action="formatting" dxfId="19">
      <pivotArea field="3" type="button" dataOnly="0" labelOnly="1" outline="0" axis="axisRow" fieldPosition="1"/>
    </format>
    <format action="formatting" dxfId="18">
      <pivotArea field="2" type="button" dataOnly="0" labelOnly="1" outline="0" axis="axisRow" fieldPosition="2"/>
    </format>
    <format action="formatting" dxfId="17">
      <pivotArea type="normal" dataOnly="0" labelOnly="1" outline="0" fieldPosition="0">
        <references count="1">
          <reference field="1"/>
        </references>
      </pivotArea>
    </format>
    <format action="formatting" dxfId="16">
      <pivotArea type="normal" dataOnly="0" labelOnly="1" outline="0" fieldPosition="0">
        <references count="1">
          <reference field="1" defaultSubtotal="1"/>
        </references>
      </pivotArea>
    </format>
    <format action="formatting" dxfId="15">
      <pivotArea type="normal" dataOnly="0" labelOnly="1" grandRow="1" outline="0" fieldPosition="0"/>
    </format>
    <format action="formatting" dxfId="14">
      <pivotArea type="normal" dataOnly="0" labelOnly="1" outline="0" fieldPosition="0">
        <references count="2">
          <reference field="1" selected="0">
            <x v="0"/>
          </reference>
          <reference field="3">
            <x v="2"/>
          </reference>
        </references>
      </pivotArea>
    </format>
    <format action="formatting" dxfId="13">
      <pivotArea type="normal" dataOnly="0" labelOnly="1" outline="0" fieldPosition="0">
        <references count="2">
          <reference field="1" selected="0">
            <x v="0"/>
          </reference>
          <reference field="3" defaultSubtotal="1">
            <x v="2"/>
          </reference>
        </references>
      </pivotArea>
    </format>
    <format action="formatting" dxfId="12">
      <pivotArea type="normal" dataOnly="0" labelOnly="1" outline="0" fieldPosition="0">
        <references count="2">
          <reference field="1" selected="0">
            <x v="1"/>
          </reference>
          <reference field="3">
            <x v="1"/>
          </reference>
        </references>
      </pivotArea>
    </format>
    <format action="formatting" dxfId="11">
      <pivotArea type="normal" dataOnly="0" labelOnly="1" outline="0" fieldPosition="0">
        <references count="2">
          <reference field="1" selected="0">
            <x v="1"/>
          </reference>
          <reference field="3" defaultSubtotal="1">
            <x v="1"/>
          </reference>
        </references>
      </pivotArea>
    </format>
    <format action="formatting" dxfId="10">
      <pivotArea type="normal" dataOnly="0" labelOnly="1" outline="0" fieldPosition="0">
        <references count="2">
          <reference field="1" selected="0">
            <x v="2"/>
          </reference>
          <reference field="3">
            <x v="1"/>
          </reference>
        </references>
      </pivotArea>
    </format>
    <format action="formatting" dxfId="9">
      <pivotArea type="normal" dataOnly="0" labelOnly="1" outline="0" fieldPosition="0">
        <references count="2">
          <reference field="1" selected="0">
            <x v="2"/>
          </reference>
          <reference field="3" defaultSubtotal="1">
            <x v="1"/>
          </reference>
        </references>
      </pivotArea>
    </format>
    <format action="formatting" dxfId="8">
      <pivotArea type="normal" dataOnly="0" labelOnly="1" outline="0" fieldPosition="0">
        <references count="2">
          <reference field="1" selected="0">
            <x v="3"/>
          </reference>
          <reference field="3">
            <x v="2"/>
          </reference>
        </references>
      </pivotArea>
    </format>
    <format action="formatting" dxfId="7">
      <pivotArea type="normal" dataOnly="0" labelOnly="1" outline="0" fieldPosition="0">
        <references count="2">
          <reference field="1" selected="0">
            <x v="3"/>
          </reference>
          <reference field="3" defaultSubtotal="1">
            <x v="2"/>
          </reference>
        </references>
      </pivotArea>
    </format>
    <format action="formatting" dxfId="6">
      <pivotArea type="normal" dataOnly="0" labelOnly="1" outline="0" fieldPosition="0">
        <references count="3">
          <reference field="1" selected="0">
            <x v="0"/>
          </reference>
          <reference field="2">
            <x v="36"/>
          </reference>
          <reference field="3" selected="0">
            <x v="2"/>
          </reference>
        </references>
      </pivotArea>
    </format>
    <format action="formatting" dxfId="5">
      <pivotArea type="normal" dataOnly="0" labelOnly="1" outline="0" fieldPosition="0">
        <references count="3">
          <reference field="1" selected="0">
            <x v="1"/>
          </reference>
          <reference field="2">
            <x v="34"/>
          </reference>
          <reference field="3" selected="0">
            <x v="0"/>
          </reference>
        </references>
      </pivotArea>
    </format>
    <format action="formatting" dxfId="4">
      <pivotArea type="normal" dataOnly="0" labelOnly="1" outline="0" fieldPosition="0">
        <references count="3">
          <reference field="1" selected="0">
            <x v="1"/>
          </reference>
          <reference field="2">
            <x v="30"/>
          </reference>
          <reference field="3" selected="0">
            <x v="1"/>
          </reference>
        </references>
      </pivotArea>
    </format>
    <format action="formatting" dxfId="3">
      <pivotArea type="normal" dataOnly="0" labelOnly="1" outline="0" fieldPosition="0">
        <references count="3">
          <reference field="1" selected="0">
            <x v="2"/>
          </reference>
          <reference field="2">
            <x v="35"/>
          </reference>
          <reference field="3" selected="0">
            <x v="0"/>
          </reference>
        </references>
      </pivotArea>
    </format>
    <format action="formatting" dxfId="2">
      <pivotArea type="normal" dataOnly="0" labelOnly="1" outline="0" fieldPosition="0">
        <references count="3">
          <reference field="1" selected="0">
            <x v="2"/>
          </reference>
          <reference field="2">
            <x v="31"/>
          </reference>
          <reference field="3" selected="0">
            <x v="1"/>
          </reference>
        </references>
      </pivotArea>
    </format>
    <format action="formatting" dxfId="1">
      <pivotArea type="normal" dataOnly="0" labelOnly="1" outline="0" fieldPosition="0">
        <references count="3">
          <reference field="1" selected="0">
            <x v="3"/>
          </reference>
          <reference field="2">
            <x v="36"/>
          </reference>
          <reference field="3" selected="0">
            <x v="2"/>
          </reference>
        </references>
      </pivotArea>
    </format>
    <format action="formatting" dxfId="0">
      <pivotArea type="normal" dataOnly="0" labelOnly="1" outline="0" axis="axisValues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showGridLines="0" tabSelected="1" workbookViewId="0">
      <pane xSplit="1" ySplit="2" topLeftCell="B3" activePane="bottomRight" state="frozen"/>
      <selection activeCell="C1" sqref="C1"/>
      <selection pane="topRight" activeCell="C1" sqref="C1"/>
      <selection pane="bottomLeft" activeCell="C1" sqref="C1"/>
      <selection pane="bottomRight" activeCell="A1" sqref="A1"/>
    </sheetView>
  </sheetViews>
  <sheetFormatPr baseColWidth="8" defaultColWidth="12.58203125" defaultRowHeight="15" customHeight="1"/>
  <cols>
    <col width="11.83203125" customWidth="1" style="46" min="1" max="1"/>
    <col width="18" customWidth="1" style="46" min="2" max="3"/>
    <col width="7.58203125" customWidth="1" style="46" min="4" max="17"/>
    <col width="11" customWidth="1" style="46" min="18" max="19"/>
    <col width="7.58203125" customWidth="1" style="46" min="20" max="25"/>
    <col width="11" customWidth="1" style="46" min="26" max="27"/>
    <col width="7.58203125" customWidth="1" style="46" min="28" max="33"/>
    <col width="11" customWidth="1" style="46" min="34" max="35"/>
    <col width="7.58203125" customWidth="1" style="46" min="36" max="44"/>
    <col width="12.58203125" customWidth="1" style="46" min="45" max="60"/>
    <col width="12.58203125" customWidth="1" style="46" min="61" max="16384"/>
  </cols>
  <sheetData>
    <row r="1" ht="15.75" customHeight="1">
      <c r="D1" s="34" t="inlineStr">
        <is>
          <t>Flower</t>
        </is>
      </c>
      <c r="E1" s="35" t="n"/>
      <c r="F1" s="35" t="n"/>
      <c r="G1" s="35" t="n"/>
      <c r="H1" s="35" t="n"/>
      <c r="I1" s="36" t="n"/>
      <c r="J1" s="34" t="inlineStr">
        <is>
          <t>Feather</t>
        </is>
      </c>
      <c r="K1" s="35" t="n"/>
      <c r="L1" s="35" t="n"/>
      <c r="M1" s="35" t="n"/>
      <c r="N1" s="35" t="n"/>
      <c r="O1" s="36" t="n"/>
      <c r="P1" s="34" t="inlineStr">
        <is>
          <t>Hourglass</t>
        </is>
      </c>
      <c r="Q1" s="35" t="n"/>
      <c r="R1" s="35" t="n"/>
      <c r="S1" s="36" t="n"/>
      <c r="T1" s="35" t="n"/>
      <c r="U1" s="35" t="n"/>
      <c r="V1" s="35" t="n"/>
      <c r="W1" s="36" t="n"/>
      <c r="X1" s="34" t="inlineStr">
        <is>
          <t>Goblet</t>
        </is>
      </c>
      <c r="Y1" s="35" t="n"/>
      <c r="Z1" s="35" t="n"/>
      <c r="AA1" s="36" t="n"/>
      <c r="AB1" s="35" t="n"/>
      <c r="AC1" s="35" t="n"/>
      <c r="AD1" s="35" t="n"/>
      <c r="AE1" s="36" t="n"/>
      <c r="AF1" s="34" t="inlineStr">
        <is>
          <t>Crown</t>
        </is>
      </c>
      <c r="AG1" s="35" t="n"/>
      <c r="AH1" s="35" t="n"/>
      <c r="AI1" s="36" t="n"/>
      <c r="AJ1" s="35" t="n"/>
      <c r="AK1" s="35" t="n"/>
      <c r="AL1" s="35" t="n"/>
      <c r="AM1" s="36" t="n"/>
      <c r="AN1" s="45" t="inlineStr">
        <is>
          <t>Substats</t>
        </is>
      </c>
    </row>
    <row r="2" ht="15.75" customHeight="1">
      <c r="A2" s="17" t="inlineStr">
        <is>
          <t>Character</t>
        </is>
      </c>
      <c r="B2" s="17" t="inlineStr">
        <is>
          <t>Current Set</t>
        </is>
      </c>
      <c r="C2" s="17" t="inlineStr">
        <is>
          <t>Tgt Artifact Set</t>
        </is>
      </c>
      <c r="D2" s="37" t="inlineStr">
        <is>
          <t>Star</t>
        </is>
      </c>
      <c r="E2" s="32" t="inlineStr">
        <is>
          <t>Lvl</t>
        </is>
      </c>
      <c r="F2" s="32" t="inlineStr">
        <is>
          <t>Sub1</t>
        </is>
      </c>
      <c r="G2" s="32" t="inlineStr">
        <is>
          <t>Sub2</t>
        </is>
      </c>
      <c r="H2" s="32" t="inlineStr">
        <is>
          <t>Sub3</t>
        </is>
      </c>
      <c r="I2" s="38" t="inlineStr">
        <is>
          <t>Sub4</t>
        </is>
      </c>
      <c r="J2" s="37" t="inlineStr">
        <is>
          <t>Star</t>
        </is>
      </c>
      <c r="K2" s="32" t="inlineStr">
        <is>
          <t>Lvl</t>
        </is>
      </c>
      <c r="L2" s="32" t="inlineStr">
        <is>
          <t>Sub1</t>
        </is>
      </c>
      <c r="M2" s="32" t="inlineStr">
        <is>
          <t>Sub2</t>
        </is>
      </c>
      <c r="N2" s="32" t="inlineStr">
        <is>
          <t>Sub3</t>
        </is>
      </c>
      <c r="O2" s="38" t="inlineStr">
        <is>
          <t>Sub4</t>
        </is>
      </c>
      <c r="P2" s="37" t="inlineStr">
        <is>
          <t>Star</t>
        </is>
      </c>
      <c r="Q2" s="32" t="inlineStr">
        <is>
          <t>Lvl</t>
        </is>
      </c>
      <c r="R2" s="32" t="inlineStr">
        <is>
          <t>Current</t>
        </is>
      </c>
      <c r="S2" s="38" t="inlineStr">
        <is>
          <t>Tgt</t>
        </is>
      </c>
      <c r="T2" s="32" t="inlineStr">
        <is>
          <t>Sub1</t>
        </is>
      </c>
      <c r="U2" s="32" t="inlineStr">
        <is>
          <t>Sub2</t>
        </is>
      </c>
      <c r="V2" s="32" t="inlineStr">
        <is>
          <t>Sub3</t>
        </is>
      </c>
      <c r="W2" s="38" t="inlineStr">
        <is>
          <t>Sub4</t>
        </is>
      </c>
      <c r="X2" s="37" t="inlineStr">
        <is>
          <t>Star</t>
        </is>
      </c>
      <c r="Y2" s="32" t="inlineStr">
        <is>
          <t>Lvl</t>
        </is>
      </c>
      <c r="Z2" s="32" t="inlineStr">
        <is>
          <t>Current</t>
        </is>
      </c>
      <c r="AA2" s="38" t="inlineStr">
        <is>
          <t>Tgt</t>
        </is>
      </c>
      <c r="AB2" s="32" t="inlineStr">
        <is>
          <t>Sub1</t>
        </is>
      </c>
      <c r="AC2" s="32" t="inlineStr">
        <is>
          <t>Sub2</t>
        </is>
      </c>
      <c r="AD2" s="32" t="inlineStr">
        <is>
          <t>Sub3</t>
        </is>
      </c>
      <c r="AE2" s="38" t="inlineStr">
        <is>
          <t>Sub4</t>
        </is>
      </c>
      <c r="AF2" s="37" t="inlineStr">
        <is>
          <t>Star</t>
        </is>
      </c>
      <c r="AG2" s="32" t="inlineStr">
        <is>
          <t>Lvl</t>
        </is>
      </c>
      <c r="AH2" s="32" t="inlineStr">
        <is>
          <t>Current</t>
        </is>
      </c>
      <c r="AI2" s="38" t="inlineStr">
        <is>
          <t>Tgt</t>
        </is>
      </c>
      <c r="AJ2" s="32" t="inlineStr">
        <is>
          <t>Sub1</t>
        </is>
      </c>
      <c r="AK2" s="32" t="inlineStr">
        <is>
          <t>Sub2</t>
        </is>
      </c>
      <c r="AL2" s="32" t="inlineStr">
        <is>
          <t>Sub3</t>
        </is>
      </c>
      <c r="AM2" s="38" t="inlineStr">
        <is>
          <t>Sub4</t>
        </is>
      </c>
      <c r="AN2" s="39" t="n">
        <v>1</v>
      </c>
      <c r="AO2" s="39" t="n">
        <v>2</v>
      </c>
      <c r="AP2" s="39" t="n">
        <v>3</v>
      </c>
      <c r="AQ2" s="39" t="n">
        <v>4</v>
      </c>
      <c r="AR2" s="39" t="n">
        <v>5</v>
      </c>
    </row>
    <row r="3" ht="15.75" customHeight="1">
      <c r="A3" s="46" t="inlineStr">
        <is>
          <t>Klee</t>
        </is>
      </c>
      <c r="B3" s="46" t="inlineStr">
        <is>
          <t>Wanderer (4)</t>
        </is>
      </c>
      <c r="C3" s="46" t="inlineStr">
        <is>
          <t>Crimson (4)</t>
        </is>
      </c>
      <c r="D3" s="40" t="n">
        <v>5</v>
      </c>
      <c r="E3" s="41" t="n">
        <v>20</v>
      </c>
      <c r="F3" s="46" t="inlineStr">
        <is>
          <t>CR</t>
        </is>
      </c>
      <c r="G3" s="46" t="inlineStr">
        <is>
          <t>ATK%</t>
        </is>
      </c>
      <c r="H3" s="46" t="inlineStr">
        <is>
          <t>DEF%</t>
        </is>
      </c>
      <c r="I3" s="41" t="inlineStr">
        <is>
          <t>CD</t>
        </is>
      </c>
      <c r="J3" s="40" t="n">
        <v>5</v>
      </c>
      <c r="K3" s="41" t="n">
        <v>20</v>
      </c>
      <c r="L3" s="46" t="inlineStr">
        <is>
          <t>DEF%</t>
        </is>
      </c>
      <c r="M3" s="46" t="inlineStr">
        <is>
          <t>CR</t>
        </is>
      </c>
      <c r="N3" s="46" t="inlineStr">
        <is>
          <t>ER</t>
        </is>
      </c>
      <c r="O3" s="41" t="inlineStr">
        <is>
          <t>ATK%</t>
        </is>
      </c>
      <c r="P3" s="40" t="n">
        <v>5</v>
      </c>
      <c r="Q3" s="41" t="n">
        <v>18</v>
      </c>
      <c r="R3" s="46" t="inlineStr">
        <is>
          <t>ATK</t>
        </is>
      </c>
      <c r="S3" s="41" t="inlineStr">
        <is>
          <t>ATK</t>
        </is>
      </c>
      <c r="T3" s="46" t="inlineStr">
        <is>
          <t>HP</t>
        </is>
      </c>
      <c r="U3" s="46" t="inlineStr">
        <is>
          <t>EM</t>
        </is>
      </c>
      <c r="V3" s="46" t="inlineStr">
        <is>
          <t>ATK</t>
        </is>
      </c>
      <c r="W3" s="41" t="inlineStr">
        <is>
          <t>HP%</t>
        </is>
      </c>
      <c r="X3" s="40" t="n">
        <v>5</v>
      </c>
      <c r="Y3" s="41" t="n">
        <v>20</v>
      </c>
      <c r="Z3" s="46" t="inlineStr">
        <is>
          <t>Pyro</t>
        </is>
      </c>
      <c r="AA3" s="41" t="inlineStr">
        <is>
          <t>Pyro</t>
        </is>
      </c>
      <c r="AB3" s="46" t="inlineStr">
        <is>
          <t>HP</t>
        </is>
      </c>
      <c r="AC3" s="46" t="inlineStr">
        <is>
          <t>DEF</t>
        </is>
      </c>
      <c r="AD3" s="46" t="inlineStr">
        <is>
          <t>HP%</t>
        </is>
      </c>
      <c r="AE3" s="41" t="inlineStr">
        <is>
          <t>CR</t>
        </is>
      </c>
      <c r="AF3" s="40" t="n">
        <v>5</v>
      </c>
      <c r="AG3" s="41" t="n">
        <v>20</v>
      </c>
      <c r="AH3" s="46" t="inlineStr">
        <is>
          <t>CD</t>
        </is>
      </c>
      <c r="AI3" s="41" t="inlineStr">
        <is>
          <t>CD</t>
        </is>
      </c>
      <c r="AJ3" s="46" t="inlineStr">
        <is>
          <t>ATK</t>
        </is>
      </c>
      <c r="AK3" s="46" t="inlineStr">
        <is>
          <t>DEF%</t>
        </is>
      </c>
      <c r="AL3" s="46" t="inlineStr">
        <is>
          <t>ER</t>
        </is>
      </c>
      <c r="AM3" s="41" t="inlineStr">
        <is>
          <t>DEF</t>
        </is>
      </c>
      <c r="AN3" s="46" t="inlineStr">
        <is>
          <t>CD</t>
        </is>
      </c>
      <c r="AO3" s="46" t="inlineStr">
        <is>
          <t>CR</t>
        </is>
      </c>
      <c r="AP3" s="46" t="inlineStr">
        <is>
          <t>ATK%</t>
        </is>
      </c>
      <c r="AQ3" s="46" t="inlineStr">
        <is>
          <t>ER</t>
        </is>
      </c>
      <c r="AR3" s="46" t="inlineStr">
        <is>
          <t>EM</t>
        </is>
      </c>
    </row>
    <row r="4" ht="15.75" customHeight="1">
      <c r="A4" s="46" t="inlineStr">
        <is>
          <t>Sucrose</t>
        </is>
      </c>
      <c r="B4" s="46" t="inlineStr">
        <is>
          <t>Viridescent (4)</t>
        </is>
      </c>
      <c r="C4" s="46" t="inlineStr">
        <is>
          <t>Viridescent (4)</t>
        </is>
      </c>
      <c r="D4" s="40" t="n">
        <v>5</v>
      </c>
      <c r="E4" s="41" t="n">
        <v>8</v>
      </c>
      <c r="F4" s="46" t="inlineStr">
        <is>
          <t>ATK</t>
        </is>
      </c>
      <c r="G4" s="46" t="inlineStr">
        <is>
          <t>ER</t>
        </is>
      </c>
      <c r="H4" s="46" t="inlineStr">
        <is>
          <t>DEF</t>
        </is>
      </c>
      <c r="I4" s="41" t="inlineStr">
        <is>
          <t>ATK%</t>
        </is>
      </c>
      <c r="J4" s="40" t="n">
        <v>5</v>
      </c>
      <c r="K4" s="41" t="n">
        <v>8</v>
      </c>
      <c r="L4" s="46" t="inlineStr">
        <is>
          <t>CD</t>
        </is>
      </c>
      <c r="M4" s="46" t="inlineStr">
        <is>
          <t>ATK%</t>
        </is>
      </c>
      <c r="N4" s="46" t="inlineStr">
        <is>
          <t>EM</t>
        </is>
      </c>
      <c r="O4" s="41" t="inlineStr">
        <is>
          <t>DEF%</t>
        </is>
      </c>
      <c r="P4" s="40" t="n">
        <v>5</v>
      </c>
      <c r="Q4" s="41" t="n">
        <v>0</v>
      </c>
      <c r="R4" s="46" t="inlineStr">
        <is>
          <t>ATK</t>
        </is>
      </c>
      <c r="S4" s="41" t="inlineStr">
        <is>
          <t>ATK</t>
        </is>
      </c>
      <c r="T4" s="46" t="inlineStr">
        <is>
          <t>DEF</t>
        </is>
      </c>
      <c r="U4" s="46" t="inlineStr">
        <is>
          <t>HP</t>
        </is>
      </c>
      <c r="V4" s="46" t="inlineStr">
        <is>
          <t>DEF%</t>
        </is>
      </c>
      <c r="W4" s="41" t="n"/>
      <c r="X4" s="40" t="n">
        <v>5</v>
      </c>
      <c r="Y4" s="41" t="n">
        <v>0</v>
      </c>
      <c r="Z4" s="46" t="inlineStr">
        <is>
          <t>Anemo</t>
        </is>
      </c>
      <c r="AA4" s="41" t="inlineStr">
        <is>
          <t>Anemo</t>
        </is>
      </c>
      <c r="AB4" s="46" t="inlineStr">
        <is>
          <t>DEF</t>
        </is>
      </c>
      <c r="AC4" s="46" t="inlineStr">
        <is>
          <t>ATK</t>
        </is>
      </c>
      <c r="AD4" s="46" t="inlineStr">
        <is>
          <t>CD</t>
        </is>
      </c>
      <c r="AE4" s="41" t="inlineStr">
        <is>
          <t>ER</t>
        </is>
      </c>
      <c r="AF4" s="40" t="n">
        <v>5</v>
      </c>
      <c r="AG4" s="41" t="n">
        <v>4</v>
      </c>
      <c r="AH4" s="46" t="inlineStr">
        <is>
          <t>ATK</t>
        </is>
      </c>
      <c r="AI4" s="41" t="inlineStr">
        <is>
          <t>EM</t>
        </is>
      </c>
      <c r="AJ4" s="46" t="inlineStr">
        <is>
          <t>CR</t>
        </is>
      </c>
      <c r="AK4" s="46" t="inlineStr">
        <is>
          <t>HP</t>
        </is>
      </c>
      <c r="AL4" s="46" t="inlineStr">
        <is>
          <t>DEF</t>
        </is>
      </c>
      <c r="AM4" s="41" t="inlineStr">
        <is>
          <t>ER</t>
        </is>
      </c>
      <c r="AN4" s="46" t="inlineStr">
        <is>
          <t>EM</t>
        </is>
      </c>
      <c r="AO4" s="46" t="inlineStr">
        <is>
          <t>ER</t>
        </is>
      </c>
      <c r="AP4" s="46" t="inlineStr">
        <is>
          <t>CR</t>
        </is>
      </c>
      <c r="AQ4" s="46" t="inlineStr">
        <is>
          <t>CD</t>
        </is>
      </c>
      <c r="AR4" s="46" t="inlineStr">
        <is>
          <t>ATK%</t>
        </is>
      </c>
    </row>
    <row r="5" ht="15.75" customHeight="1">
      <c r="A5" s="46" t="inlineStr">
        <is>
          <t>Mona</t>
        </is>
      </c>
      <c r="B5" s="46" t="inlineStr">
        <is>
          <t>Glad (2)</t>
        </is>
      </c>
      <c r="C5" s="46" t="inlineStr">
        <is>
          <t>Noblesse (2), Heart of Depth (2)</t>
        </is>
      </c>
      <c r="D5" s="40" t="n">
        <v>5</v>
      </c>
      <c r="E5" s="41" t="n">
        <v>19</v>
      </c>
      <c r="F5" s="46" t="inlineStr">
        <is>
          <t>ER</t>
        </is>
      </c>
      <c r="G5" s="46" t="inlineStr">
        <is>
          <t>HP%</t>
        </is>
      </c>
      <c r="H5" s="46" t="inlineStr">
        <is>
          <t>ATK</t>
        </is>
      </c>
      <c r="I5" s="41" t="inlineStr">
        <is>
          <t>EM</t>
        </is>
      </c>
      <c r="J5" s="40" t="n">
        <v>5</v>
      </c>
      <c r="K5" s="41" t="n">
        <v>14</v>
      </c>
      <c r="L5" s="46" t="inlineStr">
        <is>
          <t>ER</t>
        </is>
      </c>
      <c r="M5" s="46" t="inlineStr">
        <is>
          <t>DEF</t>
        </is>
      </c>
      <c r="N5" s="46" t="inlineStr">
        <is>
          <t>DEF%</t>
        </is>
      </c>
      <c r="O5" s="41" t="inlineStr">
        <is>
          <t>HP</t>
        </is>
      </c>
      <c r="P5" s="40" t="n">
        <v>5</v>
      </c>
      <c r="Q5" s="41" t="n">
        <v>16</v>
      </c>
      <c r="R5" s="46" t="inlineStr">
        <is>
          <t>ER</t>
        </is>
      </c>
      <c r="S5" s="41" t="inlineStr">
        <is>
          <t>ER</t>
        </is>
      </c>
      <c r="T5" s="46" t="inlineStr">
        <is>
          <t>DEF%</t>
        </is>
      </c>
      <c r="U5" s="46" t="inlineStr">
        <is>
          <t>HP%</t>
        </is>
      </c>
      <c r="V5" s="46" t="inlineStr">
        <is>
          <t>CR</t>
        </is>
      </c>
      <c r="W5" s="41" t="inlineStr">
        <is>
          <t>DEF</t>
        </is>
      </c>
      <c r="X5" s="40" t="n">
        <v>5</v>
      </c>
      <c r="Y5" s="41" t="n">
        <v>12</v>
      </c>
      <c r="Z5" s="46" t="inlineStr">
        <is>
          <t>Hydro</t>
        </is>
      </c>
      <c r="AA5" s="41" t="inlineStr">
        <is>
          <t>Hydro</t>
        </is>
      </c>
      <c r="AB5" s="46" t="inlineStr">
        <is>
          <t>ATK</t>
        </is>
      </c>
      <c r="AC5" s="46" t="inlineStr">
        <is>
          <t>ER</t>
        </is>
      </c>
      <c r="AD5" s="46" t="inlineStr">
        <is>
          <t>HP</t>
        </is>
      </c>
      <c r="AE5" s="41" t="inlineStr">
        <is>
          <t>DEF</t>
        </is>
      </c>
      <c r="AF5" s="40" t="n">
        <v>5</v>
      </c>
      <c r="AG5" s="41" t="n">
        <v>12</v>
      </c>
      <c r="AH5" s="46" t="inlineStr">
        <is>
          <t>CR</t>
        </is>
      </c>
      <c r="AI5" s="41" t="inlineStr">
        <is>
          <t>CR</t>
        </is>
      </c>
      <c r="AJ5" s="46" t="inlineStr">
        <is>
          <t>ER</t>
        </is>
      </c>
      <c r="AK5" s="46" t="inlineStr">
        <is>
          <t>DEF</t>
        </is>
      </c>
      <c r="AL5" s="46" t="inlineStr">
        <is>
          <t>ATK</t>
        </is>
      </c>
      <c r="AM5" s="41" t="inlineStr">
        <is>
          <t>HP</t>
        </is>
      </c>
      <c r="AN5" s="46" t="inlineStr">
        <is>
          <t>ER</t>
        </is>
      </c>
      <c r="AO5" s="46" t="inlineStr">
        <is>
          <t>EM</t>
        </is>
      </c>
      <c r="AP5" s="46" t="inlineStr">
        <is>
          <t>ATK%</t>
        </is>
      </c>
      <c r="AQ5" s="46" t="inlineStr">
        <is>
          <t>CR</t>
        </is>
      </c>
      <c r="AR5" s="46" t="inlineStr">
        <is>
          <t>CD</t>
        </is>
      </c>
    </row>
    <row r="6" ht="15.75" customHeight="1">
      <c r="A6" s="46" t="inlineStr">
        <is>
          <t>Qiqi</t>
        </is>
      </c>
      <c r="B6" s="46" t="inlineStr">
        <is>
          <t>Maiden (4)</t>
        </is>
      </c>
      <c r="C6" s="46" t="inlineStr">
        <is>
          <t>Maiden (4)</t>
        </is>
      </c>
      <c r="D6" s="40" t="n">
        <v>5</v>
      </c>
      <c r="E6" s="41" t="n">
        <v>14</v>
      </c>
      <c r="F6" s="46" t="inlineStr">
        <is>
          <t>ER</t>
        </is>
      </c>
      <c r="G6" s="46" t="inlineStr">
        <is>
          <t>DEF%</t>
        </is>
      </c>
      <c r="H6" s="46" t="inlineStr">
        <is>
          <t>CD</t>
        </is>
      </c>
      <c r="I6" s="41" t="inlineStr">
        <is>
          <t>CR</t>
        </is>
      </c>
      <c r="J6" s="40" t="n">
        <v>5</v>
      </c>
      <c r="K6" s="41" t="n">
        <v>20</v>
      </c>
      <c r="L6" s="46" t="inlineStr">
        <is>
          <t>CR</t>
        </is>
      </c>
      <c r="M6" s="46" t="inlineStr">
        <is>
          <t>DEF%</t>
        </is>
      </c>
      <c r="N6" s="46" t="inlineStr">
        <is>
          <t>CD</t>
        </is>
      </c>
      <c r="O6" s="41" t="inlineStr">
        <is>
          <t>ER</t>
        </is>
      </c>
      <c r="P6" s="40" t="n">
        <v>5</v>
      </c>
      <c r="Q6" s="41" t="n">
        <v>9</v>
      </c>
      <c r="R6" s="46" t="inlineStr">
        <is>
          <t>ATK</t>
        </is>
      </c>
      <c r="S6" s="41" t="inlineStr">
        <is>
          <t>ATK</t>
        </is>
      </c>
      <c r="T6" s="46" t="inlineStr">
        <is>
          <t>CR</t>
        </is>
      </c>
      <c r="U6" s="46" t="inlineStr">
        <is>
          <t>ATK</t>
        </is>
      </c>
      <c r="V6" s="46" t="inlineStr">
        <is>
          <t>ER</t>
        </is>
      </c>
      <c r="W6" s="41" t="inlineStr">
        <is>
          <t>HP</t>
        </is>
      </c>
      <c r="X6" s="40" t="n">
        <v>5</v>
      </c>
      <c r="Y6" s="41" t="n">
        <v>8</v>
      </c>
      <c r="Z6" s="46" t="inlineStr">
        <is>
          <t>ATK</t>
        </is>
      </c>
      <c r="AA6" s="41" t="inlineStr">
        <is>
          <t>ATK</t>
        </is>
      </c>
      <c r="AB6" s="46" t="inlineStr">
        <is>
          <t>CD</t>
        </is>
      </c>
      <c r="AC6" s="46" t="inlineStr">
        <is>
          <t>ATK</t>
        </is>
      </c>
      <c r="AD6" s="46" t="inlineStr">
        <is>
          <t>CR</t>
        </is>
      </c>
      <c r="AE6" s="41" t="inlineStr">
        <is>
          <t>DEF</t>
        </is>
      </c>
      <c r="AF6" s="40" t="n">
        <v>5</v>
      </c>
      <c r="AG6" s="41" t="n">
        <v>13</v>
      </c>
      <c r="AH6" s="46" t="inlineStr">
        <is>
          <t>Heal</t>
        </is>
      </c>
      <c r="AI6" s="41" t="inlineStr">
        <is>
          <t>Heal</t>
        </is>
      </c>
      <c r="AJ6" s="46" t="inlineStr">
        <is>
          <t>EM</t>
        </is>
      </c>
      <c r="AK6" s="46" t="inlineStr">
        <is>
          <t>ATK%</t>
        </is>
      </c>
      <c r="AL6" s="46" t="inlineStr">
        <is>
          <t>DEF%</t>
        </is>
      </c>
      <c r="AM6" s="41" t="inlineStr">
        <is>
          <t>HP</t>
        </is>
      </c>
      <c r="AN6" s="46" t="inlineStr">
        <is>
          <t>ATK%</t>
        </is>
      </c>
      <c r="AO6" s="46" t="inlineStr">
        <is>
          <t>ER</t>
        </is>
      </c>
      <c r="AP6" s="46" t="inlineStr">
        <is>
          <t>CR</t>
        </is>
      </c>
      <c r="AQ6" s="46" t="inlineStr">
        <is>
          <t>HP%</t>
        </is>
      </c>
      <c r="AR6" s="46" t="inlineStr">
        <is>
          <t>CD</t>
        </is>
      </c>
    </row>
    <row r="7" ht="15.75" customHeight="1">
      <c r="A7" s="46" t="inlineStr">
        <is>
          <t>Fischl</t>
        </is>
      </c>
      <c r="B7" s="46" t="inlineStr">
        <is>
          <t>Bloodstained (2), Gladiator (2)</t>
        </is>
      </c>
      <c r="C7" s="46" t="inlineStr">
        <is>
          <t>Thundering Fury (4)</t>
        </is>
      </c>
      <c r="D7" s="40" t="n">
        <v>5</v>
      </c>
      <c r="E7" s="41" t="n">
        <v>9</v>
      </c>
      <c r="F7" s="46" t="inlineStr">
        <is>
          <t>DEF</t>
        </is>
      </c>
      <c r="G7" s="46" t="inlineStr">
        <is>
          <t>ATK%</t>
        </is>
      </c>
      <c r="H7" s="46" t="inlineStr">
        <is>
          <t>CR</t>
        </is>
      </c>
      <c r="I7" s="41" t="inlineStr">
        <is>
          <t>EM</t>
        </is>
      </c>
      <c r="J7" s="40" t="n">
        <v>5</v>
      </c>
      <c r="K7" s="41" t="n">
        <v>0</v>
      </c>
      <c r="L7" s="46" t="inlineStr">
        <is>
          <t>HP%</t>
        </is>
      </c>
      <c r="M7" s="46" t="inlineStr">
        <is>
          <t>DEF</t>
        </is>
      </c>
      <c r="N7" s="46" t="inlineStr">
        <is>
          <t>ATK%</t>
        </is>
      </c>
      <c r="O7" s="41" t="inlineStr">
        <is>
          <t>EM</t>
        </is>
      </c>
      <c r="P7" s="40" t="n">
        <v>5</v>
      </c>
      <c r="Q7" s="41" t="n">
        <v>14</v>
      </c>
      <c r="R7" s="46" t="inlineStr">
        <is>
          <t>ATK</t>
        </is>
      </c>
      <c r="S7" s="41" t="inlineStr">
        <is>
          <t>ATK</t>
        </is>
      </c>
      <c r="T7" s="46" t="inlineStr">
        <is>
          <t>ATK</t>
        </is>
      </c>
      <c r="U7" s="46" t="inlineStr">
        <is>
          <t>DEF</t>
        </is>
      </c>
      <c r="V7" s="46" t="inlineStr">
        <is>
          <t>HP%</t>
        </is>
      </c>
      <c r="W7" s="41" t="inlineStr">
        <is>
          <t>CD</t>
        </is>
      </c>
      <c r="X7" s="40" t="n">
        <v>5</v>
      </c>
      <c r="Y7" s="41" t="n">
        <v>8</v>
      </c>
      <c r="Z7" s="46" t="inlineStr">
        <is>
          <t>Electro</t>
        </is>
      </c>
      <c r="AA7" s="41" t="inlineStr">
        <is>
          <t>Electro</t>
        </is>
      </c>
      <c r="AB7" s="46" t="inlineStr">
        <is>
          <t>HP%</t>
        </is>
      </c>
      <c r="AC7" s="46" t="inlineStr">
        <is>
          <t>ATK</t>
        </is>
      </c>
      <c r="AD7" s="46" t="inlineStr">
        <is>
          <t>DEF</t>
        </is>
      </c>
      <c r="AE7" s="41" t="inlineStr">
        <is>
          <t>CR</t>
        </is>
      </c>
      <c r="AF7" s="40" t="n">
        <v>5</v>
      </c>
      <c r="AG7" s="41" t="n">
        <v>9</v>
      </c>
      <c r="AH7" s="46" t="inlineStr">
        <is>
          <t>CR</t>
        </is>
      </c>
      <c r="AI7" s="41" t="inlineStr">
        <is>
          <t>CR</t>
        </is>
      </c>
      <c r="AJ7" s="46" t="inlineStr">
        <is>
          <t>DEF</t>
        </is>
      </c>
      <c r="AK7" s="46" t="inlineStr">
        <is>
          <t>DEF%</t>
        </is>
      </c>
      <c r="AL7" s="46" t="inlineStr">
        <is>
          <t>HP%</t>
        </is>
      </c>
      <c r="AM7" s="41" t="inlineStr">
        <is>
          <t>ATK</t>
        </is>
      </c>
      <c r="AN7" s="46" t="inlineStr">
        <is>
          <t>CR</t>
        </is>
      </c>
      <c r="AO7" s="46" t="inlineStr">
        <is>
          <t>CD</t>
        </is>
      </c>
      <c r="AP7" s="46" t="inlineStr">
        <is>
          <t>ATK%</t>
        </is>
      </c>
      <c r="AQ7" s="46" t="inlineStr">
        <is>
          <t>ER</t>
        </is>
      </c>
      <c r="AR7" s="46" t="inlineStr">
        <is>
          <t>HP%</t>
        </is>
      </c>
    </row>
    <row r="8" ht="15.75" customHeight="1">
      <c r="A8" s="46" t="inlineStr">
        <is>
          <t>Bennett</t>
        </is>
      </c>
      <c r="B8" s="46" t="inlineStr">
        <is>
          <t>Noblesse (4)</t>
        </is>
      </c>
      <c r="C8" s="46" t="inlineStr">
        <is>
          <t>Noblesse (4)</t>
        </is>
      </c>
      <c r="D8" s="40" t="n">
        <v>5</v>
      </c>
      <c r="E8" s="41" t="n">
        <v>6</v>
      </c>
      <c r="F8" s="46" t="inlineStr">
        <is>
          <t>HP%</t>
        </is>
      </c>
      <c r="G8" s="46" t="inlineStr">
        <is>
          <t>CR</t>
        </is>
      </c>
      <c r="H8" s="46" t="inlineStr">
        <is>
          <t>DEF</t>
        </is>
      </c>
      <c r="I8" s="41" t="inlineStr">
        <is>
          <t>ATK</t>
        </is>
      </c>
      <c r="J8" s="40" t="n">
        <v>5</v>
      </c>
      <c r="K8" s="41" t="n">
        <v>0</v>
      </c>
      <c r="L8" s="46" t="inlineStr">
        <is>
          <t>EM</t>
        </is>
      </c>
      <c r="M8" s="46" t="inlineStr">
        <is>
          <t>HP%</t>
        </is>
      </c>
      <c r="N8" s="46" t="inlineStr">
        <is>
          <t>DEF%</t>
        </is>
      </c>
      <c r="O8" s="41" t="n"/>
      <c r="P8" s="40" t="n">
        <v>5</v>
      </c>
      <c r="Q8" s="41" t="n">
        <v>11</v>
      </c>
      <c r="R8" s="46" t="inlineStr">
        <is>
          <t>ER</t>
        </is>
      </c>
      <c r="S8" s="41" t="inlineStr">
        <is>
          <t>ER</t>
        </is>
      </c>
      <c r="T8" s="46" t="inlineStr">
        <is>
          <t>ATK</t>
        </is>
      </c>
      <c r="U8" s="46" t="inlineStr">
        <is>
          <t>HP</t>
        </is>
      </c>
      <c r="V8" s="46" t="inlineStr">
        <is>
          <t>DEF%</t>
        </is>
      </c>
      <c r="W8" s="41" t="inlineStr">
        <is>
          <t>HP%</t>
        </is>
      </c>
      <c r="X8" s="40" t="n">
        <v>5</v>
      </c>
      <c r="Y8" s="41" t="n">
        <v>9</v>
      </c>
      <c r="Z8" s="46" t="inlineStr">
        <is>
          <t>HP</t>
        </is>
      </c>
      <c r="AA8" s="41" t="inlineStr">
        <is>
          <t>HP</t>
        </is>
      </c>
      <c r="AB8" s="46" t="inlineStr">
        <is>
          <t>HP</t>
        </is>
      </c>
      <c r="AC8" s="46" t="inlineStr">
        <is>
          <t>DEF%</t>
        </is>
      </c>
      <c r="AD8" s="46" t="inlineStr">
        <is>
          <t>DEF</t>
        </is>
      </c>
      <c r="AE8" s="41" t="inlineStr">
        <is>
          <t>ATK</t>
        </is>
      </c>
      <c r="AF8" s="40" t="n">
        <v>4</v>
      </c>
      <c r="AG8" s="41" t="n">
        <v>0</v>
      </c>
      <c r="AH8" s="46" t="inlineStr">
        <is>
          <t>CR</t>
        </is>
      </c>
      <c r="AI8" s="41" t="inlineStr">
        <is>
          <t>CR</t>
        </is>
      </c>
      <c r="AJ8" s="46" t="inlineStr">
        <is>
          <t>ER</t>
        </is>
      </c>
      <c r="AK8" s="46" t="inlineStr">
        <is>
          <t>HP</t>
        </is>
      </c>
      <c r="AL8" s="46" t="inlineStr">
        <is>
          <t>DEF</t>
        </is>
      </c>
      <c r="AM8" s="41" t="n"/>
      <c r="AN8" s="46" t="inlineStr">
        <is>
          <t>ER</t>
        </is>
      </c>
      <c r="AO8" s="46" t="inlineStr">
        <is>
          <t>HP%</t>
        </is>
      </c>
      <c r="AP8" s="46" t="inlineStr">
        <is>
          <t>CR</t>
        </is>
      </c>
      <c r="AQ8" s="46" t="inlineStr">
        <is>
          <t>ATK%</t>
        </is>
      </c>
      <c r="AR8" s="46" t="inlineStr">
        <is>
          <t>CD</t>
        </is>
      </c>
    </row>
    <row r="9" ht="15.75" customHeight="1">
      <c r="A9" s="46" t="inlineStr">
        <is>
          <t>Razor</t>
        </is>
      </c>
      <c r="B9" s="46" t="inlineStr">
        <is>
          <t>Gladiator (4)</t>
        </is>
      </c>
      <c r="C9" s="46" t="inlineStr">
        <is>
          <t>Gladiator (4)</t>
        </is>
      </c>
      <c r="D9" s="40" t="n">
        <v>5</v>
      </c>
      <c r="E9" s="41" t="n">
        <v>16</v>
      </c>
      <c r="F9" s="46" t="inlineStr">
        <is>
          <t>DEF%</t>
        </is>
      </c>
      <c r="G9" s="46" t="inlineStr">
        <is>
          <t>CD</t>
        </is>
      </c>
      <c r="H9" s="46" t="inlineStr">
        <is>
          <t>HP%</t>
        </is>
      </c>
      <c r="I9" s="41" t="inlineStr">
        <is>
          <t>ATK%</t>
        </is>
      </c>
      <c r="J9" s="40" t="n">
        <v>5</v>
      </c>
      <c r="K9" s="41" t="n">
        <v>12</v>
      </c>
      <c r="L9" s="46" t="inlineStr">
        <is>
          <t>CD</t>
        </is>
      </c>
      <c r="M9" s="46" t="inlineStr">
        <is>
          <t>ER</t>
        </is>
      </c>
      <c r="N9" s="46" t="inlineStr">
        <is>
          <t>DEF%</t>
        </is>
      </c>
      <c r="O9" s="41" t="inlineStr">
        <is>
          <t>HP</t>
        </is>
      </c>
      <c r="P9" s="40" t="n">
        <v>5</v>
      </c>
      <c r="Q9" s="41" t="n">
        <v>20</v>
      </c>
      <c r="R9" s="46" t="inlineStr">
        <is>
          <t>ATK</t>
        </is>
      </c>
      <c r="S9" s="41" t="inlineStr">
        <is>
          <t>ATK</t>
        </is>
      </c>
      <c r="T9" s="46" t="inlineStr">
        <is>
          <t>DEF</t>
        </is>
      </c>
      <c r="U9" s="46" t="inlineStr">
        <is>
          <t>ER</t>
        </is>
      </c>
      <c r="V9" s="46" t="inlineStr">
        <is>
          <t>CR</t>
        </is>
      </c>
      <c r="W9" s="41" t="inlineStr">
        <is>
          <t>CD</t>
        </is>
      </c>
      <c r="X9" s="40" t="n">
        <v>5</v>
      </c>
      <c r="Y9" s="41" t="n">
        <v>18</v>
      </c>
      <c r="Z9" s="46" t="inlineStr">
        <is>
          <t>Phys</t>
        </is>
      </c>
      <c r="AA9" s="41" t="inlineStr">
        <is>
          <t>Phys</t>
        </is>
      </c>
      <c r="AB9" s="46" t="inlineStr">
        <is>
          <t>EM</t>
        </is>
      </c>
      <c r="AC9" s="46" t="inlineStr">
        <is>
          <t>ATK</t>
        </is>
      </c>
      <c r="AD9" s="46" t="inlineStr">
        <is>
          <t>DEF%</t>
        </is>
      </c>
      <c r="AE9" s="41" t="inlineStr">
        <is>
          <t>ER</t>
        </is>
      </c>
      <c r="AF9" s="40" t="n">
        <v>5</v>
      </c>
      <c r="AG9" s="41" t="n">
        <v>16</v>
      </c>
      <c r="AH9" s="46" t="inlineStr">
        <is>
          <t>CR</t>
        </is>
      </c>
      <c r="AI9" s="41" t="inlineStr">
        <is>
          <t>CR</t>
        </is>
      </c>
      <c r="AJ9" s="46" t="inlineStr">
        <is>
          <t>CD</t>
        </is>
      </c>
      <c r="AK9" s="46" t="inlineStr">
        <is>
          <t>DEF%</t>
        </is>
      </c>
      <c r="AL9" s="46" t="inlineStr">
        <is>
          <t>DEF</t>
        </is>
      </c>
      <c r="AM9" s="41" t="inlineStr">
        <is>
          <t>ER</t>
        </is>
      </c>
      <c r="AN9" s="46" t="inlineStr">
        <is>
          <t>CR</t>
        </is>
      </c>
      <c r="AO9" s="46" t="inlineStr">
        <is>
          <t>CD</t>
        </is>
      </c>
      <c r="AP9" s="46" t="inlineStr">
        <is>
          <t>ATK%</t>
        </is>
      </c>
      <c r="AQ9" s="46" t="inlineStr">
        <is>
          <t>ER</t>
        </is>
      </c>
      <c r="AR9" s="46" t="inlineStr">
        <is>
          <t>HP%</t>
        </is>
      </c>
    </row>
    <row r="10" ht="15.75" customHeight="1">
      <c r="A10" s="46" t="inlineStr">
        <is>
          <t>Xingqiu</t>
        </is>
      </c>
      <c r="B10" s="46" t="inlineStr">
        <is>
          <t>Noblesse (2)</t>
        </is>
      </c>
      <c r="C10" s="46" t="inlineStr">
        <is>
          <t>Noblesse (4)</t>
        </is>
      </c>
      <c r="D10" s="40" t="n">
        <v>5</v>
      </c>
      <c r="E10" s="41" t="n">
        <v>6</v>
      </c>
      <c r="F10" s="46" t="inlineStr">
        <is>
          <t>ATK%</t>
        </is>
      </c>
      <c r="G10" s="46" t="inlineStr">
        <is>
          <t>HP%</t>
        </is>
      </c>
      <c r="H10" s="46" t="inlineStr">
        <is>
          <t>EM</t>
        </is>
      </c>
      <c r="I10" s="41" t="inlineStr">
        <is>
          <t>DEF</t>
        </is>
      </c>
      <c r="J10" s="40" t="n">
        <v>5</v>
      </c>
      <c r="K10" s="41" t="n">
        <v>6</v>
      </c>
      <c r="L10" s="46" t="inlineStr">
        <is>
          <t>CR</t>
        </is>
      </c>
      <c r="M10" s="46" t="inlineStr">
        <is>
          <t>HP</t>
        </is>
      </c>
      <c r="N10" s="46" t="inlineStr">
        <is>
          <t>ATK%</t>
        </is>
      </c>
      <c r="O10" s="41" t="inlineStr">
        <is>
          <t>DEF</t>
        </is>
      </c>
      <c r="P10" s="40" t="n">
        <v>5</v>
      </c>
      <c r="Q10" s="41" t="n">
        <v>11</v>
      </c>
      <c r="R10" s="46" t="inlineStr">
        <is>
          <t>ER</t>
        </is>
      </c>
      <c r="S10" s="41" t="inlineStr">
        <is>
          <t>ER</t>
        </is>
      </c>
      <c r="T10" s="46" t="inlineStr">
        <is>
          <t>DEF</t>
        </is>
      </c>
      <c r="U10" s="46" t="inlineStr">
        <is>
          <t>ATK</t>
        </is>
      </c>
      <c r="V10" s="46" t="inlineStr">
        <is>
          <t>EM</t>
        </is>
      </c>
      <c r="W10" s="41" t="inlineStr">
        <is>
          <t>DEF%</t>
        </is>
      </c>
      <c r="X10" s="40" t="n">
        <v>5</v>
      </c>
      <c r="Y10" s="41" t="n">
        <v>7</v>
      </c>
      <c r="Z10" s="46" t="inlineStr">
        <is>
          <t>Hydro</t>
        </is>
      </c>
      <c r="AA10" s="41" t="inlineStr">
        <is>
          <t>Hydro</t>
        </is>
      </c>
      <c r="AB10" s="46" t="inlineStr">
        <is>
          <t>CR</t>
        </is>
      </c>
      <c r="AC10" s="46" t="inlineStr">
        <is>
          <t>ATK</t>
        </is>
      </c>
      <c r="AD10" s="46" t="inlineStr">
        <is>
          <t>HP%</t>
        </is>
      </c>
      <c r="AE10" s="41" t="inlineStr">
        <is>
          <t>ATK%</t>
        </is>
      </c>
      <c r="AF10" s="40" t="n">
        <v>5</v>
      </c>
      <c r="AG10" s="41" t="n">
        <v>9</v>
      </c>
      <c r="AH10" s="46" t="inlineStr">
        <is>
          <t>ATK</t>
        </is>
      </c>
      <c r="AI10" s="41" t="inlineStr">
        <is>
          <t>ATK</t>
        </is>
      </c>
      <c r="AJ10" s="46" t="inlineStr">
        <is>
          <t>HP</t>
        </is>
      </c>
      <c r="AK10" s="46" t="inlineStr">
        <is>
          <t>DEF</t>
        </is>
      </c>
      <c r="AL10" s="46" t="inlineStr">
        <is>
          <t>CR</t>
        </is>
      </c>
      <c r="AM10" s="41" t="inlineStr">
        <is>
          <t>HP%</t>
        </is>
      </c>
      <c r="AN10" s="46" t="inlineStr">
        <is>
          <t>ATK%</t>
        </is>
      </c>
      <c r="AO10" s="46" t="inlineStr">
        <is>
          <t>HP%</t>
        </is>
      </c>
      <c r="AP10" s="46" t="inlineStr">
        <is>
          <t>ER</t>
        </is>
      </c>
      <c r="AQ10" s="46" t="inlineStr">
        <is>
          <t>CR</t>
        </is>
      </c>
      <c r="AR10" s="46" t="inlineStr">
        <is>
          <t>CD</t>
        </is>
      </c>
    </row>
    <row r="11" ht="15.75" customHeight="1">
      <c r="A11" s="46" t="inlineStr">
        <is>
          <t>Diona</t>
        </is>
      </c>
      <c r="B11" s="46" t="inlineStr">
        <is>
          <t>Maiden (4)</t>
        </is>
      </c>
      <c r="C11" s="46" t="inlineStr">
        <is>
          <t>Maiden (4)</t>
        </is>
      </c>
      <c r="D11" s="40" t="n">
        <v>5</v>
      </c>
      <c r="E11" s="41" t="n">
        <v>6</v>
      </c>
      <c r="F11" s="46" t="inlineStr">
        <is>
          <t>EM</t>
        </is>
      </c>
      <c r="G11" s="46" t="inlineStr">
        <is>
          <t>ER</t>
        </is>
      </c>
      <c r="H11" s="46" t="inlineStr">
        <is>
          <t>HP%</t>
        </is>
      </c>
      <c r="I11" s="41" t="inlineStr">
        <is>
          <t>ATK</t>
        </is>
      </c>
      <c r="J11" s="40" t="n">
        <v>5</v>
      </c>
      <c r="K11" s="41" t="n">
        <v>0</v>
      </c>
      <c r="L11" s="46" t="inlineStr">
        <is>
          <t>HP</t>
        </is>
      </c>
      <c r="M11" s="46" t="inlineStr">
        <is>
          <t>DEF%</t>
        </is>
      </c>
      <c r="N11" s="46" t="inlineStr">
        <is>
          <t>DEF</t>
        </is>
      </c>
      <c r="O11" s="41" t="n"/>
      <c r="P11" s="40" t="n">
        <v>5</v>
      </c>
      <c r="Q11" s="41" t="n">
        <v>9</v>
      </c>
      <c r="R11" s="46" t="inlineStr">
        <is>
          <t>ER</t>
        </is>
      </c>
      <c r="S11" s="41" t="inlineStr">
        <is>
          <t>ER</t>
        </is>
      </c>
      <c r="T11" s="46" t="inlineStr">
        <is>
          <t>CD</t>
        </is>
      </c>
      <c r="U11" s="46" t="inlineStr">
        <is>
          <t>CR</t>
        </is>
      </c>
      <c r="V11" s="46" t="inlineStr">
        <is>
          <t>ATK%</t>
        </is>
      </c>
      <c r="W11" s="41" t="inlineStr">
        <is>
          <t>ATK</t>
        </is>
      </c>
      <c r="X11" s="40" t="n">
        <v>5</v>
      </c>
      <c r="Y11" s="41" t="n">
        <v>14</v>
      </c>
      <c r="Z11" s="46" t="inlineStr">
        <is>
          <t>HP</t>
        </is>
      </c>
      <c r="AA11" s="41" t="inlineStr">
        <is>
          <t>HP</t>
        </is>
      </c>
      <c r="AB11" s="46" t="inlineStr">
        <is>
          <t>CR</t>
        </is>
      </c>
      <c r="AC11" s="46" t="inlineStr">
        <is>
          <t>EM</t>
        </is>
      </c>
      <c r="AD11" s="46" t="inlineStr">
        <is>
          <t>ATK</t>
        </is>
      </c>
      <c r="AE11" s="41" t="inlineStr">
        <is>
          <t>DEF</t>
        </is>
      </c>
      <c r="AF11" s="40" t="n">
        <v>5</v>
      </c>
      <c r="AG11" s="41" t="n">
        <v>6</v>
      </c>
      <c r="AH11" s="46" t="inlineStr">
        <is>
          <t>Heal</t>
        </is>
      </c>
      <c r="AI11" s="41" t="inlineStr">
        <is>
          <t>Heal</t>
        </is>
      </c>
      <c r="AJ11" s="46" t="inlineStr">
        <is>
          <t>HP%</t>
        </is>
      </c>
      <c r="AK11" s="46" t="inlineStr">
        <is>
          <t>EM</t>
        </is>
      </c>
      <c r="AL11" s="46" t="inlineStr">
        <is>
          <t>ER</t>
        </is>
      </c>
      <c r="AM11" s="41" t="inlineStr">
        <is>
          <t>DEF%</t>
        </is>
      </c>
      <c r="AN11" s="46" t="inlineStr">
        <is>
          <t>ER</t>
        </is>
      </c>
      <c r="AO11" s="46" t="inlineStr">
        <is>
          <t>HP%</t>
        </is>
      </c>
      <c r="AP11" s="46" t="inlineStr">
        <is>
          <t>CR</t>
        </is>
      </c>
      <c r="AQ11" s="46" t="inlineStr">
        <is>
          <t>ATK%</t>
        </is>
      </c>
      <c r="AR11" s="46" t="inlineStr">
        <is>
          <t>CD</t>
        </is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A20" s="17" t="inlineStr">
        <is>
          <t>Character</t>
        </is>
      </c>
      <c r="B20" s="34" t="inlineStr">
        <is>
          <t>Flower</t>
        </is>
      </c>
      <c r="C20" s="34" t="inlineStr">
        <is>
          <t>Feather</t>
        </is>
      </c>
      <c r="D20" s="34" t="inlineStr">
        <is>
          <t>Hourglass</t>
        </is>
      </c>
      <c r="E20" s="34" t="inlineStr">
        <is>
          <t>Goblet</t>
        </is>
      </c>
      <c r="F20" s="34" t="inlineStr">
        <is>
          <t>Crown</t>
        </is>
      </c>
      <c r="R20" s="17" t="inlineStr">
        <is>
          <t>Character</t>
        </is>
      </c>
      <c r="S20" s="34" t="inlineStr">
        <is>
          <t>Flower</t>
        </is>
      </c>
      <c r="T20" s="34" t="inlineStr">
        <is>
          <t>Feather</t>
        </is>
      </c>
      <c r="U20" s="34" t="inlineStr">
        <is>
          <t>Hourglass</t>
        </is>
      </c>
      <c r="V20" s="34" t="inlineStr">
        <is>
          <t>Goblet</t>
        </is>
      </c>
      <c r="W20" s="34" t="inlineStr">
        <is>
          <t>Crown</t>
        </is>
      </c>
    </row>
    <row r="21" ht="15.75" customHeight="1">
      <c r="A21" s="46">
        <f>A3</f>
        <v/>
      </c>
      <c r="B21" s="46">
        <f>INDEX($E$2:$E$11,MATCH($A21,$A$2:$A$11,0))</f>
        <v/>
      </c>
      <c r="C21" s="46">
        <f>INDEX($K$2:$K$11,MATCH($A21,$A$2:$A$11,0))</f>
        <v/>
      </c>
      <c r="D21" s="46">
        <f>INDEX($Q$2:$Q$11,MATCH($A21,$A$2:$A$11,0))</f>
        <v/>
      </c>
      <c r="E21" s="46">
        <f>INDEX($Y$2:$Y$11,MATCH($A21,$A$2:$A$11,0))</f>
        <v/>
      </c>
      <c r="F21" s="46">
        <f>INDEX($AG$2:$AG$11,MATCH($A21,$A$2:$A$11,0))</f>
        <v/>
      </c>
      <c r="R21" s="46">
        <f>A3</f>
        <v/>
      </c>
      <c r="S21" s="46">
        <f>COUNTIF(F3:I3,$AN3)+COUNTIF(F3:I3,$AO3)+COUNTIF(F3:I3,$AP3)+COUNTIF(F3:I3,$AQ3)+COUNTIF(F3:I3,$AR3)</f>
        <v/>
      </c>
      <c r="T21" s="46">
        <f>COUNTIF(L3:O3,$AN3)+COUNTIF(L3:O3,$AO3)+COUNTIF(L3:O3,$AP3)+COUNTIF(L3:O3,$AQ3)+COUNTIF(L3:O3,$AR3)</f>
        <v/>
      </c>
      <c r="U21" s="46">
        <f>COUNTIF(T3:W3,$AN3)+COUNTIF(T3:W3,$AO3)+COUNTIF(T3:W3,$AP3)+COUNTIF(T3:W3,$AQ3)+COUNTIF(T3:W3,$AR3)</f>
        <v/>
      </c>
      <c r="V21" s="46">
        <f>COUNTIF(AB3:AE3,$AN3)+COUNTIF(AB3:AE3,$AO3)+COUNTIF(AB3:AE3,$AP3)+COUNTIF(AB3:AE3,$AQ3)+COUNTIF(AB3:AE3,$AR3)</f>
        <v/>
      </c>
      <c r="W21" s="46">
        <f>COUNTIF(AJ3:AM3,$AN3)+COUNTIF(AJ3:AM3,$AO3)+COUNTIF(AJ3:AM3,$AP3)+COUNTIF(AJ3:AM3,$AQ3)+COUNTIF(AJ3:AM3,$AR3)</f>
        <v/>
      </c>
    </row>
    <row r="22" ht="15.75" customHeight="1">
      <c r="A22" s="46">
        <f>A4</f>
        <v/>
      </c>
      <c r="B22" s="46">
        <f>INDEX($E$2:$E$11,MATCH($A22,$A$2:$A$11,0))</f>
        <v/>
      </c>
      <c r="C22" s="46">
        <f>INDEX($K$2:$K$11,MATCH($A22,$A$2:$A$11,0))</f>
        <v/>
      </c>
      <c r="D22" s="46">
        <f>INDEX($Q$2:$Q$11,MATCH($A22,$A$2:$A$11,0))</f>
        <v/>
      </c>
      <c r="E22" s="46">
        <f>INDEX($Y$2:$Y$11,MATCH($A22,$A$2:$A$11,0))</f>
        <v/>
      </c>
      <c r="F22" s="46">
        <f>INDEX($AG$2:$AG$11,MATCH($A22,$A$2:$A$11,0))</f>
        <v/>
      </c>
      <c r="R22" s="46">
        <f>A4</f>
        <v/>
      </c>
      <c r="S22" s="46">
        <f>COUNTIF(F4:I4,$AN4)+COUNTIF(F4:I4,$AO4)+COUNTIF(F4:I4,$AP4)+COUNTIF(F4:I4,$AQ4)+COUNTIF(F4:I4,$AR4)</f>
        <v/>
      </c>
      <c r="T22" s="46">
        <f>COUNTIF(L4:O4,$AN4)+COUNTIF(L4:O4,$AO4)+COUNTIF(L4:O4,$AP4)+COUNTIF(L4:O4,$AQ4)+COUNTIF(L4:O4,$AR4)</f>
        <v/>
      </c>
      <c r="U22" s="46">
        <f>COUNTIF(T4:W4,$AN4)+COUNTIF(T4:W4,$AO4)+COUNTIF(T4:W4,$AP4)+COUNTIF(T4:W4,$AQ4)+COUNTIF(T4:W4,$AR4)</f>
        <v/>
      </c>
      <c r="V22" s="46">
        <f>COUNTIF(AB4:AE4,$AN4)+COUNTIF(AB4:AE4,$AO4)+COUNTIF(AB4:AE4,$AP4)+COUNTIF(AB4:AE4,$AQ4)+COUNTIF(AB4:AE4,$AR4)</f>
        <v/>
      </c>
      <c r="W22" s="46">
        <f>COUNTIF(AJ4:AM4,$AN4)+COUNTIF(AJ4:AM4,$AO4)+COUNTIF(AJ4:AM4,$AP4)+COUNTIF(AJ4:AM4,$AQ4)+COUNTIF(AJ4:AM4,$AR4)</f>
        <v/>
      </c>
    </row>
    <row r="23" ht="15.75" customHeight="1">
      <c r="A23" s="46">
        <f>A5</f>
        <v/>
      </c>
      <c r="B23" s="46">
        <f>INDEX($E$2:$E$11,MATCH($A23,$A$2:$A$11,0))</f>
        <v/>
      </c>
      <c r="C23" s="46">
        <f>INDEX($K$2:$K$11,MATCH($A23,$A$2:$A$11,0))</f>
        <v/>
      </c>
      <c r="D23" s="46">
        <f>INDEX($Q$2:$Q$11,MATCH($A23,$A$2:$A$11,0))</f>
        <v/>
      </c>
      <c r="E23" s="46">
        <f>INDEX($Y$2:$Y$11,MATCH($A23,$A$2:$A$11,0))</f>
        <v/>
      </c>
      <c r="F23" s="46">
        <f>INDEX($AG$2:$AG$11,MATCH($A23,$A$2:$A$11,0))</f>
        <v/>
      </c>
      <c r="R23" s="46">
        <f>A5</f>
        <v/>
      </c>
      <c r="S23" s="46">
        <f>COUNTIF(F5:I5,$AN5)+COUNTIF(F5:I5,$AO5)+COUNTIF(F5:I5,$AP5)+COUNTIF(F5:I5,$AQ5)+COUNTIF(F5:I5,$AR5)</f>
        <v/>
      </c>
      <c r="T23" s="46">
        <f>COUNTIF(L5:O5,$AN5)+COUNTIF(L5:O5,$AO5)+COUNTIF(L5:O5,$AP5)+COUNTIF(L5:O5,$AQ5)+COUNTIF(L5:O5,$AR5)</f>
        <v/>
      </c>
      <c r="U23" s="46">
        <f>COUNTIF(T5:W5,$AN5)+COUNTIF(T5:W5,$AO5)+COUNTIF(T5:W5,$AP5)+COUNTIF(T5:W5,$AQ5)+COUNTIF(T5:W5,$AR5)</f>
        <v/>
      </c>
      <c r="V23" s="46">
        <f>COUNTIF(AB5:AE5,$AN5)+COUNTIF(AB5:AE5,$AO5)+COUNTIF(AB5:AE5,$AP5)+COUNTIF(AB5:AE5,$AQ5)+COUNTIF(AB5:AE5,$AR5)</f>
        <v/>
      </c>
      <c r="W23" s="46">
        <f>COUNTIF(AJ5:AM5,$AN5)+COUNTIF(AJ5:AM5,$AO5)+COUNTIF(AJ5:AM5,$AP5)+COUNTIF(AJ5:AM5,$AQ5)+COUNTIF(AJ5:AM5,$AR5)</f>
        <v/>
      </c>
    </row>
    <row r="24" ht="15.75" customHeight="1">
      <c r="A24" s="46">
        <f>A6</f>
        <v/>
      </c>
      <c r="B24" s="46">
        <f>INDEX($E$2:$E$11,MATCH($A24,$A$2:$A$11,0))</f>
        <v/>
      </c>
      <c r="C24" s="46">
        <f>INDEX($K$2:$K$11,MATCH($A24,$A$2:$A$11,0))</f>
        <v/>
      </c>
      <c r="D24" s="46">
        <f>INDEX($Q$2:$Q$11,MATCH($A24,$A$2:$A$11,0))</f>
        <v/>
      </c>
      <c r="E24" s="46">
        <f>INDEX($Y$2:$Y$11,MATCH($A24,$A$2:$A$11,0))</f>
        <v/>
      </c>
      <c r="F24" s="46">
        <f>INDEX($AG$2:$AG$11,MATCH($A24,$A$2:$A$11,0))</f>
        <v/>
      </c>
      <c r="R24" s="46">
        <f>A6</f>
        <v/>
      </c>
      <c r="S24" s="46">
        <f>COUNTIF(F6:I6,$AN6)+COUNTIF(F6:I6,$AO6)+COUNTIF(F6:I6,$AP6)+COUNTIF(F6:I6,$AQ6)+COUNTIF(F6:I6,$AR6)</f>
        <v/>
      </c>
      <c r="T24" s="46">
        <f>COUNTIF(L6:O6,$AN6)+COUNTIF(L6:O6,$AO6)+COUNTIF(L6:O6,$AP6)+COUNTIF(L6:O6,$AQ6)+COUNTIF(L6:O6,$AR6)</f>
        <v/>
      </c>
      <c r="U24" s="46">
        <f>COUNTIF(T6:W6,$AN6)+COUNTIF(T6:W6,$AO6)+COUNTIF(T6:W6,$AP6)+COUNTIF(T6:W6,$AQ6)+COUNTIF(T6:W6,$AR6)</f>
        <v/>
      </c>
      <c r="V24" s="46">
        <f>COUNTIF(AB6:AE6,$AN6)+COUNTIF(AB6:AE6,$AO6)+COUNTIF(AB6:AE6,$AP6)+COUNTIF(AB6:AE6,$AQ6)+COUNTIF(AB6:AE6,$AR6)</f>
        <v/>
      </c>
      <c r="W24" s="46">
        <f>COUNTIF(AJ6:AM6,$AN6)+COUNTIF(AJ6:AM6,$AO6)+COUNTIF(AJ6:AM6,$AP6)+COUNTIF(AJ6:AM6,$AQ6)+COUNTIF(AJ6:AM6,$AR6)</f>
        <v/>
      </c>
    </row>
    <row r="25" ht="15.75" customHeight="1">
      <c r="A25" s="46">
        <f>A7</f>
        <v/>
      </c>
      <c r="B25" s="46">
        <f>INDEX($E$2:$E$11,MATCH($A25,$A$2:$A$11,0))</f>
        <v/>
      </c>
      <c r="C25" s="46">
        <f>INDEX($K$2:$K$11,MATCH($A25,$A$2:$A$11,0))</f>
        <v/>
      </c>
      <c r="D25" s="46">
        <f>INDEX($Q$2:$Q$11,MATCH($A25,$A$2:$A$11,0))</f>
        <v/>
      </c>
      <c r="E25" s="46">
        <f>INDEX($Y$2:$Y$11,MATCH($A25,$A$2:$A$11,0))</f>
        <v/>
      </c>
      <c r="F25" s="46">
        <f>INDEX($AG$2:$AG$11,MATCH($A25,$A$2:$A$11,0))</f>
        <v/>
      </c>
      <c r="R25" s="46">
        <f>A7</f>
        <v/>
      </c>
      <c r="S25" s="46">
        <f>COUNTIF(F7:I7,$AN7)+COUNTIF(F7:I7,$AO7)+COUNTIF(F7:I7,$AP7)+COUNTIF(F7:I7,$AQ7)+COUNTIF(F7:I7,$AR7)</f>
        <v/>
      </c>
      <c r="T25" s="46">
        <f>COUNTIF(L7:O7,$AN7)+COUNTIF(L7:O7,$AO7)+COUNTIF(L7:O7,$AP7)+COUNTIF(L7:O7,$AQ7)+COUNTIF(L7:O7,$AR7)</f>
        <v/>
      </c>
      <c r="U25" s="46">
        <f>COUNTIF(T7:W7,$AN7)+COUNTIF(T7:W7,$AO7)+COUNTIF(T7:W7,$AP7)+COUNTIF(T7:W7,$AQ7)+COUNTIF(T7:W7,$AR7)</f>
        <v/>
      </c>
      <c r="V25" s="46">
        <f>COUNTIF(AB7:AE7,$AN7)+COUNTIF(AB7:AE7,$AO7)+COUNTIF(AB7:AE7,$AP7)+COUNTIF(AB7:AE7,$AQ7)+COUNTIF(AB7:AE7,$AR7)</f>
        <v/>
      </c>
      <c r="W25" s="46">
        <f>COUNTIF(AJ7:AM7,$AN7)+COUNTIF(AJ7:AM7,$AO7)+COUNTIF(AJ7:AM7,$AP7)+COUNTIF(AJ7:AM7,$AQ7)+COUNTIF(AJ7:AM7,$AR7)</f>
        <v/>
      </c>
    </row>
    <row r="26" ht="15.75" customHeight="1">
      <c r="A26" s="46">
        <f>A8</f>
        <v/>
      </c>
      <c r="B26" s="46">
        <f>INDEX($E$2:$E$11,MATCH($A26,$A$2:$A$11,0))</f>
        <v/>
      </c>
      <c r="C26" s="46">
        <f>INDEX($K$2:$K$11,MATCH($A26,$A$2:$A$11,0))</f>
        <v/>
      </c>
      <c r="D26" s="46">
        <f>INDEX($Q$2:$Q$11,MATCH($A26,$A$2:$A$11,0))</f>
        <v/>
      </c>
      <c r="E26" s="46">
        <f>INDEX($Y$2:$Y$11,MATCH($A26,$A$2:$A$11,0))</f>
        <v/>
      </c>
      <c r="F26" s="46">
        <f>INDEX($AG$2:$AG$11,MATCH($A26,$A$2:$A$11,0))</f>
        <v/>
      </c>
      <c r="R26" s="46">
        <f>A8</f>
        <v/>
      </c>
      <c r="S26" s="46">
        <f>COUNTIF(F8:I8,$AN8)+COUNTIF(F8:I8,$AO8)+COUNTIF(F8:I8,$AP8)+COUNTIF(F8:I8,$AQ8)+COUNTIF(F8:I8,$AR8)</f>
        <v/>
      </c>
      <c r="T26" s="46">
        <f>COUNTIF(L8:O8,$AN8)+COUNTIF(L8:O8,$AO8)+COUNTIF(L8:O8,$AP8)+COUNTIF(L8:O8,$AQ8)+COUNTIF(L8:O8,$AR8)</f>
        <v/>
      </c>
      <c r="U26" s="46">
        <f>COUNTIF(T8:W8,$AN8)+COUNTIF(T8:W8,$AO8)+COUNTIF(T8:W8,$AP8)+COUNTIF(T8:W8,$AQ8)+COUNTIF(T8:W8,$AR8)</f>
        <v/>
      </c>
      <c r="V26" s="46">
        <f>COUNTIF(AB8:AE8,$AN8)+COUNTIF(AB8:AE8,$AO8)+COUNTIF(AB8:AE8,$AP8)+COUNTIF(AB8:AE8,$AQ8)+COUNTIF(AB8:AE8,$AR8)</f>
        <v/>
      </c>
      <c r="W26" s="46">
        <f>COUNTIF(AJ8:AM8,$AN8)+COUNTIF(AJ8:AM8,$AO8)+COUNTIF(AJ8:AM8,$AP8)+COUNTIF(AJ8:AM8,$AQ8)+COUNTIF(AJ8:AM8,$AR8)</f>
        <v/>
      </c>
    </row>
    <row r="27" ht="15.75" customHeight="1">
      <c r="A27" s="46">
        <f>A9</f>
        <v/>
      </c>
      <c r="B27" s="46">
        <f>INDEX($E$2:$E$11,MATCH($A27,$A$2:$A$11,0))</f>
        <v/>
      </c>
      <c r="C27" s="46">
        <f>INDEX($K$2:$K$11,MATCH($A27,$A$2:$A$11,0))</f>
        <v/>
      </c>
      <c r="D27" s="46">
        <f>INDEX($Q$2:$Q$11,MATCH($A27,$A$2:$A$11,0))</f>
        <v/>
      </c>
      <c r="E27" s="46">
        <f>INDEX($Y$2:$Y$11,MATCH($A27,$A$2:$A$11,0))</f>
        <v/>
      </c>
      <c r="F27" s="46">
        <f>INDEX($AG$2:$AG$11,MATCH($A27,$A$2:$A$11,0))</f>
        <v/>
      </c>
      <c r="R27" s="46">
        <f>A9</f>
        <v/>
      </c>
      <c r="S27" s="46">
        <f>COUNTIF(F9:I9,$AN9)+COUNTIF(F9:I9,$AO9)+COUNTIF(F9:I9,$AP9)+COUNTIF(F9:I9,$AQ9)+COUNTIF(F9:I9,$AR9)</f>
        <v/>
      </c>
      <c r="T27" s="46">
        <f>COUNTIF(L9:O9,$AN9)+COUNTIF(L9:O9,$AO9)+COUNTIF(L9:O9,$AP9)+COUNTIF(L9:O9,$AQ9)+COUNTIF(L9:O9,$AR9)</f>
        <v/>
      </c>
      <c r="U27" s="46">
        <f>COUNTIF(T9:W9,$AN9)+COUNTIF(T9:W9,$AO9)+COUNTIF(T9:W9,$AP9)+COUNTIF(T9:W9,$AQ9)+COUNTIF(T9:W9,$AR9)</f>
        <v/>
      </c>
      <c r="V27" s="46">
        <f>COUNTIF(AB9:AE9,$AN9)+COUNTIF(AB9:AE9,$AO9)+COUNTIF(AB9:AE9,$AP9)+COUNTIF(AB9:AE9,$AQ9)+COUNTIF(AB9:AE9,$AR9)</f>
        <v/>
      </c>
      <c r="W27" s="46">
        <f>COUNTIF(AJ9:AM9,$AN9)+COUNTIF(AJ9:AM9,$AO9)+COUNTIF(AJ9:AM9,$AP9)+COUNTIF(AJ9:AM9,$AQ9)+COUNTIF(AJ9:AM9,$AR9)</f>
        <v/>
      </c>
    </row>
    <row r="28" ht="15.75" customHeight="1">
      <c r="A28" s="46">
        <f>A10</f>
        <v/>
      </c>
      <c r="B28" s="46">
        <f>INDEX($E$2:$E$11,MATCH($A28,$A$2:$A$11,0))</f>
        <v/>
      </c>
      <c r="C28" s="46">
        <f>INDEX($K$2:$K$11,MATCH($A28,$A$2:$A$11,0))</f>
        <v/>
      </c>
      <c r="D28" s="46">
        <f>INDEX($Q$2:$Q$11,MATCH($A28,$A$2:$A$11,0))</f>
        <v/>
      </c>
      <c r="E28" s="46">
        <f>INDEX($Y$2:$Y$11,MATCH($A28,$A$2:$A$11,0))</f>
        <v/>
      </c>
      <c r="F28" s="46">
        <f>INDEX($AG$2:$AG$11,MATCH($A28,$A$2:$A$11,0))</f>
        <v/>
      </c>
      <c r="R28" s="46">
        <f>A10</f>
        <v/>
      </c>
      <c r="S28" s="46">
        <f>COUNTIF(F10:I10,$AN10)+COUNTIF(F10:I10,$AO10)+COUNTIF(F10:I10,$AP10)+COUNTIF(F10:I10,$AQ10)+COUNTIF(F10:I10,$AR10)</f>
        <v/>
      </c>
      <c r="T28" s="46">
        <f>COUNTIF(L10:O10,$AN10)+COUNTIF(L10:O10,$AO10)+COUNTIF(L10:O10,$AP10)+COUNTIF(L10:O10,$AQ10)+COUNTIF(L10:O10,$AR10)</f>
        <v/>
      </c>
      <c r="U28" s="46">
        <f>COUNTIF(T10:W10,$AN10)+COUNTIF(T10:W10,$AO10)+COUNTIF(T10:W10,$AP10)+COUNTIF(T10:W10,$AQ10)+COUNTIF(T10:W10,$AR10)</f>
        <v/>
      </c>
      <c r="V28" s="46">
        <f>COUNTIF(AB10:AE10,$AN10)+COUNTIF(AB10:AE10,$AO10)+COUNTIF(AB10:AE10,$AP10)+COUNTIF(AB10:AE10,$AQ10)+COUNTIF(AB10:AE10,$AR10)</f>
        <v/>
      </c>
      <c r="W28" s="46">
        <f>COUNTIF(AJ10:AM10,$AN10)+COUNTIF(AJ10:AM10,$AO10)+COUNTIF(AJ10:AM10,$AP10)+COUNTIF(AJ10:AM10,$AQ10)+COUNTIF(AJ10:AM10,$AR10)</f>
        <v/>
      </c>
    </row>
    <row r="29" ht="15.75" customHeight="1">
      <c r="A29" s="46">
        <f>A11</f>
        <v/>
      </c>
      <c r="B29" s="46">
        <f>INDEX($E$2:$E$11,MATCH($A29,$A$2:$A$11,0))</f>
        <v/>
      </c>
      <c r="C29" s="46">
        <f>INDEX($K$2:$K$11,MATCH($A29,$A$2:$A$11,0))</f>
        <v/>
      </c>
      <c r="D29" s="46">
        <f>INDEX($Q$2:$Q$11,MATCH($A29,$A$2:$A$11,0))</f>
        <v/>
      </c>
      <c r="E29" s="46">
        <f>INDEX($Y$2:$Y$11,MATCH($A29,$A$2:$A$11,0))</f>
        <v/>
      </c>
      <c r="F29" s="46">
        <f>INDEX($AG$2:$AG$11,MATCH($A29,$A$2:$A$11,0))</f>
        <v/>
      </c>
      <c r="R29" s="46">
        <f>A11</f>
        <v/>
      </c>
      <c r="S29" s="46">
        <f>COUNTIF(F11:I11,$AN11)+COUNTIF(F11:I11,$AO11)+COUNTIF(F11:I11,$AP11)+COUNTIF(F11:I11,$AQ11)+COUNTIF(F11:I11,$AR11)</f>
        <v/>
      </c>
      <c r="T29" s="46">
        <f>COUNTIF(L11:O11,$AN11)+COUNTIF(L11:O11,$AO11)+COUNTIF(L11:O11,$AP11)+COUNTIF(L11:O11,$AQ11)+COUNTIF(L11:O11,$AR11)</f>
        <v/>
      </c>
      <c r="U29" s="46">
        <f>COUNTIF(T11:W11,$AN11)+COUNTIF(T11:W11,$AO11)+COUNTIF(T11:W11,$AP11)+COUNTIF(T11:W11,$AQ11)+COUNTIF(T11:W11,$AR11)</f>
        <v/>
      </c>
      <c r="V29" s="46">
        <f>COUNTIF(AB11:AE11,$AN11)+COUNTIF(AB11:AE11,$AO11)+COUNTIF(AB11:AE11,$AP11)+COUNTIF(AB11:AE11,$AQ11)+COUNTIF(AB11:AE11,$AR11)</f>
        <v/>
      </c>
      <c r="W29" s="46">
        <f>COUNTIF(AJ11:AM11,$AN11)+COUNTIF(AJ11:AM11,$AO11)+COUNTIF(AJ11:AM11,$AP11)+COUNTIF(AJ11:AM11,$AQ11)+COUNTIF(AJ11:AM11,$AR11)</f>
        <v/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AR11"/>
  <mergeCells count="1">
    <mergeCell ref="AN1:AR1"/>
  </mergeCells>
  <conditionalFormatting sqref="B3:C11">
    <cfRule type="expression" priority="1" dxfId="23">
      <formula>$B3&lt;&gt;$C3</formula>
    </cfRule>
  </conditionalFormatting>
  <conditionalFormatting sqref="R3:S11">
    <cfRule type="expression" priority="2" dxfId="23">
      <formula>$R3&lt;&gt;$S3</formula>
    </cfRule>
  </conditionalFormatting>
  <conditionalFormatting sqref="Z3:AA11">
    <cfRule type="expression" priority="3" dxfId="23">
      <formula>$Z3&lt;&gt;$AA3</formula>
    </cfRule>
  </conditionalFormatting>
  <conditionalFormatting sqref="AH3:AI11">
    <cfRule type="expression" priority="4" dxfId="23">
      <formula>$AH3&lt;&gt;$AI3</formula>
    </cfRule>
  </conditionalFormatting>
  <conditionalFormatting sqref="D3:D11 J3:J11 P3:P11 X3:X11 AF3:AF11">
    <cfRule type="expression" priority="5" dxfId="23">
      <formula>D3&lt;5</formula>
    </cfRule>
  </conditionalFormatting>
  <conditionalFormatting sqref="F3:I11 L3:O11 T3:W11 AB3:AE11 AJ3:AM11">
    <cfRule type="expression" priority="6" dxfId="23">
      <formula>COUNTIFS($AN3:$AR3,F3)=0</formula>
    </cfRule>
  </conditionalFormatting>
  <conditionalFormatting sqref="B21:F29">
    <cfRule type="colorScale" priority="7">
      <colorScale>
        <cfvo type="min"/>
        <cfvo type="max"/>
        <color rgb="FFFFFFFF"/>
        <color rgb="FF57BB8A"/>
      </colorScale>
    </cfRule>
  </conditionalFormatting>
  <conditionalFormatting sqref="S21:W29">
    <cfRule type="colorScale" priority="8">
      <colorScale>
        <cfvo type="min"/>
        <cfvo type="max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8" defaultRowHeight="14"/>
  <cols>
    <col width="19.08203125" bestFit="1" customWidth="1" style="46" min="1" max="1"/>
    <col width="9.33203125" bestFit="1" customWidth="1" style="46" min="2" max="2"/>
    <col width="8.6640625" customWidth="1" style="46" min="3" max="18"/>
    <col width="8.6640625" customWidth="1" style="46" min="19" max="16384"/>
  </cols>
  <sheetData>
    <row r="1">
      <c r="A1" s="29" t="inlineStr">
        <is>
          <t>Talent Book Days</t>
        </is>
      </c>
      <c r="B1" s="46" t="inlineStr">
        <is>
          <t>Tues/Fri</t>
        </is>
      </c>
    </row>
    <row r="2">
      <c r="A2" s="29" t="inlineStr">
        <is>
          <t>Weapon Domain Days</t>
        </is>
      </c>
      <c r="B2" s="46" t="inlineStr">
        <is>
          <t>(All)</t>
        </is>
      </c>
    </row>
    <row r="4">
      <c r="A4" s="29" t="inlineStr">
        <is>
          <t>Row Labels</t>
        </is>
      </c>
    </row>
    <row r="5">
      <c r="A5" s="3" t="inlineStr">
        <is>
          <t>Bennett</t>
        </is>
      </c>
    </row>
    <row r="6">
      <c r="A6" s="3" t="inlineStr">
        <is>
          <t>Chongyun</t>
        </is>
      </c>
    </row>
    <row r="7">
      <c r="A7" s="3" t="inlineStr">
        <is>
          <t>Diluc</t>
        </is>
      </c>
    </row>
    <row r="8">
      <c r="A8" s="3" t="inlineStr">
        <is>
          <t>Jean</t>
        </is>
      </c>
    </row>
    <row r="9">
      <c r="A9" s="3" t="inlineStr">
        <is>
          <t>Mona</t>
        </is>
      </c>
    </row>
    <row r="10">
      <c r="A10" s="3" t="inlineStr">
        <is>
          <t>Noelle</t>
        </is>
      </c>
    </row>
    <row r="11">
      <c r="A11" s="3" t="inlineStr">
        <is>
          <t>Razor</t>
        </is>
      </c>
    </row>
    <row r="12">
      <c r="A12" s="3" t="inlineStr">
        <is>
          <t>Xiangling</t>
        </is>
      </c>
    </row>
    <row r="13">
      <c r="A13" s="3" t="inlineStr">
        <is>
          <t>Grand 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workbookViewId="0">
      <pane ySplit="1" topLeftCell="A2" activePane="bottomLeft" state="frozen"/>
      <selection activeCell="C1" sqref="C1"/>
      <selection pane="bottomLeft" activeCell="C1" sqref="C1"/>
    </sheetView>
  </sheetViews>
  <sheetFormatPr baseColWidth="8" defaultColWidth="12.58203125" defaultRowHeight="15" customHeight="1"/>
  <cols>
    <col width="11.83203125" customWidth="1" style="46" min="1" max="5"/>
    <col width="9.25" customWidth="1" style="46" min="6" max="6"/>
    <col width="19.75" customWidth="1" style="46" min="7" max="14"/>
    <col width="7.58203125" customWidth="1" style="46" min="15" max="26"/>
    <col width="12.58203125" customWidth="1" style="46" min="27" max="42"/>
    <col width="12.58203125" customWidth="1" style="46" min="43" max="16384"/>
  </cols>
  <sheetData>
    <row r="1" ht="15.75" customHeight="1">
      <c r="A1" s="17" t="inlineStr">
        <is>
          <t>Character</t>
        </is>
      </c>
      <c r="B1" s="17" t="inlineStr">
        <is>
          <t>Element</t>
        </is>
      </c>
      <c r="C1" s="17" t="inlineStr">
        <is>
          <t>Role</t>
        </is>
      </c>
      <c r="D1" s="17" t="inlineStr">
        <is>
          <t>Constell.</t>
        </is>
      </c>
      <c r="E1" s="17" t="inlineStr">
        <is>
          <t>Rating</t>
        </is>
      </c>
      <c r="F1" s="17" t="inlineStr">
        <is>
          <t>Priority</t>
        </is>
      </c>
      <c r="G1" s="32" t="inlineStr">
        <is>
          <t>Specialty</t>
        </is>
      </c>
      <c r="H1" s="32" t="inlineStr">
        <is>
          <t>Ascension Mob</t>
        </is>
      </c>
      <c r="I1" s="31" t="inlineStr">
        <is>
          <t>Talent Book Days</t>
        </is>
      </c>
      <c r="J1" s="32" t="inlineStr">
        <is>
          <t>Boss Drops</t>
        </is>
      </c>
      <c r="K1" s="32" t="inlineStr">
        <is>
          <t>Weapon Choice</t>
        </is>
      </c>
      <c r="L1" s="31" t="inlineStr">
        <is>
          <t>Weapon Domain Days</t>
        </is>
      </c>
      <c r="M1" s="32" t="inlineStr">
        <is>
          <t>Weapon Mob #1</t>
        </is>
      </c>
      <c r="N1" s="32" t="inlineStr">
        <is>
          <t>Weapon Mob #2</t>
        </is>
      </c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</row>
    <row r="2" ht="15.75" customHeight="1">
      <c r="A2" s="46" t="inlineStr">
        <is>
          <t>Klee</t>
        </is>
      </c>
      <c r="B2" s="46" t="inlineStr">
        <is>
          <t>Pyro</t>
        </is>
      </c>
      <c r="C2" s="46" t="inlineStr">
        <is>
          <t>战场</t>
        </is>
      </c>
      <c r="D2" s="3">
        <f t="array" ref="D2">IFERROR(MIN(INDEX(Summon_Stats!$D:$D,MATCH($A2,Summon_Stats!$C:$C,0))-1,6),)</f>
        <v/>
      </c>
      <c r="E2" s="3" t="inlineStr">
        <is>
          <t>S</t>
        </is>
      </c>
      <c r="F2" s="3" t="n">
        <v>1</v>
      </c>
      <c r="G2" s="46" t="inlineStr">
        <is>
          <t>Philanemo Mushroom</t>
        </is>
      </c>
      <c r="H2" s="46" t="inlineStr">
        <is>
          <t>Samachurls</t>
        </is>
      </c>
      <c r="I2" s="33" t="inlineStr">
        <is>
          <t>Mon/Thurs</t>
        </is>
      </c>
      <c r="J2" s="46" t="inlineStr">
        <is>
          <t>Ring of Boreas</t>
        </is>
      </c>
      <c r="K2" s="46" t="inlineStr">
        <is>
          <t>Solar Pearl</t>
        </is>
      </c>
      <c r="L2" s="33" t="inlineStr">
        <is>
          <t>Mon/Thurs</t>
        </is>
      </c>
      <c r="M2" s="46" t="inlineStr">
        <is>
          <t>Agents</t>
        </is>
      </c>
      <c r="N2" s="46" t="inlineStr">
        <is>
          <t>Whopperflowers</t>
        </is>
      </c>
    </row>
    <row r="3" ht="15.75" customHeight="1">
      <c r="A3" s="46" t="inlineStr">
        <is>
          <t>Mona</t>
        </is>
      </c>
      <c r="B3" s="46" t="inlineStr">
        <is>
          <t>Hydro</t>
        </is>
      </c>
      <c r="C3" s="46" t="inlineStr">
        <is>
          <t>切刀</t>
        </is>
      </c>
      <c r="D3" s="3">
        <f t="array" ref="D3">IFERROR(MIN(INDEX(Summon_Stats!$D:$D,MATCH($A3,Summon_Stats!$C:$C,0))-1,6),)</f>
        <v/>
      </c>
      <c r="E3" s="3" t="inlineStr">
        <is>
          <t>S</t>
        </is>
      </c>
      <c r="F3" s="3" t="n">
        <v>2</v>
      </c>
      <c r="G3" s="46" t="inlineStr">
        <is>
          <t>Philanemo Mushroom</t>
        </is>
      </c>
      <c r="H3" s="46" t="inlineStr">
        <is>
          <t>Whopperflower</t>
        </is>
      </c>
      <c r="I3" s="33" t="inlineStr">
        <is>
          <t>Tues/Fri</t>
        </is>
      </c>
      <c r="J3" s="46" t="inlineStr">
        <is>
          <t>Ring of Boreas</t>
        </is>
      </c>
      <c r="K3" s="46" t="inlineStr">
        <is>
          <t>Widsith</t>
        </is>
      </c>
      <c r="L3" s="33" t="inlineStr">
        <is>
          <t>Tues/Fri</t>
        </is>
      </c>
      <c r="M3" s="46" t="inlineStr">
        <is>
          <t>Abyss Mages</t>
        </is>
      </c>
      <c r="N3" s="46" t="inlineStr">
        <is>
          <t>Hilichurls</t>
        </is>
      </c>
    </row>
    <row r="4" ht="15.75" customHeight="1">
      <c r="A4" s="46" t="inlineStr">
        <is>
          <t>Sucrose</t>
        </is>
      </c>
      <c r="B4" s="46" t="inlineStr">
        <is>
          <t>Anemo</t>
        </is>
      </c>
      <c r="C4" s="46" t="inlineStr">
        <is>
          <t>后台</t>
        </is>
      </c>
      <c r="D4" s="3">
        <f t="array" ref="D4">IFERROR(MIN(INDEX(Summon_Stats!$D:$D,MATCH($A4,Summon_Stats!$C:$C,0))-1,6),)</f>
        <v/>
      </c>
      <c r="E4" s="3" t="inlineStr">
        <is>
          <t>A+</t>
        </is>
      </c>
      <c r="F4" s="3" t="n">
        <v>3</v>
      </c>
      <c r="G4" s="46" t="inlineStr">
        <is>
          <t>Windwheel Aster</t>
        </is>
      </c>
      <c r="H4" s="46" t="inlineStr">
        <is>
          <t>Whopperflower</t>
        </is>
      </c>
      <c r="I4" s="33" t="inlineStr">
        <is>
          <t>Mon/Thurs</t>
        </is>
      </c>
      <c r="J4" s="46" t="inlineStr">
        <is>
          <t>Spirit Locket of Boreas</t>
        </is>
      </c>
      <c r="K4" s="46" t="inlineStr">
        <is>
          <t>Sacrificial Fragments</t>
        </is>
      </c>
      <c r="L4" s="33" t="inlineStr">
        <is>
          <t>Wed/Sat</t>
        </is>
      </c>
      <c r="M4" s="46" t="inlineStr">
        <is>
          <t>Ruin Guards/Hunters</t>
        </is>
      </c>
      <c r="N4" s="46" t="inlineStr">
        <is>
          <t>Treasure Hoarders</t>
        </is>
      </c>
    </row>
    <row r="5" ht="15.75" customHeight="1">
      <c r="A5" s="46" t="inlineStr">
        <is>
          <t>Qiqi</t>
        </is>
      </c>
      <c r="B5" s="46" t="inlineStr">
        <is>
          <t>Cryo</t>
        </is>
      </c>
      <c r="C5" s="46" t="inlineStr">
        <is>
          <t>奶妈</t>
        </is>
      </c>
      <c r="D5" s="3">
        <f t="array" ref="D5">IFERROR(MIN(INDEX(Summon_Stats!$D:$D,MATCH($A5,Summon_Stats!$C:$C,0))-1,6),)</f>
        <v/>
      </c>
      <c r="E5" s="3" t="inlineStr">
        <is>
          <t>S</t>
        </is>
      </c>
      <c r="F5" s="3" t="n">
        <v>4</v>
      </c>
      <c r="G5" s="46" t="inlineStr">
        <is>
          <t>Violetgrass</t>
        </is>
      </c>
      <c r="H5" s="46" t="inlineStr">
        <is>
          <t>Samachurls</t>
        </is>
      </c>
      <c r="I5" s="33" t="inlineStr">
        <is>
          <t>Mon/Thurs</t>
        </is>
      </c>
      <c r="J5" s="46" t="inlineStr">
        <is>
          <t>Tail of Boreas</t>
        </is>
      </c>
      <c r="K5" s="46" t="inlineStr">
        <is>
          <t>The Flute</t>
        </is>
      </c>
      <c r="L5" s="33" t="inlineStr">
        <is>
          <t>Tues/Fri</t>
        </is>
      </c>
      <c r="M5" s="46" t="inlineStr">
        <is>
          <t>Abyss Mages</t>
        </is>
      </c>
      <c r="N5" s="46" t="inlineStr">
        <is>
          <t>Slimes</t>
        </is>
      </c>
    </row>
    <row r="6" ht="15.75" customHeight="1">
      <c r="A6" s="46" t="inlineStr">
        <is>
          <t>Fischl</t>
        </is>
      </c>
      <c r="B6" s="46" t="inlineStr">
        <is>
          <t>Electro</t>
        </is>
      </c>
      <c r="C6" s="46" t="inlineStr">
        <is>
          <t>后台</t>
        </is>
      </c>
      <c r="D6" s="3">
        <f t="array" ref="D6">IFERROR(MIN(INDEX(Summon_Stats!$D:$D,MATCH($A6,Summon_Stats!$C:$C,0))-1+2,6),)</f>
        <v/>
      </c>
      <c r="E6" s="3" t="inlineStr">
        <is>
          <t>A+</t>
        </is>
      </c>
      <c r="F6" s="3" t="n">
        <v>5</v>
      </c>
      <c r="G6" s="46" t="inlineStr">
        <is>
          <t>Small Lamp Grass</t>
        </is>
      </c>
      <c r="H6" s="46" t="inlineStr">
        <is>
          <t>Ranged Hilichurls</t>
        </is>
      </c>
      <c r="I6" s="33" t="inlineStr">
        <is>
          <t>Wed/Sat</t>
        </is>
      </c>
      <c r="J6" s="46" t="inlineStr">
        <is>
          <t>Spirit Locket of Boreas</t>
        </is>
      </c>
      <c r="K6" s="46" t="inlineStr">
        <is>
          <t>Skyward Harp</t>
        </is>
      </c>
      <c r="L6" s="33" t="inlineStr">
        <is>
          <t>Tues/Fri</t>
        </is>
      </c>
      <c r="M6" s="46" t="inlineStr">
        <is>
          <t>Abyss Mages</t>
        </is>
      </c>
      <c r="N6" s="46" t="inlineStr">
        <is>
          <t>Ranged Hilichurls</t>
        </is>
      </c>
    </row>
    <row r="7" ht="15.75" customHeight="1">
      <c r="A7" s="46" t="inlineStr">
        <is>
          <t>Xingqiu</t>
        </is>
      </c>
      <c r="B7" s="46" t="inlineStr">
        <is>
          <t>Hydro</t>
        </is>
      </c>
      <c r="C7" s="46" t="inlineStr">
        <is>
          <t>后台</t>
        </is>
      </c>
      <c r="D7" s="3">
        <f t="array" ref="D7">IFERROR(MIN(INDEX(Summon_Stats!$D:$D,MATCH($A7,Summon_Stats!$C:$C,0))-1,6),)</f>
        <v/>
      </c>
      <c r="E7" s="3" t="inlineStr">
        <is>
          <t>S-</t>
        </is>
      </c>
      <c r="F7" s="3" t="n">
        <v>6</v>
      </c>
      <c r="G7" s="46" t="inlineStr">
        <is>
          <t>Silk Flowers</t>
        </is>
      </c>
      <c r="H7" s="46" t="inlineStr">
        <is>
          <t>Hilichurls</t>
        </is>
      </c>
      <c r="I7" s="33" t="inlineStr">
        <is>
          <t>Wed/Sat</t>
        </is>
      </c>
      <c r="J7" s="46" t="inlineStr">
        <is>
          <t>Tail of Boreas</t>
        </is>
      </c>
      <c r="K7" s="46" t="inlineStr">
        <is>
          <t>Sacrificial Sword</t>
        </is>
      </c>
      <c r="L7" s="33" t="inlineStr">
        <is>
          <t>Wed/Sat</t>
        </is>
      </c>
      <c r="M7" s="46" t="inlineStr">
        <is>
          <t>Ruin Guards/Hunters</t>
        </is>
      </c>
      <c r="N7" s="46" t="inlineStr">
        <is>
          <t>Samachurls</t>
        </is>
      </c>
    </row>
    <row r="8" ht="15.75" customHeight="1">
      <c r="A8" s="46" t="inlineStr">
        <is>
          <t>Bennett</t>
        </is>
      </c>
      <c r="B8" s="46" t="inlineStr">
        <is>
          <t>Pyro</t>
        </is>
      </c>
      <c r="C8" s="46" t="inlineStr">
        <is>
          <t>奶妈</t>
        </is>
      </c>
      <c r="D8" s="3">
        <f t="array" ref="D8">IFERROR(MIN(INDEX(Summon_Stats!$D:$D,MATCH($A8,Summon_Stats!$C:$C,0))-1,6),)</f>
        <v/>
      </c>
      <c r="E8" s="3" t="inlineStr">
        <is>
          <t>S-</t>
        </is>
      </c>
      <c r="F8" s="3" t="n">
        <v>7</v>
      </c>
      <c r="G8" s="46" t="inlineStr">
        <is>
          <t>Windwheel Aster</t>
        </is>
      </c>
      <c r="H8" s="46" t="inlineStr">
        <is>
          <t>Treasure Hoarders</t>
        </is>
      </c>
      <c r="I8" s="33" t="inlineStr">
        <is>
          <t>Tues/Fri</t>
        </is>
      </c>
      <c r="J8" s="46" t="inlineStr">
        <is>
          <t>Dvalin's Plume</t>
        </is>
      </c>
      <c r="K8" s="46" t="inlineStr">
        <is>
          <t>Festering Desire</t>
        </is>
      </c>
      <c r="L8" s="33" t="inlineStr">
        <is>
          <t>Wed/Sat</t>
        </is>
      </c>
      <c r="M8" s="46" t="inlineStr">
        <is>
          <t>Large Hilichurls</t>
        </is>
      </c>
      <c r="N8" s="46" t="inlineStr">
        <is>
          <t>Skirmishers</t>
        </is>
      </c>
    </row>
    <row r="9" ht="15.75" customHeight="1">
      <c r="A9" s="46" t="inlineStr">
        <is>
          <t>Razor</t>
        </is>
      </c>
      <c r="B9" s="46" t="inlineStr">
        <is>
          <t>Electro</t>
        </is>
      </c>
      <c r="C9" s="46" t="inlineStr">
        <is>
          <t>战场</t>
        </is>
      </c>
      <c r="D9" s="3">
        <f t="array" ref="D9">IFERROR(MIN(INDEX(Summon_Stats!$D:$D,MATCH($A9,Summon_Stats!$C:$C,0))-1,6),)</f>
        <v/>
      </c>
      <c r="E9" s="3" t="inlineStr">
        <is>
          <t>A</t>
        </is>
      </c>
      <c r="F9" s="3" t="n">
        <v>8</v>
      </c>
      <c r="G9" s="46" t="inlineStr">
        <is>
          <t>Wolfhook</t>
        </is>
      </c>
      <c r="H9" s="46" t="inlineStr">
        <is>
          <t>Hilichurls</t>
        </is>
      </c>
      <c r="I9" s="33" t="inlineStr">
        <is>
          <t>Tues/Fri</t>
        </is>
      </c>
      <c r="J9" s="46" t="inlineStr">
        <is>
          <t>Dvalin's Claw</t>
        </is>
      </c>
      <c r="K9" s="46" t="inlineStr">
        <is>
          <t>Wolf's Gravestone</t>
        </is>
      </c>
      <c r="L9" s="33" t="inlineStr">
        <is>
          <t>Wed/Sat</t>
        </is>
      </c>
      <c r="M9" s="46" t="inlineStr">
        <is>
          <t>Ruin Guards/Hunters</t>
        </is>
      </c>
      <c r="N9" s="46" t="inlineStr">
        <is>
          <t>Samachurls</t>
        </is>
      </c>
    </row>
    <row r="10" ht="15.75" customHeight="1">
      <c r="A10" s="46" t="inlineStr">
        <is>
          <t>Diona</t>
        </is>
      </c>
      <c r="B10" s="46" t="inlineStr">
        <is>
          <t>Cryo</t>
        </is>
      </c>
      <c r="C10" s="46" t="inlineStr">
        <is>
          <t>后台</t>
        </is>
      </c>
      <c r="D10" s="3">
        <f t="array" ref="D10">IFERROR(MIN(INDEX(Summon_Stats!$D:$D,MATCH($A10,Summon_Stats!$C:$C,0))-1,6),)</f>
        <v/>
      </c>
      <c r="E10" s="3" t="inlineStr">
        <is>
          <t>A+</t>
        </is>
      </c>
      <c r="F10" s="3" t="n">
        <v>9</v>
      </c>
      <c r="G10" s="46" t="inlineStr">
        <is>
          <t>Calla Lily</t>
        </is>
      </c>
      <c r="H10" s="46" t="inlineStr">
        <is>
          <t>Ranged Hilichurls</t>
        </is>
      </c>
      <c r="I10" s="33" t="inlineStr">
        <is>
          <t>Mon/Thurs</t>
        </is>
      </c>
      <c r="J10" s="46" t="inlineStr">
        <is>
          <t>Shard of a Foul Legacy</t>
        </is>
      </c>
      <c r="K10" s="46" t="inlineStr">
        <is>
          <t>Favonious Warbow</t>
        </is>
      </c>
      <c r="L10" s="33" t="inlineStr">
        <is>
          <t>Wed/Sat</t>
        </is>
      </c>
      <c r="M10" s="46" t="inlineStr">
        <is>
          <t>Ruin Guards/Hunters</t>
        </is>
      </c>
      <c r="N10" s="46" t="inlineStr">
        <is>
          <t>Whopperflowers</t>
        </is>
      </c>
    </row>
    <row r="11" ht="15.75" customHeight="1">
      <c r="A11" s="46" t="inlineStr">
        <is>
          <t>Zhongli</t>
        </is>
      </c>
      <c r="B11" s="46" t="inlineStr">
        <is>
          <t>Geo</t>
        </is>
      </c>
      <c r="D11" s="3">
        <f t="array" ref="D11">IFERROR(MIN(INDEX(Summon_Stats!$D:$D,MATCH($A11,Summon_Stats!$C:$C,0))-1,6),)</f>
        <v/>
      </c>
      <c r="E11" s="3" t="inlineStr">
        <is>
          <t>A+</t>
        </is>
      </c>
      <c r="F11" s="3" t="inlineStr">
        <is>
          <t>x</t>
        </is>
      </c>
      <c r="G11" s="46" t="inlineStr">
        <is>
          <t>Cor Lapis</t>
        </is>
      </c>
      <c r="H11" s="46" t="inlineStr">
        <is>
          <t>Slimes</t>
        </is>
      </c>
      <c r="I11" s="33" t="n"/>
      <c r="J11" s="33" t="n"/>
      <c r="L11" s="33" t="n"/>
    </row>
    <row r="12" ht="15.75" customHeight="1">
      <c r="A12" s="46" t="inlineStr">
        <is>
          <t>Xinyan</t>
        </is>
      </c>
      <c r="B12" s="46" t="inlineStr">
        <is>
          <t>Pyro</t>
        </is>
      </c>
      <c r="D12" s="3">
        <f t="array" ref="D12">IFERROR(MIN(INDEX(Summon_Stats!$D:$D,MATCH($A12,Summon_Stats!$C:$C,0))-1,6),)</f>
        <v/>
      </c>
      <c r="E12" s="3" t="inlineStr">
        <is>
          <t>A-</t>
        </is>
      </c>
      <c r="F12" s="3" t="inlineStr">
        <is>
          <t>x</t>
        </is>
      </c>
      <c r="G12" s="46" t="inlineStr">
        <is>
          <t>Violetgrass</t>
        </is>
      </c>
      <c r="H12" s="46" t="inlineStr">
        <is>
          <t>Treasure Hoarders</t>
        </is>
      </c>
      <c r="I12" s="33" t="inlineStr">
        <is>
          <t>Wed/Sat</t>
        </is>
      </c>
      <c r="J12" s="33" t="n"/>
      <c r="L12" s="33" t="inlineStr">
        <is>
          <t>Wed/Sat</t>
        </is>
      </c>
      <c r="M12" s="46" t="inlineStr">
        <is>
          <t>Ruin Guards/Hunters</t>
        </is>
      </c>
      <c r="N12" s="46" t="inlineStr">
        <is>
          <t>Skirmishers</t>
        </is>
      </c>
    </row>
    <row r="13" ht="15.75" customHeight="1">
      <c r="A13" s="46" t="inlineStr">
        <is>
          <t>Barbara</t>
        </is>
      </c>
      <c r="B13" s="46" t="inlineStr">
        <is>
          <t>Hydro</t>
        </is>
      </c>
      <c r="D13" s="3">
        <f t="array" ref="D13">IFERROR(MIN(INDEX(Summon_Stats!$D:$D,MATCH($A13,Summon_Stats!$C:$C,0))-1+2,6),)</f>
        <v/>
      </c>
      <c r="E13" s="3" t="inlineStr">
        <is>
          <t>A</t>
        </is>
      </c>
      <c r="F13" s="3" t="inlineStr">
        <is>
          <t>x</t>
        </is>
      </c>
      <c r="G13" s="46" t="inlineStr">
        <is>
          <t>Philanemo Mushroom</t>
        </is>
      </c>
      <c r="H13" s="46" t="inlineStr">
        <is>
          <t>Samachurls</t>
        </is>
      </c>
      <c r="I13" s="33" t="inlineStr">
        <is>
          <t>Mon/Thurs</t>
        </is>
      </c>
      <c r="J13" s="33" t="n"/>
      <c r="L13" s="33" t="inlineStr">
        <is>
          <t>Tues/Fri</t>
        </is>
      </c>
      <c r="M13" s="46" t="inlineStr">
        <is>
          <t>Abyss Mages</t>
        </is>
      </c>
      <c r="N13" s="46" t="inlineStr">
        <is>
          <t>Samachurls</t>
        </is>
      </c>
    </row>
    <row r="14" ht="15.75" customHeight="1">
      <c r="A14" s="46" t="inlineStr">
        <is>
          <t>Ningguang</t>
        </is>
      </c>
      <c r="B14" s="46" t="inlineStr">
        <is>
          <t>Geo</t>
        </is>
      </c>
      <c r="D14" s="3">
        <f t="array" ref="D14">IFERROR(MIN(INDEX(Summon_Stats!$D:$D,MATCH($A14,Summon_Stats!$C:$C,0))-1,6),)</f>
        <v/>
      </c>
      <c r="E14" s="3" t="inlineStr">
        <is>
          <t>A+</t>
        </is>
      </c>
      <c r="F14" s="3" t="inlineStr">
        <is>
          <t>x</t>
        </is>
      </c>
      <c r="G14" s="46" t="inlineStr">
        <is>
          <t>Glaze Lily</t>
        </is>
      </c>
      <c r="H14" s="46" t="inlineStr">
        <is>
          <t>Skirmishers</t>
        </is>
      </c>
      <c r="I14" s="33" t="inlineStr">
        <is>
          <t>Mon/Thurs</t>
        </is>
      </c>
      <c r="J14" s="33" t="n"/>
      <c r="L14" s="33" t="inlineStr">
        <is>
          <t>Mon/Thurs</t>
        </is>
      </c>
      <c r="M14" s="46" t="inlineStr">
        <is>
          <t>Agents</t>
        </is>
      </c>
      <c r="N14" s="46" t="inlineStr">
        <is>
          <t>Whopperflowers</t>
        </is>
      </c>
    </row>
    <row r="15" ht="15.75" customHeight="1">
      <c r="A15" s="46" t="inlineStr">
        <is>
          <t>Kaeya</t>
        </is>
      </c>
      <c r="B15" s="46" t="inlineStr">
        <is>
          <t>Cryo</t>
        </is>
      </c>
      <c r="D15" s="3">
        <f t="array" ref="D15">IFERROR(MIN(INDEX(Summon_Stats!$D:$D,MATCH($A15,Summon_Stats!$C:$C,0))-1+1,6),)</f>
        <v/>
      </c>
      <c r="E15" s="3" t="inlineStr">
        <is>
          <t>B+</t>
        </is>
      </c>
      <c r="F15" s="3" t="inlineStr">
        <is>
          <t>x</t>
        </is>
      </c>
      <c r="G15" s="46" t="inlineStr">
        <is>
          <t>Calla Lily</t>
        </is>
      </c>
      <c r="H15" s="46" t="inlineStr">
        <is>
          <t>Treasure Hoarders</t>
        </is>
      </c>
      <c r="I15" s="33" t="inlineStr">
        <is>
          <t>Wed/Sat</t>
        </is>
      </c>
      <c r="J15" s="33" t="n"/>
      <c r="L15" s="33" t="n"/>
    </row>
    <row r="16" ht="15.75" customHeight="1">
      <c r="A16" s="46" t="inlineStr">
        <is>
          <t>Beidou</t>
        </is>
      </c>
      <c r="B16" s="46" t="inlineStr">
        <is>
          <t>Electro</t>
        </is>
      </c>
      <c r="D16" s="3">
        <f t="array" ref="D16">IFERROR(MIN(INDEX(Summon_Stats!$D:$D,MATCH($A16,Summon_Stats!$C:$C,0))-1,6),)</f>
        <v/>
      </c>
      <c r="E16" s="3" t="inlineStr">
        <is>
          <t>A-</t>
        </is>
      </c>
      <c r="F16" s="3" t="inlineStr">
        <is>
          <t>x</t>
        </is>
      </c>
      <c r="G16" s="46" t="inlineStr">
        <is>
          <t>Noctilous Jade</t>
        </is>
      </c>
      <c r="H16" s="46" t="inlineStr">
        <is>
          <t>Treasure Hoarders</t>
        </is>
      </c>
      <c r="I16" s="33" t="inlineStr">
        <is>
          <t>Wed/Sat</t>
        </is>
      </c>
      <c r="J16" s="33" t="n"/>
      <c r="L16" s="33" t="n"/>
    </row>
    <row r="17" ht="15.75" customHeight="1">
      <c r="A17" s="46" t="inlineStr">
        <is>
          <t>Lisa</t>
        </is>
      </c>
      <c r="B17" s="46" t="inlineStr">
        <is>
          <t>Electro</t>
        </is>
      </c>
      <c r="D17" s="3">
        <f t="array" ref="D17">IFERROR(MIN(INDEX(Summon_Stats!$D:$D,MATCH($A17,Summon_Stats!$C:$C,0))-1+1,6),)+0</f>
        <v/>
      </c>
      <c r="E17" s="3" t="inlineStr">
        <is>
          <t>B</t>
        </is>
      </c>
      <c r="F17" s="3" t="inlineStr">
        <is>
          <t>x</t>
        </is>
      </c>
      <c r="G17" s="46" t="inlineStr">
        <is>
          <t>Tarberry</t>
        </is>
      </c>
      <c r="H17" s="46" t="inlineStr">
        <is>
          <t>Slimes</t>
        </is>
      </c>
      <c r="I17" s="33" t="inlineStr">
        <is>
          <t>Wed/Sat</t>
        </is>
      </c>
      <c r="J17" s="33" t="n"/>
      <c r="L17" s="33" t="n"/>
    </row>
    <row r="18" ht="15.75" customHeight="1">
      <c r="A18" s="46" t="inlineStr">
        <is>
          <t>Noelle</t>
        </is>
      </c>
      <c r="B18" s="46" t="inlineStr">
        <is>
          <t>Geo</t>
        </is>
      </c>
      <c r="D18" s="3">
        <f t="array" ref="D18">IFERROR(MIN(INDEX(Summon_Stats!$D:$D,MATCH($A18,Summon_Stats!$C:$C,0))-1,6),)</f>
        <v/>
      </c>
      <c r="E18" s="3" t="inlineStr">
        <is>
          <t>B+</t>
        </is>
      </c>
      <c r="F18" s="3" t="inlineStr">
        <is>
          <t>x</t>
        </is>
      </c>
      <c r="G18" s="46" t="inlineStr">
        <is>
          <t>Tarberry</t>
        </is>
      </c>
      <c r="H18" s="46" t="inlineStr">
        <is>
          <t>Hilichurls</t>
        </is>
      </c>
      <c r="I18" s="33" t="inlineStr">
        <is>
          <t>Tues/Fri</t>
        </is>
      </c>
      <c r="J18" s="33" t="n"/>
      <c r="L18" s="33" t="n"/>
    </row>
    <row r="19" ht="15.75" customHeight="1">
      <c r="A19" s="46" t="inlineStr">
        <is>
          <t>Keqing</t>
        </is>
      </c>
      <c r="B19" s="46" t="inlineStr">
        <is>
          <t>Electro</t>
        </is>
      </c>
      <c r="D19" s="3">
        <f t="array" ref="D19">IFERROR(MIN(INDEX(Summon_Stats!$D:$D,MATCH($A19,Summon_Stats!$C:$C,0))-1,6),)</f>
        <v/>
      </c>
      <c r="E19" s="3" t="inlineStr">
        <is>
          <t>S-</t>
        </is>
      </c>
      <c r="F19" s="3" t="inlineStr">
        <is>
          <t>x</t>
        </is>
      </c>
      <c r="G19" s="46" t="inlineStr">
        <is>
          <t>Cor Lapis</t>
        </is>
      </c>
      <c r="H19" s="46" t="inlineStr">
        <is>
          <t>Whopperflower</t>
        </is>
      </c>
      <c r="I19" s="33" t="inlineStr">
        <is>
          <t>Mon/Thurs</t>
        </is>
      </c>
      <c r="J19" s="46" t="inlineStr">
        <is>
          <t>Ring of Boreas</t>
        </is>
      </c>
      <c r="K19" s="46" t="inlineStr">
        <is>
          <t>The Black Sword</t>
        </is>
      </c>
      <c r="L19" s="33" t="inlineStr">
        <is>
          <t>Tues/Fri</t>
        </is>
      </c>
      <c r="M19" s="46" t="inlineStr">
        <is>
          <t>Abyss Mages</t>
        </is>
      </c>
      <c r="N19" s="46" t="inlineStr">
        <is>
          <t>Slimes</t>
        </is>
      </c>
    </row>
    <row r="20" ht="15.75" customHeight="1">
      <c r="A20" s="46" t="inlineStr">
        <is>
          <t>Amber</t>
        </is>
      </c>
      <c r="B20" s="46" t="inlineStr">
        <is>
          <t>Pyro</t>
        </is>
      </c>
      <c r="D20" s="3">
        <f t="array" ref="D20">IFERROR(MIN(INDEX(Summon_Stats!$D:$D,MATCH($A20,Summon_Stats!$C:$C,0))-1,6),)+0</f>
        <v/>
      </c>
      <c r="E20" s="3" t="inlineStr">
        <is>
          <t>C</t>
        </is>
      </c>
      <c r="F20" s="3" t="inlineStr">
        <is>
          <t>x</t>
        </is>
      </c>
      <c r="G20" s="46" t="inlineStr">
        <is>
          <t>Small Lamp Grass</t>
        </is>
      </c>
      <c r="H20" s="46" t="inlineStr">
        <is>
          <t>Ranged Hilichurls</t>
        </is>
      </c>
      <c r="I20" s="33" t="inlineStr">
        <is>
          <t>Mon/Thurs</t>
        </is>
      </c>
      <c r="J20" s="33" t="n"/>
      <c r="L20" s="33" t="n"/>
    </row>
    <row r="21" ht="15.75" customHeight="1">
      <c r="A21" s="46" t="inlineStr">
        <is>
          <t>Xiangling</t>
        </is>
      </c>
      <c r="B21" s="46" t="inlineStr">
        <is>
          <t>Pyro</t>
        </is>
      </c>
      <c r="D21" s="3">
        <f t="array" ref="D21">IFERROR(MIN(INDEX(Summon_Stats!$D:$D,MATCH($A21,Summon_Stats!$C:$C,0))-1+1,6),)</f>
        <v/>
      </c>
      <c r="E21" s="3" t="inlineStr">
        <is>
          <t>A+</t>
        </is>
      </c>
      <c r="F21" s="3" t="inlineStr">
        <is>
          <t>x</t>
        </is>
      </c>
      <c r="G21" s="46" t="inlineStr">
        <is>
          <t>Jueyun Chili</t>
        </is>
      </c>
      <c r="H21" s="46" t="inlineStr">
        <is>
          <t>Slimes</t>
        </is>
      </c>
      <c r="I21" s="33" t="inlineStr">
        <is>
          <t>Tues/Fri</t>
        </is>
      </c>
      <c r="J21" s="33" t="n"/>
      <c r="L21" s="33" t="n"/>
    </row>
    <row r="22" ht="15.75" customHeight="1">
      <c r="A22" s="46" t="inlineStr">
        <is>
          <t>Chongyun</t>
        </is>
      </c>
      <c r="B22" s="46" t="inlineStr">
        <is>
          <t>Geo</t>
        </is>
      </c>
      <c r="D22" s="3">
        <f t="array" ref="D22">IFERROR(MIN(INDEX(Summon_Stats!$D:$D,MATCH($A22,Summon_Stats!$C:$C,0))-1,6),)</f>
        <v/>
      </c>
      <c r="E22" s="3" t="inlineStr">
        <is>
          <t>B+</t>
        </is>
      </c>
      <c r="F22" s="3" t="inlineStr">
        <is>
          <t>x</t>
        </is>
      </c>
      <c r="G22" s="46" t="inlineStr">
        <is>
          <t>Cor Lapis</t>
        </is>
      </c>
      <c r="H22" s="46" t="inlineStr">
        <is>
          <t>Hilichurls</t>
        </is>
      </c>
      <c r="I22" s="33" t="inlineStr">
        <is>
          <t>Tues/Fri</t>
        </is>
      </c>
      <c r="J22" s="33" t="n"/>
      <c r="L22" s="33" t="n"/>
    </row>
    <row r="23" ht="15.75" customHeight="1">
      <c r="A23" s="46" t="inlineStr">
        <is>
          <t>Albedo</t>
        </is>
      </c>
      <c r="B23" s="46" t="inlineStr">
        <is>
          <t>Geo</t>
        </is>
      </c>
      <c r="D23" s="3">
        <f t="array" ref="D23">IFERROR(MIN(INDEX(Summon_Stats!$D:$D,MATCH($A23,Summon_Stats!$C:$C,0))-1,6),)</f>
        <v/>
      </c>
      <c r="E23" s="3" t="inlineStr">
        <is>
          <t>S-</t>
        </is>
      </c>
      <c r="F23" s="3" t="inlineStr">
        <is>
          <t>x</t>
        </is>
      </c>
      <c r="G23" s="46" t="inlineStr">
        <is>
          <t>Cecilia</t>
        </is>
      </c>
      <c r="H23" s="46" t="inlineStr">
        <is>
          <t>Samachurls</t>
        </is>
      </c>
      <c r="I23" s="33" t="inlineStr">
        <is>
          <t>Wed/Sat</t>
        </is>
      </c>
      <c r="J23" s="33" t="n"/>
      <c r="L23" s="33" t="n"/>
    </row>
    <row r="24" ht="15.75" customHeight="1">
      <c r="A24" s="46" t="inlineStr">
        <is>
          <t>Ganyu</t>
        </is>
      </c>
      <c r="B24" s="46" t="inlineStr">
        <is>
          <t>Cryo</t>
        </is>
      </c>
      <c r="D24" s="3">
        <f t="array" ref="D24">IFERROR(MIN(INDEX(Summon_Stats!$D:$D,MATCH($A24,Summon_Stats!$C:$C,0))-1,6),)</f>
        <v/>
      </c>
      <c r="E24" s="3" t="inlineStr">
        <is>
          <t>S</t>
        </is>
      </c>
      <c r="F24" s="3" t="n"/>
      <c r="I24" s="33" t="n"/>
      <c r="J24" s="33" t="n"/>
      <c r="L24" s="33" t="n"/>
    </row>
    <row r="25" ht="15.75" customHeight="1">
      <c r="A25" s="46" t="inlineStr">
        <is>
          <t>Jean</t>
        </is>
      </c>
      <c r="B25" s="46" t="inlineStr">
        <is>
          <t>Anemo</t>
        </is>
      </c>
      <c r="D25" s="3">
        <f t="array" ref="D25">IFERROR(MIN(INDEX(Summon_Stats!$D:$D,MATCH($A25,Summon_Stats!$C:$C,0))-1,6),)</f>
        <v/>
      </c>
      <c r="E25" s="3" t="inlineStr">
        <is>
          <t>S</t>
        </is>
      </c>
      <c r="F25" s="3" t="n"/>
      <c r="G25" s="46" t="inlineStr">
        <is>
          <t>Dandelion Seed</t>
        </is>
      </c>
      <c r="H25" s="46" t="inlineStr">
        <is>
          <t>Hilichurls</t>
        </is>
      </c>
      <c r="I25" s="33" t="inlineStr">
        <is>
          <t>Tues/Fri</t>
        </is>
      </c>
      <c r="J25" s="33" t="n"/>
      <c r="L25" s="33" t="n"/>
    </row>
    <row r="26" ht="15.75" customHeight="1">
      <c r="A26" s="46" t="inlineStr">
        <is>
          <t>Venti</t>
        </is>
      </c>
      <c r="B26" s="46" t="inlineStr">
        <is>
          <t>Anemo</t>
        </is>
      </c>
      <c r="D26" s="3">
        <f t="array" ref="D26">IFERROR(MIN(INDEX(Summon_Stats!$D:$D,MATCH($A26,Summon_Stats!$C:$C,0))-1,6),)</f>
        <v/>
      </c>
      <c r="E26" s="3" t="inlineStr">
        <is>
          <t>S</t>
        </is>
      </c>
      <c r="F26" s="3" t="n"/>
      <c r="G26" s="46" t="inlineStr">
        <is>
          <t>Cecilia</t>
        </is>
      </c>
      <c r="H26" s="46" t="inlineStr">
        <is>
          <t>Slimes</t>
        </is>
      </c>
      <c r="I26" s="33" t="inlineStr">
        <is>
          <t>Wed/Sat</t>
        </is>
      </c>
      <c r="J26" s="33" t="n"/>
      <c r="L26" s="33" t="n"/>
    </row>
    <row r="27" ht="15.75" customHeight="1">
      <c r="A27" s="46" t="inlineStr">
        <is>
          <t>Childe</t>
        </is>
      </c>
      <c r="B27" s="46" t="inlineStr">
        <is>
          <t>Hydro</t>
        </is>
      </c>
      <c r="D27" s="3">
        <f t="array" ref="D27">IFERROR(MIN(INDEX(Summon_Stats!$D:$D,MATCH($A27,Summon_Stats!$C:$C,0))-1,6),)</f>
        <v/>
      </c>
      <c r="E27" s="3" t="inlineStr">
        <is>
          <t>S-</t>
        </is>
      </c>
      <c r="F27" s="3" t="n"/>
      <c r="G27" s="46" t="inlineStr">
        <is>
          <t>Starconch</t>
        </is>
      </c>
      <c r="H27" s="46" t="inlineStr">
        <is>
          <t>Skirmishers</t>
        </is>
      </c>
      <c r="I27" s="33" t="inlineStr">
        <is>
          <t>Mon/Thurs</t>
        </is>
      </c>
      <c r="J27" s="33" t="n"/>
      <c r="L27" s="33" t="n"/>
    </row>
    <row r="28" ht="15.75" customHeight="1">
      <c r="A28" s="46" t="inlineStr">
        <is>
          <t>Diluc</t>
        </is>
      </c>
      <c r="B28" s="46" t="inlineStr">
        <is>
          <t>Pyro</t>
        </is>
      </c>
      <c r="D28" s="3">
        <f t="array" ref="D28">IFERROR(MIN(INDEX(Summon_Stats!$D:$D,MATCH($A28,Summon_Stats!$C:$C,0))-1,6),)</f>
        <v/>
      </c>
      <c r="E28" s="3" t="inlineStr">
        <is>
          <t>S</t>
        </is>
      </c>
      <c r="F28" s="3" t="n"/>
      <c r="G28" s="46" t="inlineStr">
        <is>
          <t>Small Lamp Grass</t>
        </is>
      </c>
      <c r="H28" s="46" t="inlineStr">
        <is>
          <t>Skirmishers</t>
        </is>
      </c>
      <c r="I28" s="33" t="inlineStr">
        <is>
          <t>Tues/Fri</t>
        </is>
      </c>
      <c r="J28" s="33" t="n"/>
      <c r="L28" s="33" t="n"/>
    </row>
    <row r="29" ht="15.75" customHeight="1">
      <c r="I29" s="33" t="n"/>
      <c r="J29" s="33" t="n"/>
      <c r="L29" s="33" t="n"/>
    </row>
    <row r="30" ht="15.75" customHeight="1">
      <c r="I30" s="33" t="n"/>
      <c r="J30" s="33" t="n"/>
      <c r="L30" s="33" t="n"/>
    </row>
    <row r="31" ht="15.75" customHeight="1">
      <c r="I31" s="33" t="n"/>
      <c r="J31" s="33" t="n"/>
      <c r="L31" s="33" t="n"/>
    </row>
    <row r="32" ht="15.75" customHeight="1">
      <c r="I32" s="33" t="n"/>
      <c r="J32" s="33" t="n"/>
      <c r="L32" s="33" t="n"/>
    </row>
    <row r="33" ht="15.75" customHeight="1">
      <c r="I33" s="33" t="n"/>
      <c r="J33" s="33" t="n"/>
      <c r="L33" s="33" t="n"/>
    </row>
    <row r="34" ht="15.75" customHeight="1">
      <c r="I34" s="33" t="n"/>
      <c r="J34" s="33" t="n"/>
      <c r="L34" s="33" t="n"/>
    </row>
    <row r="35" ht="15.75" customHeight="1">
      <c r="I35" s="33" t="n"/>
      <c r="J35" s="33" t="n"/>
      <c r="L35" s="33" t="n"/>
    </row>
    <row r="36" ht="15.75" customHeight="1">
      <c r="I36" s="33" t="n"/>
      <c r="J36" s="33" t="n"/>
      <c r="L36" s="33" t="n"/>
    </row>
    <row r="37" ht="15.75" customHeight="1">
      <c r="I37" s="33" t="n"/>
      <c r="J37" s="33" t="n"/>
      <c r="L37" s="33" t="n"/>
    </row>
    <row r="38" ht="15.75" customHeight="1">
      <c r="I38" s="33" t="n"/>
      <c r="J38" s="33" t="n"/>
      <c r="L38" s="33" t="n"/>
    </row>
    <row r="39" ht="15.75" customHeight="1">
      <c r="I39" s="33" t="n"/>
      <c r="J39" s="33" t="n"/>
      <c r="L39" s="33" t="n"/>
    </row>
    <row r="40" ht="15.75" customHeight="1">
      <c r="I40" s="33" t="n"/>
      <c r="J40" s="33" t="n"/>
      <c r="L40" s="33" t="n"/>
    </row>
    <row r="41" ht="15.75" customHeight="1">
      <c r="I41" s="33" t="n"/>
      <c r="J41" s="33" t="n"/>
      <c r="K41" s="33" t="n"/>
      <c r="L41" s="33" t="n"/>
    </row>
    <row r="42" ht="15.75" customHeight="1">
      <c r="I42" s="33" t="n"/>
      <c r="J42" s="33" t="n"/>
      <c r="K42" s="33" t="n"/>
      <c r="L42" s="33" t="n"/>
    </row>
    <row r="43" ht="15.75" customHeight="1">
      <c r="I43" s="33" t="n"/>
      <c r="J43" s="33" t="n"/>
      <c r="K43" s="33" t="n"/>
      <c r="L43" s="33" t="n"/>
    </row>
    <row r="44" ht="15.75" customHeight="1">
      <c r="I44" s="33" t="n"/>
      <c r="J44" s="33" t="n"/>
      <c r="K44" s="33" t="n"/>
      <c r="L44" s="33" t="n"/>
    </row>
    <row r="45" ht="15.75" customHeight="1">
      <c r="I45" s="33" t="n"/>
      <c r="J45" s="33" t="n"/>
      <c r="K45" s="33" t="n"/>
      <c r="L45" s="33" t="n"/>
    </row>
    <row r="46" ht="15.75" customHeight="1">
      <c r="I46" s="33" t="n"/>
      <c r="J46" s="33" t="n"/>
      <c r="K46" s="33" t="n"/>
      <c r="L46" s="33" t="n"/>
    </row>
    <row r="47" ht="15.75" customHeight="1">
      <c r="I47" s="33" t="n"/>
      <c r="J47" s="33" t="n"/>
      <c r="K47" s="33" t="n"/>
      <c r="L47" s="33" t="n"/>
    </row>
    <row r="48" ht="15.75" customHeight="1">
      <c r="I48" s="33" t="n"/>
      <c r="J48" s="33" t="n"/>
      <c r="K48" s="33" t="n"/>
      <c r="L48" s="33" t="n"/>
    </row>
    <row r="49" ht="15.75" customHeight="1">
      <c r="I49" s="33" t="n"/>
      <c r="J49" s="33" t="n"/>
      <c r="K49" s="33" t="n"/>
      <c r="L49" s="33" t="n"/>
    </row>
    <row r="50" ht="15.75" customHeight="1">
      <c r="I50" s="33" t="n"/>
      <c r="J50" s="33" t="n"/>
      <c r="K50" s="33" t="n"/>
      <c r="L50" s="33" t="n"/>
    </row>
    <row r="51" ht="15.75" customHeight="1">
      <c r="I51" s="33" t="n"/>
      <c r="J51" s="33" t="n"/>
      <c r="K51" s="33" t="n"/>
      <c r="L51" s="33" t="n"/>
    </row>
    <row r="52" ht="15.75" customHeight="1">
      <c r="I52" s="33" t="n"/>
      <c r="J52" s="33" t="n"/>
      <c r="K52" s="33" t="n"/>
      <c r="L52" s="33" t="n"/>
    </row>
    <row r="53" ht="15.75" customHeight="1">
      <c r="I53" s="33" t="n"/>
      <c r="J53" s="33" t="n"/>
      <c r="K53" s="33" t="n"/>
      <c r="L53" s="33" t="n"/>
    </row>
    <row r="54" ht="15.75" customHeight="1">
      <c r="I54" s="33" t="n"/>
      <c r="J54" s="33" t="n"/>
      <c r="K54" s="33" t="n"/>
      <c r="L54" s="33" t="n"/>
    </row>
    <row r="55" ht="15.75" customHeight="1">
      <c r="I55" s="33" t="n"/>
      <c r="J55" s="33" t="n"/>
      <c r="K55" s="33" t="n"/>
      <c r="L55" s="33" t="n"/>
    </row>
    <row r="56" ht="15.75" customHeight="1">
      <c r="I56" s="33" t="n"/>
      <c r="J56" s="33" t="n"/>
      <c r="K56" s="33" t="n"/>
      <c r="L56" s="33" t="n"/>
    </row>
    <row r="57" ht="15.75" customHeight="1">
      <c r="I57" s="33" t="n"/>
      <c r="J57" s="33" t="n"/>
      <c r="K57" s="33" t="n"/>
      <c r="L57" s="33" t="n"/>
    </row>
    <row r="58" ht="15.75" customHeight="1">
      <c r="I58" s="33" t="n"/>
      <c r="J58" s="33" t="n"/>
      <c r="K58" s="33" t="n"/>
      <c r="L58" s="33" t="n"/>
    </row>
    <row r="59" ht="15.75" customHeight="1">
      <c r="I59" s="33" t="n"/>
      <c r="J59" s="33" t="n"/>
      <c r="K59" s="33" t="n"/>
      <c r="L59" s="33" t="n"/>
    </row>
    <row r="60" ht="15.75" customHeight="1">
      <c r="I60" s="33" t="n"/>
      <c r="J60" s="33" t="n"/>
      <c r="K60" s="33" t="n"/>
      <c r="L60" s="33" t="n"/>
    </row>
    <row r="61" ht="15.75" customHeight="1">
      <c r="I61" s="33" t="n"/>
      <c r="J61" s="33" t="n"/>
      <c r="K61" s="33" t="n"/>
      <c r="L61" s="33" t="n"/>
    </row>
    <row r="62" ht="15.75" customHeight="1">
      <c r="I62" s="33" t="n"/>
      <c r="J62" s="33" t="n"/>
      <c r="K62" s="33" t="n"/>
      <c r="L62" s="33" t="n"/>
    </row>
    <row r="63" ht="15.75" customHeight="1">
      <c r="I63" s="33" t="n"/>
      <c r="J63" s="33" t="n"/>
      <c r="K63" s="33" t="n"/>
      <c r="L63" s="33" t="n"/>
    </row>
    <row r="64" ht="15.75" customHeight="1">
      <c r="I64" s="33" t="n"/>
      <c r="J64" s="33" t="n"/>
      <c r="K64" s="33" t="n"/>
      <c r="L64" s="33" t="n"/>
    </row>
    <row r="65" ht="15.75" customHeight="1">
      <c r="I65" s="33" t="n"/>
      <c r="J65" s="33" t="n"/>
      <c r="K65" s="33" t="n"/>
      <c r="L65" s="33" t="n"/>
    </row>
    <row r="66" ht="15.75" customHeight="1">
      <c r="I66" s="33" t="n"/>
      <c r="J66" s="33" t="n"/>
      <c r="K66" s="33" t="n"/>
      <c r="L66" s="33" t="n"/>
    </row>
    <row r="67" ht="15.75" customHeight="1">
      <c r="I67" s="33" t="n"/>
      <c r="J67" s="33" t="n"/>
      <c r="K67" s="33" t="n"/>
      <c r="L67" s="33" t="n"/>
    </row>
    <row r="68" ht="15.75" customHeight="1">
      <c r="I68" s="33" t="n"/>
      <c r="J68" s="33" t="n"/>
      <c r="K68" s="33" t="n"/>
      <c r="L68" s="33" t="n"/>
    </row>
    <row r="69" ht="15.75" customHeight="1">
      <c r="I69" s="33" t="n"/>
      <c r="J69" s="33" t="n"/>
      <c r="K69" s="33" t="n"/>
      <c r="L69" s="33" t="n"/>
    </row>
    <row r="70" ht="15.75" customHeight="1">
      <c r="I70" s="33" t="n"/>
      <c r="J70" s="33" t="n"/>
      <c r="K70" s="33" t="n"/>
      <c r="L70" s="33" t="n"/>
    </row>
    <row r="71" ht="15.75" customHeight="1">
      <c r="I71" s="33" t="n"/>
      <c r="J71" s="33" t="n"/>
      <c r="K71" s="33" t="n"/>
      <c r="L71" s="33" t="n"/>
    </row>
    <row r="72" ht="15.75" customHeight="1">
      <c r="I72" s="33" t="n"/>
      <c r="J72" s="33" t="n"/>
      <c r="K72" s="33" t="n"/>
      <c r="L72" s="33" t="n"/>
    </row>
    <row r="73" ht="15.75" customHeight="1">
      <c r="I73" s="33" t="n"/>
      <c r="J73" s="33" t="n"/>
      <c r="K73" s="33" t="n"/>
      <c r="L73" s="33" t="n"/>
    </row>
    <row r="74" ht="15.75" customHeight="1">
      <c r="I74" s="33" t="n"/>
      <c r="J74" s="33" t="n"/>
      <c r="K74" s="33" t="n"/>
      <c r="L74" s="33" t="n"/>
    </row>
    <row r="75" ht="15.75" customHeight="1">
      <c r="I75" s="33" t="n"/>
      <c r="J75" s="33" t="n"/>
      <c r="K75" s="33" t="n"/>
      <c r="L75" s="33" t="n"/>
    </row>
    <row r="76" ht="15.75" customHeight="1">
      <c r="I76" s="33" t="n"/>
      <c r="J76" s="33" t="n"/>
      <c r="K76" s="33" t="n"/>
      <c r="L76" s="33" t="n"/>
    </row>
    <row r="77" ht="15.75" customHeight="1">
      <c r="I77" s="33" t="n"/>
      <c r="J77" s="33" t="n"/>
      <c r="K77" s="33" t="n"/>
      <c r="L77" s="33" t="n"/>
    </row>
    <row r="78" ht="15.75" customHeight="1">
      <c r="I78" s="33" t="n"/>
      <c r="J78" s="33" t="n"/>
      <c r="K78" s="33" t="n"/>
      <c r="L78" s="33" t="n"/>
    </row>
    <row r="79" ht="15.75" customHeight="1">
      <c r="I79" s="33" t="n"/>
      <c r="J79" s="33" t="n"/>
      <c r="K79" s="33" t="n"/>
      <c r="L79" s="33" t="n"/>
    </row>
    <row r="80" ht="15.75" customHeight="1">
      <c r="I80" s="33" t="n"/>
      <c r="J80" s="33" t="n"/>
      <c r="K80" s="33" t="n"/>
      <c r="L80" s="33" t="n"/>
    </row>
    <row r="81" ht="15.75" customHeight="1">
      <c r="I81" s="33" t="n"/>
      <c r="J81" s="33" t="n"/>
      <c r="K81" s="33" t="n"/>
      <c r="L81" s="33" t="n"/>
    </row>
    <row r="82" ht="15.75" customHeight="1">
      <c r="I82" s="33" t="n"/>
      <c r="J82" s="33" t="n"/>
      <c r="K82" s="33" t="n"/>
      <c r="L82" s="33" t="n"/>
    </row>
    <row r="83" ht="15.75" customHeight="1">
      <c r="I83" s="33" t="n"/>
      <c r="J83" s="33" t="n"/>
      <c r="K83" s="33" t="n"/>
      <c r="L83" s="33" t="n"/>
    </row>
    <row r="84" ht="15.75" customHeight="1">
      <c r="I84" s="33" t="n"/>
      <c r="J84" s="33" t="n"/>
      <c r="K84" s="33" t="n"/>
      <c r="L84" s="33" t="n"/>
    </row>
    <row r="85" ht="15.75" customHeight="1">
      <c r="I85" s="33" t="n"/>
      <c r="J85" s="33" t="n"/>
      <c r="K85" s="33" t="n"/>
      <c r="L85" s="33" t="n"/>
    </row>
    <row r="86" ht="15.75" customHeight="1">
      <c r="I86" s="33" t="n"/>
      <c r="J86" s="33" t="n"/>
      <c r="K86" s="33" t="n"/>
      <c r="L86" s="33" t="n"/>
    </row>
    <row r="87" ht="15.75" customHeight="1">
      <c r="I87" s="33" t="n"/>
      <c r="J87" s="33" t="n"/>
      <c r="K87" s="33" t="n"/>
      <c r="L87" s="33" t="n"/>
    </row>
    <row r="88" ht="15.75" customHeight="1">
      <c r="I88" s="33" t="n"/>
      <c r="J88" s="33" t="n"/>
      <c r="K88" s="33" t="n"/>
      <c r="L88" s="33" t="n"/>
    </row>
    <row r="89" ht="15.75" customHeight="1">
      <c r="I89" s="33" t="n"/>
      <c r="J89" s="33" t="n"/>
      <c r="K89" s="33" t="n"/>
      <c r="L89" s="33" t="n"/>
    </row>
    <row r="90" ht="15.75" customHeight="1">
      <c r="I90" s="33" t="n"/>
      <c r="J90" s="33" t="n"/>
      <c r="K90" s="33" t="n"/>
      <c r="L90" s="33" t="n"/>
    </row>
    <row r="91" ht="15.75" customHeight="1">
      <c r="I91" s="33" t="n"/>
      <c r="J91" s="33" t="n"/>
      <c r="K91" s="33" t="n"/>
      <c r="L91" s="33" t="n"/>
    </row>
    <row r="92" ht="15.75" customHeight="1">
      <c r="I92" s="33" t="n"/>
      <c r="J92" s="33" t="n"/>
      <c r="K92" s="33" t="n"/>
      <c r="L92" s="33" t="n"/>
    </row>
    <row r="93" ht="15.75" customHeight="1">
      <c r="I93" s="33" t="n"/>
      <c r="J93" s="33" t="n"/>
      <c r="K93" s="33" t="n"/>
      <c r="L93" s="33" t="n"/>
    </row>
    <row r="94" ht="15.75" customHeight="1">
      <c r="I94" s="33" t="n"/>
      <c r="J94" s="33" t="n"/>
      <c r="K94" s="33" t="n"/>
      <c r="L94" s="33" t="n"/>
    </row>
    <row r="95" ht="15.75" customHeight="1">
      <c r="I95" s="33" t="n"/>
      <c r="J95" s="33" t="n"/>
      <c r="K95" s="33" t="n"/>
      <c r="L95" s="33" t="n"/>
    </row>
    <row r="96" ht="15.75" customHeight="1">
      <c r="I96" s="33" t="n"/>
      <c r="J96" s="33" t="n"/>
      <c r="K96" s="33" t="n"/>
      <c r="L96" s="33" t="n"/>
    </row>
    <row r="97" ht="15.75" customHeight="1">
      <c r="I97" s="33" t="n"/>
      <c r="J97" s="33" t="n"/>
      <c r="K97" s="33" t="n"/>
      <c r="L97" s="33" t="n"/>
    </row>
    <row r="98" ht="15.75" customHeight="1">
      <c r="I98" s="33" t="n"/>
      <c r="J98" s="33" t="n"/>
      <c r="K98" s="33" t="n"/>
      <c r="L98" s="33" t="n"/>
    </row>
    <row r="99" ht="15.75" customHeight="1">
      <c r="I99" s="33" t="n"/>
      <c r="J99" s="33" t="n"/>
      <c r="K99" s="33" t="n"/>
      <c r="L99" s="33" t="n"/>
    </row>
    <row r="100" ht="15.75" customHeight="1">
      <c r="I100" s="33" t="n"/>
      <c r="J100" s="33" t="n"/>
      <c r="K100" s="33" t="n"/>
      <c r="L100" s="33" t="n"/>
    </row>
    <row r="101" ht="15.75" customHeight="1">
      <c r="I101" s="33" t="n"/>
      <c r="J101" s="33" t="n"/>
      <c r="K101" s="33" t="n"/>
      <c r="L101" s="33" t="n"/>
    </row>
    <row r="102" ht="15.75" customHeight="1">
      <c r="I102" s="33" t="n"/>
      <c r="J102" s="33" t="n"/>
      <c r="K102" s="33" t="n"/>
      <c r="L102" s="33" t="n"/>
    </row>
    <row r="103" ht="15.75" customHeight="1">
      <c r="I103" s="33" t="n"/>
      <c r="J103" s="33" t="n"/>
      <c r="K103" s="33" t="n"/>
      <c r="L103" s="33" t="n"/>
    </row>
    <row r="104" ht="15.75" customHeight="1">
      <c r="I104" s="33" t="n"/>
      <c r="J104" s="33" t="n"/>
      <c r="K104" s="33" t="n"/>
      <c r="L104" s="33" t="n"/>
    </row>
    <row r="105" ht="15.75" customHeight="1">
      <c r="I105" s="33" t="n"/>
      <c r="J105" s="33" t="n"/>
      <c r="K105" s="33" t="n"/>
      <c r="L105" s="33" t="n"/>
    </row>
    <row r="106" ht="15.75" customHeight="1">
      <c r="I106" s="33" t="n"/>
      <c r="J106" s="33" t="n"/>
      <c r="K106" s="33" t="n"/>
      <c r="L106" s="33" t="n"/>
    </row>
    <row r="107" ht="15.75" customHeight="1">
      <c r="I107" s="33" t="n"/>
      <c r="J107" s="33" t="n"/>
      <c r="K107" s="33" t="n"/>
      <c r="L107" s="33" t="n"/>
    </row>
    <row r="108" ht="15.75" customHeight="1">
      <c r="I108" s="33" t="n"/>
      <c r="J108" s="33" t="n"/>
      <c r="K108" s="33" t="n"/>
      <c r="L108" s="33" t="n"/>
    </row>
    <row r="109" ht="15.75" customHeight="1">
      <c r="I109" s="33" t="n"/>
      <c r="J109" s="33" t="n"/>
      <c r="K109" s="33" t="n"/>
      <c r="L109" s="33" t="n"/>
    </row>
    <row r="110" ht="15.75" customHeight="1">
      <c r="I110" s="33" t="n"/>
      <c r="J110" s="33" t="n"/>
      <c r="K110" s="33" t="n"/>
      <c r="L110" s="33" t="n"/>
    </row>
    <row r="111" ht="15.75" customHeight="1">
      <c r="I111" s="33" t="n"/>
      <c r="J111" s="33" t="n"/>
      <c r="K111" s="33" t="n"/>
      <c r="L111" s="33" t="n"/>
    </row>
    <row r="112" ht="15.75" customHeight="1">
      <c r="I112" s="33" t="n"/>
      <c r="J112" s="33" t="n"/>
      <c r="K112" s="33" t="n"/>
      <c r="L112" s="33" t="n"/>
    </row>
    <row r="113" ht="15.75" customHeight="1">
      <c r="I113" s="33" t="n"/>
      <c r="J113" s="33" t="n"/>
      <c r="K113" s="33" t="n"/>
      <c r="L113" s="33" t="n"/>
    </row>
    <row r="114" ht="15.75" customHeight="1">
      <c r="I114" s="33" t="n"/>
      <c r="J114" s="33" t="n"/>
      <c r="K114" s="33" t="n"/>
      <c r="L114" s="33" t="n"/>
    </row>
    <row r="115" ht="15.75" customHeight="1">
      <c r="I115" s="33" t="n"/>
      <c r="J115" s="33" t="n"/>
      <c r="K115" s="33" t="n"/>
      <c r="L115" s="33" t="n"/>
    </row>
    <row r="116" ht="15.75" customHeight="1">
      <c r="I116" s="33" t="n"/>
      <c r="J116" s="33" t="n"/>
      <c r="K116" s="33" t="n"/>
      <c r="L116" s="33" t="n"/>
    </row>
    <row r="117" ht="15.75" customHeight="1">
      <c r="I117" s="33" t="n"/>
      <c r="J117" s="33" t="n"/>
      <c r="K117" s="33" t="n"/>
      <c r="L117" s="33" t="n"/>
    </row>
    <row r="118" ht="15.75" customHeight="1">
      <c r="I118" s="33" t="n"/>
      <c r="J118" s="33" t="n"/>
      <c r="K118" s="33" t="n"/>
      <c r="L118" s="33" t="n"/>
    </row>
    <row r="119" ht="15.75" customHeight="1">
      <c r="I119" s="33" t="n"/>
      <c r="J119" s="33" t="n"/>
      <c r="K119" s="33" t="n"/>
      <c r="L119" s="33" t="n"/>
    </row>
    <row r="120" ht="15.75" customHeight="1">
      <c r="I120" s="33" t="n"/>
      <c r="J120" s="33" t="n"/>
      <c r="K120" s="33" t="n"/>
      <c r="L120" s="33" t="n"/>
    </row>
    <row r="121" ht="15.75" customHeight="1">
      <c r="I121" s="33" t="n"/>
      <c r="J121" s="33" t="n"/>
      <c r="K121" s="33" t="n"/>
      <c r="L121" s="33" t="n"/>
    </row>
    <row r="122" ht="15.75" customHeight="1">
      <c r="I122" s="33" t="n"/>
      <c r="J122" s="33" t="n"/>
      <c r="K122" s="33" t="n"/>
      <c r="L122" s="33" t="n"/>
    </row>
    <row r="123" ht="15.75" customHeight="1">
      <c r="I123" s="33" t="n"/>
      <c r="J123" s="33" t="n"/>
      <c r="K123" s="33" t="n"/>
      <c r="L123" s="33" t="n"/>
    </row>
    <row r="124" ht="15.75" customHeight="1">
      <c r="I124" s="33" t="n"/>
      <c r="J124" s="33" t="n"/>
      <c r="K124" s="33" t="n"/>
      <c r="L124" s="33" t="n"/>
    </row>
    <row r="125" ht="15.75" customHeight="1">
      <c r="I125" s="33" t="n"/>
      <c r="J125" s="33" t="n"/>
      <c r="K125" s="33" t="n"/>
      <c r="L125" s="33" t="n"/>
    </row>
    <row r="126" ht="15.75" customHeight="1">
      <c r="I126" s="33" t="n"/>
      <c r="J126" s="33" t="n"/>
      <c r="K126" s="33" t="n"/>
      <c r="L126" s="33" t="n"/>
    </row>
    <row r="127" ht="15.75" customHeight="1">
      <c r="I127" s="33" t="n"/>
      <c r="J127" s="33" t="n"/>
      <c r="K127" s="33" t="n"/>
      <c r="L127" s="33" t="n"/>
    </row>
    <row r="128" ht="15.75" customHeight="1">
      <c r="I128" s="33" t="n"/>
      <c r="J128" s="33" t="n"/>
      <c r="K128" s="33" t="n"/>
      <c r="L128" s="33" t="n"/>
    </row>
    <row r="129" ht="15.75" customHeight="1">
      <c r="I129" s="33" t="n"/>
      <c r="J129" s="33" t="n"/>
      <c r="K129" s="33" t="n"/>
      <c r="L129" s="33" t="n"/>
    </row>
    <row r="130" ht="15.75" customHeight="1">
      <c r="I130" s="33" t="n"/>
      <c r="J130" s="33" t="n"/>
      <c r="K130" s="33" t="n"/>
      <c r="L130" s="33" t="n"/>
    </row>
    <row r="131" ht="15.75" customHeight="1">
      <c r="I131" s="33" t="n"/>
      <c r="J131" s="33" t="n"/>
      <c r="K131" s="33" t="n"/>
      <c r="L131" s="33" t="n"/>
    </row>
    <row r="132" ht="15.75" customHeight="1">
      <c r="I132" s="33" t="n"/>
      <c r="J132" s="33" t="n"/>
      <c r="K132" s="33" t="n"/>
      <c r="L132" s="33" t="n"/>
    </row>
    <row r="133" ht="15.75" customHeight="1">
      <c r="I133" s="33" t="n"/>
      <c r="J133" s="33" t="n"/>
      <c r="K133" s="33" t="n"/>
      <c r="L133" s="33" t="n"/>
    </row>
    <row r="134" ht="15.75" customHeight="1">
      <c r="I134" s="33" t="n"/>
      <c r="J134" s="33" t="n"/>
      <c r="K134" s="33" t="n"/>
      <c r="L134" s="33" t="n"/>
    </row>
    <row r="135" ht="15.75" customHeight="1">
      <c r="I135" s="33" t="n"/>
      <c r="J135" s="33" t="n"/>
      <c r="K135" s="33" t="n"/>
      <c r="L135" s="33" t="n"/>
    </row>
    <row r="136" ht="15.75" customHeight="1">
      <c r="I136" s="33" t="n"/>
      <c r="J136" s="33" t="n"/>
      <c r="K136" s="33" t="n"/>
      <c r="L136" s="33" t="n"/>
    </row>
    <row r="137" ht="15.75" customHeight="1">
      <c r="I137" s="33" t="n"/>
      <c r="J137" s="33" t="n"/>
      <c r="K137" s="33" t="n"/>
      <c r="L137" s="33" t="n"/>
    </row>
    <row r="138" ht="15.75" customHeight="1">
      <c r="I138" s="33" t="n"/>
      <c r="J138" s="33" t="n"/>
      <c r="K138" s="33" t="n"/>
      <c r="L138" s="33" t="n"/>
    </row>
    <row r="139" ht="15.75" customHeight="1">
      <c r="I139" s="33" t="n"/>
      <c r="J139" s="33" t="n"/>
      <c r="K139" s="33" t="n"/>
      <c r="L139" s="33" t="n"/>
    </row>
    <row r="140" ht="15.75" customHeight="1">
      <c r="I140" s="33" t="n"/>
      <c r="J140" s="33" t="n"/>
      <c r="K140" s="33" t="n"/>
      <c r="L140" s="33" t="n"/>
    </row>
    <row r="141" ht="15.75" customHeight="1">
      <c r="I141" s="33" t="n"/>
      <c r="J141" s="33" t="n"/>
      <c r="K141" s="33" t="n"/>
      <c r="L141" s="33" t="n"/>
    </row>
    <row r="142" ht="15.75" customHeight="1">
      <c r="I142" s="33" t="n"/>
      <c r="J142" s="33" t="n"/>
      <c r="K142" s="33" t="n"/>
      <c r="L142" s="33" t="n"/>
    </row>
    <row r="143" ht="15.75" customHeight="1">
      <c r="I143" s="33" t="n"/>
      <c r="J143" s="33" t="n"/>
      <c r="K143" s="33" t="n"/>
      <c r="L143" s="33" t="n"/>
    </row>
    <row r="144" ht="15.75" customHeight="1">
      <c r="I144" s="33" t="n"/>
      <c r="J144" s="33" t="n"/>
      <c r="K144" s="33" t="n"/>
      <c r="L144" s="33" t="n"/>
    </row>
    <row r="145" ht="15.75" customHeight="1">
      <c r="I145" s="33" t="n"/>
      <c r="J145" s="33" t="n"/>
      <c r="K145" s="33" t="n"/>
      <c r="L145" s="33" t="n"/>
    </row>
    <row r="146" ht="15.75" customHeight="1">
      <c r="I146" s="33" t="n"/>
      <c r="J146" s="33" t="n"/>
      <c r="K146" s="33" t="n"/>
      <c r="L146" s="33" t="n"/>
    </row>
    <row r="147" ht="15.75" customHeight="1">
      <c r="I147" s="33" t="n"/>
      <c r="J147" s="33" t="n"/>
      <c r="K147" s="33" t="n"/>
      <c r="L147" s="33" t="n"/>
    </row>
    <row r="148" ht="15.75" customHeight="1">
      <c r="I148" s="33" t="n"/>
      <c r="J148" s="33" t="n"/>
      <c r="K148" s="33" t="n"/>
      <c r="L148" s="33" t="n"/>
    </row>
    <row r="149" ht="15.75" customHeight="1">
      <c r="I149" s="33" t="n"/>
      <c r="J149" s="33" t="n"/>
      <c r="K149" s="33" t="n"/>
      <c r="L149" s="33" t="n"/>
    </row>
    <row r="150" ht="15.75" customHeight="1">
      <c r="I150" s="33" t="n"/>
      <c r="J150" s="33" t="n"/>
      <c r="K150" s="33" t="n"/>
      <c r="L150" s="33" t="n"/>
    </row>
    <row r="151" ht="15.75" customHeight="1">
      <c r="I151" s="33" t="n"/>
      <c r="J151" s="33" t="n"/>
      <c r="K151" s="33" t="n"/>
      <c r="L151" s="33" t="n"/>
    </row>
    <row r="152" ht="15.75" customHeight="1">
      <c r="I152" s="33" t="n"/>
      <c r="J152" s="33" t="n"/>
      <c r="K152" s="33" t="n"/>
      <c r="L152" s="33" t="n"/>
    </row>
    <row r="153" ht="15.75" customHeight="1">
      <c r="I153" s="33" t="n"/>
      <c r="J153" s="33" t="n"/>
      <c r="K153" s="33" t="n"/>
      <c r="L153" s="33" t="n"/>
    </row>
    <row r="154" ht="15.75" customHeight="1">
      <c r="I154" s="33" t="n"/>
      <c r="J154" s="33" t="n"/>
      <c r="K154" s="33" t="n"/>
      <c r="L154" s="33" t="n"/>
    </row>
    <row r="155" ht="15.75" customHeight="1">
      <c r="I155" s="33" t="n"/>
      <c r="J155" s="33" t="n"/>
      <c r="K155" s="33" t="n"/>
      <c r="L155" s="33" t="n"/>
    </row>
    <row r="156" ht="15.75" customHeight="1">
      <c r="I156" s="33" t="n"/>
      <c r="J156" s="33" t="n"/>
      <c r="K156" s="33" t="n"/>
      <c r="L156" s="33" t="n"/>
    </row>
    <row r="157" ht="15.75" customHeight="1">
      <c r="I157" s="33" t="n"/>
      <c r="J157" s="33" t="n"/>
      <c r="K157" s="33" t="n"/>
      <c r="L157" s="33" t="n"/>
    </row>
    <row r="158" ht="15.75" customHeight="1">
      <c r="I158" s="33" t="n"/>
      <c r="J158" s="33" t="n"/>
      <c r="K158" s="33" t="n"/>
      <c r="L158" s="33" t="n"/>
    </row>
    <row r="159" ht="15.75" customHeight="1">
      <c r="I159" s="33" t="n"/>
      <c r="J159" s="33" t="n"/>
      <c r="K159" s="33" t="n"/>
      <c r="L159" s="33" t="n"/>
    </row>
    <row r="160" ht="15.75" customHeight="1">
      <c r="I160" s="33" t="n"/>
      <c r="J160" s="33" t="n"/>
      <c r="K160" s="33" t="n"/>
      <c r="L160" s="33" t="n"/>
    </row>
    <row r="161" ht="15.75" customHeight="1">
      <c r="I161" s="33" t="n"/>
      <c r="J161" s="33" t="n"/>
      <c r="K161" s="33" t="n"/>
      <c r="L161" s="33" t="n"/>
    </row>
    <row r="162" ht="15.75" customHeight="1">
      <c r="I162" s="33" t="n"/>
      <c r="J162" s="33" t="n"/>
      <c r="K162" s="33" t="n"/>
      <c r="L162" s="33" t="n"/>
    </row>
    <row r="163" ht="15.75" customHeight="1">
      <c r="I163" s="33" t="n"/>
      <c r="J163" s="33" t="n"/>
      <c r="K163" s="33" t="n"/>
      <c r="L163" s="33" t="n"/>
    </row>
    <row r="164" ht="15.75" customHeight="1">
      <c r="I164" s="33" t="n"/>
      <c r="J164" s="33" t="n"/>
      <c r="K164" s="33" t="n"/>
      <c r="L164" s="33" t="n"/>
    </row>
    <row r="165" ht="15.75" customHeight="1">
      <c r="I165" s="33" t="n"/>
      <c r="J165" s="33" t="n"/>
      <c r="K165" s="33" t="n"/>
      <c r="L165" s="33" t="n"/>
    </row>
    <row r="166" ht="15.75" customHeight="1">
      <c r="I166" s="33" t="n"/>
      <c r="J166" s="33" t="n"/>
      <c r="K166" s="33" t="n"/>
      <c r="L166" s="33" t="n"/>
    </row>
    <row r="167" ht="15.75" customHeight="1">
      <c r="I167" s="33" t="n"/>
      <c r="J167" s="33" t="n"/>
      <c r="K167" s="33" t="n"/>
      <c r="L167" s="33" t="n"/>
    </row>
    <row r="168" ht="15.75" customHeight="1">
      <c r="I168" s="33" t="n"/>
      <c r="J168" s="33" t="n"/>
      <c r="K168" s="33" t="n"/>
      <c r="L168" s="33" t="n"/>
    </row>
    <row r="169" ht="15.75" customHeight="1">
      <c r="I169" s="33" t="n"/>
      <c r="J169" s="33" t="n"/>
      <c r="K169" s="33" t="n"/>
      <c r="L169" s="33" t="n"/>
    </row>
    <row r="170" ht="15.75" customHeight="1">
      <c r="I170" s="33" t="n"/>
      <c r="J170" s="33" t="n"/>
      <c r="K170" s="33" t="n"/>
      <c r="L170" s="33" t="n"/>
    </row>
    <row r="171" ht="15.75" customHeight="1">
      <c r="I171" s="33" t="n"/>
      <c r="J171" s="33" t="n"/>
      <c r="K171" s="33" t="n"/>
      <c r="L171" s="33" t="n"/>
    </row>
    <row r="172" ht="15.75" customHeight="1">
      <c r="I172" s="33" t="n"/>
      <c r="J172" s="33" t="n"/>
      <c r="K172" s="33" t="n"/>
      <c r="L172" s="33" t="n"/>
    </row>
    <row r="173" ht="15.75" customHeight="1">
      <c r="I173" s="33" t="n"/>
      <c r="J173" s="33" t="n"/>
      <c r="K173" s="33" t="n"/>
      <c r="L173" s="33" t="n"/>
    </row>
    <row r="174" ht="15.75" customHeight="1">
      <c r="I174" s="33" t="n"/>
      <c r="J174" s="33" t="n"/>
      <c r="K174" s="33" t="n"/>
      <c r="L174" s="33" t="n"/>
    </row>
    <row r="175" ht="15.75" customHeight="1">
      <c r="I175" s="33" t="n"/>
      <c r="J175" s="33" t="n"/>
      <c r="K175" s="33" t="n"/>
      <c r="L175" s="33" t="n"/>
    </row>
    <row r="176" ht="15.75" customHeight="1">
      <c r="I176" s="33" t="n"/>
      <c r="J176" s="33" t="n"/>
      <c r="K176" s="33" t="n"/>
      <c r="L176" s="33" t="n"/>
    </row>
    <row r="177" ht="15.75" customHeight="1">
      <c r="I177" s="33" t="n"/>
      <c r="J177" s="33" t="n"/>
      <c r="K177" s="33" t="n"/>
      <c r="L177" s="33" t="n"/>
    </row>
    <row r="178" ht="15.75" customHeight="1">
      <c r="I178" s="33" t="n"/>
      <c r="J178" s="33" t="n"/>
      <c r="K178" s="33" t="n"/>
      <c r="L178" s="33" t="n"/>
    </row>
    <row r="179" ht="15.75" customHeight="1">
      <c r="I179" s="33" t="n"/>
      <c r="J179" s="33" t="n"/>
      <c r="K179" s="33" t="n"/>
      <c r="L179" s="33" t="n"/>
    </row>
    <row r="180" ht="15.75" customHeight="1">
      <c r="I180" s="33" t="n"/>
      <c r="J180" s="33" t="n"/>
      <c r="K180" s="33" t="n"/>
      <c r="L180" s="33" t="n"/>
    </row>
    <row r="181" ht="15.75" customHeight="1">
      <c r="I181" s="33" t="n"/>
      <c r="J181" s="33" t="n"/>
      <c r="K181" s="33" t="n"/>
      <c r="L181" s="33" t="n"/>
    </row>
    <row r="182" ht="15.75" customHeight="1">
      <c r="I182" s="33" t="n"/>
      <c r="J182" s="33" t="n"/>
      <c r="K182" s="33" t="n"/>
      <c r="L182" s="33" t="n"/>
    </row>
    <row r="183" ht="15.75" customHeight="1">
      <c r="I183" s="33" t="n"/>
      <c r="J183" s="33" t="n"/>
      <c r="K183" s="33" t="n"/>
      <c r="L183" s="33" t="n"/>
    </row>
    <row r="184" ht="15.75" customHeight="1">
      <c r="I184" s="33" t="n"/>
      <c r="J184" s="33" t="n"/>
      <c r="K184" s="33" t="n"/>
      <c r="L184" s="33" t="n"/>
    </row>
    <row r="185" ht="15.75" customHeight="1">
      <c r="I185" s="33" t="n"/>
      <c r="J185" s="33" t="n"/>
      <c r="K185" s="33" t="n"/>
      <c r="L185" s="33" t="n"/>
    </row>
    <row r="186" ht="15.75" customHeight="1">
      <c r="I186" s="33" t="n"/>
      <c r="J186" s="33" t="n"/>
      <c r="K186" s="33" t="n"/>
      <c r="L186" s="33" t="n"/>
    </row>
    <row r="187" ht="15.75" customHeight="1">
      <c r="I187" s="33" t="n"/>
      <c r="J187" s="33" t="n"/>
      <c r="K187" s="33" t="n"/>
      <c r="L187" s="33" t="n"/>
    </row>
    <row r="188" ht="15.75" customHeight="1">
      <c r="I188" s="33" t="n"/>
      <c r="J188" s="33" t="n"/>
      <c r="K188" s="33" t="n"/>
      <c r="L188" s="33" t="n"/>
    </row>
    <row r="189" ht="15.75" customHeight="1">
      <c r="I189" s="33" t="n"/>
      <c r="J189" s="33" t="n"/>
      <c r="K189" s="33" t="n"/>
      <c r="L189" s="33" t="n"/>
    </row>
    <row r="190" ht="15.75" customHeight="1">
      <c r="I190" s="33" t="n"/>
      <c r="J190" s="33" t="n"/>
      <c r="K190" s="33" t="n"/>
      <c r="L190" s="33" t="n"/>
    </row>
    <row r="191" ht="15.75" customHeight="1">
      <c r="I191" s="33" t="n"/>
      <c r="J191" s="33" t="n"/>
      <c r="K191" s="33" t="n"/>
      <c r="L191" s="33" t="n"/>
    </row>
    <row r="192" ht="15.75" customHeight="1">
      <c r="I192" s="33" t="n"/>
      <c r="J192" s="33" t="n"/>
      <c r="K192" s="33" t="n"/>
      <c r="L192" s="33" t="n"/>
    </row>
    <row r="193" ht="15.75" customHeight="1">
      <c r="I193" s="33" t="n"/>
      <c r="J193" s="33" t="n"/>
      <c r="K193" s="33" t="n"/>
      <c r="L193" s="33" t="n"/>
    </row>
    <row r="194" ht="15.75" customHeight="1">
      <c r="I194" s="33" t="n"/>
      <c r="J194" s="33" t="n"/>
      <c r="K194" s="33" t="n"/>
      <c r="L194" s="33" t="n"/>
    </row>
    <row r="195" ht="15.75" customHeight="1">
      <c r="I195" s="33" t="n"/>
      <c r="J195" s="33" t="n"/>
      <c r="K195" s="33" t="n"/>
      <c r="L195" s="33" t="n"/>
    </row>
    <row r="196" ht="15.75" customHeight="1">
      <c r="I196" s="33" t="n"/>
      <c r="J196" s="33" t="n"/>
      <c r="K196" s="33" t="n"/>
      <c r="L196" s="33" t="n"/>
    </row>
    <row r="197" ht="15.75" customHeight="1">
      <c r="I197" s="33" t="n"/>
      <c r="J197" s="33" t="n"/>
      <c r="K197" s="33" t="n"/>
      <c r="L197" s="33" t="n"/>
    </row>
    <row r="198" ht="15.75" customHeight="1">
      <c r="I198" s="33" t="n"/>
      <c r="J198" s="33" t="n"/>
      <c r="K198" s="33" t="n"/>
      <c r="L198" s="33" t="n"/>
    </row>
    <row r="199" ht="15.75" customHeight="1">
      <c r="I199" s="33" t="n"/>
      <c r="J199" s="33" t="n"/>
      <c r="K199" s="33" t="n"/>
      <c r="L199" s="33" t="n"/>
    </row>
    <row r="200" ht="15.75" customHeight="1">
      <c r="I200" s="33" t="n"/>
      <c r="J200" s="33" t="n"/>
      <c r="K200" s="33" t="n"/>
      <c r="L200" s="33" t="n"/>
    </row>
    <row r="201" ht="15.75" customHeight="1">
      <c r="I201" s="33" t="n"/>
      <c r="J201" s="33" t="n"/>
      <c r="K201" s="33" t="n"/>
      <c r="L201" s="33" t="n"/>
    </row>
    <row r="202" ht="15.75" customHeight="1">
      <c r="I202" s="33" t="n"/>
      <c r="J202" s="33" t="n"/>
      <c r="K202" s="33" t="n"/>
      <c r="L202" s="33" t="n"/>
    </row>
    <row r="203" ht="15.75" customHeight="1">
      <c r="I203" s="33" t="n"/>
      <c r="J203" s="33" t="n"/>
      <c r="K203" s="33" t="n"/>
      <c r="L203" s="33" t="n"/>
    </row>
    <row r="204" ht="15.75" customHeight="1">
      <c r="I204" s="33" t="n"/>
      <c r="J204" s="33" t="n"/>
      <c r="K204" s="33" t="n"/>
      <c r="L204" s="33" t="n"/>
    </row>
    <row r="205" ht="15.75" customHeight="1">
      <c r="I205" s="33" t="n"/>
      <c r="J205" s="33" t="n"/>
      <c r="K205" s="33" t="n"/>
      <c r="L205" s="33" t="n"/>
    </row>
    <row r="206" ht="15.75" customHeight="1">
      <c r="I206" s="33" t="n"/>
      <c r="J206" s="33" t="n"/>
      <c r="K206" s="33" t="n"/>
      <c r="L206" s="33" t="n"/>
    </row>
    <row r="207" ht="15.75" customHeight="1">
      <c r="I207" s="33" t="n"/>
      <c r="J207" s="33" t="n"/>
      <c r="K207" s="33" t="n"/>
      <c r="L207" s="33" t="n"/>
    </row>
    <row r="208" ht="15.75" customHeight="1">
      <c r="I208" s="33" t="n"/>
      <c r="J208" s="33" t="n"/>
      <c r="K208" s="33" t="n"/>
      <c r="L208" s="33" t="n"/>
    </row>
    <row r="209" ht="15.75" customHeight="1">
      <c r="I209" s="33" t="n"/>
      <c r="J209" s="33" t="n"/>
      <c r="K209" s="33" t="n"/>
      <c r="L209" s="33" t="n"/>
    </row>
    <row r="210" ht="15.75" customHeight="1">
      <c r="I210" s="33" t="n"/>
      <c r="J210" s="33" t="n"/>
      <c r="K210" s="33" t="n"/>
      <c r="L210" s="33" t="n"/>
    </row>
    <row r="211" ht="15.75" customHeight="1">
      <c r="I211" s="33" t="n"/>
      <c r="J211" s="33" t="n"/>
      <c r="K211" s="33" t="n"/>
      <c r="L211" s="33" t="n"/>
    </row>
    <row r="212" ht="15.75" customHeight="1">
      <c r="I212" s="33" t="n"/>
      <c r="J212" s="33" t="n"/>
      <c r="K212" s="33" t="n"/>
      <c r="L212" s="33" t="n"/>
    </row>
    <row r="213" ht="15.75" customHeight="1">
      <c r="I213" s="33" t="n"/>
      <c r="J213" s="33" t="n"/>
      <c r="K213" s="33" t="n"/>
      <c r="L213" s="33" t="n"/>
    </row>
    <row r="214" ht="15.75" customHeight="1">
      <c r="I214" s="33" t="n"/>
      <c r="J214" s="33" t="n"/>
      <c r="K214" s="33" t="n"/>
      <c r="L214" s="33" t="n"/>
    </row>
    <row r="215" ht="15.75" customHeight="1">
      <c r="I215" s="33" t="n"/>
      <c r="J215" s="33" t="n"/>
      <c r="K215" s="33" t="n"/>
      <c r="L215" s="33" t="n"/>
    </row>
    <row r="216" ht="15.75" customHeight="1">
      <c r="I216" s="33" t="n"/>
      <c r="J216" s="33" t="n"/>
      <c r="K216" s="33" t="n"/>
      <c r="L216" s="33" t="n"/>
    </row>
    <row r="217" ht="15.75" customHeight="1">
      <c r="I217" s="33" t="n"/>
      <c r="J217" s="33" t="n"/>
      <c r="K217" s="33" t="n"/>
      <c r="L217" s="33" t="n"/>
    </row>
    <row r="218" ht="15.75" customHeight="1">
      <c r="I218" s="33" t="n"/>
      <c r="J218" s="33" t="n"/>
      <c r="K218" s="33" t="n"/>
      <c r="L218" s="33" t="n"/>
    </row>
    <row r="219" ht="15.75" customHeight="1">
      <c r="I219" s="33" t="n"/>
      <c r="J219" s="33" t="n"/>
      <c r="K219" s="33" t="n"/>
      <c r="L219" s="33" t="n"/>
    </row>
    <row r="220" ht="15.75" customHeight="1">
      <c r="I220" s="33" t="n"/>
      <c r="J220" s="33" t="n"/>
      <c r="K220" s="33" t="n"/>
      <c r="L220" s="33" t="n"/>
    </row>
    <row r="221" ht="15.75" customHeight="1">
      <c r="I221" s="33" t="n"/>
      <c r="J221" s="33" t="n"/>
      <c r="K221" s="33" t="n"/>
      <c r="L221" s="33" t="n"/>
    </row>
    <row r="222" ht="15.75" customHeight="1">
      <c r="I222" s="33" t="n"/>
      <c r="J222" s="33" t="n"/>
      <c r="K222" s="33" t="n"/>
      <c r="L222" s="33" t="n"/>
    </row>
    <row r="223" ht="15.75" customHeight="1">
      <c r="I223" s="33" t="n"/>
      <c r="J223" s="33" t="n"/>
      <c r="K223" s="33" t="n"/>
      <c r="L223" s="33" t="n"/>
    </row>
    <row r="224" ht="15.75" customHeight="1">
      <c r="I224" s="33" t="n"/>
      <c r="J224" s="33" t="n"/>
      <c r="K224" s="33" t="n"/>
      <c r="L224" s="33" t="n"/>
    </row>
    <row r="225" ht="15.75" customHeight="1">
      <c r="I225" s="33" t="n"/>
      <c r="J225" s="33" t="n"/>
      <c r="K225" s="33" t="n"/>
      <c r="L225" s="33" t="n"/>
    </row>
    <row r="226" ht="15.75" customHeight="1">
      <c r="I226" s="33" t="n"/>
      <c r="J226" s="33" t="n"/>
      <c r="K226" s="33" t="n"/>
      <c r="L226" s="33" t="n"/>
    </row>
    <row r="227" ht="15.75" customHeight="1">
      <c r="I227" s="33" t="n"/>
      <c r="J227" s="33" t="n"/>
      <c r="K227" s="33" t="n"/>
      <c r="L227" s="33" t="n"/>
    </row>
    <row r="228" ht="15.75" customHeight="1">
      <c r="I228" s="33" t="n"/>
      <c r="J228" s="33" t="n"/>
      <c r="K228" s="33" t="n"/>
      <c r="L228" s="33" t="n"/>
    </row>
    <row r="229" ht="15.75" customHeight="1">
      <c r="I229" s="33" t="n"/>
      <c r="J229" s="33" t="n"/>
      <c r="K229" s="33" t="n"/>
      <c r="L229" s="33" t="n"/>
    </row>
    <row r="230" ht="15.75" customHeight="1">
      <c r="I230" s="33" t="n"/>
      <c r="J230" s="33" t="n"/>
      <c r="K230" s="33" t="n"/>
      <c r="L230" s="33" t="n"/>
    </row>
    <row r="231" ht="15.75" customHeight="1">
      <c r="I231" s="33" t="n"/>
      <c r="J231" s="33" t="n"/>
      <c r="K231" s="33" t="n"/>
      <c r="L231" s="33" t="n"/>
    </row>
    <row r="232" ht="15.75" customHeight="1">
      <c r="I232" s="33" t="n"/>
      <c r="J232" s="33" t="n"/>
      <c r="K232" s="33" t="n"/>
      <c r="L232" s="33" t="n"/>
    </row>
    <row r="233" ht="15.75" customHeight="1">
      <c r="I233" s="33" t="n"/>
      <c r="J233" s="33" t="n"/>
      <c r="K233" s="33" t="n"/>
      <c r="L233" s="33" t="n"/>
    </row>
    <row r="234" ht="15.75" customHeight="1">
      <c r="I234" s="33" t="n"/>
      <c r="J234" s="33" t="n"/>
      <c r="K234" s="33" t="n"/>
      <c r="L234" s="33" t="n"/>
    </row>
    <row r="235" ht="15.75" customHeight="1">
      <c r="I235" s="33" t="n"/>
      <c r="J235" s="33" t="n"/>
      <c r="K235" s="33" t="n"/>
      <c r="L235" s="33" t="n"/>
    </row>
    <row r="236" ht="15.75" customHeight="1">
      <c r="I236" s="33" t="n"/>
      <c r="J236" s="33" t="n"/>
      <c r="K236" s="33" t="n"/>
      <c r="L236" s="33" t="n"/>
    </row>
    <row r="237" ht="15.75" customHeight="1">
      <c r="I237" s="33" t="n"/>
      <c r="J237" s="33" t="n"/>
      <c r="K237" s="33" t="n"/>
      <c r="L237" s="33" t="n"/>
    </row>
    <row r="238" ht="15.75" customHeight="1">
      <c r="I238" s="33" t="n"/>
      <c r="J238" s="33" t="n"/>
      <c r="K238" s="33" t="n"/>
      <c r="L238" s="33" t="n"/>
    </row>
    <row r="239" ht="15.75" customHeight="1">
      <c r="I239" s="33" t="n"/>
      <c r="J239" s="33" t="n"/>
      <c r="K239" s="33" t="n"/>
      <c r="L239" s="33" t="n"/>
    </row>
    <row r="240" ht="15.75" customHeight="1">
      <c r="I240" s="33" t="n"/>
      <c r="J240" s="33" t="n"/>
      <c r="K240" s="33" t="n"/>
      <c r="L240" s="33" t="n"/>
    </row>
    <row r="241" ht="15.75" customHeight="1">
      <c r="I241" s="33" t="n"/>
      <c r="J241" s="33" t="n"/>
      <c r="K241" s="33" t="n"/>
      <c r="L241" s="33" t="n"/>
    </row>
    <row r="242" ht="15.75" customHeight="1">
      <c r="I242" s="33" t="n"/>
      <c r="J242" s="33" t="n"/>
      <c r="K242" s="33" t="n"/>
      <c r="L242" s="33" t="n"/>
    </row>
    <row r="243" ht="15.75" customHeight="1">
      <c r="I243" s="33" t="n"/>
      <c r="J243" s="33" t="n"/>
      <c r="K243" s="33" t="n"/>
      <c r="L243" s="33" t="n"/>
    </row>
    <row r="244" ht="15.75" customHeight="1">
      <c r="I244" s="33" t="n"/>
      <c r="J244" s="33" t="n"/>
      <c r="K244" s="33" t="n"/>
      <c r="L244" s="33" t="n"/>
    </row>
    <row r="245" ht="15.75" customHeight="1">
      <c r="I245" s="33" t="n"/>
      <c r="J245" s="33" t="n"/>
      <c r="K245" s="33" t="n"/>
      <c r="L245" s="33" t="n"/>
    </row>
    <row r="246" ht="15.75" customHeight="1">
      <c r="I246" s="33" t="n"/>
      <c r="J246" s="33" t="n"/>
      <c r="K246" s="33" t="n"/>
      <c r="L246" s="33" t="n"/>
    </row>
    <row r="247" ht="15.75" customHeight="1">
      <c r="I247" s="33" t="n"/>
      <c r="J247" s="33" t="n"/>
      <c r="K247" s="33" t="n"/>
      <c r="L247" s="33" t="n"/>
    </row>
    <row r="248" ht="15.75" customHeight="1">
      <c r="I248" s="33" t="n"/>
      <c r="J248" s="33" t="n"/>
      <c r="K248" s="33" t="n"/>
      <c r="L248" s="33" t="n"/>
    </row>
    <row r="249" ht="15.75" customHeight="1">
      <c r="I249" s="33" t="n"/>
      <c r="J249" s="33" t="n"/>
      <c r="K249" s="33" t="n"/>
      <c r="L249" s="33" t="n"/>
    </row>
    <row r="250" ht="15.75" customHeight="1">
      <c r="I250" s="33" t="n"/>
      <c r="J250" s="33" t="n"/>
      <c r="K250" s="33" t="n"/>
      <c r="L250" s="33" t="n"/>
    </row>
    <row r="251" ht="15.75" customHeight="1">
      <c r="I251" s="33" t="n"/>
      <c r="J251" s="33" t="n"/>
      <c r="K251" s="33" t="n"/>
      <c r="L251" s="33" t="n"/>
    </row>
    <row r="252" ht="15.75" customHeight="1">
      <c r="I252" s="33" t="n"/>
      <c r="J252" s="33" t="n"/>
      <c r="K252" s="33" t="n"/>
      <c r="L252" s="33" t="n"/>
    </row>
    <row r="253" ht="15.75" customHeight="1">
      <c r="I253" s="33" t="n"/>
      <c r="J253" s="33" t="n"/>
      <c r="K253" s="33" t="n"/>
      <c r="L253" s="33" t="n"/>
    </row>
    <row r="254" ht="15.75" customHeight="1">
      <c r="I254" s="33" t="n"/>
      <c r="J254" s="33" t="n"/>
      <c r="K254" s="33" t="n"/>
      <c r="L254" s="33" t="n"/>
    </row>
    <row r="255" ht="15.75" customHeight="1">
      <c r="I255" s="33" t="n"/>
      <c r="J255" s="33" t="n"/>
      <c r="K255" s="33" t="n"/>
      <c r="L255" s="33" t="n"/>
    </row>
    <row r="256" ht="15.75" customHeight="1">
      <c r="I256" s="33" t="n"/>
      <c r="J256" s="33" t="n"/>
      <c r="K256" s="33" t="n"/>
      <c r="L256" s="33" t="n"/>
    </row>
    <row r="257" ht="15.75" customHeight="1">
      <c r="I257" s="33" t="n"/>
      <c r="J257" s="33" t="n"/>
      <c r="K257" s="33" t="n"/>
      <c r="L257" s="33" t="n"/>
    </row>
    <row r="258" ht="15.75" customHeight="1">
      <c r="I258" s="33" t="n"/>
      <c r="J258" s="33" t="n"/>
      <c r="K258" s="33" t="n"/>
      <c r="L258" s="33" t="n"/>
    </row>
    <row r="259" ht="15.75" customHeight="1">
      <c r="I259" s="33" t="n"/>
      <c r="J259" s="33" t="n"/>
      <c r="K259" s="33" t="n"/>
      <c r="L259" s="33" t="n"/>
    </row>
    <row r="260" ht="15.75" customHeight="1">
      <c r="I260" s="33" t="n"/>
      <c r="J260" s="33" t="n"/>
      <c r="K260" s="33" t="n"/>
      <c r="L260" s="33" t="n"/>
    </row>
    <row r="261" ht="15.75" customHeight="1">
      <c r="I261" s="33" t="n"/>
      <c r="J261" s="33" t="n"/>
      <c r="K261" s="33" t="n"/>
      <c r="L261" s="33" t="n"/>
    </row>
    <row r="262" ht="15.75" customHeight="1">
      <c r="I262" s="33" t="n"/>
      <c r="J262" s="33" t="n"/>
      <c r="K262" s="33" t="n"/>
      <c r="L262" s="33" t="n"/>
    </row>
    <row r="263" ht="15.75" customHeight="1">
      <c r="I263" s="33" t="n"/>
      <c r="J263" s="33" t="n"/>
      <c r="K263" s="33" t="n"/>
      <c r="L263" s="33" t="n"/>
    </row>
    <row r="264" ht="15.75" customHeight="1">
      <c r="I264" s="33" t="n"/>
      <c r="J264" s="33" t="n"/>
      <c r="K264" s="33" t="n"/>
      <c r="L264" s="33" t="n"/>
    </row>
    <row r="265" ht="15.75" customHeight="1">
      <c r="I265" s="33" t="n"/>
      <c r="J265" s="33" t="n"/>
      <c r="K265" s="33" t="n"/>
      <c r="L265" s="33" t="n"/>
    </row>
    <row r="266" ht="15.75" customHeight="1">
      <c r="I266" s="33" t="n"/>
      <c r="J266" s="33" t="n"/>
      <c r="K266" s="33" t="n"/>
      <c r="L266" s="33" t="n"/>
    </row>
    <row r="267" ht="15.75" customHeight="1">
      <c r="I267" s="33" t="n"/>
      <c r="J267" s="33" t="n"/>
      <c r="K267" s="33" t="n"/>
      <c r="L267" s="33" t="n"/>
    </row>
    <row r="268" ht="15.75" customHeight="1">
      <c r="I268" s="33" t="n"/>
      <c r="J268" s="33" t="n"/>
      <c r="K268" s="33" t="n"/>
      <c r="L268" s="33" t="n"/>
    </row>
    <row r="269" ht="15.75" customHeight="1">
      <c r="I269" s="33" t="n"/>
      <c r="J269" s="33" t="n"/>
      <c r="K269" s="33" t="n"/>
      <c r="L269" s="33" t="n"/>
    </row>
    <row r="270" ht="15.75" customHeight="1">
      <c r="I270" s="33" t="n"/>
      <c r="J270" s="33" t="n"/>
      <c r="K270" s="33" t="n"/>
      <c r="L270" s="33" t="n"/>
    </row>
    <row r="271" ht="15.75" customHeight="1">
      <c r="I271" s="33" t="n"/>
      <c r="J271" s="33" t="n"/>
      <c r="K271" s="33" t="n"/>
      <c r="L271" s="33" t="n"/>
    </row>
    <row r="272" ht="15.75" customHeight="1">
      <c r="I272" s="33" t="n"/>
      <c r="J272" s="33" t="n"/>
      <c r="K272" s="33" t="n"/>
      <c r="L272" s="33" t="n"/>
    </row>
    <row r="273" ht="15.75" customHeight="1">
      <c r="I273" s="33" t="n"/>
      <c r="J273" s="33" t="n"/>
      <c r="K273" s="33" t="n"/>
      <c r="L273" s="33" t="n"/>
    </row>
    <row r="274" ht="15.75" customHeight="1">
      <c r="I274" s="33" t="n"/>
      <c r="J274" s="33" t="n"/>
      <c r="K274" s="33" t="n"/>
      <c r="L274" s="33" t="n"/>
    </row>
    <row r="275" ht="15.75" customHeight="1">
      <c r="I275" s="33" t="n"/>
      <c r="J275" s="33" t="n"/>
      <c r="K275" s="33" t="n"/>
      <c r="L275" s="33" t="n"/>
    </row>
    <row r="276" ht="15.75" customHeight="1">
      <c r="I276" s="33" t="n"/>
      <c r="J276" s="33" t="n"/>
      <c r="K276" s="33" t="n"/>
      <c r="L276" s="33" t="n"/>
    </row>
    <row r="277" ht="15.75" customHeight="1">
      <c r="I277" s="33" t="n"/>
      <c r="J277" s="33" t="n"/>
      <c r="K277" s="33" t="n"/>
      <c r="L277" s="33" t="n"/>
    </row>
    <row r="278" ht="15.75" customHeight="1">
      <c r="I278" s="33" t="n"/>
      <c r="J278" s="33" t="n"/>
      <c r="K278" s="33" t="n"/>
      <c r="L278" s="33" t="n"/>
    </row>
    <row r="279" ht="15.75" customHeight="1">
      <c r="I279" s="33" t="n"/>
      <c r="J279" s="33" t="n"/>
      <c r="K279" s="33" t="n"/>
      <c r="L279" s="33" t="n"/>
    </row>
    <row r="280" ht="15.75" customHeight="1">
      <c r="I280" s="33" t="n"/>
      <c r="J280" s="33" t="n"/>
      <c r="K280" s="33" t="n"/>
      <c r="L280" s="33" t="n"/>
    </row>
    <row r="281" ht="15.75" customHeight="1">
      <c r="I281" s="33" t="n"/>
      <c r="J281" s="33" t="n"/>
      <c r="K281" s="33" t="n"/>
      <c r="L281" s="33" t="n"/>
    </row>
    <row r="282" ht="15.75" customHeight="1">
      <c r="I282" s="33" t="n"/>
      <c r="J282" s="33" t="n"/>
      <c r="K282" s="33" t="n"/>
      <c r="L282" s="33" t="n"/>
    </row>
    <row r="283" ht="15.75" customHeight="1">
      <c r="I283" s="33" t="n"/>
      <c r="J283" s="33" t="n"/>
      <c r="K283" s="33" t="n"/>
      <c r="L283" s="33" t="n"/>
    </row>
    <row r="284" ht="15.75" customHeight="1">
      <c r="I284" s="33" t="n"/>
      <c r="J284" s="33" t="n"/>
      <c r="K284" s="33" t="n"/>
      <c r="L284" s="33" t="n"/>
    </row>
    <row r="285" ht="15.75" customHeight="1">
      <c r="I285" s="33" t="n"/>
      <c r="J285" s="33" t="n"/>
      <c r="K285" s="33" t="n"/>
      <c r="L285" s="33" t="n"/>
    </row>
    <row r="286" ht="15.75" customHeight="1">
      <c r="I286" s="33" t="n"/>
      <c r="J286" s="33" t="n"/>
      <c r="K286" s="33" t="n"/>
      <c r="L286" s="33" t="n"/>
    </row>
    <row r="287" ht="15.75" customHeight="1">
      <c r="I287" s="33" t="n"/>
      <c r="J287" s="33" t="n"/>
      <c r="K287" s="33" t="n"/>
      <c r="L287" s="33" t="n"/>
    </row>
    <row r="288" ht="15.75" customHeight="1">
      <c r="I288" s="33" t="n"/>
      <c r="J288" s="33" t="n"/>
      <c r="K288" s="33" t="n"/>
      <c r="L288" s="33" t="n"/>
    </row>
    <row r="289" ht="15.75" customHeight="1">
      <c r="I289" s="33" t="n"/>
      <c r="J289" s="33" t="n"/>
      <c r="K289" s="33" t="n"/>
      <c r="L289" s="33" t="n"/>
    </row>
    <row r="290" ht="15.75" customHeight="1">
      <c r="I290" s="33" t="n"/>
      <c r="J290" s="33" t="n"/>
      <c r="K290" s="33" t="n"/>
      <c r="L290" s="33" t="n"/>
    </row>
    <row r="291" ht="15.75" customHeight="1">
      <c r="I291" s="33" t="n"/>
      <c r="J291" s="33" t="n"/>
      <c r="K291" s="33" t="n"/>
      <c r="L291" s="33" t="n"/>
    </row>
    <row r="292" ht="15.75" customHeight="1">
      <c r="I292" s="33" t="n"/>
      <c r="J292" s="33" t="n"/>
      <c r="K292" s="33" t="n"/>
      <c r="L292" s="33" t="n"/>
    </row>
    <row r="293" ht="15.75" customHeight="1">
      <c r="I293" s="33" t="n"/>
      <c r="J293" s="33" t="n"/>
      <c r="K293" s="33" t="n"/>
      <c r="L293" s="33" t="n"/>
    </row>
    <row r="294" ht="15.75" customHeight="1">
      <c r="I294" s="33" t="n"/>
      <c r="J294" s="33" t="n"/>
      <c r="K294" s="33" t="n"/>
      <c r="L294" s="33" t="n"/>
    </row>
    <row r="295" ht="15.75" customHeight="1">
      <c r="I295" s="33" t="n"/>
      <c r="J295" s="33" t="n"/>
      <c r="K295" s="33" t="n"/>
      <c r="L295" s="33" t="n"/>
    </row>
    <row r="296" ht="15.75" customHeight="1">
      <c r="I296" s="33" t="n"/>
      <c r="J296" s="33" t="n"/>
      <c r="K296" s="33" t="n"/>
      <c r="L296" s="33" t="n"/>
    </row>
    <row r="297" ht="15.75" customHeight="1">
      <c r="I297" s="33" t="n"/>
      <c r="J297" s="33" t="n"/>
      <c r="K297" s="33" t="n"/>
      <c r="L297" s="33" t="n"/>
    </row>
    <row r="298" ht="15.75" customHeight="1">
      <c r="I298" s="33" t="n"/>
      <c r="J298" s="33" t="n"/>
      <c r="K298" s="33" t="n"/>
      <c r="L298" s="33" t="n"/>
    </row>
    <row r="299" ht="15.75" customHeight="1">
      <c r="I299" s="33" t="n"/>
      <c r="J299" s="33" t="n"/>
      <c r="K299" s="33" t="n"/>
      <c r="L299" s="33" t="n"/>
    </row>
    <row r="300" ht="15.75" customHeight="1">
      <c r="I300" s="33" t="n"/>
      <c r="J300" s="33" t="n"/>
      <c r="K300" s="33" t="n"/>
      <c r="L300" s="33" t="n"/>
    </row>
    <row r="301" ht="15.75" customHeight="1">
      <c r="I301" s="33" t="n"/>
      <c r="J301" s="33" t="n"/>
      <c r="K301" s="33" t="n"/>
      <c r="L301" s="33" t="n"/>
    </row>
    <row r="302" ht="15.75" customHeight="1">
      <c r="I302" s="33" t="n"/>
      <c r="J302" s="33" t="n"/>
      <c r="K302" s="33" t="n"/>
      <c r="L302" s="33" t="n"/>
    </row>
    <row r="303" ht="15.75" customHeight="1">
      <c r="I303" s="33" t="n"/>
      <c r="J303" s="33" t="n"/>
      <c r="K303" s="33" t="n"/>
      <c r="L303" s="33" t="n"/>
    </row>
    <row r="304" ht="15.75" customHeight="1">
      <c r="I304" s="33" t="n"/>
      <c r="J304" s="33" t="n"/>
      <c r="K304" s="33" t="n"/>
      <c r="L304" s="33" t="n"/>
    </row>
    <row r="305" ht="15.75" customHeight="1">
      <c r="I305" s="33" t="n"/>
      <c r="J305" s="33" t="n"/>
      <c r="K305" s="33" t="n"/>
      <c r="L305" s="33" t="n"/>
    </row>
    <row r="306" ht="15.75" customHeight="1">
      <c r="I306" s="33" t="n"/>
      <c r="J306" s="33" t="n"/>
      <c r="K306" s="33" t="n"/>
      <c r="L306" s="33" t="n"/>
    </row>
    <row r="307" ht="15.75" customHeight="1">
      <c r="I307" s="33" t="n"/>
      <c r="J307" s="33" t="n"/>
      <c r="K307" s="33" t="n"/>
      <c r="L307" s="33" t="n"/>
    </row>
    <row r="308" ht="15.75" customHeight="1">
      <c r="I308" s="33" t="n"/>
      <c r="J308" s="33" t="n"/>
      <c r="K308" s="33" t="n"/>
      <c r="L308" s="33" t="n"/>
    </row>
    <row r="309" ht="15.75" customHeight="1">
      <c r="I309" s="33" t="n"/>
      <c r="J309" s="33" t="n"/>
      <c r="K309" s="33" t="n"/>
      <c r="L309" s="33" t="n"/>
    </row>
    <row r="310" ht="15.75" customHeight="1">
      <c r="I310" s="33" t="n"/>
      <c r="J310" s="33" t="n"/>
      <c r="K310" s="33" t="n"/>
      <c r="L310" s="33" t="n"/>
    </row>
    <row r="311" ht="15.75" customHeight="1">
      <c r="I311" s="33" t="n"/>
      <c r="J311" s="33" t="n"/>
      <c r="K311" s="33" t="n"/>
      <c r="L311" s="33" t="n"/>
    </row>
    <row r="312" ht="15.75" customHeight="1">
      <c r="I312" s="33" t="n"/>
      <c r="J312" s="33" t="n"/>
      <c r="K312" s="33" t="n"/>
      <c r="L312" s="33" t="n"/>
    </row>
    <row r="313" ht="15.75" customHeight="1">
      <c r="I313" s="33" t="n"/>
      <c r="J313" s="33" t="n"/>
      <c r="K313" s="33" t="n"/>
      <c r="L313" s="33" t="n"/>
    </row>
    <row r="314" ht="15.75" customHeight="1">
      <c r="I314" s="33" t="n"/>
      <c r="J314" s="33" t="n"/>
      <c r="K314" s="33" t="n"/>
      <c r="L314" s="33" t="n"/>
    </row>
    <row r="315" ht="15.75" customHeight="1">
      <c r="I315" s="33" t="n"/>
      <c r="J315" s="33" t="n"/>
      <c r="K315" s="33" t="n"/>
      <c r="L315" s="33" t="n"/>
    </row>
    <row r="316" ht="15.75" customHeight="1">
      <c r="I316" s="33" t="n"/>
      <c r="J316" s="33" t="n"/>
      <c r="K316" s="33" t="n"/>
      <c r="L316" s="33" t="n"/>
    </row>
    <row r="317" ht="15.75" customHeight="1">
      <c r="I317" s="33" t="n"/>
      <c r="J317" s="33" t="n"/>
      <c r="K317" s="33" t="n"/>
      <c r="L317" s="33" t="n"/>
    </row>
    <row r="318" ht="15.75" customHeight="1">
      <c r="I318" s="33" t="n"/>
      <c r="J318" s="33" t="n"/>
      <c r="K318" s="33" t="n"/>
      <c r="L318" s="33" t="n"/>
    </row>
    <row r="319" ht="15.75" customHeight="1">
      <c r="I319" s="33" t="n"/>
      <c r="J319" s="33" t="n"/>
      <c r="K319" s="33" t="n"/>
      <c r="L319" s="33" t="n"/>
    </row>
    <row r="320" ht="15.75" customHeight="1">
      <c r="I320" s="33" t="n"/>
      <c r="J320" s="33" t="n"/>
      <c r="K320" s="33" t="n"/>
      <c r="L320" s="33" t="n"/>
    </row>
    <row r="321" ht="15.75" customHeight="1">
      <c r="I321" s="33" t="n"/>
      <c r="J321" s="33" t="n"/>
      <c r="K321" s="33" t="n"/>
      <c r="L321" s="33" t="n"/>
    </row>
    <row r="322" ht="15.75" customHeight="1">
      <c r="I322" s="33" t="n"/>
      <c r="J322" s="33" t="n"/>
      <c r="K322" s="33" t="n"/>
      <c r="L322" s="33" t="n"/>
    </row>
    <row r="323" ht="15.75" customHeight="1">
      <c r="I323" s="33" t="n"/>
      <c r="J323" s="33" t="n"/>
      <c r="K323" s="33" t="n"/>
      <c r="L323" s="33" t="n"/>
    </row>
    <row r="324" ht="15.75" customHeight="1">
      <c r="I324" s="33" t="n"/>
      <c r="J324" s="33" t="n"/>
      <c r="K324" s="33" t="n"/>
      <c r="L324" s="33" t="n"/>
    </row>
    <row r="325" ht="15.75" customHeight="1">
      <c r="I325" s="33" t="n"/>
      <c r="J325" s="33" t="n"/>
      <c r="K325" s="33" t="n"/>
      <c r="L325" s="33" t="n"/>
    </row>
    <row r="326" ht="15.75" customHeight="1">
      <c r="I326" s="33" t="n"/>
      <c r="J326" s="33" t="n"/>
      <c r="K326" s="33" t="n"/>
      <c r="L326" s="33" t="n"/>
    </row>
    <row r="327" ht="15.75" customHeight="1">
      <c r="I327" s="33" t="n"/>
      <c r="J327" s="33" t="n"/>
      <c r="K327" s="33" t="n"/>
      <c r="L327" s="33" t="n"/>
    </row>
    <row r="328" ht="15.75" customHeight="1">
      <c r="I328" s="33" t="n"/>
      <c r="J328" s="33" t="n"/>
      <c r="K328" s="33" t="n"/>
      <c r="L328" s="33" t="n"/>
    </row>
    <row r="329" ht="15.75" customHeight="1">
      <c r="I329" s="33" t="n"/>
      <c r="J329" s="33" t="n"/>
      <c r="K329" s="33" t="n"/>
      <c r="L329" s="33" t="n"/>
    </row>
    <row r="330" ht="15.75" customHeight="1">
      <c r="I330" s="33" t="n"/>
      <c r="J330" s="33" t="n"/>
      <c r="K330" s="33" t="n"/>
      <c r="L330" s="33" t="n"/>
    </row>
    <row r="331" ht="15.75" customHeight="1">
      <c r="I331" s="33" t="n"/>
      <c r="J331" s="33" t="n"/>
      <c r="K331" s="33" t="n"/>
      <c r="L331" s="33" t="n"/>
    </row>
    <row r="332" ht="15.75" customHeight="1">
      <c r="I332" s="33" t="n"/>
      <c r="J332" s="33" t="n"/>
      <c r="K332" s="33" t="n"/>
      <c r="L332" s="33" t="n"/>
    </row>
    <row r="333" ht="15.75" customHeight="1">
      <c r="I333" s="33" t="n"/>
      <c r="J333" s="33" t="n"/>
      <c r="K333" s="33" t="n"/>
      <c r="L333" s="33" t="n"/>
    </row>
    <row r="334" ht="15.75" customHeight="1">
      <c r="I334" s="33" t="n"/>
      <c r="J334" s="33" t="n"/>
      <c r="K334" s="33" t="n"/>
      <c r="L334" s="33" t="n"/>
    </row>
    <row r="335" ht="15.75" customHeight="1">
      <c r="I335" s="33" t="n"/>
      <c r="J335" s="33" t="n"/>
      <c r="K335" s="33" t="n"/>
      <c r="L335" s="33" t="n"/>
    </row>
    <row r="336" ht="15.75" customHeight="1">
      <c r="I336" s="33" t="n"/>
      <c r="J336" s="33" t="n"/>
      <c r="K336" s="33" t="n"/>
      <c r="L336" s="33" t="n"/>
    </row>
    <row r="337" ht="15.75" customHeight="1">
      <c r="I337" s="33" t="n"/>
      <c r="J337" s="33" t="n"/>
      <c r="K337" s="33" t="n"/>
      <c r="L337" s="33" t="n"/>
    </row>
    <row r="338" ht="15.75" customHeight="1">
      <c r="I338" s="33" t="n"/>
      <c r="J338" s="33" t="n"/>
      <c r="K338" s="33" t="n"/>
      <c r="L338" s="33" t="n"/>
    </row>
    <row r="339" ht="15.75" customHeight="1">
      <c r="I339" s="33" t="n"/>
      <c r="J339" s="33" t="n"/>
      <c r="K339" s="33" t="n"/>
      <c r="L339" s="33" t="n"/>
    </row>
    <row r="340" ht="15.75" customHeight="1">
      <c r="I340" s="33" t="n"/>
      <c r="J340" s="33" t="n"/>
      <c r="K340" s="33" t="n"/>
      <c r="L340" s="33" t="n"/>
    </row>
    <row r="341" ht="15.75" customHeight="1">
      <c r="I341" s="33" t="n"/>
      <c r="J341" s="33" t="n"/>
      <c r="K341" s="33" t="n"/>
      <c r="L341" s="33" t="n"/>
    </row>
    <row r="342" ht="15.75" customHeight="1">
      <c r="I342" s="33" t="n"/>
      <c r="J342" s="33" t="n"/>
      <c r="K342" s="33" t="n"/>
      <c r="L342" s="33" t="n"/>
    </row>
    <row r="343" ht="15.75" customHeight="1">
      <c r="I343" s="33" t="n"/>
      <c r="J343" s="33" t="n"/>
      <c r="K343" s="33" t="n"/>
      <c r="L343" s="33" t="n"/>
    </row>
    <row r="344" ht="15.75" customHeight="1">
      <c r="I344" s="33" t="n"/>
      <c r="J344" s="33" t="n"/>
      <c r="K344" s="33" t="n"/>
      <c r="L344" s="33" t="n"/>
    </row>
    <row r="345" ht="15.75" customHeight="1">
      <c r="I345" s="33" t="n"/>
      <c r="J345" s="33" t="n"/>
      <c r="K345" s="33" t="n"/>
      <c r="L345" s="33" t="n"/>
    </row>
    <row r="346" ht="15.75" customHeight="1">
      <c r="I346" s="33" t="n"/>
      <c r="J346" s="33" t="n"/>
      <c r="K346" s="33" t="n"/>
      <c r="L346" s="33" t="n"/>
    </row>
    <row r="347" ht="15.75" customHeight="1">
      <c r="I347" s="33" t="n"/>
      <c r="J347" s="33" t="n"/>
      <c r="K347" s="33" t="n"/>
      <c r="L347" s="33" t="n"/>
    </row>
    <row r="348" ht="15.75" customHeight="1">
      <c r="I348" s="33" t="n"/>
      <c r="J348" s="33" t="n"/>
      <c r="K348" s="33" t="n"/>
      <c r="L348" s="33" t="n"/>
    </row>
    <row r="349" ht="15.75" customHeight="1">
      <c r="I349" s="33" t="n"/>
      <c r="J349" s="33" t="n"/>
      <c r="K349" s="33" t="n"/>
      <c r="L349" s="33" t="n"/>
    </row>
    <row r="350" ht="15.75" customHeight="1">
      <c r="I350" s="33" t="n"/>
      <c r="J350" s="33" t="n"/>
      <c r="K350" s="33" t="n"/>
      <c r="L350" s="33" t="n"/>
    </row>
    <row r="351" ht="15.75" customHeight="1">
      <c r="I351" s="33" t="n"/>
      <c r="J351" s="33" t="n"/>
      <c r="K351" s="33" t="n"/>
      <c r="L351" s="33" t="n"/>
    </row>
    <row r="352" ht="15.75" customHeight="1">
      <c r="I352" s="33" t="n"/>
      <c r="J352" s="33" t="n"/>
      <c r="K352" s="33" t="n"/>
      <c r="L352" s="33" t="n"/>
    </row>
    <row r="353" ht="15.75" customHeight="1">
      <c r="I353" s="33" t="n"/>
      <c r="J353" s="33" t="n"/>
      <c r="K353" s="33" t="n"/>
      <c r="L353" s="33" t="n"/>
    </row>
    <row r="354" ht="15.75" customHeight="1">
      <c r="I354" s="33" t="n"/>
      <c r="J354" s="33" t="n"/>
      <c r="K354" s="33" t="n"/>
      <c r="L354" s="33" t="n"/>
    </row>
    <row r="355" ht="15.75" customHeight="1">
      <c r="I355" s="33" t="n"/>
      <c r="J355" s="33" t="n"/>
      <c r="K355" s="33" t="n"/>
      <c r="L355" s="33" t="n"/>
    </row>
    <row r="356" ht="15.75" customHeight="1">
      <c r="I356" s="33" t="n"/>
      <c r="J356" s="33" t="n"/>
      <c r="K356" s="33" t="n"/>
      <c r="L356" s="33" t="n"/>
    </row>
    <row r="357" ht="15.75" customHeight="1">
      <c r="I357" s="33" t="n"/>
      <c r="J357" s="33" t="n"/>
      <c r="K357" s="33" t="n"/>
      <c r="L357" s="33" t="n"/>
    </row>
    <row r="358" ht="15.75" customHeight="1">
      <c r="I358" s="33" t="n"/>
      <c r="J358" s="33" t="n"/>
      <c r="K358" s="33" t="n"/>
      <c r="L358" s="33" t="n"/>
    </row>
    <row r="359" ht="15.75" customHeight="1">
      <c r="I359" s="33" t="n"/>
      <c r="J359" s="33" t="n"/>
      <c r="K359" s="33" t="n"/>
      <c r="L359" s="33" t="n"/>
    </row>
    <row r="360" ht="15.75" customHeight="1">
      <c r="I360" s="33" t="n"/>
      <c r="J360" s="33" t="n"/>
      <c r="K360" s="33" t="n"/>
      <c r="L360" s="33" t="n"/>
    </row>
    <row r="361" ht="15.75" customHeight="1">
      <c r="I361" s="33" t="n"/>
      <c r="J361" s="33" t="n"/>
      <c r="K361" s="33" t="n"/>
      <c r="L361" s="33" t="n"/>
    </row>
    <row r="362" ht="15.75" customHeight="1">
      <c r="I362" s="33" t="n"/>
      <c r="J362" s="33" t="n"/>
      <c r="K362" s="33" t="n"/>
      <c r="L362" s="33" t="n"/>
    </row>
    <row r="363" ht="15.75" customHeight="1">
      <c r="I363" s="33" t="n"/>
      <c r="J363" s="33" t="n"/>
      <c r="K363" s="33" t="n"/>
      <c r="L363" s="33" t="n"/>
    </row>
    <row r="364" ht="15.75" customHeight="1">
      <c r="I364" s="33" t="n"/>
      <c r="J364" s="33" t="n"/>
      <c r="K364" s="33" t="n"/>
      <c r="L364" s="33" t="n"/>
    </row>
    <row r="365" ht="15.75" customHeight="1">
      <c r="I365" s="33" t="n"/>
      <c r="J365" s="33" t="n"/>
      <c r="K365" s="33" t="n"/>
      <c r="L365" s="33" t="n"/>
    </row>
    <row r="366" ht="15.75" customHeight="1">
      <c r="I366" s="33" t="n"/>
      <c r="J366" s="33" t="n"/>
      <c r="K366" s="33" t="n"/>
      <c r="L366" s="33" t="n"/>
    </row>
    <row r="367" ht="15.75" customHeight="1">
      <c r="I367" s="33" t="n"/>
      <c r="J367" s="33" t="n"/>
      <c r="K367" s="33" t="n"/>
      <c r="L367" s="33" t="n"/>
    </row>
    <row r="368" ht="15.75" customHeight="1">
      <c r="I368" s="33" t="n"/>
      <c r="J368" s="33" t="n"/>
      <c r="K368" s="33" t="n"/>
      <c r="L368" s="33" t="n"/>
    </row>
    <row r="369" ht="15.75" customHeight="1">
      <c r="I369" s="33" t="n"/>
      <c r="J369" s="33" t="n"/>
      <c r="K369" s="33" t="n"/>
      <c r="L369" s="33" t="n"/>
    </row>
    <row r="370" ht="15.75" customHeight="1">
      <c r="I370" s="33" t="n"/>
      <c r="J370" s="33" t="n"/>
      <c r="K370" s="33" t="n"/>
      <c r="L370" s="33" t="n"/>
    </row>
    <row r="371" ht="15.75" customHeight="1">
      <c r="I371" s="33" t="n"/>
      <c r="J371" s="33" t="n"/>
      <c r="K371" s="33" t="n"/>
      <c r="L371" s="33" t="n"/>
    </row>
    <row r="372" ht="15.75" customHeight="1">
      <c r="I372" s="33" t="n"/>
      <c r="J372" s="33" t="n"/>
      <c r="K372" s="33" t="n"/>
      <c r="L372" s="33" t="n"/>
    </row>
    <row r="373" ht="15.75" customHeight="1">
      <c r="I373" s="33" t="n"/>
      <c r="J373" s="33" t="n"/>
      <c r="K373" s="33" t="n"/>
      <c r="L373" s="33" t="n"/>
    </row>
    <row r="374" ht="15.75" customHeight="1">
      <c r="I374" s="33" t="n"/>
      <c r="J374" s="33" t="n"/>
      <c r="K374" s="33" t="n"/>
      <c r="L374" s="33" t="n"/>
    </row>
    <row r="375" ht="15.75" customHeight="1">
      <c r="I375" s="33" t="n"/>
      <c r="J375" s="33" t="n"/>
      <c r="K375" s="33" t="n"/>
      <c r="L375" s="33" t="n"/>
    </row>
    <row r="376" ht="15.75" customHeight="1">
      <c r="I376" s="33" t="n"/>
      <c r="J376" s="33" t="n"/>
      <c r="K376" s="33" t="n"/>
      <c r="L376" s="33" t="n"/>
    </row>
    <row r="377" ht="15.75" customHeight="1">
      <c r="I377" s="33" t="n"/>
      <c r="J377" s="33" t="n"/>
      <c r="K377" s="33" t="n"/>
      <c r="L377" s="33" t="n"/>
    </row>
    <row r="378" ht="15.75" customHeight="1">
      <c r="I378" s="33" t="n"/>
      <c r="J378" s="33" t="n"/>
      <c r="K378" s="33" t="n"/>
      <c r="L378" s="33" t="n"/>
    </row>
    <row r="379" ht="15.75" customHeight="1">
      <c r="I379" s="33" t="n"/>
      <c r="J379" s="33" t="n"/>
      <c r="K379" s="33" t="n"/>
      <c r="L379" s="33" t="n"/>
    </row>
    <row r="380" ht="15.75" customHeight="1">
      <c r="I380" s="33" t="n"/>
      <c r="J380" s="33" t="n"/>
      <c r="K380" s="33" t="n"/>
      <c r="L380" s="33" t="n"/>
    </row>
    <row r="381" ht="15.75" customHeight="1">
      <c r="I381" s="33" t="n"/>
      <c r="J381" s="33" t="n"/>
      <c r="K381" s="33" t="n"/>
      <c r="L381" s="33" t="n"/>
    </row>
    <row r="382" ht="15.75" customHeight="1">
      <c r="I382" s="33" t="n"/>
      <c r="J382" s="33" t="n"/>
      <c r="K382" s="33" t="n"/>
      <c r="L382" s="33" t="n"/>
    </row>
    <row r="383" ht="15.75" customHeight="1">
      <c r="I383" s="33" t="n"/>
      <c r="J383" s="33" t="n"/>
      <c r="K383" s="33" t="n"/>
      <c r="L383" s="33" t="n"/>
    </row>
    <row r="384" ht="15.75" customHeight="1">
      <c r="I384" s="33" t="n"/>
      <c r="J384" s="33" t="n"/>
      <c r="K384" s="33" t="n"/>
      <c r="L384" s="33" t="n"/>
    </row>
    <row r="385" ht="15.75" customHeight="1">
      <c r="I385" s="33" t="n"/>
      <c r="J385" s="33" t="n"/>
      <c r="K385" s="33" t="n"/>
      <c r="L385" s="33" t="n"/>
    </row>
    <row r="386" ht="15.75" customHeight="1">
      <c r="I386" s="33" t="n"/>
      <c r="J386" s="33" t="n"/>
      <c r="K386" s="33" t="n"/>
      <c r="L386" s="33" t="n"/>
    </row>
    <row r="387" ht="15.75" customHeight="1">
      <c r="I387" s="33" t="n"/>
      <c r="J387" s="33" t="n"/>
      <c r="K387" s="33" t="n"/>
      <c r="L387" s="33" t="n"/>
    </row>
    <row r="388" ht="15.75" customHeight="1">
      <c r="I388" s="33" t="n"/>
      <c r="J388" s="33" t="n"/>
      <c r="K388" s="33" t="n"/>
      <c r="L388" s="33" t="n"/>
    </row>
    <row r="389" ht="15.75" customHeight="1">
      <c r="I389" s="33" t="n"/>
      <c r="J389" s="33" t="n"/>
      <c r="K389" s="33" t="n"/>
      <c r="L389" s="33" t="n"/>
    </row>
    <row r="390" ht="15.75" customHeight="1">
      <c r="I390" s="33" t="n"/>
      <c r="J390" s="33" t="n"/>
      <c r="K390" s="33" t="n"/>
      <c r="L390" s="33" t="n"/>
    </row>
    <row r="391" ht="15.75" customHeight="1">
      <c r="I391" s="33" t="n"/>
      <c r="J391" s="33" t="n"/>
      <c r="K391" s="33" t="n"/>
      <c r="L391" s="33" t="n"/>
    </row>
    <row r="392" ht="15.75" customHeight="1">
      <c r="I392" s="33" t="n"/>
      <c r="J392" s="33" t="n"/>
      <c r="K392" s="33" t="n"/>
      <c r="L392" s="33" t="n"/>
    </row>
    <row r="393" ht="15.75" customHeight="1">
      <c r="I393" s="33" t="n"/>
      <c r="J393" s="33" t="n"/>
      <c r="K393" s="33" t="n"/>
      <c r="L393" s="33" t="n"/>
    </row>
    <row r="394" ht="15.75" customHeight="1">
      <c r="I394" s="33" t="n"/>
      <c r="J394" s="33" t="n"/>
      <c r="K394" s="33" t="n"/>
      <c r="L394" s="33" t="n"/>
    </row>
    <row r="395" ht="15.75" customHeight="1">
      <c r="I395" s="33" t="n"/>
      <c r="J395" s="33" t="n"/>
      <c r="K395" s="33" t="n"/>
      <c r="L395" s="33" t="n"/>
    </row>
    <row r="396" ht="15.75" customHeight="1">
      <c r="I396" s="33" t="n"/>
      <c r="J396" s="33" t="n"/>
      <c r="K396" s="33" t="n"/>
      <c r="L396" s="33" t="n"/>
    </row>
    <row r="397" ht="15.75" customHeight="1">
      <c r="I397" s="33" t="n"/>
      <c r="J397" s="33" t="n"/>
      <c r="K397" s="33" t="n"/>
      <c r="L397" s="33" t="n"/>
    </row>
    <row r="398" ht="15.75" customHeight="1">
      <c r="I398" s="33" t="n"/>
      <c r="J398" s="33" t="n"/>
      <c r="K398" s="33" t="n"/>
      <c r="L398" s="33" t="n"/>
    </row>
    <row r="399" ht="15.75" customHeight="1">
      <c r="I399" s="33" t="n"/>
      <c r="J399" s="33" t="n"/>
      <c r="K399" s="33" t="n"/>
      <c r="L399" s="33" t="n"/>
    </row>
    <row r="400" ht="15.75" customHeight="1">
      <c r="I400" s="33" t="n"/>
      <c r="J400" s="33" t="n"/>
      <c r="K400" s="33" t="n"/>
      <c r="L400" s="33" t="n"/>
    </row>
    <row r="401" ht="15.75" customHeight="1">
      <c r="I401" s="33" t="n"/>
      <c r="J401" s="33" t="n"/>
      <c r="K401" s="33" t="n"/>
      <c r="L401" s="33" t="n"/>
    </row>
    <row r="402" ht="15.75" customHeight="1">
      <c r="I402" s="33" t="n"/>
      <c r="J402" s="33" t="n"/>
      <c r="K402" s="33" t="n"/>
      <c r="L402" s="33" t="n"/>
    </row>
    <row r="403" ht="15.75" customHeight="1">
      <c r="I403" s="33" t="n"/>
      <c r="J403" s="33" t="n"/>
      <c r="K403" s="33" t="n"/>
      <c r="L403" s="33" t="n"/>
    </row>
    <row r="404" ht="15.75" customHeight="1">
      <c r="I404" s="33" t="n"/>
      <c r="J404" s="33" t="n"/>
      <c r="K404" s="33" t="n"/>
      <c r="L404" s="33" t="n"/>
    </row>
    <row r="405" ht="15.75" customHeight="1">
      <c r="I405" s="33" t="n"/>
      <c r="J405" s="33" t="n"/>
      <c r="K405" s="33" t="n"/>
      <c r="L405" s="33" t="n"/>
    </row>
    <row r="406" ht="15.75" customHeight="1">
      <c r="I406" s="33" t="n"/>
      <c r="J406" s="33" t="n"/>
      <c r="K406" s="33" t="n"/>
      <c r="L406" s="33" t="n"/>
    </row>
    <row r="407" ht="15.75" customHeight="1">
      <c r="I407" s="33" t="n"/>
      <c r="J407" s="33" t="n"/>
      <c r="K407" s="33" t="n"/>
      <c r="L407" s="33" t="n"/>
    </row>
    <row r="408" ht="15.75" customHeight="1">
      <c r="I408" s="33" t="n"/>
      <c r="J408" s="33" t="n"/>
      <c r="K408" s="33" t="n"/>
      <c r="L408" s="33" t="n"/>
    </row>
    <row r="409" ht="15.75" customHeight="1">
      <c r="I409" s="33" t="n"/>
      <c r="J409" s="33" t="n"/>
      <c r="K409" s="33" t="n"/>
      <c r="L409" s="33" t="n"/>
    </row>
    <row r="410" ht="15.75" customHeight="1">
      <c r="I410" s="33" t="n"/>
      <c r="J410" s="33" t="n"/>
      <c r="K410" s="33" t="n"/>
      <c r="L410" s="33" t="n"/>
    </row>
    <row r="411" ht="15.75" customHeight="1">
      <c r="I411" s="33" t="n"/>
      <c r="J411" s="33" t="n"/>
      <c r="K411" s="33" t="n"/>
      <c r="L411" s="33" t="n"/>
    </row>
    <row r="412" ht="15.75" customHeight="1">
      <c r="I412" s="33" t="n"/>
      <c r="J412" s="33" t="n"/>
      <c r="K412" s="33" t="n"/>
      <c r="L412" s="33" t="n"/>
    </row>
    <row r="413" ht="15.75" customHeight="1">
      <c r="I413" s="33" t="n"/>
      <c r="J413" s="33" t="n"/>
      <c r="K413" s="33" t="n"/>
      <c r="L413" s="33" t="n"/>
    </row>
    <row r="414" ht="15.75" customHeight="1">
      <c r="I414" s="33" t="n"/>
      <c r="J414" s="33" t="n"/>
      <c r="K414" s="33" t="n"/>
      <c r="L414" s="33" t="n"/>
    </row>
    <row r="415" ht="15.75" customHeight="1">
      <c r="I415" s="33" t="n"/>
      <c r="J415" s="33" t="n"/>
      <c r="K415" s="33" t="n"/>
      <c r="L415" s="33" t="n"/>
    </row>
    <row r="416" ht="15.75" customHeight="1">
      <c r="I416" s="33" t="n"/>
      <c r="J416" s="33" t="n"/>
      <c r="K416" s="33" t="n"/>
      <c r="L416" s="33" t="n"/>
    </row>
    <row r="417" ht="15.75" customHeight="1">
      <c r="I417" s="33" t="n"/>
      <c r="J417" s="33" t="n"/>
      <c r="K417" s="33" t="n"/>
      <c r="L417" s="33" t="n"/>
    </row>
    <row r="418" ht="15.75" customHeight="1">
      <c r="I418" s="33" t="n"/>
      <c r="J418" s="33" t="n"/>
      <c r="K418" s="33" t="n"/>
      <c r="L418" s="33" t="n"/>
    </row>
    <row r="419" ht="15.75" customHeight="1">
      <c r="I419" s="33" t="n"/>
      <c r="J419" s="33" t="n"/>
      <c r="K419" s="33" t="n"/>
      <c r="L419" s="33" t="n"/>
    </row>
    <row r="420" ht="15.75" customHeight="1">
      <c r="I420" s="33" t="n"/>
      <c r="J420" s="33" t="n"/>
      <c r="K420" s="33" t="n"/>
      <c r="L420" s="33" t="n"/>
    </row>
    <row r="421" ht="15.75" customHeight="1">
      <c r="I421" s="33" t="n"/>
      <c r="J421" s="33" t="n"/>
      <c r="K421" s="33" t="n"/>
      <c r="L421" s="33" t="n"/>
    </row>
    <row r="422" ht="15.75" customHeight="1">
      <c r="I422" s="33" t="n"/>
      <c r="J422" s="33" t="n"/>
      <c r="K422" s="33" t="n"/>
      <c r="L422" s="33" t="n"/>
    </row>
    <row r="423" ht="15.75" customHeight="1">
      <c r="I423" s="33" t="n"/>
      <c r="J423" s="33" t="n"/>
      <c r="K423" s="33" t="n"/>
      <c r="L423" s="33" t="n"/>
    </row>
    <row r="424" ht="15.75" customHeight="1">
      <c r="I424" s="33" t="n"/>
      <c r="J424" s="33" t="n"/>
      <c r="K424" s="33" t="n"/>
      <c r="L424" s="33" t="n"/>
    </row>
    <row r="425" ht="15.75" customHeight="1">
      <c r="I425" s="33" t="n"/>
      <c r="J425" s="33" t="n"/>
      <c r="K425" s="33" t="n"/>
      <c r="L425" s="33" t="n"/>
    </row>
    <row r="426" ht="15.75" customHeight="1">
      <c r="I426" s="33" t="n"/>
      <c r="J426" s="33" t="n"/>
      <c r="K426" s="33" t="n"/>
      <c r="L426" s="33" t="n"/>
    </row>
    <row r="427" ht="15.75" customHeight="1">
      <c r="I427" s="33" t="n"/>
      <c r="J427" s="33" t="n"/>
      <c r="K427" s="33" t="n"/>
      <c r="L427" s="33" t="n"/>
    </row>
    <row r="428" ht="15.75" customHeight="1">
      <c r="I428" s="33" t="n"/>
      <c r="J428" s="33" t="n"/>
      <c r="K428" s="33" t="n"/>
      <c r="L428" s="33" t="n"/>
    </row>
    <row r="429" ht="15.75" customHeight="1">
      <c r="I429" s="33" t="n"/>
      <c r="J429" s="33" t="n"/>
      <c r="K429" s="33" t="n"/>
      <c r="L429" s="33" t="n"/>
    </row>
    <row r="430" ht="15.75" customHeight="1">
      <c r="I430" s="33" t="n"/>
      <c r="J430" s="33" t="n"/>
      <c r="K430" s="33" t="n"/>
      <c r="L430" s="33" t="n"/>
    </row>
    <row r="431" ht="15.75" customHeight="1">
      <c r="I431" s="33" t="n"/>
      <c r="J431" s="33" t="n"/>
      <c r="K431" s="33" t="n"/>
      <c r="L431" s="33" t="n"/>
    </row>
    <row r="432" ht="15.75" customHeight="1">
      <c r="I432" s="33" t="n"/>
      <c r="J432" s="33" t="n"/>
      <c r="K432" s="33" t="n"/>
      <c r="L432" s="33" t="n"/>
    </row>
    <row r="433" ht="15.75" customHeight="1">
      <c r="I433" s="33" t="n"/>
      <c r="J433" s="33" t="n"/>
      <c r="K433" s="33" t="n"/>
      <c r="L433" s="33" t="n"/>
    </row>
    <row r="434" ht="15.75" customHeight="1">
      <c r="I434" s="33" t="n"/>
      <c r="J434" s="33" t="n"/>
      <c r="K434" s="33" t="n"/>
      <c r="L434" s="33" t="n"/>
    </row>
    <row r="435" ht="15.75" customHeight="1">
      <c r="I435" s="33" t="n"/>
      <c r="J435" s="33" t="n"/>
      <c r="K435" s="33" t="n"/>
      <c r="L435" s="33" t="n"/>
    </row>
    <row r="436" ht="15.75" customHeight="1">
      <c r="I436" s="33" t="n"/>
      <c r="J436" s="33" t="n"/>
      <c r="K436" s="33" t="n"/>
      <c r="L436" s="33" t="n"/>
    </row>
    <row r="437" ht="15.75" customHeight="1">
      <c r="I437" s="33" t="n"/>
      <c r="J437" s="33" t="n"/>
      <c r="K437" s="33" t="n"/>
      <c r="L437" s="33" t="n"/>
    </row>
    <row r="438" ht="15.75" customHeight="1">
      <c r="I438" s="33" t="n"/>
      <c r="J438" s="33" t="n"/>
      <c r="K438" s="33" t="n"/>
      <c r="L438" s="33" t="n"/>
    </row>
    <row r="439" ht="15.75" customHeight="1">
      <c r="I439" s="33" t="n"/>
      <c r="J439" s="33" t="n"/>
      <c r="K439" s="33" t="n"/>
      <c r="L439" s="33" t="n"/>
    </row>
    <row r="440" ht="15.75" customHeight="1">
      <c r="I440" s="33" t="n"/>
      <c r="J440" s="33" t="n"/>
      <c r="K440" s="33" t="n"/>
      <c r="L440" s="33" t="n"/>
    </row>
    <row r="441" ht="15.75" customHeight="1">
      <c r="I441" s="33" t="n"/>
      <c r="J441" s="33" t="n"/>
      <c r="K441" s="33" t="n"/>
      <c r="L441" s="33" t="n"/>
    </row>
    <row r="442" ht="15.75" customHeight="1">
      <c r="I442" s="33" t="n"/>
      <c r="J442" s="33" t="n"/>
      <c r="K442" s="33" t="n"/>
      <c r="L442" s="33" t="n"/>
    </row>
    <row r="443" ht="15.75" customHeight="1">
      <c r="I443" s="33" t="n"/>
      <c r="J443" s="33" t="n"/>
      <c r="K443" s="33" t="n"/>
      <c r="L443" s="33" t="n"/>
    </row>
    <row r="444" ht="15.75" customHeight="1">
      <c r="I444" s="33" t="n"/>
      <c r="J444" s="33" t="n"/>
      <c r="K444" s="33" t="n"/>
      <c r="L444" s="33" t="n"/>
    </row>
    <row r="445" ht="15.75" customHeight="1">
      <c r="I445" s="33" t="n"/>
      <c r="J445" s="33" t="n"/>
      <c r="K445" s="33" t="n"/>
      <c r="L445" s="33" t="n"/>
    </row>
    <row r="446" ht="15.75" customHeight="1">
      <c r="I446" s="33" t="n"/>
      <c r="J446" s="33" t="n"/>
      <c r="K446" s="33" t="n"/>
      <c r="L446" s="33" t="n"/>
    </row>
    <row r="447" ht="15.75" customHeight="1">
      <c r="I447" s="33" t="n"/>
      <c r="J447" s="33" t="n"/>
      <c r="K447" s="33" t="n"/>
      <c r="L447" s="33" t="n"/>
    </row>
    <row r="448" ht="15.75" customHeight="1">
      <c r="I448" s="33" t="n"/>
      <c r="J448" s="33" t="n"/>
      <c r="K448" s="33" t="n"/>
      <c r="L448" s="33" t="n"/>
    </row>
    <row r="449" ht="15.75" customHeight="1">
      <c r="I449" s="33" t="n"/>
      <c r="J449" s="33" t="n"/>
      <c r="K449" s="33" t="n"/>
      <c r="L449" s="33" t="n"/>
    </row>
    <row r="450" ht="15.75" customHeight="1">
      <c r="I450" s="33" t="n"/>
      <c r="J450" s="33" t="n"/>
      <c r="K450" s="33" t="n"/>
      <c r="L450" s="33" t="n"/>
    </row>
    <row r="451" ht="15.75" customHeight="1">
      <c r="I451" s="33" t="n"/>
      <c r="J451" s="33" t="n"/>
      <c r="K451" s="33" t="n"/>
      <c r="L451" s="33" t="n"/>
    </row>
    <row r="452" ht="15.75" customHeight="1">
      <c r="I452" s="33" t="n"/>
      <c r="J452" s="33" t="n"/>
      <c r="K452" s="33" t="n"/>
      <c r="L452" s="33" t="n"/>
    </row>
    <row r="453" ht="15.75" customHeight="1">
      <c r="I453" s="33" t="n"/>
      <c r="J453" s="33" t="n"/>
      <c r="K453" s="33" t="n"/>
      <c r="L453" s="33" t="n"/>
    </row>
    <row r="454" ht="15.75" customHeight="1">
      <c r="I454" s="33" t="n"/>
      <c r="J454" s="33" t="n"/>
      <c r="K454" s="33" t="n"/>
      <c r="L454" s="33" t="n"/>
    </row>
    <row r="455" ht="15.75" customHeight="1">
      <c r="I455" s="33" t="n"/>
      <c r="J455" s="33" t="n"/>
      <c r="K455" s="33" t="n"/>
      <c r="L455" s="33" t="n"/>
    </row>
    <row r="456" ht="15.75" customHeight="1">
      <c r="I456" s="33" t="n"/>
      <c r="J456" s="33" t="n"/>
      <c r="K456" s="33" t="n"/>
      <c r="L456" s="33" t="n"/>
    </row>
    <row r="457" ht="15.75" customHeight="1">
      <c r="I457" s="33" t="n"/>
      <c r="J457" s="33" t="n"/>
      <c r="K457" s="33" t="n"/>
      <c r="L457" s="33" t="n"/>
    </row>
    <row r="458" ht="15.75" customHeight="1">
      <c r="I458" s="33" t="n"/>
      <c r="J458" s="33" t="n"/>
      <c r="K458" s="33" t="n"/>
      <c r="L458" s="33" t="n"/>
    </row>
    <row r="459" ht="15.75" customHeight="1">
      <c r="I459" s="33" t="n"/>
      <c r="J459" s="33" t="n"/>
      <c r="K459" s="33" t="n"/>
      <c r="L459" s="33" t="n"/>
    </row>
    <row r="460" ht="15.75" customHeight="1">
      <c r="I460" s="33" t="n"/>
      <c r="J460" s="33" t="n"/>
      <c r="K460" s="33" t="n"/>
      <c r="L460" s="33" t="n"/>
    </row>
    <row r="461" ht="15.75" customHeight="1">
      <c r="I461" s="33" t="n"/>
      <c r="J461" s="33" t="n"/>
      <c r="K461" s="33" t="n"/>
      <c r="L461" s="33" t="n"/>
    </row>
    <row r="462" ht="15.75" customHeight="1">
      <c r="I462" s="33" t="n"/>
      <c r="J462" s="33" t="n"/>
      <c r="K462" s="33" t="n"/>
      <c r="L462" s="33" t="n"/>
    </row>
    <row r="463" ht="15.75" customHeight="1">
      <c r="I463" s="33" t="n"/>
      <c r="J463" s="33" t="n"/>
      <c r="K463" s="33" t="n"/>
      <c r="L463" s="33" t="n"/>
    </row>
    <row r="464" ht="15.75" customHeight="1">
      <c r="I464" s="33" t="n"/>
      <c r="J464" s="33" t="n"/>
      <c r="K464" s="33" t="n"/>
      <c r="L464" s="33" t="n"/>
    </row>
    <row r="465" ht="15.75" customHeight="1">
      <c r="I465" s="33" t="n"/>
      <c r="J465" s="33" t="n"/>
      <c r="K465" s="33" t="n"/>
      <c r="L465" s="33" t="n"/>
    </row>
    <row r="466" ht="15.75" customHeight="1">
      <c r="I466" s="33" t="n"/>
      <c r="J466" s="33" t="n"/>
      <c r="K466" s="33" t="n"/>
      <c r="L466" s="33" t="n"/>
    </row>
    <row r="467" ht="15.75" customHeight="1">
      <c r="I467" s="33" t="n"/>
      <c r="J467" s="33" t="n"/>
      <c r="K467" s="33" t="n"/>
      <c r="L467" s="33" t="n"/>
    </row>
    <row r="468" ht="15.75" customHeight="1">
      <c r="I468" s="33" t="n"/>
      <c r="J468" s="33" t="n"/>
      <c r="K468" s="33" t="n"/>
      <c r="L468" s="33" t="n"/>
    </row>
    <row r="469" ht="15.75" customHeight="1">
      <c r="I469" s="33" t="n"/>
      <c r="J469" s="33" t="n"/>
      <c r="K469" s="33" t="n"/>
      <c r="L469" s="33" t="n"/>
    </row>
    <row r="470" ht="15.75" customHeight="1">
      <c r="I470" s="33" t="n"/>
      <c r="J470" s="33" t="n"/>
      <c r="K470" s="33" t="n"/>
      <c r="L470" s="33" t="n"/>
    </row>
    <row r="471" ht="15.75" customHeight="1">
      <c r="I471" s="33" t="n"/>
      <c r="J471" s="33" t="n"/>
      <c r="K471" s="33" t="n"/>
      <c r="L471" s="33" t="n"/>
    </row>
    <row r="472" ht="15.75" customHeight="1">
      <c r="I472" s="33" t="n"/>
      <c r="J472" s="33" t="n"/>
      <c r="K472" s="33" t="n"/>
      <c r="L472" s="33" t="n"/>
    </row>
    <row r="473" ht="15.75" customHeight="1">
      <c r="I473" s="33" t="n"/>
      <c r="J473" s="33" t="n"/>
      <c r="K473" s="33" t="n"/>
      <c r="L473" s="33" t="n"/>
    </row>
    <row r="474" ht="15.75" customHeight="1">
      <c r="I474" s="33" t="n"/>
      <c r="J474" s="33" t="n"/>
      <c r="K474" s="33" t="n"/>
      <c r="L474" s="33" t="n"/>
    </row>
    <row r="475" ht="15.75" customHeight="1">
      <c r="I475" s="33" t="n"/>
      <c r="J475" s="33" t="n"/>
      <c r="K475" s="33" t="n"/>
      <c r="L475" s="33" t="n"/>
    </row>
    <row r="476" ht="15.75" customHeight="1">
      <c r="I476" s="33" t="n"/>
      <c r="J476" s="33" t="n"/>
      <c r="K476" s="33" t="n"/>
      <c r="L476" s="33" t="n"/>
    </row>
    <row r="477" ht="15.75" customHeight="1">
      <c r="I477" s="33" t="n"/>
      <c r="J477" s="33" t="n"/>
      <c r="K477" s="33" t="n"/>
      <c r="L477" s="33" t="n"/>
    </row>
    <row r="478" ht="15.75" customHeight="1">
      <c r="I478" s="33" t="n"/>
      <c r="J478" s="33" t="n"/>
      <c r="K478" s="33" t="n"/>
      <c r="L478" s="33" t="n"/>
    </row>
    <row r="479" ht="15.75" customHeight="1">
      <c r="I479" s="33" t="n"/>
      <c r="J479" s="33" t="n"/>
      <c r="K479" s="33" t="n"/>
      <c r="L479" s="33" t="n"/>
    </row>
    <row r="480" ht="15.75" customHeight="1">
      <c r="I480" s="33" t="n"/>
      <c r="J480" s="33" t="n"/>
      <c r="K480" s="33" t="n"/>
      <c r="L480" s="33" t="n"/>
    </row>
    <row r="481" ht="15.75" customHeight="1">
      <c r="I481" s="33" t="n"/>
      <c r="J481" s="33" t="n"/>
      <c r="K481" s="33" t="n"/>
      <c r="L481" s="33" t="n"/>
    </row>
    <row r="482" ht="15.75" customHeight="1">
      <c r="I482" s="33" t="n"/>
      <c r="J482" s="33" t="n"/>
      <c r="K482" s="33" t="n"/>
      <c r="L482" s="33" t="n"/>
    </row>
    <row r="483" ht="15.75" customHeight="1">
      <c r="I483" s="33" t="n"/>
      <c r="J483" s="33" t="n"/>
      <c r="K483" s="33" t="n"/>
      <c r="L483" s="33" t="n"/>
    </row>
    <row r="484" ht="15.75" customHeight="1">
      <c r="I484" s="33" t="n"/>
      <c r="J484" s="33" t="n"/>
      <c r="K484" s="33" t="n"/>
      <c r="L484" s="33" t="n"/>
    </row>
    <row r="485" ht="15.75" customHeight="1">
      <c r="I485" s="33" t="n"/>
      <c r="J485" s="33" t="n"/>
      <c r="K485" s="33" t="n"/>
      <c r="L485" s="33" t="n"/>
    </row>
    <row r="486" ht="15.75" customHeight="1">
      <c r="I486" s="33" t="n"/>
      <c r="J486" s="33" t="n"/>
      <c r="K486" s="33" t="n"/>
      <c r="L486" s="33" t="n"/>
    </row>
    <row r="487" ht="15.75" customHeight="1">
      <c r="I487" s="33" t="n"/>
      <c r="J487" s="33" t="n"/>
      <c r="K487" s="33" t="n"/>
      <c r="L487" s="33" t="n"/>
    </row>
    <row r="488" ht="15.75" customHeight="1">
      <c r="I488" s="33" t="n"/>
      <c r="J488" s="33" t="n"/>
      <c r="K488" s="33" t="n"/>
      <c r="L488" s="33" t="n"/>
    </row>
    <row r="489" ht="15.75" customHeight="1">
      <c r="I489" s="33" t="n"/>
      <c r="J489" s="33" t="n"/>
      <c r="K489" s="33" t="n"/>
      <c r="L489" s="33" t="n"/>
    </row>
    <row r="490" ht="15.75" customHeight="1">
      <c r="I490" s="33" t="n"/>
      <c r="J490" s="33" t="n"/>
      <c r="K490" s="33" t="n"/>
      <c r="L490" s="33" t="n"/>
    </row>
    <row r="491" ht="15.75" customHeight="1">
      <c r="I491" s="33" t="n"/>
      <c r="J491" s="33" t="n"/>
      <c r="K491" s="33" t="n"/>
      <c r="L491" s="33" t="n"/>
    </row>
    <row r="492" ht="15.75" customHeight="1">
      <c r="I492" s="33" t="n"/>
      <c r="J492" s="33" t="n"/>
      <c r="K492" s="33" t="n"/>
      <c r="L492" s="33" t="n"/>
    </row>
    <row r="493" ht="15.75" customHeight="1">
      <c r="I493" s="33" t="n"/>
      <c r="J493" s="33" t="n"/>
      <c r="K493" s="33" t="n"/>
      <c r="L493" s="33" t="n"/>
    </row>
    <row r="494" ht="15.75" customHeight="1">
      <c r="I494" s="33" t="n"/>
      <c r="J494" s="33" t="n"/>
      <c r="K494" s="33" t="n"/>
      <c r="L494" s="33" t="n"/>
    </row>
    <row r="495" ht="15.75" customHeight="1">
      <c r="I495" s="33" t="n"/>
      <c r="J495" s="33" t="n"/>
      <c r="K495" s="33" t="n"/>
      <c r="L495" s="33" t="n"/>
    </row>
    <row r="496" ht="15.75" customHeight="1">
      <c r="I496" s="33" t="n"/>
      <c r="J496" s="33" t="n"/>
      <c r="K496" s="33" t="n"/>
      <c r="L496" s="33" t="n"/>
    </row>
    <row r="497" ht="15.75" customHeight="1">
      <c r="I497" s="33" t="n"/>
      <c r="J497" s="33" t="n"/>
      <c r="K497" s="33" t="n"/>
      <c r="L497" s="33" t="n"/>
    </row>
    <row r="498" ht="15.75" customHeight="1">
      <c r="I498" s="33" t="n"/>
      <c r="J498" s="33" t="n"/>
      <c r="K498" s="33" t="n"/>
      <c r="L498" s="33" t="n"/>
    </row>
    <row r="499" ht="15.75" customHeight="1">
      <c r="I499" s="33" t="n"/>
      <c r="J499" s="33" t="n"/>
      <c r="K499" s="33" t="n"/>
      <c r="L499" s="33" t="n"/>
    </row>
    <row r="500" ht="15.75" customHeight="1">
      <c r="I500" s="33" t="n"/>
      <c r="J500" s="33" t="n"/>
      <c r="K500" s="33" t="n"/>
      <c r="L500" s="33" t="n"/>
    </row>
    <row r="501" ht="15.75" customHeight="1">
      <c r="I501" s="33" t="n"/>
      <c r="J501" s="33" t="n"/>
      <c r="K501" s="33" t="n"/>
      <c r="L501" s="33" t="n"/>
    </row>
    <row r="502" ht="15.75" customHeight="1">
      <c r="I502" s="33" t="n"/>
      <c r="J502" s="33" t="n"/>
      <c r="K502" s="33" t="n"/>
      <c r="L502" s="33" t="n"/>
    </row>
    <row r="503" ht="15.75" customHeight="1">
      <c r="I503" s="33" t="n"/>
      <c r="J503" s="33" t="n"/>
      <c r="K503" s="33" t="n"/>
      <c r="L503" s="33" t="n"/>
    </row>
    <row r="504" ht="15.75" customHeight="1">
      <c r="I504" s="33" t="n"/>
      <c r="J504" s="33" t="n"/>
      <c r="K504" s="33" t="n"/>
      <c r="L504" s="33" t="n"/>
    </row>
    <row r="505" ht="15.75" customHeight="1">
      <c r="I505" s="33" t="n"/>
      <c r="J505" s="33" t="n"/>
      <c r="K505" s="33" t="n"/>
      <c r="L505" s="33" t="n"/>
    </row>
    <row r="506" ht="15.75" customHeight="1">
      <c r="I506" s="33" t="n"/>
      <c r="J506" s="33" t="n"/>
      <c r="K506" s="33" t="n"/>
      <c r="L506" s="33" t="n"/>
    </row>
    <row r="507" ht="15.75" customHeight="1">
      <c r="I507" s="33" t="n"/>
      <c r="J507" s="33" t="n"/>
      <c r="K507" s="33" t="n"/>
      <c r="L507" s="33" t="n"/>
    </row>
    <row r="508" ht="15.75" customHeight="1">
      <c r="I508" s="33" t="n"/>
      <c r="J508" s="33" t="n"/>
      <c r="K508" s="33" t="n"/>
      <c r="L508" s="33" t="n"/>
    </row>
    <row r="509" ht="15.75" customHeight="1">
      <c r="I509" s="33" t="n"/>
      <c r="J509" s="33" t="n"/>
      <c r="K509" s="33" t="n"/>
      <c r="L509" s="33" t="n"/>
    </row>
    <row r="510" ht="15.75" customHeight="1">
      <c r="I510" s="33" t="n"/>
      <c r="J510" s="33" t="n"/>
      <c r="K510" s="33" t="n"/>
      <c r="L510" s="33" t="n"/>
    </row>
    <row r="511" ht="15.75" customHeight="1">
      <c r="I511" s="33" t="n"/>
      <c r="J511" s="33" t="n"/>
      <c r="K511" s="33" t="n"/>
      <c r="L511" s="33" t="n"/>
    </row>
    <row r="512" ht="15.75" customHeight="1">
      <c r="I512" s="33" t="n"/>
      <c r="J512" s="33" t="n"/>
      <c r="K512" s="33" t="n"/>
      <c r="L512" s="33" t="n"/>
    </row>
    <row r="513" ht="15.75" customHeight="1">
      <c r="I513" s="33" t="n"/>
      <c r="J513" s="33" t="n"/>
      <c r="K513" s="33" t="n"/>
      <c r="L513" s="33" t="n"/>
    </row>
    <row r="514" ht="15.75" customHeight="1">
      <c r="I514" s="33" t="n"/>
      <c r="J514" s="33" t="n"/>
      <c r="K514" s="33" t="n"/>
      <c r="L514" s="33" t="n"/>
    </row>
    <row r="515" ht="15.75" customHeight="1">
      <c r="I515" s="33" t="n"/>
      <c r="J515" s="33" t="n"/>
      <c r="K515" s="33" t="n"/>
      <c r="L515" s="33" t="n"/>
    </row>
    <row r="516" ht="15.75" customHeight="1">
      <c r="I516" s="33" t="n"/>
      <c r="J516" s="33" t="n"/>
      <c r="K516" s="33" t="n"/>
      <c r="L516" s="33" t="n"/>
    </row>
    <row r="517" ht="15.75" customHeight="1">
      <c r="I517" s="33" t="n"/>
      <c r="J517" s="33" t="n"/>
      <c r="K517" s="33" t="n"/>
      <c r="L517" s="33" t="n"/>
    </row>
    <row r="518" ht="15.75" customHeight="1">
      <c r="I518" s="33" t="n"/>
      <c r="J518" s="33" t="n"/>
      <c r="K518" s="33" t="n"/>
      <c r="L518" s="33" t="n"/>
    </row>
    <row r="519" ht="15.75" customHeight="1">
      <c r="I519" s="33" t="n"/>
      <c r="J519" s="33" t="n"/>
      <c r="K519" s="33" t="n"/>
      <c r="L519" s="33" t="n"/>
    </row>
    <row r="520" ht="15.75" customHeight="1">
      <c r="I520" s="33" t="n"/>
      <c r="J520" s="33" t="n"/>
      <c r="K520" s="33" t="n"/>
      <c r="L520" s="33" t="n"/>
    </row>
    <row r="521" ht="15.75" customHeight="1">
      <c r="I521" s="33" t="n"/>
      <c r="J521" s="33" t="n"/>
      <c r="K521" s="33" t="n"/>
      <c r="L521" s="33" t="n"/>
    </row>
    <row r="522" ht="15.75" customHeight="1">
      <c r="I522" s="33" t="n"/>
      <c r="J522" s="33" t="n"/>
      <c r="K522" s="33" t="n"/>
      <c r="L522" s="33" t="n"/>
    </row>
    <row r="523" ht="15.75" customHeight="1">
      <c r="I523" s="33" t="n"/>
      <c r="J523" s="33" t="n"/>
      <c r="K523" s="33" t="n"/>
      <c r="L523" s="33" t="n"/>
    </row>
    <row r="524" ht="15.75" customHeight="1">
      <c r="I524" s="33" t="n"/>
      <c r="J524" s="33" t="n"/>
      <c r="K524" s="33" t="n"/>
      <c r="L524" s="33" t="n"/>
    </row>
    <row r="525" ht="15.75" customHeight="1">
      <c r="I525" s="33" t="n"/>
      <c r="J525" s="33" t="n"/>
      <c r="K525" s="33" t="n"/>
      <c r="L525" s="33" t="n"/>
    </row>
    <row r="526" ht="15.75" customHeight="1">
      <c r="I526" s="33" t="n"/>
      <c r="J526" s="33" t="n"/>
      <c r="K526" s="33" t="n"/>
      <c r="L526" s="33" t="n"/>
    </row>
    <row r="527" ht="15.75" customHeight="1">
      <c r="I527" s="33" t="n"/>
      <c r="J527" s="33" t="n"/>
      <c r="K527" s="33" t="n"/>
      <c r="L527" s="33" t="n"/>
    </row>
    <row r="528" ht="15.75" customHeight="1">
      <c r="I528" s="33" t="n"/>
      <c r="J528" s="33" t="n"/>
      <c r="K528" s="33" t="n"/>
      <c r="L528" s="33" t="n"/>
    </row>
    <row r="529" ht="15.75" customHeight="1">
      <c r="I529" s="33" t="n"/>
      <c r="J529" s="33" t="n"/>
      <c r="K529" s="33" t="n"/>
      <c r="L529" s="33" t="n"/>
    </row>
    <row r="530" ht="15.75" customHeight="1">
      <c r="I530" s="33" t="n"/>
      <c r="J530" s="33" t="n"/>
      <c r="K530" s="33" t="n"/>
      <c r="L530" s="33" t="n"/>
    </row>
    <row r="531" ht="15.75" customHeight="1">
      <c r="I531" s="33" t="n"/>
      <c r="J531" s="33" t="n"/>
      <c r="K531" s="33" t="n"/>
      <c r="L531" s="33" t="n"/>
    </row>
    <row r="532" ht="15.75" customHeight="1">
      <c r="I532" s="33" t="n"/>
      <c r="J532" s="33" t="n"/>
      <c r="K532" s="33" t="n"/>
      <c r="L532" s="33" t="n"/>
    </row>
    <row r="533" ht="15.75" customHeight="1">
      <c r="I533" s="33" t="n"/>
      <c r="J533" s="33" t="n"/>
      <c r="K533" s="33" t="n"/>
      <c r="L533" s="33" t="n"/>
    </row>
    <row r="534" ht="15.75" customHeight="1">
      <c r="I534" s="33" t="n"/>
      <c r="J534" s="33" t="n"/>
      <c r="K534" s="33" t="n"/>
      <c r="L534" s="33" t="n"/>
    </row>
    <row r="535" ht="15.75" customHeight="1">
      <c r="I535" s="33" t="n"/>
      <c r="J535" s="33" t="n"/>
      <c r="K535" s="33" t="n"/>
      <c r="L535" s="33" t="n"/>
    </row>
    <row r="536" ht="15.75" customHeight="1">
      <c r="I536" s="33" t="n"/>
      <c r="J536" s="33" t="n"/>
      <c r="K536" s="33" t="n"/>
      <c r="L536" s="33" t="n"/>
    </row>
    <row r="537" ht="15.75" customHeight="1">
      <c r="I537" s="33" t="n"/>
      <c r="J537" s="33" t="n"/>
      <c r="K537" s="33" t="n"/>
      <c r="L537" s="33" t="n"/>
    </row>
    <row r="538" ht="15.75" customHeight="1">
      <c r="I538" s="33" t="n"/>
      <c r="J538" s="33" t="n"/>
      <c r="K538" s="33" t="n"/>
      <c r="L538" s="33" t="n"/>
    </row>
    <row r="539" ht="15.75" customHeight="1">
      <c r="I539" s="33" t="n"/>
      <c r="J539" s="33" t="n"/>
      <c r="K539" s="33" t="n"/>
      <c r="L539" s="33" t="n"/>
    </row>
    <row r="540" ht="15.75" customHeight="1">
      <c r="I540" s="33" t="n"/>
      <c r="J540" s="33" t="n"/>
      <c r="K540" s="33" t="n"/>
      <c r="L540" s="33" t="n"/>
    </row>
    <row r="541" ht="15.75" customHeight="1">
      <c r="I541" s="33" t="n"/>
      <c r="J541" s="33" t="n"/>
      <c r="K541" s="33" t="n"/>
      <c r="L541" s="33" t="n"/>
    </row>
    <row r="542" ht="15.75" customHeight="1">
      <c r="I542" s="33" t="n"/>
      <c r="J542" s="33" t="n"/>
      <c r="K542" s="33" t="n"/>
      <c r="L542" s="33" t="n"/>
    </row>
    <row r="543" ht="15.75" customHeight="1">
      <c r="I543" s="33" t="n"/>
      <c r="J543" s="33" t="n"/>
      <c r="K543" s="33" t="n"/>
      <c r="L543" s="33" t="n"/>
    </row>
    <row r="544" ht="15.75" customHeight="1">
      <c r="I544" s="33" t="n"/>
      <c r="J544" s="33" t="n"/>
      <c r="K544" s="33" t="n"/>
      <c r="L544" s="33" t="n"/>
    </row>
    <row r="545" ht="15.75" customHeight="1">
      <c r="I545" s="33" t="n"/>
      <c r="J545" s="33" t="n"/>
      <c r="K545" s="33" t="n"/>
      <c r="L545" s="33" t="n"/>
    </row>
    <row r="546" ht="15.75" customHeight="1">
      <c r="I546" s="33" t="n"/>
      <c r="J546" s="33" t="n"/>
      <c r="K546" s="33" t="n"/>
      <c r="L546" s="33" t="n"/>
    </row>
    <row r="547" ht="15.75" customHeight="1">
      <c r="I547" s="33" t="n"/>
      <c r="J547" s="33" t="n"/>
      <c r="K547" s="33" t="n"/>
      <c r="L547" s="33" t="n"/>
    </row>
    <row r="548" ht="15.75" customHeight="1">
      <c r="I548" s="33" t="n"/>
      <c r="J548" s="33" t="n"/>
      <c r="K548" s="33" t="n"/>
      <c r="L548" s="33" t="n"/>
    </row>
    <row r="549" ht="15.75" customHeight="1">
      <c r="I549" s="33" t="n"/>
      <c r="J549" s="33" t="n"/>
      <c r="K549" s="33" t="n"/>
      <c r="L549" s="33" t="n"/>
    </row>
    <row r="550" ht="15.75" customHeight="1">
      <c r="I550" s="33" t="n"/>
      <c r="J550" s="33" t="n"/>
      <c r="K550" s="33" t="n"/>
      <c r="L550" s="33" t="n"/>
    </row>
    <row r="551" ht="15.75" customHeight="1">
      <c r="I551" s="33" t="n"/>
      <c r="J551" s="33" t="n"/>
      <c r="K551" s="33" t="n"/>
      <c r="L551" s="33" t="n"/>
    </row>
    <row r="552" ht="15.75" customHeight="1">
      <c r="I552" s="33" t="n"/>
      <c r="J552" s="33" t="n"/>
      <c r="K552" s="33" t="n"/>
      <c r="L552" s="33" t="n"/>
    </row>
    <row r="553" ht="15.75" customHeight="1">
      <c r="I553" s="33" t="n"/>
      <c r="J553" s="33" t="n"/>
      <c r="K553" s="33" t="n"/>
      <c r="L553" s="33" t="n"/>
    </row>
    <row r="554" ht="15.75" customHeight="1">
      <c r="I554" s="33" t="n"/>
      <c r="J554" s="33" t="n"/>
      <c r="K554" s="33" t="n"/>
      <c r="L554" s="33" t="n"/>
    </row>
    <row r="555" ht="15.75" customHeight="1">
      <c r="I555" s="33" t="n"/>
      <c r="J555" s="33" t="n"/>
      <c r="K555" s="33" t="n"/>
      <c r="L555" s="33" t="n"/>
    </row>
    <row r="556" ht="15.75" customHeight="1">
      <c r="I556" s="33" t="n"/>
      <c r="J556" s="33" t="n"/>
      <c r="K556" s="33" t="n"/>
      <c r="L556" s="33" t="n"/>
    </row>
    <row r="557" ht="15.75" customHeight="1">
      <c r="I557" s="33" t="n"/>
      <c r="J557" s="33" t="n"/>
      <c r="K557" s="33" t="n"/>
      <c r="L557" s="33" t="n"/>
    </row>
    <row r="558" ht="15.75" customHeight="1">
      <c r="I558" s="33" t="n"/>
      <c r="J558" s="33" t="n"/>
      <c r="K558" s="33" t="n"/>
      <c r="L558" s="33" t="n"/>
    </row>
    <row r="559" ht="15.75" customHeight="1">
      <c r="I559" s="33" t="n"/>
      <c r="J559" s="33" t="n"/>
      <c r="K559" s="33" t="n"/>
      <c r="L559" s="33" t="n"/>
    </row>
    <row r="560" ht="15.75" customHeight="1">
      <c r="I560" s="33" t="n"/>
      <c r="J560" s="33" t="n"/>
      <c r="K560" s="33" t="n"/>
      <c r="L560" s="33" t="n"/>
    </row>
    <row r="561" ht="15.75" customHeight="1">
      <c r="I561" s="33" t="n"/>
      <c r="J561" s="33" t="n"/>
      <c r="K561" s="33" t="n"/>
      <c r="L561" s="33" t="n"/>
    </row>
    <row r="562" ht="15.75" customHeight="1">
      <c r="I562" s="33" t="n"/>
      <c r="J562" s="33" t="n"/>
      <c r="K562" s="33" t="n"/>
      <c r="L562" s="33" t="n"/>
    </row>
    <row r="563" ht="15.75" customHeight="1">
      <c r="I563" s="33" t="n"/>
      <c r="J563" s="33" t="n"/>
      <c r="K563" s="33" t="n"/>
      <c r="L563" s="33" t="n"/>
    </row>
    <row r="564" ht="15.75" customHeight="1">
      <c r="I564" s="33" t="n"/>
      <c r="J564" s="33" t="n"/>
      <c r="K564" s="33" t="n"/>
      <c r="L564" s="33" t="n"/>
    </row>
    <row r="565" ht="15.75" customHeight="1">
      <c r="I565" s="33" t="n"/>
      <c r="J565" s="33" t="n"/>
      <c r="K565" s="33" t="n"/>
      <c r="L565" s="33" t="n"/>
    </row>
    <row r="566" ht="15.75" customHeight="1">
      <c r="I566" s="33" t="n"/>
      <c r="J566" s="33" t="n"/>
      <c r="K566" s="33" t="n"/>
      <c r="L566" s="33" t="n"/>
    </row>
    <row r="567" ht="15.75" customHeight="1">
      <c r="I567" s="33" t="n"/>
      <c r="J567" s="33" t="n"/>
      <c r="K567" s="33" t="n"/>
      <c r="L567" s="33" t="n"/>
    </row>
    <row r="568" ht="15.75" customHeight="1">
      <c r="I568" s="33" t="n"/>
      <c r="J568" s="33" t="n"/>
      <c r="K568" s="33" t="n"/>
      <c r="L568" s="33" t="n"/>
    </row>
    <row r="569" ht="15.75" customHeight="1">
      <c r="I569" s="33" t="n"/>
      <c r="J569" s="33" t="n"/>
      <c r="K569" s="33" t="n"/>
      <c r="L569" s="33" t="n"/>
    </row>
    <row r="570" ht="15.75" customHeight="1">
      <c r="I570" s="33" t="n"/>
      <c r="J570" s="33" t="n"/>
      <c r="K570" s="33" t="n"/>
      <c r="L570" s="33" t="n"/>
    </row>
    <row r="571" ht="15.75" customHeight="1">
      <c r="I571" s="33" t="n"/>
      <c r="J571" s="33" t="n"/>
      <c r="K571" s="33" t="n"/>
      <c r="L571" s="33" t="n"/>
    </row>
    <row r="572" ht="15.75" customHeight="1">
      <c r="I572" s="33" t="n"/>
      <c r="J572" s="33" t="n"/>
      <c r="K572" s="33" t="n"/>
      <c r="L572" s="33" t="n"/>
    </row>
    <row r="573" ht="15.75" customHeight="1">
      <c r="I573" s="33" t="n"/>
      <c r="J573" s="33" t="n"/>
      <c r="K573" s="33" t="n"/>
      <c r="L573" s="33" t="n"/>
    </row>
    <row r="574" ht="15.75" customHeight="1">
      <c r="I574" s="33" t="n"/>
      <c r="J574" s="33" t="n"/>
      <c r="K574" s="33" t="n"/>
      <c r="L574" s="33" t="n"/>
    </row>
    <row r="575" ht="15.75" customHeight="1">
      <c r="I575" s="33" t="n"/>
      <c r="J575" s="33" t="n"/>
      <c r="K575" s="33" t="n"/>
      <c r="L575" s="33" t="n"/>
    </row>
    <row r="576" ht="15.75" customHeight="1">
      <c r="I576" s="33" t="n"/>
      <c r="J576" s="33" t="n"/>
      <c r="K576" s="33" t="n"/>
      <c r="L576" s="33" t="n"/>
    </row>
    <row r="577" ht="15.75" customHeight="1">
      <c r="I577" s="33" t="n"/>
      <c r="J577" s="33" t="n"/>
      <c r="K577" s="33" t="n"/>
      <c r="L577" s="33" t="n"/>
    </row>
    <row r="578" ht="15.75" customHeight="1">
      <c r="I578" s="33" t="n"/>
      <c r="J578" s="33" t="n"/>
      <c r="K578" s="33" t="n"/>
      <c r="L578" s="33" t="n"/>
    </row>
    <row r="579" ht="15.75" customHeight="1">
      <c r="I579" s="33" t="n"/>
      <c r="J579" s="33" t="n"/>
      <c r="K579" s="33" t="n"/>
      <c r="L579" s="33" t="n"/>
    </row>
    <row r="580" ht="15.75" customHeight="1">
      <c r="I580" s="33" t="n"/>
      <c r="J580" s="33" t="n"/>
      <c r="K580" s="33" t="n"/>
      <c r="L580" s="33" t="n"/>
    </row>
    <row r="581" ht="15.75" customHeight="1">
      <c r="I581" s="33" t="n"/>
      <c r="J581" s="33" t="n"/>
      <c r="K581" s="33" t="n"/>
      <c r="L581" s="33" t="n"/>
    </row>
    <row r="582" ht="15.75" customHeight="1">
      <c r="I582" s="33" t="n"/>
      <c r="J582" s="33" t="n"/>
      <c r="K582" s="33" t="n"/>
      <c r="L582" s="33" t="n"/>
    </row>
    <row r="583" ht="15.75" customHeight="1">
      <c r="I583" s="33" t="n"/>
      <c r="J583" s="33" t="n"/>
      <c r="K583" s="33" t="n"/>
      <c r="L583" s="33" t="n"/>
    </row>
    <row r="584" ht="15.75" customHeight="1">
      <c r="I584" s="33" t="n"/>
      <c r="J584" s="33" t="n"/>
      <c r="K584" s="33" t="n"/>
      <c r="L584" s="33" t="n"/>
    </row>
    <row r="585" ht="15.75" customHeight="1">
      <c r="I585" s="33" t="n"/>
      <c r="J585" s="33" t="n"/>
      <c r="K585" s="33" t="n"/>
      <c r="L585" s="33" t="n"/>
    </row>
    <row r="586" ht="15.75" customHeight="1">
      <c r="I586" s="33" t="n"/>
      <c r="J586" s="33" t="n"/>
      <c r="K586" s="33" t="n"/>
      <c r="L586" s="33" t="n"/>
    </row>
    <row r="587" ht="15.75" customHeight="1">
      <c r="I587" s="33" t="n"/>
      <c r="J587" s="33" t="n"/>
      <c r="K587" s="33" t="n"/>
      <c r="L587" s="33" t="n"/>
    </row>
    <row r="588" ht="15.75" customHeight="1">
      <c r="I588" s="33" t="n"/>
      <c r="J588" s="33" t="n"/>
      <c r="K588" s="33" t="n"/>
      <c r="L588" s="33" t="n"/>
    </row>
    <row r="589" ht="15.75" customHeight="1">
      <c r="I589" s="33" t="n"/>
      <c r="J589" s="33" t="n"/>
      <c r="K589" s="33" t="n"/>
      <c r="L589" s="33" t="n"/>
    </row>
    <row r="590" ht="15.75" customHeight="1">
      <c r="I590" s="33" t="n"/>
      <c r="J590" s="33" t="n"/>
      <c r="K590" s="33" t="n"/>
      <c r="L590" s="33" t="n"/>
    </row>
    <row r="591" ht="15.75" customHeight="1">
      <c r="I591" s="33" t="n"/>
      <c r="J591" s="33" t="n"/>
      <c r="K591" s="33" t="n"/>
      <c r="L591" s="33" t="n"/>
    </row>
    <row r="592" ht="15.75" customHeight="1">
      <c r="I592" s="33" t="n"/>
      <c r="J592" s="33" t="n"/>
      <c r="K592" s="33" t="n"/>
      <c r="L592" s="33" t="n"/>
    </row>
    <row r="593" ht="15.75" customHeight="1">
      <c r="I593" s="33" t="n"/>
      <c r="J593" s="33" t="n"/>
      <c r="K593" s="33" t="n"/>
      <c r="L593" s="33" t="n"/>
    </row>
    <row r="594" ht="15.75" customHeight="1">
      <c r="I594" s="33" t="n"/>
      <c r="J594" s="33" t="n"/>
      <c r="K594" s="33" t="n"/>
      <c r="L594" s="33" t="n"/>
    </row>
    <row r="595" ht="15.75" customHeight="1">
      <c r="I595" s="33" t="n"/>
      <c r="J595" s="33" t="n"/>
      <c r="K595" s="33" t="n"/>
      <c r="L595" s="33" t="n"/>
    </row>
    <row r="596" ht="15.75" customHeight="1">
      <c r="I596" s="33" t="n"/>
      <c r="J596" s="33" t="n"/>
      <c r="K596" s="33" t="n"/>
      <c r="L596" s="33" t="n"/>
    </row>
    <row r="597" ht="15.75" customHeight="1">
      <c r="I597" s="33" t="n"/>
      <c r="J597" s="33" t="n"/>
      <c r="K597" s="33" t="n"/>
      <c r="L597" s="33" t="n"/>
    </row>
    <row r="598" ht="15.75" customHeight="1">
      <c r="I598" s="33" t="n"/>
      <c r="J598" s="33" t="n"/>
      <c r="K598" s="33" t="n"/>
      <c r="L598" s="33" t="n"/>
    </row>
    <row r="599" ht="15.75" customHeight="1">
      <c r="I599" s="33" t="n"/>
      <c r="J599" s="33" t="n"/>
      <c r="K599" s="33" t="n"/>
      <c r="L599" s="33" t="n"/>
    </row>
    <row r="600" ht="15.75" customHeight="1">
      <c r="I600" s="33" t="n"/>
      <c r="J600" s="33" t="n"/>
      <c r="K600" s="33" t="n"/>
      <c r="L600" s="33" t="n"/>
    </row>
    <row r="601" ht="15.75" customHeight="1">
      <c r="I601" s="33" t="n"/>
      <c r="J601" s="33" t="n"/>
      <c r="K601" s="33" t="n"/>
      <c r="L601" s="33" t="n"/>
    </row>
    <row r="602" ht="15.75" customHeight="1">
      <c r="I602" s="33" t="n"/>
      <c r="J602" s="33" t="n"/>
      <c r="K602" s="33" t="n"/>
      <c r="L602" s="33" t="n"/>
    </row>
    <row r="603" ht="15.75" customHeight="1">
      <c r="I603" s="33" t="n"/>
      <c r="J603" s="33" t="n"/>
      <c r="K603" s="33" t="n"/>
      <c r="L603" s="33" t="n"/>
    </row>
    <row r="604" ht="15.75" customHeight="1">
      <c r="I604" s="33" t="n"/>
      <c r="J604" s="33" t="n"/>
      <c r="K604" s="33" t="n"/>
      <c r="L604" s="33" t="n"/>
    </row>
    <row r="605" ht="15.75" customHeight="1">
      <c r="I605" s="33" t="n"/>
      <c r="J605" s="33" t="n"/>
      <c r="K605" s="33" t="n"/>
      <c r="L605" s="33" t="n"/>
    </row>
    <row r="606" ht="15.75" customHeight="1">
      <c r="I606" s="33" t="n"/>
      <c r="J606" s="33" t="n"/>
      <c r="K606" s="33" t="n"/>
      <c r="L606" s="33" t="n"/>
    </row>
    <row r="607" ht="15.75" customHeight="1">
      <c r="I607" s="33" t="n"/>
      <c r="J607" s="33" t="n"/>
      <c r="K607" s="33" t="n"/>
      <c r="L607" s="33" t="n"/>
    </row>
    <row r="608" ht="15.75" customHeight="1">
      <c r="I608" s="33" t="n"/>
      <c r="J608" s="33" t="n"/>
      <c r="K608" s="33" t="n"/>
      <c r="L608" s="33" t="n"/>
    </row>
    <row r="609" ht="15.75" customHeight="1">
      <c r="I609" s="33" t="n"/>
      <c r="J609" s="33" t="n"/>
      <c r="K609" s="33" t="n"/>
      <c r="L609" s="33" t="n"/>
    </row>
    <row r="610" ht="15.75" customHeight="1">
      <c r="I610" s="33" t="n"/>
      <c r="J610" s="33" t="n"/>
      <c r="K610" s="33" t="n"/>
      <c r="L610" s="33" t="n"/>
    </row>
    <row r="611" ht="15.75" customHeight="1">
      <c r="I611" s="33" t="n"/>
      <c r="J611" s="33" t="n"/>
      <c r="K611" s="33" t="n"/>
      <c r="L611" s="33" t="n"/>
    </row>
    <row r="612" ht="15.75" customHeight="1">
      <c r="I612" s="33" t="n"/>
      <c r="J612" s="33" t="n"/>
      <c r="K612" s="33" t="n"/>
      <c r="L612" s="33" t="n"/>
    </row>
    <row r="613" ht="15.75" customHeight="1">
      <c r="I613" s="33" t="n"/>
      <c r="J613" s="33" t="n"/>
      <c r="K613" s="33" t="n"/>
      <c r="L613" s="33" t="n"/>
    </row>
    <row r="614" ht="15.75" customHeight="1">
      <c r="I614" s="33" t="n"/>
      <c r="J614" s="33" t="n"/>
      <c r="K614" s="33" t="n"/>
      <c r="L614" s="33" t="n"/>
    </row>
    <row r="615" ht="15.75" customHeight="1">
      <c r="I615" s="33" t="n"/>
      <c r="J615" s="33" t="n"/>
      <c r="K615" s="33" t="n"/>
      <c r="L615" s="33" t="n"/>
    </row>
    <row r="616" ht="15.75" customHeight="1">
      <c r="I616" s="33" t="n"/>
      <c r="J616" s="33" t="n"/>
      <c r="K616" s="33" t="n"/>
      <c r="L616" s="33" t="n"/>
    </row>
    <row r="617" ht="15.75" customHeight="1">
      <c r="I617" s="33" t="n"/>
      <c r="J617" s="33" t="n"/>
      <c r="K617" s="33" t="n"/>
      <c r="L617" s="33" t="n"/>
    </row>
    <row r="618" ht="15.75" customHeight="1">
      <c r="I618" s="33" t="n"/>
      <c r="J618" s="33" t="n"/>
      <c r="K618" s="33" t="n"/>
      <c r="L618" s="33" t="n"/>
    </row>
    <row r="619" ht="15.75" customHeight="1">
      <c r="I619" s="33" t="n"/>
      <c r="J619" s="33" t="n"/>
      <c r="K619" s="33" t="n"/>
      <c r="L619" s="33" t="n"/>
    </row>
    <row r="620" ht="15.75" customHeight="1">
      <c r="I620" s="33" t="n"/>
      <c r="J620" s="33" t="n"/>
      <c r="K620" s="33" t="n"/>
      <c r="L620" s="33" t="n"/>
    </row>
    <row r="621" ht="15.75" customHeight="1">
      <c r="I621" s="33" t="n"/>
      <c r="J621" s="33" t="n"/>
      <c r="K621" s="33" t="n"/>
      <c r="L621" s="33" t="n"/>
    </row>
    <row r="622" ht="15.75" customHeight="1">
      <c r="I622" s="33" t="n"/>
      <c r="J622" s="33" t="n"/>
      <c r="K622" s="33" t="n"/>
      <c r="L622" s="33" t="n"/>
    </row>
    <row r="623" ht="15.75" customHeight="1">
      <c r="I623" s="33" t="n"/>
      <c r="J623" s="33" t="n"/>
      <c r="K623" s="33" t="n"/>
      <c r="L623" s="33" t="n"/>
    </row>
    <row r="624" ht="15.75" customHeight="1">
      <c r="I624" s="33" t="n"/>
      <c r="J624" s="33" t="n"/>
      <c r="K624" s="33" t="n"/>
      <c r="L624" s="33" t="n"/>
    </row>
    <row r="625" ht="15.75" customHeight="1">
      <c r="I625" s="33" t="n"/>
      <c r="J625" s="33" t="n"/>
      <c r="K625" s="33" t="n"/>
      <c r="L625" s="33" t="n"/>
    </row>
    <row r="626" ht="15.75" customHeight="1">
      <c r="I626" s="33" t="n"/>
      <c r="J626" s="33" t="n"/>
      <c r="K626" s="33" t="n"/>
      <c r="L626" s="33" t="n"/>
    </row>
    <row r="627" ht="15.75" customHeight="1">
      <c r="I627" s="33" t="n"/>
      <c r="J627" s="33" t="n"/>
      <c r="K627" s="33" t="n"/>
      <c r="L627" s="33" t="n"/>
    </row>
    <row r="628" ht="15.75" customHeight="1">
      <c r="I628" s="33" t="n"/>
      <c r="J628" s="33" t="n"/>
      <c r="K628" s="33" t="n"/>
      <c r="L628" s="33" t="n"/>
    </row>
    <row r="629" ht="15.75" customHeight="1">
      <c r="I629" s="33" t="n"/>
      <c r="J629" s="33" t="n"/>
      <c r="K629" s="33" t="n"/>
      <c r="L629" s="33" t="n"/>
    </row>
    <row r="630" ht="15.75" customHeight="1">
      <c r="I630" s="33" t="n"/>
      <c r="J630" s="33" t="n"/>
      <c r="K630" s="33" t="n"/>
      <c r="L630" s="33" t="n"/>
    </row>
    <row r="631" ht="15.75" customHeight="1">
      <c r="I631" s="33" t="n"/>
      <c r="J631" s="33" t="n"/>
      <c r="K631" s="33" t="n"/>
      <c r="L631" s="33" t="n"/>
    </row>
    <row r="632" ht="15.75" customHeight="1">
      <c r="I632" s="33" t="n"/>
      <c r="J632" s="33" t="n"/>
      <c r="K632" s="33" t="n"/>
      <c r="L632" s="33" t="n"/>
    </row>
    <row r="633" ht="15.75" customHeight="1">
      <c r="I633" s="33" t="n"/>
      <c r="J633" s="33" t="n"/>
      <c r="K633" s="33" t="n"/>
      <c r="L633" s="33" t="n"/>
    </row>
    <row r="634" ht="15.75" customHeight="1">
      <c r="I634" s="33" t="n"/>
      <c r="J634" s="33" t="n"/>
      <c r="K634" s="33" t="n"/>
      <c r="L634" s="33" t="n"/>
    </row>
    <row r="635" ht="15.75" customHeight="1">
      <c r="I635" s="33" t="n"/>
      <c r="J635" s="33" t="n"/>
      <c r="K635" s="33" t="n"/>
      <c r="L635" s="33" t="n"/>
    </row>
    <row r="636" ht="15.75" customHeight="1">
      <c r="I636" s="33" t="n"/>
      <c r="J636" s="33" t="n"/>
      <c r="K636" s="33" t="n"/>
      <c r="L636" s="33" t="n"/>
    </row>
    <row r="637" ht="15.75" customHeight="1">
      <c r="I637" s="33" t="n"/>
      <c r="J637" s="33" t="n"/>
      <c r="K637" s="33" t="n"/>
      <c r="L637" s="33" t="n"/>
    </row>
    <row r="638" ht="15.75" customHeight="1">
      <c r="I638" s="33" t="n"/>
      <c r="J638" s="33" t="n"/>
      <c r="K638" s="33" t="n"/>
      <c r="L638" s="33" t="n"/>
    </row>
    <row r="639" ht="15.75" customHeight="1">
      <c r="I639" s="33" t="n"/>
      <c r="J639" s="33" t="n"/>
      <c r="K639" s="33" t="n"/>
      <c r="L639" s="33" t="n"/>
    </row>
    <row r="640" ht="15.75" customHeight="1">
      <c r="I640" s="33" t="n"/>
      <c r="J640" s="33" t="n"/>
      <c r="K640" s="33" t="n"/>
      <c r="L640" s="33" t="n"/>
    </row>
    <row r="641" ht="15.75" customHeight="1">
      <c r="I641" s="33" t="n"/>
      <c r="J641" s="33" t="n"/>
      <c r="K641" s="33" t="n"/>
      <c r="L641" s="33" t="n"/>
    </row>
    <row r="642" ht="15.75" customHeight="1">
      <c r="I642" s="33" t="n"/>
      <c r="J642" s="33" t="n"/>
      <c r="K642" s="33" t="n"/>
      <c r="L642" s="33" t="n"/>
    </row>
    <row r="643" ht="15.75" customHeight="1">
      <c r="I643" s="33" t="n"/>
      <c r="J643" s="33" t="n"/>
      <c r="K643" s="33" t="n"/>
      <c r="L643" s="33" t="n"/>
    </row>
    <row r="644" ht="15.75" customHeight="1">
      <c r="I644" s="33" t="n"/>
      <c r="J644" s="33" t="n"/>
      <c r="K644" s="33" t="n"/>
      <c r="L644" s="33" t="n"/>
    </row>
    <row r="645" ht="15.75" customHeight="1">
      <c r="I645" s="33" t="n"/>
      <c r="J645" s="33" t="n"/>
      <c r="K645" s="33" t="n"/>
      <c r="L645" s="33" t="n"/>
    </row>
    <row r="646" ht="15.75" customHeight="1">
      <c r="I646" s="33" t="n"/>
      <c r="J646" s="33" t="n"/>
      <c r="K646" s="33" t="n"/>
      <c r="L646" s="33" t="n"/>
    </row>
    <row r="647" ht="15.75" customHeight="1">
      <c r="I647" s="33" t="n"/>
      <c r="J647" s="33" t="n"/>
      <c r="K647" s="33" t="n"/>
      <c r="L647" s="33" t="n"/>
    </row>
    <row r="648" ht="15.75" customHeight="1">
      <c r="I648" s="33" t="n"/>
      <c r="J648" s="33" t="n"/>
      <c r="K648" s="33" t="n"/>
      <c r="L648" s="33" t="n"/>
    </row>
    <row r="649" ht="15.75" customHeight="1">
      <c r="I649" s="33" t="n"/>
      <c r="J649" s="33" t="n"/>
      <c r="K649" s="33" t="n"/>
      <c r="L649" s="33" t="n"/>
    </row>
    <row r="650" ht="15.75" customHeight="1">
      <c r="I650" s="33" t="n"/>
      <c r="J650" s="33" t="n"/>
      <c r="K650" s="33" t="n"/>
      <c r="L650" s="33" t="n"/>
    </row>
    <row r="651" ht="15.75" customHeight="1">
      <c r="I651" s="33" t="n"/>
      <c r="J651" s="33" t="n"/>
      <c r="K651" s="33" t="n"/>
      <c r="L651" s="33" t="n"/>
    </row>
    <row r="652" ht="15.75" customHeight="1">
      <c r="I652" s="33" t="n"/>
      <c r="J652" s="33" t="n"/>
      <c r="K652" s="33" t="n"/>
      <c r="L652" s="33" t="n"/>
    </row>
    <row r="653" ht="15.75" customHeight="1">
      <c r="I653" s="33" t="n"/>
      <c r="J653" s="33" t="n"/>
      <c r="K653" s="33" t="n"/>
      <c r="L653" s="33" t="n"/>
    </row>
    <row r="654" ht="15.75" customHeight="1">
      <c r="I654" s="33" t="n"/>
      <c r="J654" s="33" t="n"/>
      <c r="K654" s="33" t="n"/>
      <c r="L654" s="33" t="n"/>
    </row>
    <row r="655" ht="15.75" customHeight="1">
      <c r="I655" s="33" t="n"/>
      <c r="J655" s="33" t="n"/>
      <c r="K655" s="33" t="n"/>
      <c r="L655" s="33" t="n"/>
    </row>
    <row r="656" ht="15.75" customHeight="1">
      <c r="I656" s="33" t="n"/>
      <c r="J656" s="33" t="n"/>
      <c r="K656" s="33" t="n"/>
      <c r="L656" s="33" t="n"/>
    </row>
    <row r="657" ht="15.75" customHeight="1">
      <c r="I657" s="33" t="n"/>
      <c r="J657" s="33" t="n"/>
      <c r="K657" s="33" t="n"/>
      <c r="L657" s="33" t="n"/>
    </row>
    <row r="658" ht="15.75" customHeight="1">
      <c r="I658" s="33" t="n"/>
      <c r="J658" s="33" t="n"/>
      <c r="K658" s="33" t="n"/>
      <c r="L658" s="33" t="n"/>
    </row>
    <row r="659" ht="15.75" customHeight="1">
      <c r="I659" s="33" t="n"/>
      <c r="J659" s="33" t="n"/>
      <c r="K659" s="33" t="n"/>
      <c r="L659" s="33" t="n"/>
    </row>
    <row r="660" ht="15.75" customHeight="1">
      <c r="I660" s="33" t="n"/>
      <c r="J660" s="33" t="n"/>
      <c r="K660" s="33" t="n"/>
      <c r="L660" s="33" t="n"/>
    </row>
    <row r="661" ht="15.75" customHeight="1">
      <c r="I661" s="33" t="n"/>
      <c r="J661" s="33" t="n"/>
      <c r="K661" s="33" t="n"/>
      <c r="L661" s="33" t="n"/>
    </row>
    <row r="662" ht="15.75" customHeight="1">
      <c r="I662" s="33" t="n"/>
      <c r="J662" s="33" t="n"/>
      <c r="K662" s="33" t="n"/>
      <c r="L662" s="33" t="n"/>
    </row>
    <row r="663" ht="15.75" customHeight="1">
      <c r="I663" s="33" t="n"/>
      <c r="J663" s="33" t="n"/>
      <c r="K663" s="33" t="n"/>
      <c r="L663" s="33" t="n"/>
    </row>
    <row r="664" ht="15.75" customHeight="1">
      <c r="I664" s="33" t="n"/>
      <c r="J664" s="33" t="n"/>
      <c r="K664" s="33" t="n"/>
      <c r="L664" s="33" t="n"/>
    </row>
    <row r="665" ht="15.75" customHeight="1">
      <c r="I665" s="33" t="n"/>
      <c r="J665" s="33" t="n"/>
      <c r="K665" s="33" t="n"/>
      <c r="L665" s="33" t="n"/>
    </row>
    <row r="666" ht="15.75" customHeight="1">
      <c r="I666" s="33" t="n"/>
      <c r="J666" s="33" t="n"/>
      <c r="K666" s="33" t="n"/>
      <c r="L666" s="33" t="n"/>
    </row>
    <row r="667" ht="15.75" customHeight="1">
      <c r="I667" s="33" t="n"/>
      <c r="J667" s="33" t="n"/>
      <c r="K667" s="33" t="n"/>
      <c r="L667" s="33" t="n"/>
    </row>
    <row r="668" ht="15.75" customHeight="1">
      <c r="I668" s="33" t="n"/>
      <c r="J668" s="33" t="n"/>
      <c r="K668" s="33" t="n"/>
      <c r="L668" s="33" t="n"/>
    </row>
    <row r="669" ht="15.75" customHeight="1">
      <c r="I669" s="33" t="n"/>
      <c r="J669" s="33" t="n"/>
      <c r="K669" s="33" t="n"/>
      <c r="L669" s="33" t="n"/>
    </row>
    <row r="670" ht="15.75" customHeight="1">
      <c r="I670" s="33" t="n"/>
      <c r="J670" s="33" t="n"/>
      <c r="K670" s="33" t="n"/>
      <c r="L670" s="33" t="n"/>
    </row>
    <row r="671" ht="15.75" customHeight="1">
      <c r="I671" s="33" t="n"/>
      <c r="J671" s="33" t="n"/>
      <c r="K671" s="33" t="n"/>
      <c r="L671" s="33" t="n"/>
    </row>
    <row r="672" ht="15.75" customHeight="1">
      <c r="I672" s="33" t="n"/>
      <c r="J672" s="33" t="n"/>
      <c r="K672" s="33" t="n"/>
      <c r="L672" s="33" t="n"/>
    </row>
    <row r="673" ht="15.75" customHeight="1">
      <c r="I673" s="33" t="n"/>
      <c r="J673" s="33" t="n"/>
      <c r="K673" s="33" t="n"/>
      <c r="L673" s="33" t="n"/>
    </row>
    <row r="674" ht="15.75" customHeight="1">
      <c r="I674" s="33" t="n"/>
      <c r="J674" s="33" t="n"/>
      <c r="K674" s="33" t="n"/>
      <c r="L674" s="33" t="n"/>
    </row>
    <row r="675" ht="15.75" customHeight="1">
      <c r="I675" s="33" t="n"/>
      <c r="J675" s="33" t="n"/>
      <c r="K675" s="33" t="n"/>
      <c r="L675" s="33" t="n"/>
    </row>
    <row r="676" ht="15.75" customHeight="1">
      <c r="I676" s="33" t="n"/>
      <c r="J676" s="33" t="n"/>
      <c r="K676" s="33" t="n"/>
      <c r="L676" s="33" t="n"/>
    </row>
    <row r="677" ht="15.75" customHeight="1">
      <c r="I677" s="33" t="n"/>
      <c r="J677" s="33" t="n"/>
      <c r="K677" s="33" t="n"/>
      <c r="L677" s="33" t="n"/>
    </row>
    <row r="678" ht="15.75" customHeight="1">
      <c r="I678" s="33" t="n"/>
      <c r="J678" s="33" t="n"/>
      <c r="K678" s="33" t="n"/>
      <c r="L678" s="33" t="n"/>
    </row>
    <row r="679" ht="15.75" customHeight="1">
      <c r="I679" s="33" t="n"/>
      <c r="J679" s="33" t="n"/>
      <c r="K679" s="33" t="n"/>
      <c r="L679" s="33" t="n"/>
    </row>
    <row r="680" ht="15.75" customHeight="1">
      <c r="I680" s="33" t="n"/>
      <c r="J680" s="33" t="n"/>
      <c r="K680" s="33" t="n"/>
      <c r="L680" s="33" t="n"/>
    </row>
    <row r="681" ht="15.75" customHeight="1">
      <c r="I681" s="33" t="n"/>
      <c r="J681" s="33" t="n"/>
      <c r="K681" s="33" t="n"/>
      <c r="L681" s="33" t="n"/>
    </row>
    <row r="682" ht="15.75" customHeight="1">
      <c r="I682" s="33" t="n"/>
      <c r="J682" s="33" t="n"/>
      <c r="K682" s="33" t="n"/>
      <c r="L682" s="33" t="n"/>
    </row>
    <row r="683" ht="15.75" customHeight="1">
      <c r="I683" s="33" t="n"/>
      <c r="J683" s="33" t="n"/>
      <c r="K683" s="33" t="n"/>
      <c r="L683" s="33" t="n"/>
    </row>
    <row r="684" ht="15.75" customHeight="1">
      <c r="I684" s="33" t="n"/>
      <c r="J684" s="33" t="n"/>
      <c r="K684" s="33" t="n"/>
      <c r="L684" s="33" t="n"/>
    </row>
    <row r="685" ht="15.75" customHeight="1">
      <c r="I685" s="33" t="n"/>
      <c r="J685" s="33" t="n"/>
      <c r="K685" s="33" t="n"/>
      <c r="L685" s="33" t="n"/>
    </row>
    <row r="686" ht="15.75" customHeight="1">
      <c r="I686" s="33" t="n"/>
      <c r="J686" s="33" t="n"/>
      <c r="K686" s="33" t="n"/>
      <c r="L686" s="33" t="n"/>
    </row>
    <row r="687" ht="15.75" customHeight="1">
      <c r="I687" s="33" t="n"/>
      <c r="J687" s="33" t="n"/>
      <c r="K687" s="33" t="n"/>
      <c r="L687" s="33" t="n"/>
    </row>
    <row r="688" ht="15.75" customHeight="1">
      <c r="I688" s="33" t="n"/>
      <c r="J688" s="33" t="n"/>
      <c r="K688" s="33" t="n"/>
      <c r="L688" s="33" t="n"/>
    </row>
    <row r="689" ht="15.75" customHeight="1">
      <c r="I689" s="33" t="n"/>
      <c r="J689" s="33" t="n"/>
      <c r="K689" s="33" t="n"/>
      <c r="L689" s="33" t="n"/>
    </row>
    <row r="690" ht="15.75" customHeight="1">
      <c r="I690" s="33" t="n"/>
      <c r="J690" s="33" t="n"/>
      <c r="K690" s="33" t="n"/>
      <c r="L690" s="33" t="n"/>
    </row>
    <row r="691" ht="15.75" customHeight="1">
      <c r="I691" s="33" t="n"/>
      <c r="J691" s="33" t="n"/>
      <c r="K691" s="33" t="n"/>
      <c r="L691" s="33" t="n"/>
    </row>
    <row r="692" ht="15.75" customHeight="1">
      <c r="I692" s="33" t="n"/>
      <c r="J692" s="33" t="n"/>
      <c r="K692" s="33" t="n"/>
      <c r="L692" s="33" t="n"/>
    </row>
    <row r="693" ht="15.75" customHeight="1">
      <c r="I693" s="33" t="n"/>
      <c r="J693" s="33" t="n"/>
      <c r="K693" s="33" t="n"/>
      <c r="L693" s="33" t="n"/>
    </row>
    <row r="694" ht="15.75" customHeight="1">
      <c r="I694" s="33" t="n"/>
      <c r="J694" s="33" t="n"/>
      <c r="K694" s="33" t="n"/>
      <c r="L694" s="33" t="n"/>
    </row>
    <row r="695" ht="15.75" customHeight="1">
      <c r="I695" s="33" t="n"/>
      <c r="J695" s="33" t="n"/>
      <c r="K695" s="33" t="n"/>
      <c r="L695" s="33" t="n"/>
    </row>
    <row r="696" ht="15.75" customHeight="1">
      <c r="I696" s="33" t="n"/>
      <c r="J696" s="33" t="n"/>
      <c r="K696" s="33" t="n"/>
      <c r="L696" s="33" t="n"/>
    </row>
    <row r="697" ht="15.75" customHeight="1">
      <c r="I697" s="33" t="n"/>
      <c r="J697" s="33" t="n"/>
      <c r="K697" s="33" t="n"/>
      <c r="L697" s="33" t="n"/>
    </row>
    <row r="698" ht="15.75" customHeight="1">
      <c r="I698" s="33" t="n"/>
      <c r="J698" s="33" t="n"/>
      <c r="K698" s="33" t="n"/>
      <c r="L698" s="33" t="n"/>
    </row>
    <row r="699" ht="15.75" customHeight="1">
      <c r="I699" s="33" t="n"/>
      <c r="J699" s="33" t="n"/>
      <c r="K699" s="33" t="n"/>
      <c r="L699" s="33" t="n"/>
    </row>
    <row r="700" ht="15.75" customHeight="1">
      <c r="I700" s="33" t="n"/>
      <c r="J700" s="33" t="n"/>
      <c r="K700" s="33" t="n"/>
      <c r="L700" s="33" t="n"/>
    </row>
    <row r="701" ht="15.75" customHeight="1">
      <c r="I701" s="33" t="n"/>
      <c r="J701" s="33" t="n"/>
      <c r="K701" s="33" t="n"/>
      <c r="L701" s="33" t="n"/>
    </row>
    <row r="702" ht="15.75" customHeight="1">
      <c r="I702" s="33" t="n"/>
      <c r="J702" s="33" t="n"/>
      <c r="K702" s="33" t="n"/>
      <c r="L702" s="33" t="n"/>
    </row>
    <row r="703" ht="15.75" customHeight="1">
      <c r="I703" s="33" t="n"/>
      <c r="J703" s="33" t="n"/>
      <c r="K703" s="33" t="n"/>
      <c r="L703" s="33" t="n"/>
    </row>
    <row r="704" ht="15.75" customHeight="1">
      <c r="I704" s="33" t="n"/>
      <c r="J704" s="33" t="n"/>
      <c r="K704" s="33" t="n"/>
      <c r="L704" s="33" t="n"/>
    </row>
    <row r="705" ht="15.75" customHeight="1">
      <c r="I705" s="33" t="n"/>
      <c r="J705" s="33" t="n"/>
      <c r="K705" s="33" t="n"/>
      <c r="L705" s="33" t="n"/>
    </row>
    <row r="706" ht="15.75" customHeight="1">
      <c r="I706" s="33" t="n"/>
      <c r="J706" s="33" t="n"/>
      <c r="K706" s="33" t="n"/>
      <c r="L706" s="33" t="n"/>
    </row>
    <row r="707" ht="15.75" customHeight="1">
      <c r="I707" s="33" t="n"/>
      <c r="J707" s="33" t="n"/>
      <c r="K707" s="33" t="n"/>
      <c r="L707" s="33" t="n"/>
    </row>
    <row r="708" ht="15.75" customHeight="1">
      <c r="I708" s="33" t="n"/>
      <c r="J708" s="33" t="n"/>
      <c r="K708" s="33" t="n"/>
      <c r="L708" s="33" t="n"/>
    </row>
    <row r="709" ht="15.75" customHeight="1">
      <c r="I709" s="33" t="n"/>
      <c r="J709" s="33" t="n"/>
      <c r="K709" s="33" t="n"/>
      <c r="L709" s="33" t="n"/>
    </row>
    <row r="710" ht="15.75" customHeight="1">
      <c r="I710" s="33" t="n"/>
      <c r="J710" s="33" t="n"/>
      <c r="K710" s="33" t="n"/>
      <c r="L710" s="33" t="n"/>
    </row>
    <row r="711" ht="15.75" customHeight="1">
      <c r="I711" s="33" t="n"/>
      <c r="J711" s="33" t="n"/>
      <c r="K711" s="33" t="n"/>
      <c r="L711" s="33" t="n"/>
    </row>
    <row r="712" ht="15.75" customHeight="1">
      <c r="I712" s="33" t="n"/>
      <c r="J712" s="33" t="n"/>
      <c r="K712" s="33" t="n"/>
      <c r="L712" s="33" t="n"/>
    </row>
    <row r="713" ht="15.75" customHeight="1">
      <c r="I713" s="33" t="n"/>
      <c r="J713" s="33" t="n"/>
      <c r="K713" s="33" t="n"/>
      <c r="L713" s="33" t="n"/>
    </row>
    <row r="714" ht="15.75" customHeight="1">
      <c r="I714" s="33" t="n"/>
      <c r="J714" s="33" t="n"/>
      <c r="K714" s="33" t="n"/>
      <c r="L714" s="33" t="n"/>
    </row>
    <row r="715" ht="15.75" customHeight="1">
      <c r="I715" s="33" t="n"/>
      <c r="J715" s="33" t="n"/>
      <c r="K715" s="33" t="n"/>
      <c r="L715" s="33" t="n"/>
    </row>
    <row r="716" ht="15.75" customHeight="1">
      <c r="I716" s="33" t="n"/>
      <c r="J716" s="33" t="n"/>
      <c r="K716" s="33" t="n"/>
      <c r="L716" s="33" t="n"/>
    </row>
    <row r="717" ht="15.75" customHeight="1">
      <c r="I717" s="33" t="n"/>
      <c r="J717" s="33" t="n"/>
      <c r="K717" s="33" t="n"/>
      <c r="L717" s="33" t="n"/>
    </row>
    <row r="718" ht="15.75" customHeight="1">
      <c r="I718" s="33" t="n"/>
      <c r="J718" s="33" t="n"/>
      <c r="K718" s="33" t="n"/>
      <c r="L718" s="33" t="n"/>
    </row>
    <row r="719" ht="15.75" customHeight="1">
      <c r="I719" s="33" t="n"/>
      <c r="J719" s="33" t="n"/>
      <c r="K719" s="33" t="n"/>
      <c r="L719" s="33" t="n"/>
    </row>
    <row r="720" ht="15.75" customHeight="1">
      <c r="I720" s="33" t="n"/>
      <c r="J720" s="33" t="n"/>
      <c r="K720" s="33" t="n"/>
      <c r="L720" s="33" t="n"/>
    </row>
    <row r="721" ht="15.75" customHeight="1">
      <c r="I721" s="33" t="n"/>
      <c r="J721" s="33" t="n"/>
      <c r="K721" s="33" t="n"/>
      <c r="L721" s="33" t="n"/>
    </row>
    <row r="722" ht="15.75" customHeight="1">
      <c r="I722" s="33" t="n"/>
      <c r="J722" s="33" t="n"/>
      <c r="K722" s="33" t="n"/>
      <c r="L722" s="33" t="n"/>
    </row>
    <row r="723" ht="15.75" customHeight="1">
      <c r="I723" s="33" t="n"/>
      <c r="J723" s="33" t="n"/>
      <c r="K723" s="33" t="n"/>
      <c r="L723" s="33" t="n"/>
    </row>
    <row r="724" ht="15.75" customHeight="1">
      <c r="I724" s="33" t="n"/>
      <c r="J724" s="33" t="n"/>
      <c r="K724" s="33" t="n"/>
      <c r="L724" s="33" t="n"/>
    </row>
    <row r="725" ht="15.75" customHeight="1">
      <c r="I725" s="33" t="n"/>
      <c r="J725" s="33" t="n"/>
      <c r="K725" s="33" t="n"/>
      <c r="L725" s="33" t="n"/>
    </row>
    <row r="726" ht="15.75" customHeight="1">
      <c r="I726" s="33" t="n"/>
      <c r="J726" s="33" t="n"/>
      <c r="K726" s="33" t="n"/>
      <c r="L726" s="33" t="n"/>
    </row>
    <row r="727" ht="15.75" customHeight="1">
      <c r="I727" s="33" t="n"/>
      <c r="J727" s="33" t="n"/>
      <c r="K727" s="33" t="n"/>
      <c r="L727" s="33" t="n"/>
    </row>
    <row r="728" ht="15.75" customHeight="1">
      <c r="I728" s="33" t="n"/>
      <c r="J728" s="33" t="n"/>
      <c r="K728" s="33" t="n"/>
      <c r="L728" s="33" t="n"/>
    </row>
    <row r="729" ht="15.75" customHeight="1">
      <c r="I729" s="33" t="n"/>
      <c r="J729" s="33" t="n"/>
      <c r="K729" s="33" t="n"/>
      <c r="L729" s="33" t="n"/>
    </row>
    <row r="730" ht="15.75" customHeight="1">
      <c r="I730" s="33" t="n"/>
      <c r="J730" s="33" t="n"/>
      <c r="K730" s="33" t="n"/>
      <c r="L730" s="33" t="n"/>
    </row>
    <row r="731" ht="15.75" customHeight="1">
      <c r="I731" s="33" t="n"/>
      <c r="J731" s="33" t="n"/>
      <c r="K731" s="33" t="n"/>
      <c r="L731" s="33" t="n"/>
    </row>
    <row r="732" ht="15.75" customHeight="1">
      <c r="I732" s="33" t="n"/>
      <c r="J732" s="33" t="n"/>
      <c r="K732" s="33" t="n"/>
      <c r="L732" s="33" t="n"/>
    </row>
    <row r="733" ht="15.75" customHeight="1">
      <c r="I733" s="33" t="n"/>
      <c r="J733" s="33" t="n"/>
      <c r="K733" s="33" t="n"/>
      <c r="L733" s="33" t="n"/>
    </row>
    <row r="734" ht="15.75" customHeight="1">
      <c r="I734" s="33" t="n"/>
      <c r="J734" s="33" t="n"/>
      <c r="K734" s="33" t="n"/>
      <c r="L734" s="33" t="n"/>
    </row>
    <row r="735" ht="15.75" customHeight="1">
      <c r="I735" s="33" t="n"/>
      <c r="J735" s="33" t="n"/>
      <c r="K735" s="33" t="n"/>
      <c r="L735" s="33" t="n"/>
    </row>
    <row r="736" ht="15.75" customHeight="1">
      <c r="I736" s="33" t="n"/>
      <c r="J736" s="33" t="n"/>
      <c r="K736" s="33" t="n"/>
      <c r="L736" s="33" t="n"/>
    </row>
    <row r="737" ht="15.75" customHeight="1">
      <c r="I737" s="33" t="n"/>
      <c r="J737" s="33" t="n"/>
      <c r="K737" s="33" t="n"/>
      <c r="L737" s="33" t="n"/>
    </row>
    <row r="738" ht="15.75" customHeight="1">
      <c r="I738" s="33" t="n"/>
      <c r="J738" s="33" t="n"/>
      <c r="K738" s="33" t="n"/>
      <c r="L738" s="33" t="n"/>
    </row>
    <row r="739" ht="15.75" customHeight="1">
      <c r="I739" s="33" t="n"/>
      <c r="J739" s="33" t="n"/>
      <c r="K739" s="33" t="n"/>
      <c r="L739" s="33" t="n"/>
    </row>
    <row r="740" ht="15.75" customHeight="1">
      <c r="I740" s="33" t="n"/>
      <c r="J740" s="33" t="n"/>
      <c r="K740" s="33" t="n"/>
      <c r="L740" s="33" t="n"/>
    </row>
    <row r="741" ht="15.75" customHeight="1">
      <c r="I741" s="33" t="n"/>
      <c r="J741" s="33" t="n"/>
      <c r="K741" s="33" t="n"/>
      <c r="L741" s="33" t="n"/>
    </row>
    <row r="742" ht="15.75" customHeight="1">
      <c r="I742" s="33" t="n"/>
      <c r="J742" s="33" t="n"/>
      <c r="K742" s="33" t="n"/>
      <c r="L742" s="33" t="n"/>
    </row>
    <row r="743" ht="15.75" customHeight="1">
      <c r="I743" s="33" t="n"/>
      <c r="J743" s="33" t="n"/>
      <c r="K743" s="33" t="n"/>
      <c r="L743" s="33" t="n"/>
    </row>
    <row r="744" ht="15.75" customHeight="1">
      <c r="I744" s="33" t="n"/>
      <c r="J744" s="33" t="n"/>
      <c r="K744" s="33" t="n"/>
      <c r="L744" s="33" t="n"/>
    </row>
    <row r="745" ht="15.75" customHeight="1">
      <c r="I745" s="33" t="n"/>
      <c r="J745" s="33" t="n"/>
      <c r="K745" s="33" t="n"/>
      <c r="L745" s="33" t="n"/>
    </row>
    <row r="746" ht="15.75" customHeight="1">
      <c r="I746" s="33" t="n"/>
      <c r="J746" s="33" t="n"/>
      <c r="K746" s="33" t="n"/>
      <c r="L746" s="33" t="n"/>
    </row>
    <row r="747" ht="15.75" customHeight="1">
      <c r="I747" s="33" t="n"/>
      <c r="J747" s="33" t="n"/>
      <c r="K747" s="33" t="n"/>
      <c r="L747" s="33" t="n"/>
    </row>
    <row r="748" ht="15.75" customHeight="1">
      <c r="I748" s="33" t="n"/>
      <c r="J748" s="33" t="n"/>
      <c r="K748" s="33" t="n"/>
      <c r="L748" s="33" t="n"/>
    </row>
    <row r="749" ht="15.75" customHeight="1">
      <c r="I749" s="33" t="n"/>
      <c r="J749" s="33" t="n"/>
      <c r="K749" s="33" t="n"/>
      <c r="L749" s="33" t="n"/>
    </row>
    <row r="750" ht="15.75" customHeight="1">
      <c r="I750" s="33" t="n"/>
      <c r="J750" s="33" t="n"/>
      <c r="K750" s="33" t="n"/>
      <c r="L750" s="33" t="n"/>
    </row>
    <row r="751" ht="15.75" customHeight="1">
      <c r="I751" s="33" t="n"/>
      <c r="J751" s="33" t="n"/>
      <c r="K751" s="33" t="n"/>
      <c r="L751" s="33" t="n"/>
    </row>
    <row r="752" ht="15.75" customHeight="1">
      <c r="I752" s="33" t="n"/>
      <c r="J752" s="33" t="n"/>
      <c r="K752" s="33" t="n"/>
      <c r="L752" s="33" t="n"/>
    </row>
    <row r="753" ht="15.75" customHeight="1">
      <c r="I753" s="33" t="n"/>
      <c r="J753" s="33" t="n"/>
      <c r="K753" s="33" t="n"/>
      <c r="L753" s="33" t="n"/>
    </row>
    <row r="754" ht="15.75" customHeight="1">
      <c r="I754" s="33" t="n"/>
      <c r="J754" s="33" t="n"/>
      <c r="K754" s="33" t="n"/>
      <c r="L754" s="33" t="n"/>
    </row>
    <row r="755" ht="15.75" customHeight="1">
      <c r="I755" s="33" t="n"/>
      <c r="J755" s="33" t="n"/>
      <c r="K755" s="33" t="n"/>
      <c r="L755" s="33" t="n"/>
    </row>
    <row r="756" ht="15.75" customHeight="1">
      <c r="I756" s="33" t="n"/>
      <c r="J756" s="33" t="n"/>
      <c r="K756" s="33" t="n"/>
      <c r="L756" s="33" t="n"/>
    </row>
    <row r="757" ht="15.75" customHeight="1">
      <c r="I757" s="33" t="n"/>
      <c r="J757" s="33" t="n"/>
      <c r="K757" s="33" t="n"/>
      <c r="L757" s="33" t="n"/>
    </row>
    <row r="758" ht="15.75" customHeight="1">
      <c r="I758" s="33" t="n"/>
      <c r="J758" s="33" t="n"/>
      <c r="K758" s="33" t="n"/>
      <c r="L758" s="33" t="n"/>
    </row>
    <row r="759" ht="15.75" customHeight="1">
      <c r="I759" s="33" t="n"/>
      <c r="J759" s="33" t="n"/>
      <c r="K759" s="33" t="n"/>
      <c r="L759" s="33" t="n"/>
    </row>
    <row r="760" ht="15.75" customHeight="1">
      <c r="I760" s="33" t="n"/>
      <c r="J760" s="33" t="n"/>
      <c r="K760" s="33" t="n"/>
      <c r="L760" s="33" t="n"/>
    </row>
    <row r="761" ht="15.75" customHeight="1">
      <c r="I761" s="33" t="n"/>
      <c r="J761" s="33" t="n"/>
      <c r="K761" s="33" t="n"/>
      <c r="L761" s="33" t="n"/>
    </row>
    <row r="762" ht="15.75" customHeight="1">
      <c r="I762" s="33" t="n"/>
      <c r="J762" s="33" t="n"/>
      <c r="K762" s="33" t="n"/>
      <c r="L762" s="33" t="n"/>
    </row>
    <row r="763" ht="15.75" customHeight="1">
      <c r="I763" s="33" t="n"/>
      <c r="J763" s="33" t="n"/>
      <c r="K763" s="33" t="n"/>
      <c r="L763" s="33" t="n"/>
    </row>
    <row r="764" ht="15.75" customHeight="1">
      <c r="I764" s="33" t="n"/>
      <c r="J764" s="33" t="n"/>
      <c r="K764" s="33" t="n"/>
      <c r="L764" s="33" t="n"/>
    </row>
    <row r="765" ht="15.75" customHeight="1">
      <c r="I765" s="33" t="n"/>
      <c r="J765" s="33" t="n"/>
      <c r="K765" s="33" t="n"/>
      <c r="L765" s="33" t="n"/>
    </row>
    <row r="766" ht="15.75" customHeight="1">
      <c r="I766" s="33" t="n"/>
      <c r="J766" s="33" t="n"/>
      <c r="K766" s="33" t="n"/>
      <c r="L766" s="33" t="n"/>
    </row>
    <row r="767" ht="15.75" customHeight="1">
      <c r="I767" s="33" t="n"/>
      <c r="J767" s="33" t="n"/>
      <c r="K767" s="33" t="n"/>
      <c r="L767" s="33" t="n"/>
    </row>
    <row r="768" ht="15.75" customHeight="1">
      <c r="I768" s="33" t="n"/>
      <c r="J768" s="33" t="n"/>
      <c r="K768" s="33" t="n"/>
      <c r="L768" s="33" t="n"/>
    </row>
    <row r="769" ht="15.75" customHeight="1">
      <c r="I769" s="33" t="n"/>
      <c r="J769" s="33" t="n"/>
      <c r="K769" s="33" t="n"/>
      <c r="L769" s="33" t="n"/>
    </row>
    <row r="770" ht="15.75" customHeight="1">
      <c r="I770" s="33" t="n"/>
      <c r="J770" s="33" t="n"/>
      <c r="K770" s="33" t="n"/>
      <c r="L770" s="33" t="n"/>
    </row>
    <row r="771" ht="15.75" customHeight="1">
      <c r="I771" s="33" t="n"/>
      <c r="J771" s="33" t="n"/>
      <c r="K771" s="33" t="n"/>
      <c r="L771" s="33" t="n"/>
    </row>
    <row r="772" ht="15.75" customHeight="1">
      <c r="I772" s="33" t="n"/>
      <c r="J772" s="33" t="n"/>
      <c r="K772" s="33" t="n"/>
      <c r="L772" s="33" t="n"/>
    </row>
    <row r="773" ht="15.75" customHeight="1">
      <c r="I773" s="33" t="n"/>
      <c r="J773" s="33" t="n"/>
      <c r="K773" s="33" t="n"/>
      <c r="L773" s="33" t="n"/>
    </row>
    <row r="774" ht="15.75" customHeight="1">
      <c r="I774" s="33" t="n"/>
      <c r="J774" s="33" t="n"/>
      <c r="K774" s="33" t="n"/>
      <c r="L774" s="33" t="n"/>
    </row>
    <row r="775" ht="15.75" customHeight="1">
      <c r="I775" s="33" t="n"/>
      <c r="J775" s="33" t="n"/>
      <c r="K775" s="33" t="n"/>
      <c r="L775" s="33" t="n"/>
    </row>
    <row r="776" ht="15.75" customHeight="1">
      <c r="I776" s="33" t="n"/>
      <c r="J776" s="33" t="n"/>
      <c r="K776" s="33" t="n"/>
      <c r="L776" s="33" t="n"/>
    </row>
    <row r="777" ht="15.75" customHeight="1">
      <c r="I777" s="33" t="n"/>
      <c r="J777" s="33" t="n"/>
      <c r="K777" s="33" t="n"/>
      <c r="L777" s="33" t="n"/>
    </row>
    <row r="778" ht="15.75" customHeight="1">
      <c r="I778" s="33" t="n"/>
      <c r="J778" s="33" t="n"/>
      <c r="K778" s="33" t="n"/>
      <c r="L778" s="33" t="n"/>
    </row>
    <row r="779" ht="15.75" customHeight="1">
      <c r="I779" s="33" t="n"/>
      <c r="J779" s="33" t="n"/>
      <c r="K779" s="33" t="n"/>
      <c r="L779" s="33" t="n"/>
    </row>
    <row r="780" ht="15.75" customHeight="1">
      <c r="I780" s="33" t="n"/>
      <c r="J780" s="33" t="n"/>
      <c r="K780" s="33" t="n"/>
      <c r="L780" s="33" t="n"/>
    </row>
    <row r="781" ht="15.75" customHeight="1">
      <c r="I781" s="33" t="n"/>
      <c r="J781" s="33" t="n"/>
      <c r="K781" s="33" t="n"/>
      <c r="L781" s="33" t="n"/>
    </row>
    <row r="782" ht="15.75" customHeight="1">
      <c r="I782" s="33" t="n"/>
      <c r="J782" s="33" t="n"/>
      <c r="K782" s="33" t="n"/>
      <c r="L782" s="33" t="n"/>
    </row>
    <row r="783" ht="15.75" customHeight="1">
      <c r="I783" s="33" t="n"/>
      <c r="J783" s="33" t="n"/>
      <c r="K783" s="33" t="n"/>
      <c r="L783" s="33" t="n"/>
    </row>
    <row r="784" ht="15.75" customHeight="1">
      <c r="I784" s="33" t="n"/>
      <c r="J784" s="33" t="n"/>
      <c r="K784" s="33" t="n"/>
      <c r="L784" s="33" t="n"/>
    </row>
    <row r="785" ht="15.75" customHeight="1">
      <c r="I785" s="33" t="n"/>
      <c r="J785" s="33" t="n"/>
      <c r="K785" s="33" t="n"/>
      <c r="L785" s="33" t="n"/>
    </row>
    <row r="786" ht="15.75" customHeight="1">
      <c r="I786" s="33" t="n"/>
      <c r="J786" s="33" t="n"/>
      <c r="K786" s="33" t="n"/>
      <c r="L786" s="33" t="n"/>
    </row>
    <row r="787" ht="15.75" customHeight="1">
      <c r="I787" s="33" t="n"/>
      <c r="J787" s="33" t="n"/>
      <c r="K787" s="33" t="n"/>
      <c r="L787" s="33" t="n"/>
    </row>
    <row r="788" ht="15.75" customHeight="1">
      <c r="I788" s="33" t="n"/>
      <c r="J788" s="33" t="n"/>
      <c r="K788" s="33" t="n"/>
      <c r="L788" s="33" t="n"/>
    </row>
    <row r="789" ht="15.75" customHeight="1">
      <c r="I789" s="33" t="n"/>
      <c r="J789" s="33" t="n"/>
      <c r="K789" s="33" t="n"/>
      <c r="L789" s="33" t="n"/>
    </row>
    <row r="790" ht="15.75" customHeight="1">
      <c r="I790" s="33" t="n"/>
      <c r="J790" s="33" t="n"/>
      <c r="K790" s="33" t="n"/>
      <c r="L790" s="33" t="n"/>
    </row>
    <row r="791" ht="15.75" customHeight="1">
      <c r="I791" s="33" t="n"/>
      <c r="J791" s="33" t="n"/>
      <c r="K791" s="33" t="n"/>
      <c r="L791" s="33" t="n"/>
    </row>
    <row r="792" ht="15.75" customHeight="1">
      <c r="I792" s="33" t="n"/>
      <c r="J792" s="33" t="n"/>
      <c r="K792" s="33" t="n"/>
      <c r="L792" s="33" t="n"/>
    </row>
    <row r="793" ht="15.75" customHeight="1">
      <c r="I793" s="33" t="n"/>
      <c r="J793" s="33" t="n"/>
      <c r="K793" s="33" t="n"/>
      <c r="L793" s="33" t="n"/>
    </row>
    <row r="794" ht="15.75" customHeight="1">
      <c r="I794" s="33" t="n"/>
      <c r="J794" s="33" t="n"/>
      <c r="K794" s="33" t="n"/>
      <c r="L794" s="33" t="n"/>
    </row>
    <row r="795" ht="15.75" customHeight="1">
      <c r="I795" s="33" t="n"/>
      <c r="J795" s="33" t="n"/>
      <c r="K795" s="33" t="n"/>
      <c r="L795" s="33" t="n"/>
    </row>
    <row r="796" ht="15.75" customHeight="1">
      <c r="I796" s="33" t="n"/>
      <c r="J796" s="33" t="n"/>
      <c r="K796" s="33" t="n"/>
      <c r="L796" s="33" t="n"/>
    </row>
    <row r="797" ht="15.75" customHeight="1">
      <c r="I797" s="33" t="n"/>
      <c r="J797" s="33" t="n"/>
      <c r="K797" s="33" t="n"/>
      <c r="L797" s="33" t="n"/>
    </row>
    <row r="798" ht="15.75" customHeight="1">
      <c r="I798" s="33" t="n"/>
      <c r="J798" s="33" t="n"/>
      <c r="K798" s="33" t="n"/>
      <c r="L798" s="33" t="n"/>
    </row>
    <row r="799" ht="15.75" customHeight="1">
      <c r="I799" s="33" t="n"/>
      <c r="J799" s="33" t="n"/>
      <c r="K799" s="33" t="n"/>
      <c r="L799" s="33" t="n"/>
    </row>
    <row r="800" ht="15.75" customHeight="1">
      <c r="I800" s="33" t="n"/>
      <c r="J800" s="33" t="n"/>
      <c r="K800" s="33" t="n"/>
      <c r="L800" s="33" t="n"/>
    </row>
    <row r="801" ht="15.75" customHeight="1">
      <c r="I801" s="33" t="n"/>
      <c r="J801" s="33" t="n"/>
      <c r="K801" s="33" t="n"/>
      <c r="L801" s="33" t="n"/>
    </row>
    <row r="802" ht="15.75" customHeight="1">
      <c r="I802" s="33" t="n"/>
      <c r="J802" s="33" t="n"/>
      <c r="K802" s="33" t="n"/>
      <c r="L802" s="33" t="n"/>
    </row>
    <row r="803" ht="15.75" customHeight="1">
      <c r="I803" s="33" t="n"/>
      <c r="J803" s="33" t="n"/>
      <c r="K803" s="33" t="n"/>
      <c r="L803" s="33" t="n"/>
    </row>
    <row r="804" ht="15.75" customHeight="1">
      <c r="I804" s="33" t="n"/>
      <c r="J804" s="33" t="n"/>
      <c r="K804" s="33" t="n"/>
      <c r="L804" s="33" t="n"/>
    </row>
    <row r="805" ht="15.75" customHeight="1">
      <c r="I805" s="33" t="n"/>
      <c r="J805" s="33" t="n"/>
      <c r="K805" s="33" t="n"/>
      <c r="L805" s="33" t="n"/>
    </row>
    <row r="806" ht="15.75" customHeight="1">
      <c r="I806" s="33" t="n"/>
      <c r="J806" s="33" t="n"/>
      <c r="K806" s="33" t="n"/>
      <c r="L806" s="33" t="n"/>
    </row>
    <row r="807" ht="15.75" customHeight="1">
      <c r="I807" s="33" t="n"/>
      <c r="J807" s="33" t="n"/>
      <c r="K807" s="33" t="n"/>
      <c r="L807" s="33" t="n"/>
    </row>
    <row r="808" ht="15.75" customHeight="1">
      <c r="I808" s="33" t="n"/>
      <c r="J808" s="33" t="n"/>
      <c r="K808" s="33" t="n"/>
      <c r="L808" s="33" t="n"/>
    </row>
    <row r="809" ht="15.75" customHeight="1">
      <c r="I809" s="33" t="n"/>
      <c r="J809" s="33" t="n"/>
      <c r="K809" s="33" t="n"/>
      <c r="L809" s="33" t="n"/>
    </row>
    <row r="810" ht="15.75" customHeight="1">
      <c r="I810" s="33" t="n"/>
      <c r="J810" s="33" t="n"/>
      <c r="K810" s="33" t="n"/>
      <c r="L810" s="33" t="n"/>
    </row>
    <row r="811" ht="15.75" customHeight="1">
      <c r="I811" s="33" t="n"/>
      <c r="J811" s="33" t="n"/>
      <c r="K811" s="33" t="n"/>
      <c r="L811" s="33" t="n"/>
    </row>
    <row r="812" ht="15.75" customHeight="1">
      <c r="I812" s="33" t="n"/>
      <c r="J812" s="33" t="n"/>
      <c r="K812" s="33" t="n"/>
      <c r="L812" s="33" t="n"/>
    </row>
    <row r="813" ht="15.75" customHeight="1">
      <c r="I813" s="33" t="n"/>
      <c r="J813" s="33" t="n"/>
      <c r="K813" s="33" t="n"/>
      <c r="L813" s="33" t="n"/>
    </row>
    <row r="814" ht="15.75" customHeight="1">
      <c r="I814" s="33" t="n"/>
      <c r="J814" s="33" t="n"/>
      <c r="K814" s="33" t="n"/>
      <c r="L814" s="33" t="n"/>
    </row>
    <row r="815" ht="15.75" customHeight="1">
      <c r="I815" s="33" t="n"/>
      <c r="J815" s="33" t="n"/>
      <c r="K815" s="33" t="n"/>
      <c r="L815" s="33" t="n"/>
    </row>
    <row r="816" ht="15.75" customHeight="1">
      <c r="I816" s="33" t="n"/>
      <c r="J816" s="33" t="n"/>
      <c r="K816" s="33" t="n"/>
      <c r="L816" s="33" t="n"/>
    </row>
    <row r="817" ht="15.75" customHeight="1">
      <c r="I817" s="33" t="n"/>
      <c r="J817" s="33" t="n"/>
      <c r="K817" s="33" t="n"/>
      <c r="L817" s="33" t="n"/>
    </row>
    <row r="818" ht="15.75" customHeight="1">
      <c r="I818" s="33" t="n"/>
      <c r="J818" s="33" t="n"/>
      <c r="K818" s="33" t="n"/>
      <c r="L818" s="33" t="n"/>
    </row>
    <row r="819" ht="15.75" customHeight="1">
      <c r="I819" s="33" t="n"/>
      <c r="J819" s="33" t="n"/>
      <c r="K819" s="33" t="n"/>
      <c r="L819" s="33" t="n"/>
    </row>
    <row r="820" ht="15.75" customHeight="1">
      <c r="I820" s="33" t="n"/>
      <c r="J820" s="33" t="n"/>
      <c r="K820" s="33" t="n"/>
      <c r="L820" s="33" t="n"/>
    </row>
    <row r="821" ht="15.75" customHeight="1">
      <c r="I821" s="33" t="n"/>
      <c r="J821" s="33" t="n"/>
      <c r="K821" s="33" t="n"/>
      <c r="L821" s="33" t="n"/>
    </row>
    <row r="822" ht="15.75" customHeight="1">
      <c r="I822" s="33" t="n"/>
      <c r="J822" s="33" t="n"/>
      <c r="K822" s="33" t="n"/>
      <c r="L822" s="33" t="n"/>
    </row>
    <row r="823" ht="15.75" customHeight="1">
      <c r="I823" s="33" t="n"/>
      <c r="J823" s="33" t="n"/>
      <c r="K823" s="33" t="n"/>
      <c r="L823" s="33" t="n"/>
    </row>
    <row r="824" ht="15.75" customHeight="1">
      <c r="I824" s="33" t="n"/>
      <c r="J824" s="33" t="n"/>
      <c r="K824" s="33" t="n"/>
      <c r="L824" s="33" t="n"/>
    </row>
    <row r="825" ht="15.75" customHeight="1">
      <c r="I825" s="33" t="n"/>
      <c r="J825" s="33" t="n"/>
      <c r="K825" s="33" t="n"/>
      <c r="L825" s="33" t="n"/>
    </row>
    <row r="826" ht="15.75" customHeight="1">
      <c r="I826" s="33" t="n"/>
      <c r="J826" s="33" t="n"/>
      <c r="K826" s="33" t="n"/>
      <c r="L826" s="33" t="n"/>
    </row>
    <row r="827" ht="15.75" customHeight="1">
      <c r="I827" s="33" t="n"/>
      <c r="J827" s="33" t="n"/>
      <c r="K827" s="33" t="n"/>
      <c r="L827" s="33" t="n"/>
    </row>
    <row r="828" ht="15.75" customHeight="1">
      <c r="I828" s="33" t="n"/>
      <c r="J828" s="33" t="n"/>
      <c r="K828" s="33" t="n"/>
      <c r="L828" s="33" t="n"/>
    </row>
    <row r="829" ht="15.75" customHeight="1">
      <c r="I829" s="33" t="n"/>
      <c r="J829" s="33" t="n"/>
      <c r="K829" s="33" t="n"/>
      <c r="L829" s="33" t="n"/>
    </row>
    <row r="830" ht="15.75" customHeight="1">
      <c r="I830" s="33" t="n"/>
      <c r="J830" s="33" t="n"/>
      <c r="K830" s="33" t="n"/>
      <c r="L830" s="33" t="n"/>
    </row>
    <row r="831" ht="15.75" customHeight="1">
      <c r="I831" s="33" t="n"/>
      <c r="J831" s="33" t="n"/>
      <c r="K831" s="33" t="n"/>
      <c r="L831" s="33" t="n"/>
    </row>
    <row r="832" ht="15.75" customHeight="1">
      <c r="I832" s="33" t="n"/>
      <c r="J832" s="33" t="n"/>
      <c r="K832" s="33" t="n"/>
      <c r="L832" s="33" t="n"/>
    </row>
    <row r="833" ht="15.75" customHeight="1">
      <c r="I833" s="33" t="n"/>
      <c r="J833" s="33" t="n"/>
      <c r="K833" s="33" t="n"/>
      <c r="L833" s="33" t="n"/>
    </row>
    <row r="834" ht="15.75" customHeight="1">
      <c r="I834" s="33" t="n"/>
      <c r="J834" s="33" t="n"/>
      <c r="K834" s="33" t="n"/>
      <c r="L834" s="33" t="n"/>
    </row>
    <row r="835" ht="15.75" customHeight="1">
      <c r="I835" s="33" t="n"/>
      <c r="J835" s="33" t="n"/>
      <c r="K835" s="33" t="n"/>
      <c r="L835" s="33" t="n"/>
    </row>
    <row r="836" ht="15.75" customHeight="1">
      <c r="I836" s="33" t="n"/>
      <c r="J836" s="33" t="n"/>
      <c r="K836" s="33" t="n"/>
      <c r="L836" s="33" t="n"/>
    </row>
    <row r="837" ht="15.75" customHeight="1">
      <c r="I837" s="33" t="n"/>
      <c r="J837" s="33" t="n"/>
      <c r="K837" s="33" t="n"/>
      <c r="L837" s="33" t="n"/>
    </row>
    <row r="838" ht="15.75" customHeight="1">
      <c r="I838" s="33" t="n"/>
      <c r="J838" s="33" t="n"/>
      <c r="K838" s="33" t="n"/>
      <c r="L838" s="33" t="n"/>
    </row>
    <row r="839" ht="15.75" customHeight="1">
      <c r="I839" s="33" t="n"/>
      <c r="J839" s="33" t="n"/>
      <c r="K839" s="33" t="n"/>
      <c r="L839" s="33" t="n"/>
    </row>
    <row r="840" ht="15.75" customHeight="1">
      <c r="I840" s="33" t="n"/>
      <c r="J840" s="33" t="n"/>
      <c r="K840" s="33" t="n"/>
      <c r="L840" s="33" t="n"/>
    </row>
    <row r="841" ht="15.75" customHeight="1">
      <c r="I841" s="33" t="n"/>
      <c r="J841" s="33" t="n"/>
      <c r="K841" s="33" t="n"/>
      <c r="L841" s="33" t="n"/>
    </row>
    <row r="842" ht="15.75" customHeight="1">
      <c r="I842" s="33" t="n"/>
      <c r="J842" s="33" t="n"/>
      <c r="K842" s="33" t="n"/>
      <c r="L842" s="33" t="n"/>
    </row>
    <row r="843" ht="15.75" customHeight="1">
      <c r="I843" s="33" t="n"/>
      <c r="J843" s="33" t="n"/>
      <c r="K843" s="33" t="n"/>
      <c r="L843" s="33" t="n"/>
    </row>
    <row r="844" ht="15.75" customHeight="1">
      <c r="I844" s="33" t="n"/>
      <c r="J844" s="33" t="n"/>
      <c r="K844" s="33" t="n"/>
      <c r="L844" s="33" t="n"/>
    </row>
    <row r="845" ht="15.75" customHeight="1">
      <c r="I845" s="33" t="n"/>
      <c r="J845" s="33" t="n"/>
      <c r="K845" s="33" t="n"/>
      <c r="L845" s="33" t="n"/>
    </row>
    <row r="846" ht="15.75" customHeight="1">
      <c r="I846" s="33" t="n"/>
      <c r="J846" s="33" t="n"/>
      <c r="K846" s="33" t="n"/>
      <c r="L846" s="33" t="n"/>
    </row>
    <row r="847" ht="15.75" customHeight="1">
      <c r="I847" s="33" t="n"/>
      <c r="J847" s="33" t="n"/>
      <c r="K847" s="33" t="n"/>
      <c r="L847" s="33" t="n"/>
    </row>
    <row r="848" ht="15.75" customHeight="1">
      <c r="I848" s="33" t="n"/>
      <c r="J848" s="33" t="n"/>
      <c r="K848" s="33" t="n"/>
      <c r="L848" s="33" t="n"/>
    </row>
    <row r="849" ht="15.75" customHeight="1">
      <c r="I849" s="33" t="n"/>
      <c r="J849" s="33" t="n"/>
      <c r="K849" s="33" t="n"/>
      <c r="L849" s="33" t="n"/>
    </row>
    <row r="850" ht="15.75" customHeight="1">
      <c r="I850" s="33" t="n"/>
      <c r="J850" s="33" t="n"/>
      <c r="K850" s="33" t="n"/>
      <c r="L850" s="33" t="n"/>
    </row>
    <row r="851" ht="15.75" customHeight="1">
      <c r="I851" s="33" t="n"/>
      <c r="J851" s="33" t="n"/>
      <c r="K851" s="33" t="n"/>
      <c r="L851" s="33" t="n"/>
    </row>
    <row r="852" ht="15.75" customHeight="1">
      <c r="I852" s="33" t="n"/>
      <c r="J852" s="33" t="n"/>
      <c r="K852" s="33" t="n"/>
      <c r="L852" s="33" t="n"/>
    </row>
    <row r="853" ht="15.75" customHeight="1">
      <c r="I853" s="33" t="n"/>
      <c r="J853" s="33" t="n"/>
      <c r="K853" s="33" t="n"/>
      <c r="L853" s="33" t="n"/>
    </row>
    <row r="854" ht="15.75" customHeight="1">
      <c r="I854" s="33" t="n"/>
      <c r="J854" s="33" t="n"/>
      <c r="K854" s="33" t="n"/>
      <c r="L854" s="33" t="n"/>
    </row>
    <row r="855" ht="15.75" customHeight="1">
      <c r="I855" s="33" t="n"/>
      <c r="J855" s="33" t="n"/>
      <c r="K855" s="33" t="n"/>
      <c r="L855" s="33" t="n"/>
    </row>
    <row r="856" ht="15.75" customHeight="1">
      <c r="I856" s="33" t="n"/>
      <c r="J856" s="33" t="n"/>
      <c r="K856" s="33" t="n"/>
      <c r="L856" s="33" t="n"/>
    </row>
    <row r="857" ht="15.75" customHeight="1">
      <c r="I857" s="33" t="n"/>
      <c r="J857" s="33" t="n"/>
      <c r="K857" s="33" t="n"/>
      <c r="L857" s="33" t="n"/>
    </row>
    <row r="858" ht="15.75" customHeight="1">
      <c r="I858" s="33" t="n"/>
      <c r="J858" s="33" t="n"/>
      <c r="K858" s="33" t="n"/>
      <c r="L858" s="33" t="n"/>
    </row>
    <row r="859" ht="15.75" customHeight="1">
      <c r="I859" s="33" t="n"/>
      <c r="J859" s="33" t="n"/>
      <c r="K859" s="33" t="n"/>
      <c r="L859" s="33" t="n"/>
    </row>
    <row r="860" ht="15.75" customHeight="1">
      <c r="I860" s="33" t="n"/>
      <c r="J860" s="33" t="n"/>
      <c r="K860" s="33" t="n"/>
      <c r="L860" s="33" t="n"/>
    </row>
    <row r="861" ht="15.75" customHeight="1">
      <c r="I861" s="33" t="n"/>
      <c r="J861" s="33" t="n"/>
      <c r="K861" s="33" t="n"/>
      <c r="L861" s="33" t="n"/>
    </row>
    <row r="862" ht="15.75" customHeight="1">
      <c r="I862" s="33" t="n"/>
      <c r="J862" s="33" t="n"/>
      <c r="K862" s="33" t="n"/>
      <c r="L862" s="33" t="n"/>
    </row>
    <row r="863" ht="15.75" customHeight="1">
      <c r="I863" s="33" t="n"/>
      <c r="J863" s="33" t="n"/>
      <c r="K863" s="33" t="n"/>
      <c r="L863" s="33" t="n"/>
    </row>
    <row r="864" ht="15.75" customHeight="1">
      <c r="I864" s="33" t="n"/>
      <c r="J864" s="33" t="n"/>
      <c r="K864" s="33" t="n"/>
      <c r="L864" s="33" t="n"/>
    </row>
    <row r="865" ht="15.75" customHeight="1">
      <c r="I865" s="33" t="n"/>
      <c r="J865" s="33" t="n"/>
      <c r="K865" s="33" t="n"/>
      <c r="L865" s="33" t="n"/>
    </row>
    <row r="866" ht="15.75" customHeight="1">
      <c r="I866" s="33" t="n"/>
      <c r="J866" s="33" t="n"/>
      <c r="K866" s="33" t="n"/>
      <c r="L866" s="33" t="n"/>
    </row>
    <row r="867" ht="15.75" customHeight="1">
      <c r="I867" s="33" t="n"/>
      <c r="J867" s="33" t="n"/>
      <c r="K867" s="33" t="n"/>
      <c r="L867" s="33" t="n"/>
    </row>
    <row r="868" ht="15.75" customHeight="1">
      <c r="I868" s="33" t="n"/>
      <c r="J868" s="33" t="n"/>
      <c r="K868" s="33" t="n"/>
      <c r="L868" s="33" t="n"/>
    </row>
    <row r="869" ht="15.75" customHeight="1">
      <c r="I869" s="33" t="n"/>
      <c r="J869" s="33" t="n"/>
      <c r="K869" s="33" t="n"/>
      <c r="L869" s="33" t="n"/>
    </row>
    <row r="870" ht="15.75" customHeight="1">
      <c r="I870" s="33" t="n"/>
      <c r="J870" s="33" t="n"/>
      <c r="K870" s="33" t="n"/>
      <c r="L870" s="33" t="n"/>
    </row>
    <row r="871" ht="15.75" customHeight="1">
      <c r="I871" s="33" t="n"/>
      <c r="J871" s="33" t="n"/>
      <c r="K871" s="33" t="n"/>
      <c r="L871" s="33" t="n"/>
    </row>
    <row r="872" ht="15.75" customHeight="1">
      <c r="I872" s="33" t="n"/>
      <c r="J872" s="33" t="n"/>
      <c r="K872" s="33" t="n"/>
      <c r="L872" s="33" t="n"/>
    </row>
    <row r="873" ht="15.75" customHeight="1">
      <c r="I873" s="33" t="n"/>
      <c r="J873" s="33" t="n"/>
      <c r="K873" s="33" t="n"/>
      <c r="L873" s="33" t="n"/>
    </row>
    <row r="874" ht="15.75" customHeight="1">
      <c r="I874" s="33" t="n"/>
      <c r="J874" s="33" t="n"/>
      <c r="K874" s="33" t="n"/>
      <c r="L874" s="33" t="n"/>
    </row>
    <row r="875" ht="15.75" customHeight="1">
      <c r="I875" s="33" t="n"/>
      <c r="J875" s="33" t="n"/>
      <c r="K875" s="33" t="n"/>
      <c r="L875" s="33" t="n"/>
    </row>
    <row r="876" ht="15.75" customHeight="1">
      <c r="I876" s="33" t="n"/>
      <c r="J876" s="33" t="n"/>
      <c r="K876" s="33" t="n"/>
      <c r="L876" s="33" t="n"/>
    </row>
    <row r="877" ht="15.75" customHeight="1">
      <c r="I877" s="33" t="n"/>
      <c r="J877" s="33" t="n"/>
      <c r="K877" s="33" t="n"/>
      <c r="L877" s="33" t="n"/>
    </row>
    <row r="878" ht="15.75" customHeight="1">
      <c r="I878" s="33" t="n"/>
      <c r="J878" s="33" t="n"/>
      <c r="K878" s="33" t="n"/>
      <c r="L878" s="33" t="n"/>
    </row>
    <row r="879" ht="15.75" customHeight="1">
      <c r="I879" s="33" t="n"/>
      <c r="J879" s="33" t="n"/>
      <c r="K879" s="33" t="n"/>
      <c r="L879" s="33" t="n"/>
    </row>
    <row r="880" ht="15.75" customHeight="1">
      <c r="I880" s="33" t="n"/>
      <c r="J880" s="33" t="n"/>
      <c r="K880" s="33" t="n"/>
      <c r="L880" s="33" t="n"/>
    </row>
    <row r="881" ht="15.75" customHeight="1">
      <c r="I881" s="33" t="n"/>
      <c r="J881" s="33" t="n"/>
      <c r="K881" s="33" t="n"/>
      <c r="L881" s="33" t="n"/>
    </row>
    <row r="882" ht="15.75" customHeight="1">
      <c r="I882" s="33" t="n"/>
      <c r="J882" s="33" t="n"/>
      <c r="K882" s="33" t="n"/>
      <c r="L882" s="33" t="n"/>
    </row>
    <row r="883" ht="15.75" customHeight="1">
      <c r="I883" s="33" t="n"/>
      <c r="J883" s="33" t="n"/>
      <c r="K883" s="33" t="n"/>
      <c r="L883" s="33" t="n"/>
    </row>
    <row r="884" ht="15.75" customHeight="1">
      <c r="I884" s="33" t="n"/>
      <c r="J884" s="33" t="n"/>
      <c r="K884" s="33" t="n"/>
      <c r="L884" s="33" t="n"/>
    </row>
    <row r="885" ht="15.75" customHeight="1">
      <c r="I885" s="33" t="n"/>
      <c r="J885" s="33" t="n"/>
      <c r="K885" s="33" t="n"/>
      <c r="L885" s="33" t="n"/>
    </row>
    <row r="886" ht="15.75" customHeight="1">
      <c r="I886" s="33" t="n"/>
      <c r="J886" s="33" t="n"/>
      <c r="K886" s="33" t="n"/>
      <c r="L886" s="33" t="n"/>
    </row>
    <row r="887" ht="15.75" customHeight="1">
      <c r="I887" s="33" t="n"/>
      <c r="J887" s="33" t="n"/>
      <c r="K887" s="33" t="n"/>
      <c r="L887" s="33" t="n"/>
    </row>
    <row r="888" ht="15.75" customHeight="1">
      <c r="I888" s="33" t="n"/>
      <c r="J888" s="33" t="n"/>
      <c r="K888" s="33" t="n"/>
      <c r="L888" s="33" t="n"/>
    </row>
    <row r="889" ht="15.75" customHeight="1">
      <c r="I889" s="33" t="n"/>
      <c r="J889" s="33" t="n"/>
      <c r="K889" s="33" t="n"/>
      <c r="L889" s="33" t="n"/>
    </row>
    <row r="890" ht="15.75" customHeight="1">
      <c r="I890" s="33" t="n"/>
      <c r="J890" s="33" t="n"/>
      <c r="K890" s="33" t="n"/>
      <c r="L890" s="33" t="n"/>
    </row>
    <row r="891" ht="15.75" customHeight="1">
      <c r="I891" s="33" t="n"/>
      <c r="J891" s="33" t="n"/>
      <c r="K891" s="33" t="n"/>
      <c r="L891" s="33" t="n"/>
    </row>
    <row r="892" ht="15.75" customHeight="1">
      <c r="I892" s="33" t="n"/>
      <c r="J892" s="33" t="n"/>
      <c r="K892" s="33" t="n"/>
      <c r="L892" s="33" t="n"/>
    </row>
    <row r="893" ht="15.75" customHeight="1">
      <c r="I893" s="33" t="n"/>
      <c r="J893" s="33" t="n"/>
      <c r="K893" s="33" t="n"/>
      <c r="L893" s="33" t="n"/>
    </row>
    <row r="894" ht="15.75" customHeight="1">
      <c r="I894" s="33" t="n"/>
      <c r="J894" s="33" t="n"/>
      <c r="K894" s="33" t="n"/>
      <c r="L894" s="33" t="n"/>
    </row>
    <row r="895" ht="15.75" customHeight="1">
      <c r="I895" s="33" t="n"/>
      <c r="J895" s="33" t="n"/>
      <c r="K895" s="33" t="n"/>
      <c r="L895" s="33" t="n"/>
    </row>
    <row r="896" ht="15.75" customHeight="1">
      <c r="I896" s="33" t="n"/>
      <c r="J896" s="33" t="n"/>
      <c r="K896" s="33" t="n"/>
      <c r="L896" s="33" t="n"/>
    </row>
    <row r="897" ht="15.75" customHeight="1">
      <c r="I897" s="33" t="n"/>
      <c r="J897" s="33" t="n"/>
      <c r="K897" s="33" t="n"/>
      <c r="L897" s="33" t="n"/>
    </row>
    <row r="898" ht="15.75" customHeight="1">
      <c r="I898" s="33" t="n"/>
      <c r="J898" s="33" t="n"/>
      <c r="K898" s="33" t="n"/>
      <c r="L898" s="33" t="n"/>
    </row>
    <row r="899" ht="15.75" customHeight="1">
      <c r="I899" s="33" t="n"/>
      <c r="J899" s="33" t="n"/>
      <c r="K899" s="33" t="n"/>
      <c r="L899" s="33" t="n"/>
    </row>
    <row r="900" ht="15.75" customHeight="1">
      <c r="I900" s="33" t="n"/>
      <c r="J900" s="33" t="n"/>
      <c r="K900" s="33" t="n"/>
      <c r="L900" s="33" t="n"/>
    </row>
    <row r="901" ht="15.75" customHeight="1">
      <c r="I901" s="33" t="n"/>
      <c r="J901" s="33" t="n"/>
      <c r="K901" s="33" t="n"/>
      <c r="L901" s="33" t="n"/>
    </row>
    <row r="902" ht="15.75" customHeight="1">
      <c r="I902" s="33" t="n"/>
      <c r="J902" s="33" t="n"/>
      <c r="K902" s="33" t="n"/>
      <c r="L902" s="33" t="n"/>
    </row>
    <row r="903" ht="15.75" customHeight="1">
      <c r="I903" s="33" t="n"/>
      <c r="J903" s="33" t="n"/>
      <c r="K903" s="33" t="n"/>
      <c r="L903" s="33" t="n"/>
    </row>
    <row r="904" ht="15.75" customHeight="1">
      <c r="I904" s="33" t="n"/>
      <c r="J904" s="33" t="n"/>
      <c r="K904" s="33" t="n"/>
      <c r="L904" s="33" t="n"/>
    </row>
    <row r="905" ht="15.75" customHeight="1">
      <c r="I905" s="33" t="n"/>
      <c r="J905" s="33" t="n"/>
      <c r="K905" s="33" t="n"/>
      <c r="L905" s="33" t="n"/>
    </row>
    <row r="906" ht="15.75" customHeight="1">
      <c r="I906" s="33" t="n"/>
      <c r="J906" s="33" t="n"/>
      <c r="K906" s="33" t="n"/>
      <c r="L906" s="33" t="n"/>
    </row>
    <row r="907" ht="15.75" customHeight="1">
      <c r="I907" s="33" t="n"/>
      <c r="J907" s="33" t="n"/>
      <c r="K907" s="33" t="n"/>
      <c r="L907" s="33" t="n"/>
    </row>
    <row r="908" ht="15.75" customHeight="1">
      <c r="I908" s="33" t="n"/>
      <c r="J908" s="33" t="n"/>
      <c r="K908" s="33" t="n"/>
      <c r="L908" s="33" t="n"/>
    </row>
    <row r="909" ht="15.75" customHeight="1">
      <c r="I909" s="33" t="n"/>
      <c r="J909" s="33" t="n"/>
      <c r="K909" s="33" t="n"/>
      <c r="L909" s="33" t="n"/>
    </row>
    <row r="910" ht="15.75" customHeight="1">
      <c r="I910" s="33" t="n"/>
      <c r="J910" s="33" t="n"/>
      <c r="K910" s="33" t="n"/>
      <c r="L910" s="33" t="n"/>
    </row>
    <row r="911" ht="15.75" customHeight="1">
      <c r="I911" s="33" t="n"/>
      <c r="J911" s="33" t="n"/>
      <c r="K911" s="33" t="n"/>
      <c r="L911" s="33" t="n"/>
    </row>
    <row r="912" ht="15.75" customHeight="1">
      <c r="I912" s="33" t="n"/>
      <c r="J912" s="33" t="n"/>
      <c r="K912" s="33" t="n"/>
      <c r="L912" s="33" t="n"/>
    </row>
    <row r="913" ht="15.75" customHeight="1">
      <c r="I913" s="33" t="n"/>
      <c r="J913" s="33" t="n"/>
      <c r="K913" s="33" t="n"/>
      <c r="L913" s="33" t="n"/>
    </row>
    <row r="914" ht="15.75" customHeight="1">
      <c r="I914" s="33" t="n"/>
      <c r="J914" s="33" t="n"/>
      <c r="K914" s="33" t="n"/>
      <c r="L914" s="33" t="n"/>
    </row>
    <row r="915" ht="15.75" customHeight="1">
      <c r="I915" s="33" t="n"/>
      <c r="J915" s="33" t="n"/>
      <c r="K915" s="33" t="n"/>
      <c r="L915" s="33" t="n"/>
    </row>
    <row r="916" ht="15.75" customHeight="1">
      <c r="I916" s="33" t="n"/>
      <c r="J916" s="33" t="n"/>
      <c r="K916" s="33" t="n"/>
      <c r="L916" s="33" t="n"/>
    </row>
    <row r="917" ht="15.75" customHeight="1">
      <c r="I917" s="33" t="n"/>
      <c r="J917" s="33" t="n"/>
      <c r="K917" s="33" t="n"/>
      <c r="L917" s="33" t="n"/>
    </row>
    <row r="918" ht="15.75" customHeight="1">
      <c r="I918" s="33" t="n"/>
      <c r="J918" s="33" t="n"/>
      <c r="K918" s="33" t="n"/>
      <c r="L918" s="33" t="n"/>
    </row>
    <row r="919" ht="15.75" customHeight="1">
      <c r="I919" s="33" t="n"/>
      <c r="J919" s="33" t="n"/>
      <c r="K919" s="33" t="n"/>
      <c r="L919" s="33" t="n"/>
    </row>
    <row r="920" ht="15.75" customHeight="1">
      <c r="I920" s="33" t="n"/>
      <c r="J920" s="33" t="n"/>
      <c r="K920" s="33" t="n"/>
      <c r="L920" s="33" t="n"/>
    </row>
    <row r="921" ht="15.75" customHeight="1">
      <c r="I921" s="33" t="n"/>
      <c r="J921" s="33" t="n"/>
      <c r="K921" s="33" t="n"/>
      <c r="L921" s="33" t="n"/>
    </row>
    <row r="922" ht="15.75" customHeight="1">
      <c r="I922" s="33" t="n"/>
      <c r="J922" s="33" t="n"/>
      <c r="K922" s="33" t="n"/>
      <c r="L922" s="33" t="n"/>
    </row>
    <row r="923" ht="15.75" customHeight="1">
      <c r="I923" s="33" t="n"/>
      <c r="J923" s="33" t="n"/>
      <c r="K923" s="33" t="n"/>
      <c r="L923" s="33" t="n"/>
    </row>
    <row r="924" ht="15.75" customHeight="1">
      <c r="I924" s="33" t="n"/>
      <c r="J924" s="33" t="n"/>
      <c r="K924" s="33" t="n"/>
      <c r="L924" s="33" t="n"/>
    </row>
    <row r="925" ht="15.75" customHeight="1">
      <c r="I925" s="33" t="n"/>
      <c r="J925" s="33" t="n"/>
      <c r="K925" s="33" t="n"/>
      <c r="L925" s="33" t="n"/>
    </row>
    <row r="926" ht="15.75" customHeight="1">
      <c r="I926" s="33" t="n"/>
      <c r="J926" s="33" t="n"/>
      <c r="K926" s="33" t="n"/>
      <c r="L926" s="33" t="n"/>
    </row>
    <row r="927" ht="15.75" customHeight="1">
      <c r="I927" s="33" t="n"/>
      <c r="J927" s="33" t="n"/>
      <c r="K927" s="33" t="n"/>
      <c r="L927" s="33" t="n"/>
    </row>
    <row r="928" ht="15.75" customHeight="1">
      <c r="I928" s="33" t="n"/>
      <c r="J928" s="33" t="n"/>
      <c r="K928" s="33" t="n"/>
      <c r="L928" s="33" t="n"/>
    </row>
    <row r="929" ht="15.75" customHeight="1">
      <c r="I929" s="33" t="n"/>
      <c r="J929" s="33" t="n"/>
      <c r="K929" s="33" t="n"/>
      <c r="L929" s="33" t="n"/>
    </row>
    <row r="930" ht="15.75" customHeight="1">
      <c r="I930" s="33" t="n"/>
      <c r="J930" s="33" t="n"/>
      <c r="K930" s="33" t="n"/>
      <c r="L930" s="33" t="n"/>
    </row>
    <row r="931" ht="15.75" customHeight="1">
      <c r="I931" s="33" t="n"/>
      <c r="J931" s="33" t="n"/>
      <c r="K931" s="33" t="n"/>
      <c r="L931" s="33" t="n"/>
    </row>
    <row r="932" ht="15.75" customHeight="1">
      <c r="I932" s="33" t="n"/>
      <c r="J932" s="33" t="n"/>
      <c r="K932" s="33" t="n"/>
      <c r="L932" s="33" t="n"/>
    </row>
    <row r="933" ht="15.75" customHeight="1">
      <c r="I933" s="33" t="n"/>
      <c r="J933" s="33" t="n"/>
      <c r="K933" s="33" t="n"/>
      <c r="L933" s="33" t="n"/>
    </row>
    <row r="934" ht="15.75" customHeight="1">
      <c r="I934" s="33" t="n"/>
      <c r="J934" s="33" t="n"/>
      <c r="K934" s="33" t="n"/>
      <c r="L934" s="33" t="n"/>
    </row>
    <row r="935" ht="15.75" customHeight="1">
      <c r="I935" s="33" t="n"/>
      <c r="J935" s="33" t="n"/>
      <c r="K935" s="33" t="n"/>
      <c r="L935" s="33" t="n"/>
    </row>
    <row r="936" ht="15.75" customHeight="1">
      <c r="I936" s="33" t="n"/>
      <c r="J936" s="33" t="n"/>
      <c r="K936" s="33" t="n"/>
      <c r="L936" s="33" t="n"/>
    </row>
    <row r="937" ht="15.75" customHeight="1">
      <c r="I937" s="33" t="n"/>
      <c r="J937" s="33" t="n"/>
      <c r="K937" s="33" t="n"/>
      <c r="L937" s="33" t="n"/>
    </row>
    <row r="938" ht="15.75" customHeight="1">
      <c r="I938" s="33" t="n"/>
      <c r="J938" s="33" t="n"/>
      <c r="K938" s="33" t="n"/>
      <c r="L938" s="33" t="n"/>
    </row>
    <row r="939" ht="15.75" customHeight="1">
      <c r="I939" s="33" t="n"/>
      <c r="J939" s="33" t="n"/>
      <c r="K939" s="33" t="n"/>
      <c r="L939" s="33" t="n"/>
    </row>
    <row r="940" ht="15.75" customHeight="1">
      <c r="I940" s="33" t="n"/>
      <c r="J940" s="33" t="n"/>
      <c r="K940" s="33" t="n"/>
      <c r="L940" s="33" t="n"/>
    </row>
    <row r="941" ht="15.75" customHeight="1">
      <c r="I941" s="33" t="n"/>
      <c r="J941" s="33" t="n"/>
      <c r="K941" s="33" t="n"/>
      <c r="L941" s="33" t="n"/>
    </row>
    <row r="942" ht="15.75" customHeight="1">
      <c r="I942" s="33" t="n"/>
      <c r="J942" s="33" t="n"/>
      <c r="K942" s="33" t="n"/>
      <c r="L942" s="33" t="n"/>
    </row>
    <row r="943" ht="15.75" customHeight="1">
      <c r="I943" s="33" t="n"/>
      <c r="J943" s="33" t="n"/>
      <c r="K943" s="33" t="n"/>
      <c r="L943" s="33" t="n"/>
    </row>
    <row r="944" ht="15.75" customHeight="1">
      <c r="I944" s="33" t="n"/>
      <c r="J944" s="33" t="n"/>
      <c r="K944" s="33" t="n"/>
      <c r="L944" s="33" t="n"/>
    </row>
    <row r="945" ht="15.75" customHeight="1">
      <c r="I945" s="33" t="n"/>
      <c r="J945" s="33" t="n"/>
      <c r="K945" s="33" t="n"/>
      <c r="L945" s="33" t="n"/>
    </row>
    <row r="946" ht="15.75" customHeight="1">
      <c r="I946" s="33" t="n"/>
      <c r="J946" s="33" t="n"/>
      <c r="K946" s="33" t="n"/>
      <c r="L946" s="33" t="n"/>
    </row>
    <row r="947" ht="15.75" customHeight="1">
      <c r="I947" s="33" t="n"/>
      <c r="J947" s="33" t="n"/>
      <c r="K947" s="33" t="n"/>
      <c r="L947" s="33" t="n"/>
    </row>
    <row r="948" ht="15.75" customHeight="1">
      <c r="I948" s="33" t="n"/>
      <c r="J948" s="33" t="n"/>
      <c r="K948" s="33" t="n"/>
      <c r="L948" s="33" t="n"/>
    </row>
    <row r="949" ht="15.75" customHeight="1">
      <c r="I949" s="33" t="n"/>
      <c r="J949" s="33" t="n"/>
      <c r="K949" s="33" t="n"/>
      <c r="L949" s="33" t="n"/>
    </row>
    <row r="950" ht="15.75" customHeight="1">
      <c r="I950" s="33" t="n"/>
      <c r="J950" s="33" t="n"/>
      <c r="K950" s="33" t="n"/>
      <c r="L950" s="33" t="n"/>
    </row>
    <row r="951" ht="15.75" customHeight="1">
      <c r="I951" s="33" t="n"/>
      <c r="J951" s="33" t="n"/>
      <c r="K951" s="33" t="n"/>
      <c r="L951" s="33" t="n"/>
    </row>
    <row r="952" ht="15.75" customHeight="1">
      <c r="I952" s="33" t="n"/>
      <c r="J952" s="33" t="n"/>
      <c r="K952" s="33" t="n"/>
      <c r="L952" s="33" t="n"/>
    </row>
    <row r="953" ht="15.75" customHeight="1">
      <c r="I953" s="33" t="n"/>
      <c r="J953" s="33" t="n"/>
      <c r="K953" s="33" t="n"/>
      <c r="L953" s="33" t="n"/>
    </row>
    <row r="954" ht="15.75" customHeight="1">
      <c r="I954" s="33" t="n"/>
      <c r="J954" s="33" t="n"/>
      <c r="K954" s="33" t="n"/>
      <c r="L954" s="33" t="n"/>
    </row>
    <row r="955" ht="15.75" customHeight="1">
      <c r="I955" s="33" t="n"/>
      <c r="J955" s="33" t="n"/>
      <c r="K955" s="33" t="n"/>
      <c r="L955" s="33" t="n"/>
    </row>
    <row r="956" ht="15.75" customHeight="1">
      <c r="I956" s="33" t="n"/>
      <c r="J956" s="33" t="n"/>
      <c r="K956" s="33" t="n"/>
      <c r="L956" s="33" t="n"/>
    </row>
    <row r="957" ht="15.75" customHeight="1">
      <c r="I957" s="33" t="n"/>
      <c r="J957" s="33" t="n"/>
      <c r="K957" s="33" t="n"/>
      <c r="L957" s="33" t="n"/>
    </row>
    <row r="958" ht="15.75" customHeight="1">
      <c r="I958" s="33" t="n"/>
      <c r="J958" s="33" t="n"/>
      <c r="K958" s="33" t="n"/>
      <c r="L958" s="33" t="n"/>
    </row>
    <row r="959" ht="15.75" customHeight="1">
      <c r="I959" s="33" t="n"/>
      <c r="J959" s="33" t="n"/>
      <c r="K959" s="33" t="n"/>
      <c r="L959" s="33" t="n"/>
    </row>
    <row r="960" ht="15.75" customHeight="1">
      <c r="I960" s="33" t="n"/>
      <c r="J960" s="33" t="n"/>
      <c r="K960" s="33" t="n"/>
      <c r="L960" s="33" t="n"/>
    </row>
    <row r="961" ht="15.75" customHeight="1">
      <c r="I961" s="33" t="n"/>
      <c r="J961" s="33" t="n"/>
      <c r="K961" s="33" t="n"/>
      <c r="L961" s="33" t="n"/>
    </row>
    <row r="962" ht="15.75" customHeight="1">
      <c r="I962" s="33" t="n"/>
      <c r="J962" s="33" t="n"/>
      <c r="K962" s="33" t="n"/>
      <c r="L962" s="33" t="n"/>
    </row>
    <row r="963" ht="15.75" customHeight="1">
      <c r="I963" s="33" t="n"/>
      <c r="J963" s="33" t="n"/>
      <c r="K963" s="33" t="n"/>
      <c r="L963" s="33" t="n"/>
    </row>
    <row r="964" ht="15.75" customHeight="1">
      <c r="I964" s="33" t="n"/>
      <c r="J964" s="33" t="n"/>
      <c r="K964" s="33" t="n"/>
      <c r="L964" s="33" t="n"/>
    </row>
    <row r="965" ht="15.75" customHeight="1">
      <c r="I965" s="33" t="n"/>
      <c r="J965" s="33" t="n"/>
      <c r="K965" s="33" t="n"/>
      <c r="L965" s="33" t="n"/>
    </row>
    <row r="966" ht="15.75" customHeight="1">
      <c r="I966" s="33" t="n"/>
      <c r="J966" s="33" t="n"/>
      <c r="K966" s="33" t="n"/>
      <c r="L966" s="33" t="n"/>
    </row>
    <row r="967" ht="15.75" customHeight="1">
      <c r="I967" s="33" t="n"/>
      <c r="J967" s="33" t="n"/>
      <c r="K967" s="33" t="n"/>
      <c r="L967" s="33" t="n"/>
    </row>
    <row r="968" ht="15.75" customHeight="1">
      <c r="I968" s="33" t="n"/>
      <c r="J968" s="33" t="n"/>
      <c r="K968" s="33" t="n"/>
      <c r="L968" s="33" t="n"/>
    </row>
    <row r="969" ht="15.75" customHeight="1">
      <c r="I969" s="33" t="n"/>
      <c r="J969" s="33" t="n"/>
      <c r="K969" s="33" t="n"/>
      <c r="L969" s="33" t="n"/>
    </row>
    <row r="970" ht="15.75" customHeight="1">
      <c r="I970" s="33" t="n"/>
      <c r="J970" s="33" t="n"/>
      <c r="K970" s="33" t="n"/>
      <c r="L970" s="33" t="n"/>
    </row>
    <row r="971" ht="15.75" customHeight="1">
      <c r="I971" s="33" t="n"/>
      <c r="J971" s="33" t="n"/>
      <c r="K971" s="33" t="n"/>
      <c r="L971" s="33" t="n"/>
    </row>
    <row r="972" ht="15.75" customHeight="1">
      <c r="I972" s="33" t="n"/>
      <c r="J972" s="33" t="n"/>
      <c r="K972" s="33" t="n"/>
      <c r="L972" s="33" t="n"/>
    </row>
    <row r="973" ht="15.75" customHeight="1">
      <c r="I973" s="33" t="n"/>
      <c r="J973" s="33" t="n"/>
      <c r="K973" s="33" t="n"/>
      <c r="L973" s="33" t="n"/>
    </row>
    <row r="974" ht="15.75" customHeight="1">
      <c r="I974" s="33" t="n"/>
      <c r="J974" s="33" t="n"/>
      <c r="K974" s="33" t="n"/>
      <c r="L974" s="33" t="n"/>
    </row>
    <row r="975" ht="15.75" customHeight="1">
      <c r="I975" s="33" t="n"/>
      <c r="J975" s="33" t="n"/>
      <c r="K975" s="33" t="n"/>
      <c r="L975" s="33" t="n"/>
    </row>
    <row r="976" ht="15.75" customHeight="1">
      <c r="I976" s="33" t="n"/>
      <c r="J976" s="33" t="n"/>
      <c r="K976" s="33" t="n"/>
      <c r="L976" s="33" t="n"/>
    </row>
    <row r="977" ht="15.75" customHeight="1">
      <c r="I977" s="33" t="n"/>
      <c r="J977" s="33" t="n"/>
      <c r="K977" s="33" t="n"/>
      <c r="L977" s="33" t="n"/>
    </row>
    <row r="978" ht="15.75" customHeight="1">
      <c r="I978" s="33" t="n"/>
      <c r="J978" s="33" t="n"/>
      <c r="K978" s="33" t="n"/>
      <c r="L978" s="33" t="n"/>
    </row>
    <row r="979" ht="15.75" customHeight="1">
      <c r="I979" s="33" t="n"/>
      <c r="J979" s="33" t="n"/>
      <c r="K979" s="33" t="n"/>
      <c r="L979" s="33" t="n"/>
    </row>
    <row r="980" ht="15.75" customHeight="1">
      <c r="I980" s="33" t="n"/>
      <c r="J980" s="33" t="n"/>
      <c r="K980" s="33" t="n"/>
      <c r="L980" s="33" t="n"/>
    </row>
    <row r="981" ht="15.75" customHeight="1">
      <c r="I981" s="33" t="n"/>
      <c r="J981" s="33" t="n"/>
      <c r="K981" s="33" t="n"/>
      <c r="L981" s="33" t="n"/>
    </row>
    <row r="982" ht="15.75" customHeight="1">
      <c r="I982" s="33" t="n"/>
      <c r="J982" s="33" t="n"/>
      <c r="K982" s="33" t="n"/>
      <c r="L982" s="33" t="n"/>
    </row>
    <row r="983" ht="15.75" customHeight="1">
      <c r="I983" s="33" t="n"/>
      <c r="J983" s="33" t="n"/>
      <c r="K983" s="33" t="n"/>
      <c r="L983" s="33" t="n"/>
    </row>
    <row r="984" ht="15.75" customHeight="1">
      <c r="I984" s="33" t="n"/>
      <c r="J984" s="33" t="n"/>
      <c r="K984" s="33" t="n"/>
      <c r="L984" s="33" t="n"/>
    </row>
    <row r="985" ht="15.75" customHeight="1">
      <c r="I985" s="33" t="n"/>
      <c r="J985" s="33" t="n"/>
      <c r="K985" s="33" t="n"/>
      <c r="L985" s="33" t="n"/>
    </row>
    <row r="986" ht="15.75" customHeight="1">
      <c r="I986" s="33" t="n"/>
      <c r="J986" s="33" t="n"/>
      <c r="K986" s="33" t="n"/>
      <c r="L986" s="33" t="n"/>
    </row>
    <row r="987" ht="15.75" customHeight="1">
      <c r="I987" s="33" t="n"/>
      <c r="J987" s="33" t="n"/>
      <c r="K987" s="33" t="n"/>
      <c r="L987" s="33" t="n"/>
    </row>
    <row r="988" ht="15.75" customHeight="1">
      <c r="I988" s="33" t="n"/>
      <c r="J988" s="33" t="n"/>
      <c r="K988" s="33" t="n"/>
      <c r="L988" s="33" t="n"/>
    </row>
    <row r="989" ht="15.75" customHeight="1">
      <c r="I989" s="33" t="n"/>
      <c r="J989" s="33" t="n"/>
      <c r="K989" s="33" t="n"/>
      <c r="L989" s="33" t="n"/>
    </row>
    <row r="990" ht="15.75" customHeight="1">
      <c r="I990" s="33" t="n"/>
      <c r="J990" s="33" t="n"/>
      <c r="K990" s="33" t="n"/>
      <c r="L990" s="33" t="n"/>
    </row>
    <row r="991" ht="15.75" customHeight="1">
      <c r="I991" s="33" t="n"/>
      <c r="J991" s="33" t="n"/>
      <c r="K991" s="33" t="n"/>
      <c r="L991" s="33" t="n"/>
    </row>
    <row r="992" ht="15.75" customHeight="1">
      <c r="I992" s="33" t="n"/>
      <c r="J992" s="33" t="n"/>
      <c r="K992" s="33" t="n"/>
      <c r="L992" s="33" t="n"/>
    </row>
    <row r="993" ht="15.75" customHeight="1">
      <c r="I993" s="33" t="n"/>
      <c r="J993" s="33" t="n"/>
      <c r="K993" s="33" t="n"/>
      <c r="L993" s="33" t="n"/>
    </row>
    <row r="994" ht="15.75" customHeight="1">
      <c r="I994" s="33" t="n"/>
      <c r="J994" s="33" t="n"/>
      <c r="K994" s="33" t="n"/>
      <c r="L994" s="33" t="n"/>
    </row>
    <row r="995" ht="15.75" customHeight="1">
      <c r="I995" s="33" t="n"/>
      <c r="J995" s="33" t="n"/>
      <c r="K995" s="33" t="n"/>
      <c r="L995" s="33" t="n"/>
    </row>
    <row r="996" ht="15.75" customHeight="1">
      <c r="I996" s="33" t="n"/>
      <c r="J996" s="33" t="n"/>
      <c r="K996" s="33" t="n"/>
      <c r="L996" s="33" t="n"/>
    </row>
    <row r="997" ht="15.75" customHeight="1">
      <c r="I997" s="33" t="n"/>
      <c r="J997" s="33" t="n"/>
      <c r="K997" s="33" t="n"/>
      <c r="L997" s="33" t="n"/>
    </row>
    <row r="998" ht="15.75" customHeight="1">
      <c r="I998" s="33" t="n"/>
      <c r="J998" s="33" t="n"/>
      <c r="K998" s="33" t="n"/>
      <c r="L998" s="33" t="n"/>
    </row>
    <row r="999" ht="15.75" customHeight="1">
      <c r="I999" s="33" t="n"/>
      <c r="J999" s="33" t="n"/>
      <c r="K999" s="33" t="n"/>
      <c r="L999" s="33" t="n"/>
    </row>
    <row r="1000" ht="15.75" customHeight="1">
      <c r="I1000" s="33" t="n"/>
      <c r="J1000" s="33" t="n"/>
      <c r="K1000" s="33" t="n"/>
      <c r="L1000" s="33" t="n"/>
    </row>
  </sheetData>
  <autoFilter ref="A1:N28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workbookViewId="0">
      <selection activeCell="C1" sqref="C1"/>
    </sheetView>
  </sheetViews>
  <sheetFormatPr baseColWidth="8" defaultColWidth="12.58203125" defaultRowHeight="15" customHeight="1"/>
  <cols>
    <col width="10" customWidth="1" style="46" min="1" max="1"/>
    <col width="13.83203125" customWidth="1" style="46" min="2" max="3"/>
    <col width="15.33203125" customWidth="1" style="46" min="4" max="6"/>
    <col width="15.25" customWidth="1" style="46" min="7" max="7"/>
    <col width="10.58203125" customWidth="1" style="46" min="8" max="11"/>
    <col width="15.83203125" customWidth="1" style="46" min="12" max="12"/>
    <col width="7.58203125" customWidth="1" style="46" min="13" max="26"/>
    <col width="12.58203125" customWidth="1" style="46" min="27" max="42"/>
    <col width="12.58203125" customWidth="1" style="46" min="43" max="16384"/>
  </cols>
  <sheetData>
    <row r="1" ht="14.25" customHeight="1">
      <c r="A1" s="17" t="inlineStr">
        <is>
          <t>Character</t>
        </is>
      </c>
      <c r="B1" s="17" t="inlineStr">
        <is>
          <t>Element</t>
        </is>
      </c>
      <c r="C1" s="17" t="inlineStr">
        <is>
          <t>Target Lvl</t>
        </is>
      </c>
      <c r="D1" s="17" t="inlineStr">
        <is>
          <t>Seeds Needed</t>
        </is>
      </c>
      <c r="E1" s="17" t="inlineStr">
        <is>
          <t>4* Frag Needed</t>
        </is>
      </c>
      <c r="F1" s="17" t="inlineStr">
        <is>
          <t>5* Frag Needed</t>
        </is>
      </c>
      <c r="G1" s="17" t="inlineStr">
        <is>
          <t>3* Equiv Needed</t>
        </is>
      </c>
      <c r="H1" s="17" t="inlineStr">
        <is>
          <t>Current 3* Equiv</t>
        </is>
      </c>
      <c r="I1" s="17" t="inlineStr">
        <is>
          <t>Current Seeds</t>
        </is>
      </c>
      <c r="J1" s="30" t="inlineStr">
        <is>
          <t>SEEDS GAP</t>
        </is>
      </c>
      <c r="K1" s="30" t="inlineStr">
        <is>
          <t>FRAGS GAP</t>
        </is>
      </c>
      <c r="L1" s="30" t="inlineStr">
        <is>
          <t>COMBINED GAP</t>
        </is>
      </c>
    </row>
    <row r="2" ht="14.25" customHeight="1">
      <c r="A2" s="46" t="inlineStr">
        <is>
          <t>Klee</t>
        </is>
      </c>
      <c r="B2" s="46" t="inlineStr">
        <is>
          <t>Pyro</t>
        </is>
      </c>
      <c r="C2" s="28" t="n">
        <v>90</v>
      </c>
      <c r="D2" s="46">
        <f>IF(C2=90,20,12)</f>
        <v/>
      </c>
      <c r="E2" s="46">
        <f>IF(C2=90,0,6)</f>
        <v/>
      </c>
      <c r="F2" s="46">
        <f>IF(C2=80,0,6)</f>
        <v/>
      </c>
      <c r="G2" s="46">
        <f>E2*3+F2*9</f>
        <v/>
      </c>
      <c r="H2" s="46">
        <f>INDEX($D$5:$D$10,MATCH($B2,$A$5:$A$10,0))</f>
        <v/>
      </c>
      <c r="I2" s="46">
        <f>INDEX($E$5:$E$10,MATCH($B2,$A$5:$A$10,0))</f>
        <v/>
      </c>
      <c r="J2" s="46">
        <f>MAX(D2-I2,0)</f>
        <v/>
      </c>
      <c r="K2" s="46">
        <f>MAX(G2-H2,0)</f>
        <v/>
      </c>
      <c r="L2" s="46">
        <f>J2+K2</f>
        <v/>
      </c>
    </row>
    <row r="3" ht="14.25" customHeight="1">
      <c r="A3" s="46" t="inlineStr">
        <is>
          <t>Razor</t>
        </is>
      </c>
      <c r="B3" s="46" t="inlineStr">
        <is>
          <t>Electro</t>
        </is>
      </c>
      <c r="C3" s="28" t="n">
        <v>90</v>
      </c>
      <c r="D3" s="46">
        <f>IF(C3=90,20,12)</f>
        <v/>
      </c>
      <c r="E3" s="46">
        <f>IF(C3=90,0,6)</f>
        <v/>
      </c>
      <c r="F3" s="46">
        <f>IF(C3=80,0,6)</f>
        <v/>
      </c>
      <c r="G3" s="46">
        <f>E3*3+F3*9</f>
        <v/>
      </c>
      <c r="H3" s="46">
        <f>INDEX($D$5:$D$10,MATCH($B3,$A$5:$A$10,0))</f>
        <v/>
      </c>
      <c r="I3" s="46">
        <f>INDEX($E$5:$E$10,MATCH($B3,$A$5:$A$10,0))</f>
        <v/>
      </c>
      <c r="J3" s="46">
        <f>MAX(D3-I3,0)</f>
        <v/>
      </c>
      <c r="K3" s="46">
        <f>MAX(G3-H3,0)</f>
        <v/>
      </c>
      <c r="L3" s="46">
        <f>J3+K3</f>
        <v/>
      </c>
    </row>
    <row r="4" ht="14.25" customHeight="1"/>
    <row r="5" ht="14.25" customHeight="1">
      <c r="A5" s="17" t="inlineStr">
        <is>
          <t>Element</t>
        </is>
      </c>
      <c r="B5" s="17" t="inlineStr">
        <is>
          <t>Seeds Needed</t>
        </is>
      </c>
      <c r="C5" s="17" t="inlineStr">
        <is>
          <t>3* Equiv Needed</t>
        </is>
      </c>
      <c r="D5" s="17" t="inlineStr">
        <is>
          <t>Current 3* Equiv</t>
        </is>
      </c>
      <c r="E5" s="31" t="inlineStr">
        <is>
          <t>Current Seeds</t>
        </is>
      </c>
      <c r="F5" s="31" t="inlineStr">
        <is>
          <t>Current 5*</t>
        </is>
      </c>
      <c r="G5" s="31" t="inlineStr">
        <is>
          <t>Current 4*</t>
        </is>
      </c>
      <c r="H5" s="31" t="inlineStr">
        <is>
          <t>Current 3*</t>
        </is>
      </c>
      <c r="I5" s="31" t="inlineStr">
        <is>
          <t>Current 2*</t>
        </is>
      </c>
      <c r="J5" s="30" t="inlineStr">
        <is>
          <t>SEEDS GAP</t>
        </is>
      </c>
      <c r="K5" s="30" t="inlineStr">
        <is>
          <t>FRAGS GAP</t>
        </is>
      </c>
    </row>
    <row r="6" ht="14.25" customHeight="1">
      <c r="A6" s="46" t="inlineStr">
        <is>
          <t>Pyro</t>
        </is>
      </c>
      <c r="B6" s="46">
        <f>SUMIFS($D$2:$D$3,$B$2:$B$3,$A6)</f>
        <v/>
      </c>
      <c r="C6" s="46">
        <f>SUMIFS($E$2:$E$3,$B$2:$B$3,$A6)*3+SUMIFS($F$2:$F$3,$B$2:$B$3,$A6)*9</f>
        <v/>
      </c>
      <c r="D6" s="46">
        <f>ROUNDDOWN(I6/3,0)+H6+G6*3+F6*9</f>
        <v/>
      </c>
      <c r="E6" s="28" t="n">
        <v>9</v>
      </c>
      <c r="F6" s="28" t="n">
        <v>0</v>
      </c>
      <c r="G6" s="28" t="n">
        <v>0</v>
      </c>
      <c r="H6" s="28" t="n">
        <v>6</v>
      </c>
      <c r="I6" s="28" t="n">
        <v>33</v>
      </c>
      <c r="J6" s="46">
        <f>MAX(B6-E6,0)</f>
        <v/>
      </c>
      <c r="K6" s="46">
        <f>MAX(C6-D6,0)</f>
        <v/>
      </c>
    </row>
    <row r="7" ht="14.25" customHeight="1">
      <c r="A7" s="46" t="inlineStr">
        <is>
          <t>Cryo</t>
        </is>
      </c>
      <c r="B7" s="46">
        <f>SUMIFS($D$2:$D$3,$B$2:$B$3,$A7)</f>
        <v/>
      </c>
      <c r="C7" s="46">
        <f>SUMIFS($E$2:$E$3,$B$2:$B$3,$A7)*3+SUMIFS($F$2:$F$3,$B$2:$B$3,$A7)*9</f>
        <v/>
      </c>
      <c r="D7" s="46">
        <f>ROUNDDOWN(I7/3,0)+H7+G7*3+F7*9</f>
        <v/>
      </c>
      <c r="E7" s="28" t="n">
        <v>11</v>
      </c>
      <c r="F7" s="28" t="n">
        <v>1</v>
      </c>
      <c r="G7" s="28" t="n">
        <v>0</v>
      </c>
      <c r="H7" s="28" t="n">
        <v>0</v>
      </c>
      <c r="I7" s="28" t="n">
        <v>13</v>
      </c>
      <c r="J7" s="46">
        <f>MAX(B7-E7,0)</f>
        <v/>
      </c>
      <c r="K7" s="46">
        <f>MAX(C7-D7,0)</f>
        <v/>
      </c>
    </row>
    <row r="8" ht="14.25" customHeight="1">
      <c r="A8" s="46" t="inlineStr">
        <is>
          <t>Electro</t>
        </is>
      </c>
      <c r="B8" s="46">
        <f>SUMIFS($D$2:$D$3,$B$2:$B$3,$A8)</f>
        <v/>
      </c>
      <c r="C8" s="46">
        <f>SUMIFS($E$2:$E$3,$B$2:$B$3,$A8)*3+SUMIFS($F$2:$F$3,$B$2:$B$3,$A8)*9</f>
        <v/>
      </c>
      <c r="D8" s="46">
        <f>ROUNDDOWN(I8/3,0)+H8+G8*3+F8*9</f>
        <v/>
      </c>
      <c r="E8" s="28" t="n">
        <v>1</v>
      </c>
      <c r="F8" s="28" t="n">
        <v>0</v>
      </c>
      <c r="G8" s="28" t="n">
        <v>0</v>
      </c>
      <c r="H8" s="28" t="n">
        <v>0</v>
      </c>
      <c r="I8" s="28" t="n">
        <v>39</v>
      </c>
      <c r="J8" s="46">
        <f>MAX(B8-E8,0)</f>
        <v/>
      </c>
      <c r="K8" s="46">
        <f>MAX(C8-D8,0)</f>
        <v/>
      </c>
    </row>
    <row r="9" ht="14.25" customHeight="1">
      <c r="A9" s="46" t="inlineStr">
        <is>
          <t>Hydro</t>
        </is>
      </c>
      <c r="B9" s="46">
        <f>SUMIFS($D$2:$D$3,$B$2:$B$3,$A9)</f>
        <v/>
      </c>
      <c r="C9" s="46">
        <f>SUMIFS($E$2:$E$3,$B$2:$B$3,$A9)*3+SUMIFS($F$2:$F$3,$B$2:$B$3,$A9)*9</f>
        <v/>
      </c>
      <c r="D9" s="46">
        <f>ROUNDDOWN(I9/3,0)+H9+G9*3+F9*9</f>
        <v/>
      </c>
      <c r="E9" s="28" t="n">
        <v>12</v>
      </c>
      <c r="F9" s="28" t="n">
        <v>0</v>
      </c>
      <c r="G9" s="28" t="n">
        <v>0</v>
      </c>
      <c r="H9" s="28" t="n">
        <v>6</v>
      </c>
      <c r="I9" s="28" t="n">
        <v>69</v>
      </c>
      <c r="J9" s="46">
        <f>MAX(B9-E9,0)</f>
        <v/>
      </c>
      <c r="K9" s="46">
        <f>MAX(C9-D9,0)</f>
        <v/>
      </c>
    </row>
    <row r="10" ht="14.25" customHeight="1">
      <c r="A10" s="46" t="inlineStr">
        <is>
          <t>Anemo</t>
        </is>
      </c>
      <c r="B10" s="46">
        <f>SUMIFS($D$2:$D$3,$B$2:$B$3,$A10)</f>
        <v/>
      </c>
      <c r="C10" s="46">
        <f>SUMIFS($E$2:$E$3,$B$2:$B$3,$A10)*3+SUMIFS($F$2:$F$3,$B$2:$B$3,$A10)*9</f>
        <v/>
      </c>
      <c r="D10" s="46">
        <f>ROUNDDOWN(I10/3,0)+H10+G10*3+F10*9</f>
        <v/>
      </c>
      <c r="E10" s="28" t="n">
        <v>1</v>
      </c>
      <c r="F10" s="28" t="n">
        <v>0</v>
      </c>
      <c r="G10" s="28" t="n">
        <v>0</v>
      </c>
      <c r="H10" s="28" t="n">
        <v>2</v>
      </c>
      <c r="I10" s="28" t="n">
        <v>46</v>
      </c>
      <c r="J10" s="46">
        <f>MAX(B10-E10,0)</f>
        <v/>
      </c>
      <c r="K10" s="46">
        <f>MAX(C10-D10,0)</f>
        <v/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conditionalFormatting sqref="L2:L3">
    <cfRule type="colorScale" priority="1">
      <colorScale>
        <cfvo type="formula" val="0"/>
        <cfvo type="percentile" val="50"/>
        <cfvo type="max"/>
        <color rgb="FF00B050"/>
        <color rgb="FFFCFCFF"/>
        <color rgb="FFFF0000"/>
      </colorScale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C1" sqref="C1"/>
    </sheetView>
  </sheetViews>
  <sheetFormatPr baseColWidth="8" defaultColWidth="12.58203125" defaultRowHeight="15" customHeight="1"/>
  <cols>
    <col width="11" customWidth="1" style="46" min="1" max="6"/>
    <col width="7.58203125" customWidth="1" style="46" min="7" max="26"/>
    <col width="12.58203125" customWidth="1" style="46" min="27" max="42"/>
    <col width="12.58203125" customWidth="1" style="46" min="43" max="16384"/>
  </cols>
  <sheetData>
    <row r="1" ht="14.25" customHeight="1">
      <c r="A1" s="20" t="inlineStr">
        <is>
          <t>Rank</t>
        </is>
      </c>
      <c r="B1" s="20" t="inlineStr">
        <is>
          <t>To Next</t>
        </is>
      </c>
      <c r="C1" s="20" t="inlineStr">
        <is>
          <t>Cumulative</t>
        </is>
      </c>
      <c r="D1" s="21" t="n"/>
      <c r="E1" s="20" t="inlineStr">
        <is>
          <t>Current AR</t>
        </is>
      </c>
      <c r="F1" s="20" t="inlineStr">
        <is>
          <t>Daily Resin</t>
        </is>
      </c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r="2" ht="14.25" customHeight="1">
      <c r="A2" s="22" t="n">
        <v>1</v>
      </c>
      <c r="B2" s="21" t="n">
        <v>375</v>
      </c>
      <c r="C2" s="21" t="n">
        <v>0</v>
      </c>
      <c r="D2" s="21" t="n"/>
      <c r="E2" s="23" t="n">
        <v>48</v>
      </c>
      <c r="F2" s="21" t="n">
        <v>180</v>
      </c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r="3" ht="14.25" customHeight="1">
      <c r="A3" s="22" t="n">
        <v>2</v>
      </c>
      <c r="B3" s="21" t="n">
        <v>500</v>
      </c>
      <c r="C3" s="21" t="n">
        <v>375</v>
      </c>
      <c r="D3" s="21" t="n"/>
      <c r="E3" s="22" t="inlineStr">
        <is>
          <t>Goal AR</t>
        </is>
      </c>
      <c r="F3" s="22" t="inlineStr">
        <is>
          <t>Comms EXP</t>
        </is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r="4" ht="14.25" customHeight="1">
      <c r="A4" s="22" t="n">
        <v>3</v>
      </c>
      <c r="B4" s="21" t="n">
        <v>625</v>
      </c>
      <c r="C4" s="21" t="n">
        <v>875</v>
      </c>
      <c r="D4" s="21" t="n"/>
      <c r="E4" s="23" t="n">
        <v>50</v>
      </c>
      <c r="F4" s="21" t="n">
        <v>1500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r="5" ht="14.25" customHeight="1">
      <c r="A5" s="22" t="n">
        <v>4</v>
      </c>
      <c r="B5" s="21" t="n">
        <v>725</v>
      </c>
      <c r="C5" s="24" t="n">
        <v>1500</v>
      </c>
      <c r="D5" s="21" t="n"/>
      <c r="E5" s="22" t="inlineStr">
        <is>
          <t>Current EXP</t>
        </is>
      </c>
      <c r="F5" s="22" t="inlineStr">
        <is>
          <t>Total EXP/day</t>
        </is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r="6" ht="14.25" customHeight="1">
      <c r="A6" s="22" t="n">
        <v>5</v>
      </c>
      <c r="B6" s="21" t="n">
        <v>850</v>
      </c>
      <c r="C6" s="24" t="n">
        <v>2225</v>
      </c>
      <c r="D6" s="21" t="n"/>
      <c r="E6" s="23" t="n">
        <v>11076</v>
      </c>
      <c r="F6" s="21">
        <f>F2/20*100+F4</f>
        <v/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r="7" ht="14.25" customHeight="1">
      <c r="A7" s="22" t="n">
        <v>6</v>
      </c>
      <c r="B7" s="21" t="n">
        <v>950</v>
      </c>
      <c r="C7" s="24" t="n">
        <v>3075</v>
      </c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r="8" ht="14.25" customHeight="1">
      <c r="A8" s="22" t="n">
        <v>7</v>
      </c>
      <c r="B8" s="24" t="n">
        <v>1075</v>
      </c>
      <c r="C8" s="24" t="n">
        <v>4025</v>
      </c>
      <c r="D8" s="21" t="n"/>
      <c r="E8" s="22" t="inlineStr">
        <is>
          <t>Resin Refresh</t>
        </is>
      </c>
      <c r="F8" s="22" t="inlineStr">
        <is>
          <t>Refresh EXP</t>
        </is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r="9" ht="14.25" customHeight="1">
      <c r="A9" s="22" t="n">
        <v>8</v>
      </c>
      <c r="B9" s="24" t="n">
        <v>1175</v>
      </c>
      <c r="C9" s="24" t="n">
        <v>5100</v>
      </c>
      <c r="D9" s="21" t="n"/>
      <c r="E9" s="23" t="n">
        <v>50</v>
      </c>
      <c r="F9" s="21">
        <f>E9*300</f>
        <v/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r="10" ht="14.25" customHeight="1">
      <c r="A10" s="22" t="n">
        <v>9</v>
      </c>
      <c r="B10" s="24" t="n">
        <v>1300</v>
      </c>
      <c r="C10" s="24" t="n">
        <v>6275</v>
      </c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r="11" ht="14.25" customHeight="1">
      <c r="A11" s="22" t="n">
        <v>10</v>
      </c>
      <c r="B11" s="24" t="n">
        <v>1425</v>
      </c>
      <c r="C11" s="24" t="n">
        <v>7575</v>
      </c>
      <c r="D11" s="21" t="n"/>
      <c r="E11" s="22" t="inlineStr">
        <is>
          <t>Days to Goal*</t>
        </is>
      </c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r="12" ht="14.25" customHeight="1">
      <c r="A12" s="22" t="n">
        <v>11</v>
      </c>
      <c r="B12" s="24" t="n">
        <v>1525</v>
      </c>
      <c r="C12" s="24" t="n">
        <v>9000</v>
      </c>
      <c r="D12" s="21" t="n"/>
      <c r="E12" s="21">
        <f t="array" ref="E12">(INDEX($C:$C,MATCH($E$4,$A:$A,0))-INDEX($C:$C,MATCH($E$2,$A:$A,0))-$E$6-$F$9)/$F$6</f>
        <v/>
      </c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r="13" ht="14.25" customHeight="1">
      <c r="A13" s="22" t="n">
        <v>12</v>
      </c>
      <c r="B13" s="24" t="n">
        <v>1650</v>
      </c>
      <c r="C13" s="24" t="n">
        <v>10525</v>
      </c>
      <c r="D13" s="21" t="n"/>
      <c r="E13" s="22" t="inlineStr">
        <is>
          <t>Days to Goal (Rounded Up)*</t>
        </is>
      </c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r="14" ht="14.25" customHeight="1">
      <c r="A14" s="22" t="n">
        <v>13</v>
      </c>
      <c r="B14" s="24" t="n">
        <v>1775</v>
      </c>
      <c r="C14" s="24" t="n">
        <v>12175</v>
      </c>
      <c r="D14" s="21" t="n"/>
      <c r="E14" s="25">
        <f>ROUNDUP(E12,0)</f>
        <v/>
      </c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r="15" ht="14.25" customHeight="1">
      <c r="A15" s="22" t="n">
        <v>14</v>
      </c>
      <c r="B15" s="24" t="n">
        <v>1875</v>
      </c>
      <c r="C15" s="24" t="n">
        <v>13950</v>
      </c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r="16" ht="14.25" customHeight="1">
      <c r="A16" s="22" t="n">
        <v>15</v>
      </c>
      <c r="B16" s="24" t="n">
        <v>2000</v>
      </c>
      <c r="C16" s="24" t="n">
        <v>15825</v>
      </c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r="17" ht="14.25" customHeight="1">
      <c r="A17" s="22" t="n">
        <v>16</v>
      </c>
      <c r="B17" s="24" t="n">
        <v>2375</v>
      </c>
      <c r="C17" s="24" t="n">
        <v>17825</v>
      </c>
      <c r="D17" s="21" t="n"/>
      <c r="E17" s="22" t="inlineStr">
        <is>
          <t>Expected Finish Date</t>
        </is>
      </c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r="18" ht="14.25" customHeight="1">
      <c r="A18" s="22" t="n">
        <v>17</v>
      </c>
      <c r="B18" s="24" t="n">
        <v>2500</v>
      </c>
      <c r="C18" s="24" t="n">
        <v>20200</v>
      </c>
      <c r="D18" s="21" t="n"/>
      <c r="E18" s="26">
        <f>TODAY()+E14</f>
        <v/>
      </c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r="19" ht="14.25" customHeight="1">
      <c r="A19" s="22" t="n">
        <v>18</v>
      </c>
      <c r="B19" s="24" t="n">
        <v>2625</v>
      </c>
      <c r="C19" s="24" t="n">
        <v>22700</v>
      </c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r="20" ht="14.25" customHeight="1">
      <c r="A20" s="22" t="n">
        <v>19</v>
      </c>
      <c r="B20" s="24" t="n">
        <v>2775</v>
      </c>
      <c r="C20" s="24" t="n">
        <v>25325</v>
      </c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r="21" ht="14.25" customHeight="1">
      <c r="A21" s="22" t="n">
        <v>20</v>
      </c>
      <c r="B21" s="24" t="n">
        <v>2825</v>
      </c>
      <c r="C21" s="24" t="n">
        <v>28100</v>
      </c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r="22" ht="14.25" customHeight="1">
      <c r="A22" s="22" t="n">
        <v>21</v>
      </c>
      <c r="B22" s="24" t="n">
        <v>3425</v>
      </c>
      <c r="C22" s="24" t="n">
        <v>30925</v>
      </c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r="23" ht="14.25" customHeight="1">
      <c r="A23" s="22" t="n">
        <v>22</v>
      </c>
      <c r="B23" s="24" t="n">
        <v>3725</v>
      </c>
      <c r="C23" s="24" t="n">
        <v>34350</v>
      </c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r="24" ht="14.25" customHeight="1">
      <c r="A24" s="22" t="n">
        <v>23</v>
      </c>
      <c r="B24" s="24" t="n">
        <v>4000</v>
      </c>
      <c r="C24" s="24" t="n">
        <v>38075</v>
      </c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r="25" ht="14.25" customHeight="1">
      <c r="A25" s="22" t="n">
        <v>24</v>
      </c>
      <c r="B25" s="24" t="n">
        <v>4300</v>
      </c>
      <c r="C25" s="24" t="n">
        <v>42075</v>
      </c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r="26" ht="14.25" customHeight="1">
      <c r="A26" s="22" t="n">
        <v>25</v>
      </c>
      <c r="B26" s="24" t="n">
        <v>4575</v>
      </c>
      <c r="C26" s="24" t="n">
        <v>46375</v>
      </c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r="27" ht="14.25" customHeight="1">
      <c r="A27" s="22" t="n">
        <v>26</v>
      </c>
      <c r="B27" s="24" t="n">
        <v>4875</v>
      </c>
      <c r="C27" s="24" t="n">
        <v>50950</v>
      </c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r="28" ht="14.25" customHeight="1">
      <c r="A28" s="22" t="n">
        <v>27</v>
      </c>
      <c r="B28" s="24" t="n">
        <v>5150</v>
      </c>
      <c r="C28" s="24" t="n">
        <v>55825</v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r="29" ht="14.25" customHeight="1">
      <c r="A29" s="22" t="n">
        <v>28</v>
      </c>
      <c r="B29" s="24" t="n">
        <v>5450</v>
      </c>
      <c r="C29" s="24" t="n">
        <v>60975</v>
      </c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r="30" ht="14.25" customHeight="1">
      <c r="A30" s="22" t="n">
        <v>29</v>
      </c>
      <c r="B30" s="24" t="n">
        <v>5725</v>
      </c>
      <c r="C30" s="24" t="n">
        <v>66425</v>
      </c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r="31" ht="14.25" customHeight="1">
      <c r="A31" s="22" t="n">
        <v>30</v>
      </c>
      <c r="B31" s="24" t="n">
        <v>6025</v>
      </c>
      <c r="C31" s="24" t="n">
        <v>72150</v>
      </c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r="32" ht="14.25" customHeight="1">
      <c r="A32" s="22" t="n">
        <v>31</v>
      </c>
      <c r="B32" s="24" t="n">
        <v>6300</v>
      </c>
      <c r="C32" s="24" t="n">
        <v>78175</v>
      </c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r="33" ht="14.25" customHeight="1">
      <c r="A33" s="22" t="n">
        <v>32</v>
      </c>
      <c r="B33" s="24" t="n">
        <v>6600</v>
      </c>
      <c r="C33" s="24" t="n">
        <v>84475</v>
      </c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r="34" ht="14.25" customHeight="1">
      <c r="A34" s="22" t="n">
        <v>33</v>
      </c>
      <c r="B34" s="24" t="n">
        <v>6900</v>
      </c>
      <c r="C34" s="24" t="n">
        <v>91075</v>
      </c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r="35" ht="14.25" customHeight="1">
      <c r="A35" s="22" t="n">
        <v>34</v>
      </c>
      <c r="B35" s="24" t="n">
        <v>7175</v>
      </c>
      <c r="C35" s="24" t="n">
        <v>97975</v>
      </c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r="36" ht="14.25" customHeight="1">
      <c r="A36" s="22" t="n">
        <v>35</v>
      </c>
      <c r="B36" s="24" t="n">
        <v>7475</v>
      </c>
      <c r="C36" s="24" t="n">
        <v>105150</v>
      </c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r="37" ht="14.25" customHeight="1">
      <c r="A37" s="22" t="n">
        <v>36</v>
      </c>
      <c r="B37" s="24" t="n">
        <v>7750</v>
      </c>
      <c r="C37" s="24" t="n">
        <v>112625</v>
      </c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r="38" ht="14.25" customHeight="1">
      <c r="A38" s="22" t="n">
        <v>37</v>
      </c>
      <c r="B38" s="24" t="n">
        <v>8050</v>
      </c>
      <c r="C38" s="24" t="n">
        <v>120375</v>
      </c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r="39" ht="14.25" customHeight="1">
      <c r="A39" s="22" t="n">
        <v>38</v>
      </c>
      <c r="B39" s="24" t="n">
        <v>8325</v>
      </c>
      <c r="C39" s="24" t="n">
        <v>128425</v>
      </c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r="40" ht="14.25" customHeight="1">
      <c r="A40" s="22" t="n">
        <v>39</v>
      </c>
      <c r="B40" s="24" t="n">
        <v>8625</v>
      </c>
      <c r="C40" s="24" t="n">
        <v>136750</v>
      </c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r="41" ht="14.25" customHeight="1">
      <c r="A41" s="22" t="n">
        <v>40</v>
      </c>
      <c r="B41" s="24" t="n">
        <v>10550</v>
      </c>
      <c r="C41" s="24" t="n">
        <v>145375</v>
      </c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r="42" ht="14.25" customHeight="1">
      <c r="A42" s="22" t="n">
        <v>41</v>
      </c>
      <c r="B42" s="24" t="n">
        <v>11525</v>
      </c>
      <c r="C42" s="24" t="n">
        <v>155925</v>
      </c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r="43" ht="14.25" customHeight="1">
      <c r="A43" s="22" t="n">
        <v>42</v>
      </c>
      <c r="B43" s="24" t="n">
        <v>12475</v>
      </c>
      <c r="C43" s="24" t="n">
        <v>167450</v>
      </c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r="44" ht="14.25" customHeight="1">
      <c r="A44" s="22" t="n">
        <v>43</v>
      </c>
      <c r="B44" s="24" t="n">
        <v>13450</v>
      </c>
      <c r="C44" s="24" t="n">
        <v>179925</v>
      </c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r="45" ht="14.25" customHeight="1">
      <c r="A45" s="22" t="n">
        <v>44</v>
      </c>
      <c r="B45" s="24" t="n">
        <v>14400</v>
      </c>
      <c r="C45" s="24" t="n">
        <v>193375</v>
      </c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r="46" ht="14.25" customHeight="1">
      <c r="A46" s="22" t="n">
        <v>45</v>
      </c>
      <c r="B46" s="24" t="n">
        <v>15350</v>
      </c>
      <c r="C46" s="24" t="n">
        <v>207775</v>
      </c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r="47" ht="14.25" customHeight="1">
      <c r="A47" s="22" t="n">
        <v>46</v>
      </c>
      <c r="B47" s="24" t="n">
        <v>16325</v>
      </c>
      <c r="C47" s="24" t="n">
        <v>223125</v>
      </c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r="48" ht="14.25" customHeight="1">
      <c r="A48" s="22" t="n">
        <v>47</v>
      </c>
      <c r="B48" s="27" t="n">
        <v>17275</v>
      </c>
      <c r="C48" s="27" t="n">
        <v>239450</v>
      </c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r="49" ht="14.25" customHeight="1">
      <c r="A49" s="22" t="n">
        <v>48</v>
      </c>
      <c r="B49" s="27" t="n">
        <v>18250</v>
      </c>
      <c r="C49" s="27" t="n">
        <v>256725</v>
      </c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r="50" ht="14.25" customHeight="1">
      <c r="A50" s="22" t="n">
        <v>49</v>
      </c>
      <c r="B50" s="27" t="n">
        <v>19200</v>
      </c>
      <c r="C50" s="27" t="n">
        <v>274975</v>
      </c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r="51" ht="14.25" customHeight="1">
      <c r="A51" s="22" t="n">
        <v>50</v>
      </c>
      <c r="B51" s="27" t="n">
        <v>26400</v>
      </c>
      <c r="C51" s="27" t="n">
        <v>294175</v>
      </c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r="52" ht="14.25" customHeight="1">
      <c r="A52" s="22" t="n">
        <v>51</v>
      </c>
      <c r="B52" s="27" t="n">
        <v>28800</v>
      </c>
      <c r="C52" s="27" t="n">
        <v>320575</v>
      </c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r="53" ht="14.25" customHeight="1">
      <c r="A53" s="22" t="n">
        <v>52</v>
      </c>
      <c r="B53" s="27" t="n">
        <v>31200</v>
      </c>
      <c r="C53" s="27" t="n">
        <v>349375</v>
      </c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r="54" ht="14.25" customHeight="1">
      <c r="A54" s="22" t="n">
        <v>53</v>
      </c>
      <c r="B54" s="27" t="n">
        <v>33600</v>
      </c>
      <c r="C54" s="27" t="n">
        <v>380575</v>
      </c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r="55" ht="14.25" customHeight="1">
      <c r="A55" s="22" t="n">
        <v>54</v>
      </c>
      <c r="B55" s="27" t="n">
        <v>36000</v>
      </c>
      <c r="C55" s="27" t="n">
        <v>414175</v>
      </c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r="56" ht="14.25" customHeight="1">
      <c r="A56" s="22" t="n">
        <v>55</v>
      </c>
      <c r="B56" s="27" t="n">
        <v>232350</v>
      </c>
      <c r="C56" s="27" t="n">
        <v>450175</v>
      </c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r="57" ht="14.25" customHeight="1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r="58" ht="14.25" customHeight="1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r="59" ht="14.25" customHeight="1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r="60" ht="14.25" customHeight="1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r="61" ht="14.25" customHeight="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r="62" ht="14.25" customHeight="1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r="63" ht="14.25" customHeight="1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r="64" ht="14.25" customHeight="1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r="65" ht="14.25" customHeight="1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r="66" ht="14.2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r="67" ht="14.25" customHeight="1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r="68" ht="14.25" customHeight="1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r="69" ht="14.25" customHeight="1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r="70" ht="14.25" customHeight="1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r="71" ht="14.25" customHeight="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r="72" ht="14.25" customHeight="1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r="73" ht="14.25" customHeight="1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r="74" ht="14.25" customHeight="1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r="75" ht="14.25" customHeight="1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r="76" ht="14.25" customHeight="1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r="77" ht="14.25" customHeight="1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r="78" ht="14.25" customHeight="1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r="79" ht="14.25" customHeight="1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r="80" ht="14.25" customHeight="1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r="81" ht="14.25" customHeight="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r="82" ht="14.25" customHeight="1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r="83" ht="14.25" customHeight="1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r="84" ht="14.25" customHeight="1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r="85" ht="14.25" customHeight="1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r="86" ht="14.25" customHeight="1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r="87" ht="14.25" customHeight="1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r="88" ht="14.25" customHeight="1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r="89" ht="14.25" customHeight="1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r="90" ht="14.25" customHeight="1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r="91" ht="14.25" customHeight="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r="92" ht="14.25" customHeight="1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r="93" ht="14.25" customHeight="1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r="94" ht="14.25" customHeight="1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r="95" ht="14.25" customHeight="1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r="96" ht="14.25" customHeight="1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r="97" ht="14.25" customHeight="1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r="98" ht="14.25" customHeight="1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r="99" ht="14.25" customHeight="1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r="100" ht="14.25" customHeight="1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r="101" ht="14.25" customHeight="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r="102" ht="14.25" customHeight="1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r="103" ht="14.25" customHeight="1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r="104" ht="14.25" customHeight="1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r="105" ht="14.25" customHeight="1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r="106" ht="14.25" customHeight="1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r="107" ht="14.25" customHeight="1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r="108" ht="14.25" customHeight="1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r="109" ht="14.25" customHeight="1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r="110" ht="14.25" customHeight="1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r="111" ht="14.25" customHeight="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r="112" ht="14.25" customHeight="1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r="113" ht="14.25" customHeight="1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r="114" ht="14.25" customHeight="1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r="115" ht="14.25" customHeight="1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r="116" ht="14.25" customHeight="1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r="117" ht="14.25" customHeight="1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r="118" ht="14.25" customHeight="1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r="119" ht="14.25" customHeight="1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r="120" ht="14.25" customHeight="1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r="121" ht="14.25" customHeight="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r="122" ht="14.25" customHeight="1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r="123" ht="14.25" customHeight="1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r="124" ht="14.25" customHeight="1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r="125" ht="14.25" customHeight="1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r="126" ht="14.25" customHeight="1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r="127" ht="14.25" customHeight="1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r="128" ht="14.25" customHeight="1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r="129" ht="14.25" customHeight="1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r="130" ht="14.25" customHeight="1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r="131" ht="14.25" customHeight="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r="132" ht="14.25" customHeight="1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r="133" ht="14.25" customHeight="1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r="134" ht="14.25" customHeight="1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r="135" ht="14.25" customHeight="1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r="136" ht="14.25" customHeight="1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r="137" ht="14.25" customHeight="1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r="138" ht="14.25" customHeight="1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r="139" ht="14.25" customHeight="1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r="140" ht="14.25" customHeight="1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r="141" ht="14.25" customHeight="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r="142" ht="14.25" customHeight="1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r="143" ht="14.25" customHeight="1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r="144" ht="14.25" customHeight="1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r="145" ht="14.25" customHeight="1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r="146" ht="14.25" customHeight="1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r="147" ht="14.25" customHeight="1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r="148" ht="14.25" customHeight="1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r="149" ht="14.25" customHeight="1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r="150" ht="14.25" customHeight="1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r="151" ht="14.25" customHeight="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r="152" ht="14.25" customHeight="1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r="153" ht="14.25" customHeight="1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r="154" ht="14.25" customHeight="1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r="155" ht="14.25" customHeight="1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r="156" ht="14.25" customHeight="1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r="157" ht="14.25" customHeight="1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r="158" ht="14.25" customHeight="1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r="159" ht="14.25" customHeight="1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r="160" ht="14.25" customHeight="1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r="161" ht="14.25" customHeight="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r="162" ht="14.25" customHeight="1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r="163" ht="14.25" customHeight="1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r="164" ht="14.25" customHeight="1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r="165" ht="14.25" customHeight="1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r="166" ht="14.25" customHeight="1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r="167" ht="14.25" customHeight="1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r="168" ht="14.25" customHeight="1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r="169" ht="14.25" customHeight="1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r="170" ht="14.25" customHeight="1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r="171" ht="14.25" customHeight="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r="172" ht="14.25" customHeight="1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r="173" ht="14.25" customHeight="1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r="174" ht="14.25" customHeight="1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r="175" ht="14.25" customHeight="1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r="176" ht="14.25" customHeight="1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r="177" ht="14.25" customHeight="1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r="178" ht="14.25" customHeight="1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r="179" ht="14.25" customHeight="1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r="180" ht="14.25" customHeight="1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r="181" ht="14.25" customHeight="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r="182" ht="14.25" customHeight="1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r="183" ht="14.25" customHeight="1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r="184" ht="14.25" customHeight="1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r="185" ht="14.25" customHeight="1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r="186" ht="14.25" customHeight="1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r="187" ht="14.25" customHeight="1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r="188" ht="14.25" customHeight="1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r="189" ht="14.25" customHeight="1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r="190" ht="14.25" customHeight="1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r="191" ht="14.25" customHeight="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r="192" ht="14.25" customHeight="1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r="193" ht="14.25" customHeight="1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r="194" ht="14.25" customHeight="1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r="195" ht="14.25" customHeight="1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r="196" ht="14.25" customHeight="1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r="197" ht="14.25" customHeight="1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r="198" ht="14.25" customHeight="1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r="199" ht="14.25" customHeight="1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r="200" ht="14.25" customHeight="1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r="201" ht="14.25" customHeight="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r="202" ht="14.25" customHeight="1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r="203" ht="14.25" customHeight="1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r="204" ht="14.25" customHeight="1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r="205" ht="14.25" customHeight="1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r="206" ht="14.25" customHeight="1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r="207" ht="14.25" customHeight="1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r="208" ht="14.25" customHeight="1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r="209" ht="14.25" customHeight="1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r="210" ht="14.25" customHeight="1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r="211" ht="14.25" customHeight="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r="212" ht="14.25" customHeight="1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r="213" ht="14.25" customHeight="1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r="214" ht="14.25" customHeight="1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r="215" ht="14.25" customHeight="1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r="216" ht="14.25" customHeight="1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r="217" ht="14.25" customHeight="1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r="218" ht="14.25" customHeight="1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r="219" ht="14.25" customHeight="1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r="220" ht="14.25" customHeight="1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r="221" ht="14.25" customHeight="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r="222" ht="14.25" customHeight="1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r="223" ht="14.25" customHeight="1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r="224" ht="14.25" customHeight="1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r="225" ht="14.25" customHeight="1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r="226" ht="14.25" customHeight="1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r="227" ht="14.25" customHeight="1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r="228" ht="14.25" customHeight="1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r="229" ht="14.25" customHeight="1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r="230" ht="14.25" customHeight="1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r="231" ht="14.25" customHeight="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r="232" ht="14.25" customHeight="1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r="233" ht="14.25" customHeight="1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r="234" ht="14.25" customHeight="1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r="235" ht="14.25" customHeight="1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r="236" ht="14.25" customHeight="1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r="237" ht="14.25" customHeight="1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r="238" ht="14.25" customHeight="1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r="239" ht="14.25" customHeight="1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r="240" ht="14.25" customHeight="1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r="241" ht="14.25" customHeight="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r="242" ht="14.25" customHeight="1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r="243" ht="14.25" customHeight="1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r="244" ht="14.25" customHeight="1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r="245" ht="14.25" customHeight="1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r="246" ht="14.25" customHeight="1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r="247" ht="14.25" customHeight="1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r="248" ht="14.25" customHeight="1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r="249" ht="14.25" customHeight="1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r="250" ht="14.25" customHeight="1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r="251" ht="14.25" customHeight="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r="252" ht="14.25" customHeight="1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r="253" ht="14.25" customHeight="1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r="254" ht="14.25" customHeight="1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r="255" ht="14.25" customHeight="1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r="256" ht="14.25" customHeight="1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r="257" ht="14.25" customHeight="1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r="258" ht="14.25" customHeight="1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r="259" ht="14.25" customHeight="1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r="260" ht="14.25" customHeight="1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r="261" ht="14.25" customHeight="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r="262" ht="14.25" customHeight="1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r="263" ht="14.25" customHeight="1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r="264" ht="14.25" customHeight="1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r="265" ht="14.25" customHeight="1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r="266" ht="14.25" customHeight="1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r="267" ht="14.25" customHeight="1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r="268" ht="14.25" customHeight="1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r="269" ht="14.25" customHeight="1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r="270" ht="14.25" customHeight="1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r="271" ht="14.25" customHeight="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r="272" ht="14.25" customHeight="1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r="273" ht="14.25" customHeight="1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r="274" ht="14.25" customHeight="1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r="275" ht="14.25" customHeight="1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r="276" ht="14.25" customHeight="1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r="277" ht="14.25" customHeight="1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r="278" ht="14.25" customHeight="1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r="279" ht="14.25" customHeight="1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r="280" ht="14.25" customHeight="1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r="281" ht="14.25" customHeight="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r="282" ht="14.25" customHeight="1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r="283" ht="14.25" customHeight="1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r="284" ht="14.25" customHeight="1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r="285" ht="14.25" customHeight="1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r="286" ht="14.25" customHeight="1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r="287" ht="14.25" customHeight="1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r="288" ht="14.25" customHeight="1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r="289" ht="14.25" customHeight="1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r="290" ht="14.25" customHeight="1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r="291" ht="14.25" customHeight="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r="292" ht="14.25" customHeight="1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r="293" ht="14.25" customHeight="1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r="294" ht="14.25" customHeight="1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r="295" ht="14.25" customHeight="1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r="296" ht="14.25" customHeight="1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r="297" ht="14.25" customHeight="1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r="298" ht="14.25" customHeight="1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r="299" ht="14.25" customHeight="1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r="300" ht="14.25" customHeight="1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r="301" ht="14.25" customHeight="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r="302" ht="14.25" customHeight="1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r="303" ht="14.25" customHeight="1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r="304" ht="14.25" customHeight="1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r="305" ht="14.25" customHeight="1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r="306" ht="14.25" customHeight="1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r="307" ht="14.25" customHeight="1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r="308" ht="14.25" customHeight="1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r="309" ht="14.25" customHeight="1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r="310" ht="14.25" customHeight="1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r="311" ht="14.25" customHeight="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r="312" ht="14.25" customHeight="1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r="313" ht="14.25" customHeight="1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r="314" ht="14.25" customHeight="1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r="315" ht="14.25" customHeight="1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r="316" ht="14.25" customHeight="1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r="317" ht="14.25" customHeight="1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r="318" ht="14.25" customHeight="1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r="319" ht="14.25" customHeight="1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r="320" ht="14.25" customHeight="1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r="321" ht="14.25" customHeight="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r="322" ht="14.25" customHeight="1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r="323" ht="14.25" customHeight="1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r="324" ht="14.25" customHeight="1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r="325" ht="14.25" customHeight="1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r="326" ht="14.25" customHeight="1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r="327" ht="14.25" customHeight="1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r="328" ht="14.25" customHeight="1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r="329" ht="14.25" customHeight="1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r="330" ht="14.25" customHeight="1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r="331" ht="14.25" customHeight="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r="332" ht="14.25" customHeight="1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r="333" ht="14.25" customHeight="1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r="334" ht="14.25" customHeight="1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r="335" ht="14.25" customHeight="1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r="336" ht="14.25" customHeight="1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r="337" ht="14.25" customHeight="1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r="338" ht="14.25" customHeight="1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r="339" ht="14.25" customHeight="1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r="340" ht="14.25" customHeight="1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r="341" ht="14.25" customHeight="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r="342" ht="14.25" customHeight="1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r="343" ht="14.25" customHeight="1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r="344" ht="14.25" customHeight="1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r="345" ht="14.25" customHeight="1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r="346" ht="14.25" customHeight="1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r="347" ht="14.25" customHeight="1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r="348" ht="14.25" customHeight="1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r="349" ht="14.25" customHeight="1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r="350" ht="14.25" customHeight="1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r="351" ht="14.25" customHeight="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r="352" ht="14.25" customHeight="1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r="353" ht="14.25" customHeight="1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r="354" ht="14.25" customHeight="1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r="355" ht="14.25" customHeight="1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r="356" ht="14.25" customHeight="1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r="357" ht="14.25" customHeight="1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r="358" ht="14.25" customHeight="1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r="359" ht="14.25" customHeight="1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r="360" ht="14.25" customHeight="1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r="361" ht="14.25" customHeight="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r="362" ht="14.25" customHeight="1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r="363" ht="14.25" customHeight="1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r="364" ht="14.25" customHeight="1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r="365" ht="14.25" customHeight="1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r="366" ht="14.25" customHeight="1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r="367" ht="14.25" customHeight="1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r="368" ht="14.25" customHeight="1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r="369" ht="14.25" customHeight="1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r="370" ht="14.25" customHeight="1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r="371" ht="14.25" customHeight="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r="372" ht="14.25" customHeight="1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r="373" ht="14.25" customHeight="1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r="374" ht="14.25" customHeight="1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r="375" ht="14.25" customHeight="1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r="376" ht="14.25" customHeight="1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r="377" ht="14.25" customHeight="1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r="378" ht="14.25" customHeight="1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r="379" ht="14.25" customHeight="1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r="380" ht="14.25" customHeight="1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r="381" ht="14.25" customHeight="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r="382" ht="14.25" customHeight="1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r="383" ht="14.25" customHeight="1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r="384" ht="14.25" customHeight="1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r="385" ht="14.25" customHeight="1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r="386" ht="14.25" customHeight="1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r="387" ht="14.25" customHeight="1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r="388" ht="14.25" customHeight="1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r="389" ht="14.25" customHeight="1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r="390" ht="14.25" customHeight="1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r="391" ht="14.25" customHeight="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r="392" ht="14.25" customHeight="1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r="393" ht="14.25" customHeight="1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r="394" ht="14.25" customHeight="1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r="395" ht="14.25" customHeight="1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r="396" ht="14.25" customHeight="1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r="397" ht="14.25" customHeight="1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r="398" ht="14.25" customHeight="1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r="399" ht="14.25" customHeight="1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r="400" ht="14.25" customHeight="1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r="401" ht="14.25" customHeight="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r="402" ht="14.25" customHeight="1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r="403" ht="14.25" customHeight="1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r="404" ht="14.25" customHeight="1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r="405" ht="14.25" customHeight="1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r="406" ht="14.25" customHeight="1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r="407" ht="14.25" customHeight="1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r="408" ht="14.25" customHeight="1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r="409" ht="14.25" customHeight="1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r="410" ht="14.25" customHeight="1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r="411" ht="14.25" customHeight="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r="412" ht="14.25" customHeight="1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r="413" ht="14.25" customHeight="1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r="414" ht="14.25" customHeight="1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r="415" ht="14.25" customHeight="1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r="416" ht="14.25" customHeight="1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r="417" ht="14.25" customHeight="1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r="418" ht="14.25" customHeight="1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r="419" ht="14.25" customHeight="1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r="420" ht="14.25" customHeight="1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r="421" ht="14.25" customHeight="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r="422" ht="14.25" customHeight="1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r="423" ht="14.25" customHeight="1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r="424" ht="14.25" customHeight="1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r="425" ht="14.25" customHeight="1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r="426" ht="14.25" customHeight="1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r="427" ht="14.25" customHeight="1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r="428" ht="14.25" customHeight="1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r="429" ht="14.25" customHeight="1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r="430" ht="14.25" customHeight="1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r="431" ht="14.25" customHeight="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r="432" ht="14.25" customHeight="1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r="433" ht="14.25" customHeight="1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r="434" ht="14.25" customHeight="1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r="435" ht="14.25" customHeight="1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r="436" ht="14.25" customHeight="1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r="437" ht="14.25" customHeight="1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r="438" ht="14.25" customHeight="1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r="439" ht="14.25" customHeight="1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r="440" ht="14.25" customHeight="1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r="441" ht="14.25" customHeight="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r="442" ht="14.25" customHeight="1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r="443" ht="14.25" customHeight="1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r="444" ht="14.25" customHeight="1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r="445" ht="14.25" customHeight="1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r="446" ht="14.25" customHeight="1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r="447" ht="14.25" customHeight="1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r="448" ht="14.25" customHeight="1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r="449" ht="14.25" customHeight="1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r="450" ht="14.25" customHeight="1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r="451" ht="14.25" customHeight="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r="452" ht="14.25" customHeight="1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r="453" ht="14.25" customHeight="1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r="454" ht="14.25" customHeight="1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r="455" ht="14.25" customHeight="1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r="456" ht="14.25" customHeight="1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r="457" ht="14.25" customHeight="1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r="458" ht="14.25" customHeight="1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r="459" ht="14.25" customHeight="1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r="460" ht="14.25" customHeight="1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r="461" ht="14.25" customHeight="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r="462" ht="14.25" customHeight="1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r="463" ht="14.25" customHeight="1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r="464" ht="14.25" customHeight="1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r="465" ht="14.25" customHeight="1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r="466" ht="14.25" customHeight="1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r="467" ht="14.25" customHeight="1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r="468" ht="14.25" customHeight="1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r="469" ht="14.25" customHeight="1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r="470" ht="14.25" customHeight="1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r="471" ht="14.25" customHeight="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r="472" ht="14.25" customHeight="1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r="473" ht="14.25" customHeight="1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r="474" ht="14.25" customHeight="1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r="475" ht="14.25" customHeight="1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r="476" ht="14.25" customHeight="1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r="477" ht="14.25" customHeight="1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r="478" ht="14.25" customHeight="1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r="479" ht="14.25" customHeight="1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r="480" ht="14.25" customHeight="1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r="481" ht="14.25" customHeight="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r="482" ht="14.25" customHeight="1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r="483" ht="14.25" customHeight="1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r="484" ht="14.25" customHeight="1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r="485" ht="14.25" customHeight="1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r="486" ht="14.25" customHeight="1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r="487" ht="14.25" customHeight="1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r="488" ht="14.25" customHeight="1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r="489" ht="14.25" customHeight="1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r="490" ht="14.25" customHeight="1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r="491" ht="14.25" customHeight="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r="492" ht="14.25" customHeight="1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r="493" ht="14.25" customHeight="1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r="494" ht="14.25" customHeight="1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r="495" ht="14.25" customHeight="1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r="496" ht="14.25" customHeight="1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r="497" ht="14.25" customHeight="1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r="498" ht="14.25" customHeight="1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r="499" ht="14.25" customHeight="1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r="500" ht="14.25" customHeight="1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r="501" ht="14.25" customHeight="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r="502" ht="14.25" customHeight="1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r="503" ht="14.25" customHeight="1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r="504" ht="14.25" customHeight="1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r="505" ht="14.25" customHeight="1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r="506" ht="14.25" customHeight="1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r="507" ht="14.25" customHeight="1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r="508" ht="14.25" customHeight="1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r="509" ht="14.25" customHeight="1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r="510" ht="14.25" customHeight="1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r="511" ht="14.25" customHeight="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r="512" ht="14.25" customHeight="1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r="513" ht="14.25" customHeight="1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r="514" ht="14.25" customHeight="1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r="515" ht="14.25" customHeight="1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r="516" ht="14.25" customHeight="1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r="517" ht="14.25" customHeight="1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r="518" ht="14.25" customHeight="1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r="519" ht="14.25" customHeight="1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r="520" ht="14.25" customHeight="1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r="521" ht="14.25" customHeight="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r="522" ht="14.25" customHeight="1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r="523" ht="14.25" customHeight="1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r="524" ht="14.25" customHeight="1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r="525" ht="14.25" customHeight="1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r="526" ht="14.25" customHeight="1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r="527" ht="14.25" customHeight="1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r="528" ht="14.25" customHeight="1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r="529" ht="14.25" customHeight="1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r="530" ht="14.25" customHeight="1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r="531" ht="14.25" customHeight="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r="532" ht="14.25" customHeight="1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r="533" ht="14.25" customHeight="1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r="534" ht="14.25" customHeight="1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r="535" ht="14.25" customHeight="1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r="536" ht="14.25" customHeight="1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r="537" ht="14.25" customHeight="1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r="538" ht="14.25" customHeight="1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r="539" ht="14.25" customHeight="1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r="540" ht="14.25" customHeight="1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r="541" ht="14.25" customHeight="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r="542" ht="14.25" customHeight="1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r="543" ht="14.25" customHeight="1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r="544" ht="14.25" customHeight="1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r="545" ht="14.25" customHeight="1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r="546" ht="14.25" customHeight="1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r="547" ht="14.25" customHeight="1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r="548" ht="14.25" customHeight="1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r="549" ht="14.25" customHeight="1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r="550" ht="14.25" customHeight="1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r="551" ht="14.25" customHeight="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r="552" ht="14.25" customHeight="1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r="553" ht="14.25" customHeight="1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r="554" ht="14.25" customHeight="1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r="555" ht="14.25" customHeight="1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r="556" ht="14.25" customHeight="1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r="557" ht="14.25" customHeight="1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r="558" ht="14.25" customHeight="1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r="559" ht="14.25" customHeight="1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r="560" ht="14.25" customHeight="1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r="561" ht="14.25" customHeight="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r="562" ht="14.25" customHeight="1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r="563" ht="14.25" customHeight="1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r="564" ht="14.25" customHeight="1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r="565" ht="14.25" customHeight="1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r="566" ht="14.25" customHeight="1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r="567" ht="14.25" customHeight="1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r="568" ht="14.25" customHeight="1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r="569" ht="14.25" customHeight="1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r="570" ht="14.25" customHeight="1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r="571" ht="14.25" customHeight="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r="572" ht="14.25" customHeight="1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r="573" ht="14.25" customHeight="1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r="574" ht="14.25" customHeight="1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r="575" ht="14.25" customHeight="1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r="576" ht="14.25" customHeight="1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r="577" ht="14.25" customHeight="1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r="578" ht="14.25" customHeight="1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r="579" ht="14.25" customHeight="1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r="580" ht="14.25" customHeight="1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r="581" ht="14.25" customHeight="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r="582" ht="14.25" customHeight="1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r="583" ht="14.25" customHeight="1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r="584" ht="14.25" customHeight="1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r="585" ht="14.25" customHeight="1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r="586" ht="14.25" customHeight="1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r="587" ht="14.25" customHeight="1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r="588" ht="14.25" customHeight="1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r="589" ht="14.25" customHeight="1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r="590" ht="14.25" customHeight="1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r="591" ht="14.25" customHeight="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r="592" ht="14.25" customHeight="1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r="593" ht="14.25" customHeight="1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r="594" ht="14.25" customHeight="1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r="595" ht="14.25" customHeight="1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r="596" ht="14.25" customHeight="1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r="597" ht="14.25" customHeight="1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r="598" ht="14.25" customHeight="1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r="599" ht="14.25" customHeight="1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r="600" ht="14.25" customHeight="1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r="601" ht="14.25" customHeight="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r="602" ht="14.25" customHeight="1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r="603" ht="14.25" customHeight="1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r="604" ht="14.25" customHeight="1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r="605" ht="14.25" customHeight="1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r="606" ht="14.25" customHeight="1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r="607" ht="14.25" customHeight="1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r="608" ht="14.25" customHeight="1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r="609" ht="14.25" customHeight="1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r="610" ht="14.25" customHeight="1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r="611" ht="14.25" customHeight="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r="612" ht="14.25" customHeight="1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r="613" ht="14.25" customHeight="1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r="614" ht="14.25" customHeight="1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r="615" ht="14.25" customHeight="1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r="616" ht="14.25" customHeight="1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r="617" ht="14.25" customHeight="1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r="618" ht="14.25" customHeight="1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r="619" ht="14.25" customHeight="1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r="620" ht="14.25" customHeight="1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r="621" ht="14.25" customHeight="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r="622" ht="14.25" customHeight="1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r="623" ht="14.25" customHeight="1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r="624" ht="14.25" customHeight="1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r="625" ht="14.25" customHeight="1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r="626" ht="14.25" customHeight="1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r="627" ht="14.25" customHeight="1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r="628" ht="14.25" customHeight="1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r="629" ht="14.25" customHeight="1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r="630" ht="14.25" customHeight="1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r="631" ht="14.25" customHeight="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r="632" ht="14.25" customHeight="1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r="633" ht="14.25" customHeight="1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r="634" ht="14.25" customHeight="1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r="635" ht="14.25" customHeight="1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r="636" ht="14.25" customHeight="1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r="637" ht="14.25" customHeight="1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r="638" ht="14.25" customHeight="1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r="639" ht="14.25" customHeight="1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r="640" ht="14.25" customHeight="1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r="641" ht="14.25" customHeight="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r="642" ht="14.25" customHeight="1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r="643" ht="14.25" customHeight="1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r="644" ht="14.25" customHeight="1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r="645" ht="14.25" customHeight="1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r="646" ht="14.25" customHeight="1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r="647" ht="14.25" customHeight="1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r="648" ht="14.25" customHeight="1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r="649" ht="14.25" customHeight="1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r="650" ht="14.25" customHeight="1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r="651" ht="14.25" customHeight="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r="652" ht="14.25" customHeight="1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r="653" ht="14.25" customHeight="1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r="654" ht="14.25" customHeight="1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r="655" ht="14.25" customHeight="1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r="656" ht="14.25" customHeight="1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r="657" ht="14.25" customHeight="1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r="658" ht="14.25" customHeight="1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r="659" ht="14.25" customHeight="1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r="660" ht="14.25" customHeight="1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r="661" ht="14.25" customHeight="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r="662" ht="14.25" customHeight="1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r="663" ht="14.25" customHeight="1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r="664" ht="14.25" customHeight="1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r="665" ht="14.25" customHeight="1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r="666" ht="14.25" customHeight="1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r="667" ht="14.25" customHeight="1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r="668" ht="14.25" customHeight="1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r="669" ht="14.25" customHeight="1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r="670" ht="14.25" customHeight="1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r="671" ht="14.25" customHeight="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r="672" ht="14.25" customHeight="1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r="673" ht="14.25" customHeight="1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r="674" ht="14.25" customHeight="1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r="675" ht="14.25" customHeight="1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r="676" ht="14.25" customHeight="1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r="677" ht="14.25" customHeight="1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r="678" ht="14.25" customHeight="1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r="679" ht="14.25" customHeight="1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r="680" ht="14.25" customHeight="1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r="681" ht="14.25" customHeight="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r="682" ht="14.25" customHeight="1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r="683" ht="14.25" customHeight="1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r="684" ht="14.25" customHeight="1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r="685" ht="14.25" customHeight="1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r="686" ht="14.25" customHeight="1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r="687" ht="14.25" customHeight="1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r="688" ht="14.25" customHeight="1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r="689" ht="14.25" customHeight="1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r="690" ht="14.25" customHeight="1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r="691" ht="14.25" customHeight="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r="692" ht="14.25" customHeight="1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r="693" ht="14.25" customHeight="1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r="694" ht="14.25" customHeight="1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r="695" ht="14.25" customHeight="1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r="696" ht="14.25" customHeight="1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r="697" ht="14.25" customHeight="1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r="698" ht="14.25" customHeight="1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r="699" ht="14.25" customHeight="1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r="700" ht="14.25" customHeight="1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r="701" ht="14.25" customHeight="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r="702" ht="14.25" customHeight="1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r="703" ht="14.25" customHeight="1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r="704" ht="14.25" customHeight="1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r="705" ht="14.25" customHeight="1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r="706" ht="14.25" customHeight="1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r="707" ht="14.25" customHeight="1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r="708" ht="14.25" customHeight="1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r="709" ht="14.25" customHeight="1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r="710" ht="14.25" customHeight="1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r="711" ht="14.25" customHeight="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r="712" ht="14.25" customHeight="1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r="713" ht="14.25" customHeight="1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r="714" ht="14.25" customHeight="1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r="715" ht="14.25" customHeight="1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r="716" ht="14.25" customHeight="1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r="717" ht="14.25" customHeight="1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r="718" ht="14.25" customHeight="1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r="719" ht="14.25" customHeight="1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r="720" ht="14.25" customHeight="1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r="721" ht="14.25" customHeight="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r="722" ht="14.25" customHeight="1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r="723" ht="14.25" customHeight="1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r="724" ht="14.25" customHeight="1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r="725" ht="14.25" customHeight="1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r="726" ht="14.25" customHeight="1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r="727" ht="14.25" customHeight="1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r="728" ht="14.25" customHeight="1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r="729" ht="14.25" customHeight="1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r="730" ht="14.25" customHeight="1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r="731" ht="14.25" customHeight="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r="732" ht="14.25" customHeight="1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r="733" ht="14.25" customHeight="1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r="734" ht="14.25" customHeight="1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r="735" ht="14.25" customHeight="1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r="736" ht="14.25" customHeight="1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r="737" ht="14.25" customHeight="1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r="738" ht="14.25" customHeight="1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r="739" ht="14.25" customHeight="1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r="740" ht="14.25" customHeight="1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r="741" ht="14.25" customHeight="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r="742" ht="14.25" customHeight="1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r="743" ht="14.25" customHeight="1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r="744" ht="14.25" customHeight="1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r="745" ht="14.25" customHeight="1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r="746" ht="14.25" customHeight="1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r="747" ht="14.25" customHeight="1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r="748" ht="14.25" customHeight="1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r="749" ht="14.25" customHeight="1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r="750" ht="14.25" customHeight="1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r="751" ht="14.25" customHeight="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r="752" ht="14.25" customHeight="1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r="753" ht="14.25" customHeight="1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r="754" ht="14.25" customHeight="1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r="755" ht="14.25" customHeight="1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r="756" ht="14.25" customHeight="1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r="757" ht="14.25" customHeight="1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r="758" ht="14.25" customHeight="1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r="759" ht="14.25" customHeight="1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r="760" ht="14.25" customHeight="1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r="761" ht="14.25" customHeight="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r="762" ht="14.25" customHeight="1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r="763" ht="14.25" customHeight="1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r="764" ht="14.25" customHeight="1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r="765" ht="14.25" customHeight="1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r="766" ht="14.25" customHeight="1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r="767" ht="14.25" customHeight="1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r="768" ht="14.25" customHeight="1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r="769" ht="14.25" customHeight="1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r="770" ht="14.25" customHeight="1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r="771" ht="14.25" customHeight="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r="772" ht="14.25" customHeight="1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r="773" ht="14.25" customHeight="1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r="774" ht="14.25" customHeight="1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r="775" ht="14.25" customHeight="1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r="776" ht="14.25" customHeight="1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r="777" ht="14.25" customHeight="1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r="778" ht="14.25" customHeight="1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r="779" ht="14.25" customHeight="1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r="780" ht="14.25" customHeight="1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r="781" ht="14.25" customHeight="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r="782" ht="14.25" customHeight="1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r="783" ht="14.25" customHeight="1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r="784" ht="14.25" customHeight="1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r="785" ht="14.25" customHeight="1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r="786" ht="14.25" customHeight="1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r="787" ht="14.25" customHeight="1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r="788" ht="14.25" customHeight="1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r="789" ht="14.25" customHeight="1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r="790" ht="14.25" customHeight="1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r="791" ht="14.25" customHeight="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r="792" ht="14.25" customHeight="1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r="793" ht="14.25" customHeight="1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r="794" ht="14.25" customHeight="1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r="795" ht="14.25" customHeight="1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r="796" ht="14.25" customHeight="1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r="797" ht="14.25" customHeight="1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r="798" ht="14.25" customHeight="1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r="799" ht="14.25" customHeight="1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r="800" ht="14.25" customHeight="1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r="801" ht="14.25" customHeight="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r="802" ht="14.25" customHeight="1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r="803" ht="14.25" customHeight="1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r="804" ht="14.25" customHeight="1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r="805" ht="14.25" customHeight="1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r="806" ht="14.25" customHeight="1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r="807" ht="14.25" customHeight="1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r="808" ht="14.25" customHeight="1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r="809" ht="14.25" customHeight="1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r="810" ht="14.25" customHeight="1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r="811" ht="14.25" customHeight="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r="812" ht="14.25" customHeight="1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r="813" ht="14.25" customHeight="1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r="814" ht="14.25" customHeight="1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r="815" ht="14.25" customHeight="1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r="816" ht="14.25" customHeight="1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r="817" ht="14.25" customHeight="1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r="818" ht="14.25" customHeight="1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r="819" ht="14.25" customHeight="1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r="820" ht="14.25" customHeight="1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r="821" ht="14.25" customHeight="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r="822" ht="14.25" customHeight="1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r="823" ht="14.25" customHeight="1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r="824" ht="14.25" customHeight="1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r="825" ht="14.25" customHeight="1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r="826" ht="14.25" customHeight="1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r="827" ht="14.25" customHeight="1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r="828" ht="14.25" customHeight="1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r="829" ht="14.25" customHeight="1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r="830" ht="14.25" customHeight="1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r="831" ht="14.25" customHeight="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r="832" ht="14.25" customHeight="1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r="833" ht="14.25" customHeight="1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r="834" ht="14.25" customHeight="1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r="835" ht="14.25" customHeight="1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r="836" ht="14.25" customHeight="1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r="837" ht="14.25" customHeight="1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r="838" ht="14.25" customHeight="1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r="839" ht="14.25" customHeight="1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r="840" ht="14.25" customHeight="1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r="841" ht="14.25" customHeight="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r="842" ht="14.25" customHeight="1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r="843" ht="14.25" customHeight="1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r="844" ht="14.25" customHeight="1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r="845" ht="14.25" customHeight="1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r="846" ht="14.25" customHeight="1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r="847" ht="14.25" customHeight="1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r="848" ht="14.25" customHeight="1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r="849" ht="14.25" customHeight="1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r="850" ht="14.25" customHeight="1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r="851" ht="14.25" customHeight="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r="852" ht="14.25" customHeight="1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r="853" ht="14.25" customHeight="1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r="854" ht="14.25" customHeight="1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r="855" ht="14.25" customHeight="1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r="856" ht="14.25" customHeight="1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r="857" ht="14.25" customHeight="1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r="858" ht="14.25" customHeight="1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r="859" ht="14.25" customHeight="1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r="860" ht="14.25" customHeight="1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r="861" ht="14.25" customHeight="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r="862" ht="14.25" customHeight="1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r="863" ht="14.25" customHeight="1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r="864" ht="14.25" customHeight="1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r="865" ht="14.25" customHeight="1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r="866" ht="14.25" customHeight="1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r="867" ht="14.25" customHeight="1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r="868" ht="14.25" customHeight="1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r="869" ht="14.25" customHeight="1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r="870" ht="14.25" customHeight="1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r="871" ht="14.25" customHeight="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r="872" ht="14.25" customHeight="1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r="873" ht="14.25" customHeight="1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r="874" ht="14.25" customHeight="1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r="875" ht="14.25" customHeight="1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r="876" ht="14.25" customHeight="1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r="877" ht="14.25" customHeight="1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r="878" ht="14.25" customHeight="1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r="879" ht="14.25" customHeight="1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r="880" ht="14.25" customHeight="1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r="881" ht="14.25" customHeight="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r="882" ht="14.25" customHeight="1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r="883" ht="14.25" customHeight="1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r="884" ht="14.25" customHeight="1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r="885" ht="14.25" customHeight="1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r="886" ht="14.25" customHeight="1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r="887" ht="14.25" customHeight="1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r="888" ht="14.25" customHeight="1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r="889" ht="14.25" customHeight="1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r="890" ht="14.25" customHeight="1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r="891" ht="14.25" customHeight="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r="892" ht="14.25" customHeight="1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r="893" ht="14.25" customHeight="1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r="894" ht="14.25" customHeight="1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r="895" ht="14.25" customHeight="1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r="896" ht="14.25" customHeight="1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r="897" ht="14.25" customHeight="1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r="898" ht="14.25" customHeight="1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r="899" ht="14.25" customHeight="1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r="900" ht="14.25" customHeight="1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r="901" ht="14.25" customHeight="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r="902" ht="14.25" customHeight="1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r="903" ht="14.25" customHeight="1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r="904" ht="14.25" customHeight="1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r="905" ht="14.25" customHeight="1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r="906" ht="14.25" customHeight="1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r="907" ht="14.25" customHeight="1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r="908" ht="14.25" customHeight="1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r="909" ht="14.25" customHeight="1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r="910" ht="14.25" customHeight="1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r="911" ht="14.25" customHeight="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r="912" ht="14.25" customHeight="1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r="913" ht="14.25" customHeight="1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r="914" ht="14.25" customHeight="1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r="915" ht="14.25" customHeight="1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r="916" ht="14.25" customHeight="1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r="917" ht="14.25" customHeight="1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r="918" ht="14.25" customHeight="1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r="919" ht="14.25" customHeight="1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r="920" ht="14.25" customHeight="1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r="921" ht="14.25" customHeight="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r="922" ht="14.25" customHeight="1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r="923" ht="14.25" customHeight="1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r="924" ht="14.25" customHeight="1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r="925" ht="14.25" customHeight="1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r="926" ht="14.25" customHeight="1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r="927" ht="14.25" customHeight="1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r="928" ht="14.25" customHeight="1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r="929" ht="14.25" customHeight="1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r="930" ht="14.25" customHeight="1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r="931" ht="14.25" customHeight="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r="932" ht="14.25" customHeight="1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r="933" ht="14.25" customHeight="1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r="934" ht="14.25" customHeight="1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r="935" ht="14.25" customHeight="1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r="936" ht="14.25" customHeight="1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r="937" ht="14.25" customHeight="1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r="938" ht="14.25" customHeight="1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r="939" ht="14.25" customHeight="1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r="940" ht="14.25" customHeight="1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r="941" ht="14.25" customHeight="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r="942" ht="14.25" customHeight="1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r="943" ht="14.25" customHeight="1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r="944" ht="14.25" customHeight="1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r="945" ht="14.25" customHeight="1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r="946" ht="14.25" customHeight="1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r="947" ht="14.25" customHeight="1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r="948" ht="14.25" customHeight="1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r="949" ht="14.25" customHeight="1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r="950" ht="14.25" customHeight="1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r="951" ht="14.25" customHeight="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r="952" ht="14.25" customHeight="1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r="953" ht="14.25" customHeight="1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r="954" ht="14.25" customHeight="1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r="955" ht="14.25" customHeight="1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r="956" ht="14.25" customHeight="1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r="957" ht="14.25" customHeight="1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r="958" ht="14.25" customHeight="1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r="959" ht="14.25" customHeight="1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r="960" ht="14.25" customHeight="1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r="961" ht="14.25" customHeight="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r="962" ht="14.25" customHeight="1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r="963" ht="14.25" customHeight="1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r="964" ht="14.25" customHeight="1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r="965" ht="14.25" customHeight="1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r="966" ht="14.25" customHeight="1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r="967" ht="14.25" customHeight="1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r="968" ht="14.25" customHeight="1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r="969" ht="14.25" customHeight="1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r="970" ht="14.25" customHeight="1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r="971" ht="14.25" customHeight="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r="972" ht="14.25" customHeight="1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r="973" ht="14.25" customHeight="1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r="974" ht="14.25" customHeight="1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r="975" ht="14.25" customHeight="1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r="976" ht="14.25" customHeight="1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r="977" ht="14.25" customHeight="1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r="978" ht="14.25" customHeight="1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r="979" ht="14.25" customHeight="1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r="980" ht="14.25" customHeight="1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r="981" ht="14.25" customHeight="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r="982" ht="14.25" customHeight="1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r="983" ht="14.25" customHeight="1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r="984" ht="14.25" customHeight="1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r="985" ht="14.25" customHeight="1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r="986" ht="14.25" customHeight="1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r="987" ht="14.25" customHeight="1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r="988" ht="14.25" customHeight="1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r="989" ht="14.25" customHeight="1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r="990" ht="14.25" customHeight="1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r="991" ht="14.25" customHeight="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r="992" ht="14.25" customHeight="1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r="993" ht="14.25" customHeight="1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r="994" ht="14.25" customHeight="1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r="995" ht="14.25" customHeight="1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r="996" ht="14.25" customHeight="1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r="997" ht="14.25" customHeight="1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r="998" ht="14.25" customHeight="1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r="999" ht="14.25" customHeight="1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r="1000" ht="14.25" customHeight="1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showGridLines="0" workbookViewId="0">
      <selection activeCell="C1" sqref="C1"/>
    </sheetView>
  </sheetViews>
  <sheetFormatPr baseColWidth="8" defaultColWidth="12.58203125" defaultRowHeight="15" customHeight="1"/>
  <cols>
    <col width="18" customWidth="1" style="46" min="1" max="1"/>
    <col width="11" customWidth="1" style="46" min="2" max="2"/>
    <col width="10.33203125" customWidth="1" style="46" min="3" max="4"/>
    <col width="8.83203125" customWidth="1" style="46" min="5" max="5"/>
    <col width="7.58203125" customWidth="1" style="46" min="6" max="26"/>
    <col width="12.58203125" customWidth="1" style="46" min="27" max="42"/>
    <col width="12.58203125" customWidth="1" style="46" min="43" max="16384"/>
  </cols>
  <sheetData>
    <row r="1" ht="14.25" customHeight="1">
      <c r="A1" s="17" t="inlineStr">
        <is>
          <t>Task</t>
        </is>
      </c>
      <c r="B1" s="17" t="inlineStr">
        <is>
          <t>Type</t>
        </is>
      </c>
      <c r="C1" s="17" t="inlineStr">
        <is>
          <t>BEP</t>
        </is>
      </c>
      <c r="D1" s="17" t="inlineStr">
        <is>
          <t>Projected</t>
        </is>
      </c>
      <c r="E1" s="17" t="inlineStr">
        <is>
          <t>Actuals</t>
        </is>
      </c>
    </row>
    <row r="2" ht="14.25" customHeight="1">
      <c r="A2" s="46" t="inlineStr">
        <is>
          <t>Monday</t>
        </is>
      </c>
      <c r="B2" s="46" t="inlineStr">
        <is>
          <t>Daily</t>
        </is>
      </c>
      <c r="C2" s="46">
        <f>120+150+150+225</f>
        <v/>
      </c>
      <c r="D2" s="18" t="inlineStr">
        <is>
          <t>x</t>
        </is>
      </c>
      <c r="E2" s="18" t="n">
        <v>270</v>
      </c>
    </row>
    <row r="3" ht="14.25" customHeight="1">
      <c r="A3" s="46" t="inlineStr">
        <is>
          <t>Tuesday</t>
        </is>
      </c>
      <c r="B3" s="46" t="inlineStr">
        <is>
          <t>Daily</t>
        </is>
      </c>
      <c r="C3" s="46">
        <f>120+150+150+225</f>
        <v/>
      </c>
      <c r="D3" s="18" t="inlineStr">
        <is>
          <t>x</t>
        </is>
      </c>
      <c r="E3" s="18">
        <f>120+150+150+225</f>
        <v/>
      </c>
    </row>
    <row r="4" ht="14.25" customHeight="1">
      <c r="A4" s="46" t="inlineStr">
        <is>
          <t>Wednesday</t>
        </is>
      </c>
      <c r="B4" s="46" t="inlineStr">
        <is>
          <t>Daily</t>
        </is>
      </c>
      <c r="C4" s="46">
        <f>120+150+150+225</f>
        <v/>
      </c>
      <c r="D4" s="18" t="inlineStr">
        <is>
          <t>x</t>
        </is>
      </c>
      <c r="E4" s="18">
        <f>120+150+150+225</f>
        <v/>
      </c>
    </row>
    <row r="5" ht="14.25" customHeight="1">
      <c r="A5" s="46" t="inlineStr">
        <is>
          <t>Thursday</t>
        </is>
      </c>
      <c r="B5" s="46" t="inlineStr">
        <is>
          <t>Daily</t>
        </is>
      </c>
      <c r="C5" s="46">
        <f>120+150+150+225</f>
        <v/>
      </c>
      <c r="D5" s="18" t="inlineStr">
        <is>
          <t>x</t>
        </is>
      </c>
      <c r="E5" s="18" t="n">
        <v>645</v>
      </c>
    </row>
    <row r="6" ht="14.25" customHeight="1">
      <c r="A6" s="46" t="inlineStr">
        <is>
          <t>Friday</t>
        </is>
      </c>
      <c r="B6" s="46" t="inlineStr">
        <is>
          <t>Daily</t>
        </is>
      </c>
      <c r="C6" s="46">
        <f>120+150+150+225</f>
        <v/>
      </c>
      <c r="D6" s="18" t="inlineStr">
        <is>
          <t>x</t>
        </is>
      </c>
      <c r="E6" s="18" t="n"/>
    </row>
    <row r="7" ht="14.25" customHeight="1">
      <c r="A7" s="46" t="inlineStr">
        <is>
          <t>Saturday</t>
        </is>
      </c>
      <c r="B7" s="46" t="inlineStr">
        <is>
          <t>Daily</t>
        </is>
      </c>
      <c r="C7" s="46">
        <f>120+150+150+225</f>
        <v/>
      </c>
      <c r="D7" s="18" t="inlineStr">
        <is>
          <t>x</t>
        </is>
      </c>
      <c r="E7" s="18" t="n"/>
    </row>
    <row r="8" ht="14.25" customHeight="1">
      <c r="A8" s="46" t="inlineStr">
        <is>
          <t>Sunday</t>
        </is>
      </c>
      <c r="B8" s="46" t="inlineStr">
        <is>
          <t>Daily</t>
        </is>
      </c>
      <c r="C8" s="46">
        <f>120+150+150+225</f>
        <v/>
      </c>
      <c r="D8" s="18" t="n"/>
      <c r="E8" s="18" t="n"/>
    </row>
    <row r="9" ht="14.25" customHeight="1">
      <c r="D9" s="18" t="n"/>
      <c r="E9" s="18" t="n"/>
    </row>
    <row r="10" ht="14.25" customHeight="1">
      <c r="A10" s="46" t="inlineStr">
        <is>
          <t>Wolf</t>
        </is>
      </c>
      <c r="B10" s="46" t="inlineStr">
        <is>
          <t>Weekly</t>
        </is>
      </c>
      <c r="C10" s="46" t="n">
        <v>675</v>
      </c>
      <c r="D10" s="18" t="inlineStr">
        <is>
          <t>x</t>
        </is>
      </c>
      <c r="E10" s="18" t="n"/>
    </row>
    <row r="11" ht="14.25" customHeight="1">
      <c r="A11" s="46" t="inlineStr">
        <is>
          <t>Dvalin</t>
        </is>
      </c>
      <c r="B11" s="46" t="inlineStr">
        <is>
          <t>Weekly</t>
        </is>
      </c>
      <c r="C11" s="46" t="n">
        <v>675</v>
      </c>
      <c r="D11" s="18" t="inlineStr">
        <is>
          <t>x</t>
        </is>
      </c>
      <c r="E11" s="18" t="n"/>
    </row>
    <row r="12" ht="14.25" customHeight="1">
      <c r="A12" s="46" t="inlineStr">
        <is>
          <t>Childe</t>
        </is>
      </c>
      <c r="B12" s="46" t="inlineStr">
        <is>
          <t>Weekly</t>
        </is>
      </c>
      <c r="C12" s="46" t="n">
        <v>675</v>
      </c>
      <c r="D12" s="18" t="inlineStr">
        <is>
          <t>x</t>
        </is>
      </c>
      <c r="E12" s="18" t="n"/>
    </row>
    <row r="13" ht="14.25" customHeight="1">
      <c r="A13" s="46" t="inlineStr">
        <is>
          <t>Forge 20 Items</t>
        </is>
      </c>
      <c r="B13" s="46" t="inlineStr">
        <is>
          <t>Weekly</t>
        </is>
      </c>
      <c r="C13" s="46" t="n">
        <v>360</v>
      </c>
      <c r="D13" s="18" t="inlineStr">
        <is>
          <t>x</t>
        </is>
      </c>
      <c r="E13" s="18" t="inlineStr">
        <is>
          <t>x</t>
        </is>
      </c>
    </row>
    <row r="14" ht="14.25" customHeight="1">
      <c r="A14" s="46" t="inlineStr">
        <is>
          <t>Cook 20 Dishes</t>
        </is>
      </c>
      <c r="B14" s="46" t="inlineStr">
        <is>
          <t>Weekly</t>
        </is>
      </c>
      <c r="C14" s="46" t="n">
        <v>360</v>
      </c>
      <c r="D14" s="18" t="inlineStr">
        <is>
          <t>x</t>
        </is>
      </c>
      <c r="E14" s="18" t="inlineStr">
        <is>
          <t>x</t>
        </is>
      </c>
    </row>
    <row r="15" ht="14.25" customHeight="1">
      <c r="A15" s="46" t="inlineStr">
        <is>
          <t>100 Monstadt Specialty</t>
        </is>
      </c>
      <c r="B15" s="46" t="inlineStr">
        <is>
          <t>Weekly</t>
        </is>
      </c>
      <c r="C15" s="46" t="n">
        <v>450</v>
      </c>
      <c r="D15" s="18" t="n"/>
      <c r="E15" s="18" t="n"/>
    </row>
    <row r="16" ht="14.25" customHeight="1">
      <c r="A16" s="46" t="inlineStr">
        <is>
          <t>100 Liyue Specialty</t>
        </is>
      </c>
      <c r="B16" s="46" t="inlineStr">
        <is>
          <t>Weekly</t>
        </is>
      </c>
      <c r="C16" s="46" t="n">
        <v>450</v>
      </c>
      <c r="D16" s="18" t="n"/>
      <c r="E16" s="18" t="n"/>
    </row>
    <row r="17" ht="14.25" customHeight="1">
      <c r="A17" s="46" t="inlineStr">
        <is>
          <t>Beat Boss 10x</t>
        </is>
      </c>
      <c r="B17" s="46" t="inlineStr">
        <is>
          <t>Weekly</t>
        </is>
      </c>
      <c r="C17" s="46" t="n">
        <v>450</v>
      </c>
      <c r="D17" s="18" t="inlineStr">
        <is>
          <t>x</t>
        </is>
      </c>
      <c r="E17" s="18" t="inlineStr">
        <is>
          <t>x</t>
        </is>
      </c>
    </row>
    <row r="18" ht="14.25" customHeight="1">
      <c r="A18" s="46" t="inlineStr">
        <is>
          <t>15 Domains</t>
        </is>
      </c>
      <c r="B18" s="46" t="inlineStr">
        <is>
          <t>Weekly</t>
        </is>
      </c>
      <c r="C18" s="46" t="n">
        <v>450</v>
      </c>
      <c r="D18" s="18" t="n"/>
      <c r="E18" s="18" t="n"/>
    </row>
    <row r="19" ht="14.25" customHeight="1">
      <c r="A19" s="46" t="inlineStr">
        <is>
          <t>3 Requests</t>
        </is>
      </c>
      <c r="B19" s="46" t="inlineStr">
        <is>
          <t>Weekly</t>
        </is>
      </c>
      <c r="C19" s="46" t="n">
        <v>450</v>
      </c>
      <c r="D19" s="18" t="inlineStr">
        <is>
          <t>x</t>
        </is>
      </c>
      <c r="E19" s="18" t="inlineStr">
        <is>
          <t>x</t>
        </is>
      </c>
    </row>
    <row r="20" ht="14.25" customHeight="1">
      <c r="A20" s="46" t="inlineStr">
        <is>
          <t>3 Bounties</t>
        </is>
      </c>
      <c r="B20" s="46" t="inlineStr">
        <is>
          <t>Weekly</t>
        </is>
      </c>
      <c r="C20" s="46" t="n">
        <v>450</v>
      </c>
      <c r="D20" s="18" t="inlineStr">
        <is>
          <t>x</t>
        </is>
      </c>
      <c r="E20" s="18" t="inlineStr">
        <is>
          <t>x</t>
        </is>
      </c>
    </row>
    <row r="21" ht="14.25" customHeight="1">
      <c r="A21" s="46" t="inlineStr">
        <is>
          <t>5 Crimson Wish</t>
        </is>
      </c>
      <c r="B21" s="46" t="inlineStr">
        <is>
          <t>Weekly</t>
        </is>
      </c>
      <c r="C21" s="46" t="n">
        <v>360</v>
      </c>
      <c r="D21" s="18" t="inlineStr">
        <is>
          <t>x</t>
        </is>
      </c>
      <c r="E21" s="18" t="inlineStr">
        <is>
          <t>x</t>
        </is>
      </c>
    </row>
    <row r="22" ht="14.25" customHeight="1">
      <c r="D22" s="18" t="n"/>
      <c r="E22" s="18" t="n"/>
    </row>
    <row r="23" ht="14.25" customHeight="1">
      <c r="A23" s="46" t="inlineStr">
        <is>
          <t>Optionals:</t>
        </is>
      </c>
      <c r="D23" s="18" t="n"/>
      <c r="E23" s="18" t="n"/>
    </row>
    <row r="24" ht="14.25" customHeight="1">
      <c r="A24" s="46" t="inlineStr">
        <is>
          <t>1200 Resin</t>
        </is>
      </c>
      <c r="B24" s="46" t="inlineStr">
        <is>
          <t>Weekly</t>
        </is>
      </c>
      <c r="C24" s="46" t="n">
        <v>675</v>
      </c>
      <c r="D24" s="18" t="n"/>
      <c r="E24" s="18" t="n"/>
    </row>
    <row r="25" ht="14.25" customHeight="1">
      <c r="A25" s="46" t="inlineStr">
        <is>
          <t>Spend 500k Mora</t>
        </is>
      </c>
      <c r="B25" s="46" t="inlineStr">
        <is>
          <t>Weekly</t>
        </is>
      </c>
      <c r="C25" s="46" t="n">
        <v>450</v>
      </c>
      <c r="D25" s="18" t="inlineStr">
        <is>
          <t>x</t>
        </is>
      </c>
      <c r="E25" s="18" t="inlineStr">
        <is>
          <t>x</t>
        </is>
      </c>
    </row>
    <row r="26" ht="14.25" customHeight="1">
      <c r="A26" s="46" t="inlineStr">
        <is>
          <t>20 Ley Lines</t>
        </is>
      </c>
      <c r="B26" s="46" t="inlineStr">
        <is>
          <t>Weekly</t>
        </is>
      </c>
      <c r="C26" s="46" t="n">
        <v>450</v>
      </c>
      <c r="D26" s="18" t="n"/>
      <c r="E26" s="18" t="n"/>
    </row>
    <row r="27" ht="14.25" customHeight="1">
      <c r="A27" s="46" t="inlineStr">
        <is>
          <t>BP Period Mission</t>
        </is>
      </c>
      <c r="B27" s="46" t="inlineStr">
        <is>
          <t>BP Period</t>
        </is>
      </c>
      <c r="C27" s="46" t="n">
        <v>2250</v>
      </c>
      <c r="D27" s="18" t="n"/>
      <c r="E27" s="18" t="n"/>
    </row>
    <row r="28" ht="14.25" customHeight="1">
      <c r="A28" s="46" t="inlineStr">
        <is>
          <t>BP Period Mission</t>
        </is>
      </c>
      <c r="B28" s="46" t="inlineStr">
        <is>
          <t>BP Period</t>
        </is>
      </c>
      <c r="C28" s="46" t="n">
        <v>1500</v>
      </c>
      <c r="D28" s="18" t="inlineStr">
        <is>
          <t>x</t>
        </is>
      </c>
      <c r="E28" s="18" t="n"/>
    </row>
    <row r="29" ht="14.25" customHeight="1">
      <c r="A29" s="46" t="inlineStr">
        <is>
          <t>BP Period Mission</t>
        </is>
      </c>
      <c r="B29" s="46" t="inlineStr">
        <is>
          <t>BP Period</t>
        </is>
      </c>
      <c r="D29" s="18" t="n"/>
      <c r="E29" s="18" t="n"/>
    </row>
    <row r="30" ht="14.25" customHeight="1">
      <c r="A30" s="19" t="inlineStr">
        <is>
          <t>Total</t>
        </is>
      </c>
      <c r="B30" s="19" t="n"/>
      <c r="C30" s="19">
        <f>SUM($C$2:$C$29)</f>
        <v/>
      </c>
      <c r="D30" s="19">
        <f>SUMIFS($C$2:$C$29,$D$2:$D$29,"x")</f>
        <v/>
      </c>
      <c r="E30" s="19">
        <f>SUMIFS($C$10:$C$29,$E$10:$E$29,"x")+SUM(E2:E9)</f>
        <v/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showGridLines="0" workbookViewId="0">
      <pane ySplit="1" topLeftCell="A2" activePane="bottomLeft" state="frozen"/>
      <selection activeCell="C1" sqref="C1"/>
      <selection pane="bottomLeft" activeCell="A1" sqref="A1"/>
    </sheetView>
  </sheetViews>
  <sheetFormatPr baseColWidth="8" defaultColWidth="12.58203125" defaultRowHeight="15" customHeight="1"/>
  <cols>
    <col width="18" customWidth="1" style="46" min="1" max="3"/>
    <col width="17.5" customWidth="1" style="46" min="4" max="4"/>
    <col width="12.58203125" customWidth="1" style="46" min="5" max="20"/>
    <col width="12.58203125" customWidth="1" style="46" min="21" max="16384"/>
  </cols>
  <sheetData>
    <row r="1" ht="14.25" customHeight="1">
      <c r="A1" s="17" t="inlineStr">
        <is>
          <t>Banner</t>
        </is>
      </c>
      <c r="B1" s="2" t="inlineStr">
        <is>
          <t>Star_Level</t>
        </is>
      </c>
      <c r="C1" s="2" t="inlineStr">
        <is>
          <t>Item_Name</t>
        </is>
      </c>
      <c r="D1" s="2" t="inlineStr">
        <is>
          <t>Item_Type</t>
        </is>
      </c>
    </row>
    <row r="2" ht="15" customHeight="1">
      <c r="A2" s="46" t="inlineStr">
        <is>
          <t>Character Event</t>
        </is>
      </c>
      <c r="B2" s="46" t="n">
        <v>3</v>
      </c>
    </row>
    <row r="3" ht="15" customHeight="1">
      <c r="A3" s="46" t="inlineStr">
        <is>
          <t>Character Event</t>
        </is>
      </c>
      <c r="B3" s="46" t="n">
        <v>3</v>
      </c>
    </row>
    <row r="4" ht="15" customHeight="1">
      <c r="A4" s="46" t="inlineStr">
        <is>
          <t>Character Event</t>
        </is>
      </c>
      <c r="B4" s="46" t="n">
        <v>3</v>
      </c>
    </row>
    <row r="5" ht="15" customHeight="1">
      <c r="A5" s="46" t="inlineStr">
        <is>
          <t>Character Event</t>
        </is>
      </c>
      <c r="B5" s="43" t="n">
        <v>3</v>
      </c>
    </row>
    <row r="6" ht="15" customHeight="1">
      <c r="A6" s="46" t="inlineStr">
        <is>
          <t>Character Event</t>
        </is>
      </c>
      <c r="B6" s="43" t="n">
        <v>5</v>
      </c>
    </row>
    <row r="7" ht="15" customHeight="1">
      <c r="A7" s="46" t="inlineStr">
        <is>
          <t>Character Event</t>
        </is>
      </c>
      <c r="B7" s="43" t="n">
        <v>4</v>
      </c>
    </row>
    <row r="8" ht="15" customHeight="1">
      <c r="A8" s="46" t="inlineStr">
        <is>
          <t>Character Event</t>
        </is>
      </c>
      <c r="B8" s="43" t="n">
        <v>3</v>
      </c>
    </row>
    <row r="9" ht="15" customHeight="1">
      <c r="A9" s="46" t="inlineStr">
        <is>
          <t>Character Event</t>
        </is>
      </c>
      <c r="B9" s="43" t="n">
        <v>3</v>
      </c>
    </row>
    <row r="10" ht="15" customHeight="1">
      <c r="A10" s="46" t="inlineStr">
        <is>
          <t>Character Event</t>
        </is>
      </c>
      <c r="B10" s="43" t="n">
        <v>3</v>
      </c>
    </row>
    <row r="11" ht="15" customHeight="1">
      <c r="A11" s="43" t="inlineStr">
        <is>
          <t>Permanent</t>
        </is>
      </c>
      <c r="B11" s="43" t="n">
        <v>3</v>
      </c>
    </row>
    <row r="12" ht="15" customHeight="1">
      <c r="A12" s="43" t="inlineStr">
        <is>
          <t>Permanent</t>
        </is>
      </c>
      <c r="B12" s="43" t="n">
        <v>4</v>
      </c>
    </row>
    <row r="13" ht="15" customHeight="1">
      <c r="A13" s="43" t="inlineStr">
        <is>
          <t>Novice</t>
        </is>
      </c>
      <c r="B13" s="43" t="n">
        <v>3</v>
      </c>
    </row>
    <row r="14" ht="15" customHeight="1">
      <c r="A14" s="43" t="inlineStr">
        <is>
          <t>Permanent</t>
        </is>
      </c>
      <c r="B14" s="43" t="n">
        <v>3</v>
      </c>
    </row>
    <row r="15" ht="15" customHeight="1">
      <c r="A15" s="43" t="inlineStr">
        <is>
          <t>Character Event</t>
        </is>
      </c>
      <c r="B15" s="43" t="n">
        <v>3</v>
      </c>
    </row>
    <row r="16" ht="15" customHeight="1">
      <c r="A16" s="43" t="inlineStr">
        <is>
          <t>Permanent</t>
        </is>
      </c>
      <c r="B16" s="43" t="n">
        <v>5</v>
      </c>
    </row>
  </sheetData>
  <autoFilter ref="A1:D16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"/>
  <sheetViews>
    <sheetView showGridLines="0" workbookViewId="0">
      <selection activeCell="A13" sqref="A13"/>
    </sheetView>
  </sheetViews>
  <sheetFormatPr baseColWidth="8" defaultColWidth="12.58203125" defaultRowHeight="15" customHeight="1"/>
  <cols>
    <col width="21.25" customWidth="1" style="46" min="1" max="1"/>
    <col width="15.58203125" customWidth="1" style="46" min="2" max="2"/>
    <col width="16.25" customWidth="1" style="46" min="3" max="3"/>
    <col width="15.75" customWidth="1" style="46" min="4" max="4"/>
    <col width="16.33203125" customWidth="1" style="46" min="5" max="9"/>
    <col width="7.58203125" customWidth="1" style="46" min="10" max="26"/>
    <col width="12.58203125" customWidth="1" style="46" min="27" max="42"/>
    <col width="12.58203125" customWidth="1" style="46" min="43" max="16384"/>
  </cols>
  <sheetData>
    <row r="1" ht="14.25" customHeight="1">
      <c r="A1" s="1" t="inlineStr">
        <is>
          <t>Banner</t>
        </is>
      </c>
      <c r="B1" s="2" t="inlineStr">
        <is>
          <t>Total Pulls</t>
        </is>
      </c>
      <c r="C1" s="2" t="inlineStr">
        <is>
          <t>4* Pulls</t>
        </is>
      </c>
      <c r="D1" s="2" t="inlineStr">
        <is>
          <t>5* Pulls</t>
        </is>
      </c>
      <c r="E1" s="2" t="inlineStr">
        <is>
          <t>4* %</t>
        </is>
      </c>
      <c r="F1" s="2" t="inlineStr">
        <is>
          <t>5* %</t>
        </is>
      </c>
      <c r="G1" s="2" t="inlineStr">
        <is>
          <t>% 4-5* Character</t>
        </is>
      </c>
      <c r="H1" s="2" t="inlineStr">
        <is>
          <t>% 4-5* Weapon</t>
        </is>
      </c>
    </row>
    <row r="2" ht="14.25" customHeight="1">
      <c r="A2" s="3" t="inlineStr">
        <is>
          <t>Character Event</t>
        </is>
      </c>
      <c r="B2" s="46">
        <f>COUNTIFS(Summon_Log!$B:$B,"&lt;&gt;0",Summon_Log!$A:$A,$A2)</f>
        <v/>
      </c>
      <c r="C2" s="46">
        <f>COUNTIFS(Summon_Log!$B:$B,4,Summon_Log!$A:$A,$A2)</f>
        <v/>
      </c>
      <c r="D2" s="46">
        <f>COUNTIFS(Summon_Log!$B:$B,5,Summon_Log!$A:$A,$A2)</f>
        <v/>
      </c>
      <c r="E2" s="4">
        <f>COUNTIFS(Summon_Log!$B:$B,4,Summon_Log!$A:$A,$A2)/COUNTIFS(Summon_Log!$B:$B,"&lt;&gt;0",Summon_Log!$A:$A,$A2)</f>
        <v/>
      </c>
      <c r="F2" s="4">
        <f>COUNTIFS(Summon_Log!$B:$B,5,Summon_Log!$A:$A,$A2)/COUNTIFS(Summon_Log!$B:$B,"&lt;&gt;0",Summon_Log!$A:$A,$A2)</f>
        <v/>
      </c>
      <c r="G2" s="4">
        <f>( COUNTIFS(Summon_Log!$B:$B,4,Summon_Log!$D:$D,"Character",Summon_Log!$A:$A,"Character Event")+COUNTIFS(Summon_Log!$B:$B,5,Summon_Log!$D:$D,"Character",Summon_Log!$A:$A,"Character Event") ) / ( COUNTIFS(Summon_Log!$B:$B,4,Summon_Log!$A:$A,"Character Event")+COUNTIFS(Summon_Log!$B:$B,5,Summon_Log!$A:$A,"Character Event") )</f>
        <v/>
      </c>
      <c r="H2" s="4">
        <f>( COUNTIFS(Summon_Log!$B:$B,4,Summon_Log!$D:$D,"Weapon",Summon_Log!$A:$A,"Character Event")+COUNTIFS(Summon_Log!$B:$B,5,Summon_Log!$D:$D,"Weapon",Summon_Log!$A:$A,"Character Event") ) / ( COUNTIFS(Summon_Log!$B:$B,4,Summon_Log!$A:$A,"Character Event")+COUNTIFS(Summon_Log!$B:$B,5,Summon_Log!$A:$A,"Character Event") )</f>
        <v/>
      </c>
    </row>
    <row r="3" ht="14.25" customHeight="1">
      <c r="A3" s="3" t="inlineStr">
        <is>
          <t>Permanent</t>
        </is>
      </c>
      <c r="B3" s="46">
        <f>COUNTIFS(Summon_Log!$B:$B,"&lt;&gt;0",Summon_Log!$A:$A,$A3)</f>
        <v/>
      </c>
      <c r="C3" s="46">
        <f>COUNTIFS(Summon_Log!$B:$B,4,Summon_Log!$A:$A,$A3)</f>
        <v/>
      </c>
      <c r="D3" s="46">
        <f>COUNTIFS(Summon_Log!$B:$B,5,Summon_Log!$A:$A,$A3)</f>
        <v/>
      </c>
      <c r="E3" s="4">
        <f>COUNTIFS(Summon_Log!$B:$B,4,Summon_Log!$A:$A,$A3)/COUNTIFS(Summon_Log!$B:$B,"&lt;&gt;0",Summon_Log!$A:$A,$A3)</f>
        <v/>
      </c>
      <c r="F3" s="4">
        <f>COUNTIFS(Summon_Log!$B:$B,5,Summon_Log!$A:$A,$A3)/COUNTIFS(Summon_Log!$B:$B,"&lt;&gt;0",Summon_Log!$A:$A,$A3)</f>
        <v/>
      </c>
      <c r="G3" s="4">
        <f>( COUNTIFS(Summon_Log!$B:$B,4,Summon_Log!$D:$D,"Character",Summon_Log!$A:$A,"Permanent")+COUNTIFS(Summon_Log!$B:$B,5,Summon_Log!$D:$D,"Character",Summon_Log!$A:$A,"Permanent") ) / ( COUNTIFS(Summon_Log!$B:$B,4,Summon_Log!$A:$A,"Permanent")+COUNTIFS(Summon_Log!$B:$B,5,Summon_Log!$A:$A,"Permanent") )</f>
        <v/>
      </c>
      <c r="H3" s="4">
        <f>( COUNTIFS(Summon_Log!$B:$B,4,Summon_Log!$D:$D,"Weapon",Summon_Log!$A:$A,"Permanent")+COUNTIFS(Summon_Log!$B:$B,5,Summon_Log!$D:$D,"Weapon",Summon_Log!$A:$A,"Permanent") ) / ( COUNTIFS(Summon_Log!$B:$B,4,Summon_Log!$A:$A,"Permanent")+COUNTIFS(Summon_Log!$B:$B,5,Summon_Log!$A:$A,"Permanent") )</f>
        <v/>
      </c>
    </row>
    <row r="4" ht="14.25" customHeight="1">
      <c r="A4" s="3" t="inlineStr">
        <is>
          <t>Novice</t>
        </is>
      </c>
      <c r="B4" s="46">
        <f>COUNTIFS(Summon_Log!$B:$B,"&lt;&gt;0",Summon_Log!$A:$A,$A4)</f>
        <v/>
      </c>
      <c r="C4" s="46">
        <f>COUNTIFS(Summon_Log!$B:$B,4,Summon_Log!$A:$A,$A4)</f>
        <v/>
      </c>
      <c r="D4" s="46">
        <f>COUNTIFS(Summon_Log!$B:$B,5,Summon_Log!$A:$A,$A4)</f>
        <v/>
      </c>
      <c r="E4" s="4">
        <f>COUNTIFS(Summon_Log!$B:$B,4,Summon_Log!$A:$A,$A4)/COUNTIFS(Summon_Log!$B:$B,"&lt;&gt;0",Summon_Log!$A:$A,$A4)</f>
        <v/>
      </c>
      <c r="F4" s="4">
        <f>COUNTIFS(Summon_Log!$B:$B,5,Summon_Log!$A:$A,$A4)/COUNTIFS(Summon_Log!$B:$B,"&lt;&gt;0",Summon_Log!$A:$A,$A4)</f>
        <v/>
      </c>
      <c r="G4" s="4">
        <f>( COUNTIFS(Summon_Log!$B:$B,4,Summon_Log!$D:$D,"Character",Summon_Log!$A:$A,"Novice")+COUNTIFS(Summon_Log!$B:$B,5,Summon_Log!$D:$D,"Character",Summon_Log!$A:$A,"Novice") ) / ( COUNTIFS(Summon_Log!$B:$B,4,Summon_Log!$A:$A,"Novice")+COUNTIFS(Summon_Log!$B:$B,5,Summon_Log!$A:$A,"Novice") )</f>
        <v/>
      </c>
      <c r="H4" s="4">
        <f>( COUNTIFS(Summon_Log!$B:$B,4,Summon_Log!$D:$D,"Weapon",Summon_Log!$A:$A,"Novice")+COUNTIFS(Summon_Log!$B:$B,5,Summon_Log!$D:$D,"Weapon",Summon_Log!$A:$A,"Novice") ) / ( COUNTIFS(Summon_Log!$B:$B,4,Summon_Log!$A:$A,"Novice")+COUNTIFS(Summon_Log!$B:$B,5,Summon_Log!$A:$A,"Novice") )</f>
        <v/>
      </c>
    </row>
    <row r="5" ht="14.25" customHeight="1">
      <c r="A5" s="5" t="inlineStr">
        <is>
          <t>All Banners</t>
        </is>
      </c>
      <c r="B5" s="5">
        <f>COUNTA(Summon_Log!$B:$B)-1</f>
        <v/>
      </c>
      <c r="C5" s="5">
        <f>COUNTIF(Summon_Log!$B:$B,4)</f>
        <v/>
      </c>
      <c r="D5" s="5">
        <f>COUNTIF(Summon_Log!$B:$B,5)</f>
        <v/>
      </c>
      <c r="E5" s="6">
        <f>COUNTIF(Summon_Log!$B:$B,4)/COUNTA(Summon_Log!$B:$B)</f>
        <v/>
      </c>
      <c r="F5" s="6">
        <f>COUNTIF(Summon_Log!$B:$B,5)/COUNTA(Summon_Log!$B:$B)</f>
        <v/>
      </c>
      <c r="G5" s="6">
        <f>( COUNTIFS(Summon_Log!$B:$B,4,Summon_Log!$D:$D,"Character")+COUNTIFS(Summon_Log!$B:$B,5,Summon_Log!$D:$D,"Character") ) / ( COUNTIFS(Summon_Log!$B:$B,4)+COUNTIFS(Summon_Log!$B:$B,5) )</f>
        <v/>
      </c>
      <c r="H5" s="6">
        <f>( COUNTIFS(Summon_Log!$B:$B,4,Summon_Log!$D:$D,"Weapon")+COUNTIFS(Summon_Log!$B:$B,5,Summon_Log!$D:$D,"Weapon") ) / ( COUNTIFS(Summon_Log!$B:$B,4)+COUNTIFS(Summon_Log!$B:$B,5) )</f>
        <v/>
      </c>
    </row>
    <row r="6" ht="14.25" customHeight="1"/>
    <row r="7" ht="14.25" customHeight="1"/>
    <row r="8" ht="14.25" customHeight="1"/>
    <row r="9" ht="14.25" customHeight="1">
      <c r="A9" s="7" t="inlineStr">
        <is>
          <t>Star_Level</t>
        </is>
      </c>
      <c r="B9" s="7" t="inlineStr">
        <is>
          <t>Item_Type</t>
        </is>
      </c>
      <c r="C9" s="7" t="inlineStr">
        <is>
          <t>Item_Name</t>
        </is>
      </c>
      <c r="D9" s="8" t="inlineStr">
        <is>
          <t>Count of Star_Level</t>
        </is>
      </c>
    </row>
    <row r="10" ht="14.25" customHeight="1">
      <c r="A10" s="9" t="n">
        <v>3</v>
      </c>
      <c r="B10" s="9" t="inlineStr">
        <is>
          <t>(blank)</t>
        </is>
      </c>
      <c r="C10" s="9" t="inlineStr">
        <is>
          <t>(blank)</t>
        </is>
      </c>
      <c r="D10" s="8" t="n">
        <v>453</v>
      </c>
    </row>
    <row r="11" ht="14.25" customHeight="1">
      <c r="A11" s="10" t="n"/>
      <c r="B11" s="9" t="inlineStr">
        <is>
          <t>(blank) Total</t>
        </is>
      </c>
      <c r="C11" s="11" t="n"/>
      <c r="D11" s="8" t="n">
        <v>453</v>
      </c>
    </row>
    <row r="12" ht="14.25" customHeight="1">
      <c r="A12" s="9" t="inlineStr">
        <is>
          <t>3 Total</t>
        </is>
      </c>
      <c r="B12" s="11" t="n"/>
      <c r="C12" s="11" t="n"/>
      <c r="D12" s="8" t="n">
        <v>453</v>
      </c>
    </row>
    <row r="13" ht="14.25" customHeight="1">
      <c r="A13" s="9" t="n">
        <v>4</v>
      </c>
      <c r="B13" s="9" t="inlineStr">
        <is>
          <t>Character</t>
        </is>
      </c>
      <c r="C13" s="9" t="inlineStr">
        <is>
          <t>Barbara</t>
        </is>
      </c>
      <c r="D13" s="8" t="n">
        <v>1</v>
      </c>
    </row>
    <row r="14" ht="14.25" customHeight="1">
      <c r="A14" s="10" t="n"/>
      <c r="B14" s="10" t="n"/>
      <c r="C14" s="12" t="inlineStr">
        <is>
          <t>Beidou</t>
        </is>
      </c>
      <c r="D14" s="13" t="n">
        <v>2</v>
      </c>
    </row>
    <row r="15" ht="14.25" customHeight="1">
      <c r="A15" s="10" t="n"/>
      <c r="B15" s="10" t="n"/>
      <c r="C15" s="12" t="inlineStr">
        <is>
          <t>Bennett</t>
        </is>
      </c>
      <c r="D15" s="13" t="n">
        <v>7</v>
      </c>
    </row>
    <row r="16" ht="14.25" customHeight="1">
      <c r="A16" s="10" t="n"/>
      <c r="B16" s="10" t="n"/>
      <c r="C16" s="12" t="inlineStr">
        <is>
          <t>Chongyun</t>
        </is>
      </c>
      <c r="D16" s="13" t="n">
        <v>3</v>
      </c>
    </row>
    <row r="17" ht="14.25" customHeight="1">
      <c r="A17" s="10" t="n"/>
      <c r="B17" s="10" t="n"/>
      <c r="C17" s="12" t="inlineStr">
        <is>
          <t>Diona</t>
        </is>
      </c>
      <c r="D17" s="13" t="n">
        <v>2</v>
      </c>
    </row>
    <row r="18" ht="14.25" customHeight="1">
      <c r="A18" s="10" t="n"/>
      <c r="B18" s="10" t="n"/>
      <c r="C18" s="12" t="inlineStr">
        <is>
          <t>Fischl</t>
        </is>
      </c>
      <c r="D18" s="13" t="n">
        <v>4</v>
      </c>
    </row>
    <row r="19" ht="14.25" customHeight="1">
      <c r="A19" s="10" t="n"/>
      <c r="B19" s="10" t="n"/>
      <c r="C19" s="12" t="inlineStr">
        <is>
          <t>Kaeya</t>
        </is>
      </c>
      <c r="D19" s="13" t="n">
        <v>2</v>
      </c>
    </row>
    <row r="20" ht="14.25" customHeight="1">
      <c r="A20" s="10" t="n"/>
      <c r="B20" s="10" t="n"/>
      <c r="C20" s="12" t="inlineStr">
        <is>
          <t>Ningguang</t>
        </is>
      </c>
      <c r="D20" s="13" t="n">
        <v>1</v>
      </c>
    </row>
    <row r="21" ht="14.25" customHeight="1">
      <c r="A21" s="10" t="n"/>
      <c r="B21" s="10" t="n"/>
      <c r="C21" s="12" t="inlineStr">
        <is>
          <t>Noelle</t>
        </is>
      </c>
      <c r="D21" s="13" t="n">
        <v>4</v>
      </c>
    </row>
    <row r="22" ht="14.25" customHeight="1">
      <c r="A22" s="10" t="n"/>
      <c r="B22" s="10" t="n"/>
      <c r="C22" s="12" t="inlineStr">
        <is>
          <t>Razor</t>
        </is>
      </c>
      <c r="D22" s="13" t="n">
        <v>4</v>
      </c>
    </row>
    <row r="23" ht="14.25" customHeight="1">
      <c r="A23" s="10" t="n"/>
      <c r="B23" s="10" t="n"/>
      <c r="C23" s="12" t="inlineStr">
        <is>
          <t>Sucrose</t>
        </is>
      </c>
      <c r="D23" s="13" t="n">
        <v>8</v>
      </c>
    </row>
    <row r="24" ht="14.25" customHeight="1">
      <c r="A24" s="10" t="n"/>
      <c r="B24" s="10" t="n"/>
      <c r="C24" s="12" t="inlineStr">
        <is>
          <t>Xiangling</t>
        </is>
      </c>
      <c r="D24" s="13" t="n">
        <v>2</v>
      </c>
    </row>
    <row r="25" ht="14.25" customHeight="1">
      <c r="A25" s="10" t="n"/>
      <c r="B25" s="10" t="n"/>
      <c r="C25" s="12" t="inlineStr">
        <is>
          <t>Xingqiu</t>
        </is>
      </c>
      <c r="D25" s="13" t="n">
        <v>3</v>
      </c>
    </row>
    <row r="26" ht="14.25" customHeight="1">
      <c r="A26" s="10" t="n"/>
      <c r="B26" s="10" t="n"/>
      <c r="C26" s="12" t="inlineStr">
        <is>
          <t>Xinyan</t>
        </is>
      </c>
      <c r="D26" s="13" t="n">
        <v>5</v>
      </c>
    </row>
    <row r="27" ht="14.25" customHeight="1">
      <c r="A27" s="10" t="n"/>
      <c r="B27" s="9" t="inlineStr">
        <is>
          <t>Character Total</t>
        </is>
      </c>
      <c r="C27" s="11" t="n"/>
      <c r="D27" s="8" t="n">
        <v>48</v>
      </c>
    </row>
    <row r="28" ht="14.25" customHeight="1">
      <c r="A28" s="10" t="n"/>
      <c r="B28" s="9" t="inlineStr">
        <is>
          <t>Weapon</t>
        </is>
      </c>
      <c r="C28" s="9" t="inlineStr">
        <is>
          <t>Favonious Warbow</t>
        </is>
      </c>
      <c r="D28" s="8" t="n">
        <v>1</v>
      </c>
    </row>
    <row r="29" ht="14.25" customHeight="1">
      <c r="A29" s="10" t="n"/>
      <c r="B29" s="10" t="n"/>
      <c r="C29" s="12" t="inlineStr">
        <is>
          <t>Favonius Greatsword</t>
        </is>
      </c>
      <c r="D29" s="13" t="n">
        <v>1</v>
      </c>
    </row>
    <row r="30" ht="14.25" customHeight="1">
      <c r="A30" s="10" t="n"/>
      <c r="B30" s="10" t="n"/>
      <c r="C30" s="12" t="inlineStr">
        <is>
          <t>Lion's Roar</t>
        </is>
      </c>
      <c r="D30" s="13" t="n">
        <v>1</v>
      </c>
    </row>
    <row r="31" ht="14.25" customHeight="1">
      <c r="A31" s="10" t="n"/>
      <c r="B31" s="10" t="n"/>
      <c r="C31" s="12" t="inlineStr">
        <is>
          <t>Rainslasher</t>
        </is>
      </c>
      <c r="D31" s="13" t="n">
        <v>2</v>
      </c>
      <c r="F31" s="1" t="inlineStr">
        <is>
          <t>Count Until Pity</t>
        </is>
      </c>
      <c r="G31" s="2">
        <f>Counts_Till_Pity!B1</f>
        <v/>
      </c>
      <c r="H31" s="2">
        <f>Counts_Till_Pity!C1</f>
        <v/>
      </c>
      <c r="I31" s="2">
        <f>Counts_Till_Pity!D1</f>
        <v/>
      </c>
    </row>
    <row r="32" ht="14.25" customHeight="1">
      <c r="A32" s="10" t="n"/>
      <c r="B32" s="10" t="n"/>
      <c r="C32" s="12" t="inlineStr">
        <is>
          <t>Rust</t>
        </is>
      </c>
      <c r="D32" s="13" t="n">
        <v>3</v>
      </c>
      <c r="F32" s="46" t="inlineStr">
        <is>
          <t>5*</t>
        </is>
      </c>
      <c r="G32" s="42">
        <f>INDEX(Counts_Till_Pity!$B3:$D3,MATCH(G$31,Counts_Till_Pity!$B$1:$D$1,0))</f>
        <v/>
      </c>
      <c r="H32" s="42">
        <f>INDEX(Counts_Till_Pity!$B3:$D3,MATCH(H$31,Counts_Till_Pity!$B$1:$D$1,0))</f>
        <v/>
      </c>
      <c r="I32" s="42">
        <f>INDEX(Counts_Till_Pity!$B3:$D3,MATCH(I$31,Counts_Till_Pity!$B$1:$D$1,0))</f>
        <v/>
      </c>
    </row>
    <row r="33" ht="14.25" customHeight="1">
      <c r="A33" s="10" t="n"/>
      <c r="B33" s="10" t="n"/>
      <c r="C33" s="12" t="inlineStr">
        <is>
          <t>Sacrificial Bow</t>
        </is>
      </c>
      <c r="D33" s="13" t="n">
        <v>1</v>
      </c>
      <c r="F33" s="46" t="inlineStr">
        <is>
          <t>4*</t>
        </is>
      </c>
      <c r="G33" s="42">
        <f>INDEX(Counts_Till_Pity!$B4:$D4,MATCH(G$31,Counts_Till_Pity!$B$1:$D$1,0))</f>
        <v/>
      </c>
      <c r="H33" s="42">
        <f>INDEX(Counts_Till_Pity!$B4:$D4,MATCH(H$31,Counts_Till_Pity!$B$1:$D$1,0))</f>
        <v/>
      </c>
      <c r="I33" s="42">
        <f>INDEX(Counts_Till_Pity!$B4:$D4,MATCH(I$31,Counts_Till_Pity!$B$1:$D$1,0))</f>
        <v/>
      </c>
    </row>
    <row r="34" ht="14.25" customHeight="1">
      <c r="A34" s="10" t="n"/>
      <c r="B34" s="10" t="n"/>
      <c r="C34" s="12" t="inlineStr">
        <is>
          <t>Sacrificial Fragments</t>
        </is>
      </c>
      <c r="D34" s="13" t="n">
        <v>2</v>
      </c>
    </row>
    <row r="35" ht="14.25" customHeight="1">
      <c r="A35" s="10" t="n"/>
      <c r="B35" s="10" t="n"/>
      <c r="C35" s="12" t="inlineStr">
        <is>
          <t>Sacrificial Sword</t>
        </is>
      </c>
      <c r="D35" s="13" t="n">
        <v>2</v>
      </c>
    </row>
    <row r="36" ht="14.25" customHeight="1">
      <c r="A36" s="10" t="n"/>
      <c r="B36" s="10" t="n"/>
      <c r="C36" s="12" t="inlineStr">
        <is>
          <t>Stringless</t>
        </is>
      </c>
      <c r="D36" s="13" t="n">
        <v>1</v>
      </c>
    </row>
    <row r="37" ht="14.25" customHeight="1">
      <c r="A37" s="10" t="n"/>
      <c r="B37" s="10" t="n"/>
      <c r="C37" s="12" t="inlineStr">
        <is>
          <t>The Bell</t>
        </is>
      </c>
      <c r="D37" s="13" t="n">
        <v>3</v>
      </c>
    </row>
    <row r="38" ht="14.25" customHeight="1">
      <c r="A38" s="10" t="n"/>
      <c r="B38" s="10" t="n"/>
      <c r="C38" s="12" t="inlineStr">
        <is>
          <t>The Flute</t>
        </is>
      </c>
      <c r="D38" s="13" t="n">
        <v>1</v>
      </c>
    </row>
    <row r="39" ht="14.25" customHeight="1">
      <c r="A39" s="10" t="n"/>
      <c r="B39" s="10" t="n"/>
      <c r="C39" s="12" t="inlineStr">
        <is>
          <t>The Widsith</t>
        </is>
      </c>
      <c r="D39" s="13" t="n">
        <v>1</v>
      </c>
    </row>
    <row r="40" ht="14.25" customHeight="1">
      <c r="A40" s="10" t="n"/>
      <c r="B40" s="10" t="n"/>
      <c r="C40" s="12" t="inlineStr">
        <is>
          <t>Widsith</t>
        </is>
      </c>
      <c r="D40" s="13" t="n">
        <v>1</v>
      </c>
    </row>
    <row r="41" ht="14.25" customHeight="1">
      <c r="A41" s="10" t="n"/>
      <c r="B41" s="9" t="inlineStr">
        <is>
          <t>Weapon Total</t>
        </is>
      </c>
      <c r="C41" s="11" t="n"/>
      <c r="D41" s="8" t="n">
        <v>20</v>
      </c>
    </row>
    <row r="42" ht="14.25" customHeight="1">
      <c r="A42" s="9" t="inlineStr">
        <is>
          <t>4 Total</t>
        </is>
      </c>
      <c r="B42" s="11" t="n"/>
      <c r="C42" s="11" t="n"/>
      <c r="D42" s="8" t="n">
        <v>68</v>
      </c>
    </row>
    <row r="43" ht="14.25" customHeight="1">
      <c r="A43" s="9" t="n">
        <v>5</v>
      </c>
      <c r="B43" s="9" t="inlineStr">
        <is>
          <t>Character</t>
        </is>
      </c>
      <c r="C43" s="9" t="inlineStr">
        <is>
          <t>Albedo</t>
        </is>
      </c>
      <c r="D43" s="8" t="n">
        <v>1</v>
      </c>
    </row>
    <row r="44" ht="14.25" customHeight="1">
      <c r="A44" s="10" t="n"/>
      <c r="B44" s="10" t="n"/>
      <c r="C44" s="12" t="inlineStr">
        <is>
          <t>Keqing</t>
        </is>
      </c>
      <c r="D44" s="13" t="n">
        <v>1</v>
      </c>
    </row>
    <row r="45" ht="14.25" customHeight="1">
      <c r="A45" s="10" t="n"/>
      <c r="B45" s="10" t="n"/>
      <c r="C45" s="12" t="inlineStr">
        <is>
          <t>Klee</t>
        </is>
      </c>
      <c r="D45" s="13" t="n">
        <v>1</v>
      </c>
    </row>
    <row r="46" ht="14.25" customHeight="1">
      <c r="A46" s="10" t="n"/>
      <c r="B46" s="10" t="n"/>
      <c r="C46" s="12" t="inlineStr">
        <is>
          <t>Mona</t>
        </is>
      </c>
      <c r="D46" s="13" t="n">
        <v>1</v>
      </c>
    </row>
    <row r="47" ht="14.25" customHeight="1">
      <c r="A47" s="10" t="n"/>
      <c r="B47" s="10" t="n"/>
      <c r="C47" s="12" t="inlineStr">
        <is>
          <t>Qiqi</t>
        </is>
      </c>
      <c r="D47" s="13" t="n">
        <v>2</v>
      </c>
    </row>
    <row r="48" ht="14.25" customHeight="1">
      <c r="A48" s="10" t="n"/>
      <c r="B48" s="10" t="n"/>
      <c r="C48" s="12" t="inlineStr">
        <is>
          <t>Zhongli</t>
        </is>
      </c>
      <c r="D48" s="13" t="n">
        <v>1</v>
      </c>
    </row>
    <row r="49" ht="14.25" customHeight="1">
      <c r="A49" s="10" t="n"/>
      <c r="B49" s="9" t="inlineStr">
        <is>
          <t>Character Total</t>
        </is>
      </c>
      <c r="C49" s="11" t="n"/>
      <c r="D49" s="8" t="n">
        <v>7</v>
      </c>
    </row>
    <row r="50" ht="14.25" customHeight="1">
      <c r="A50" s="10" t="n"/>
      <c r="B50" s="9" t="inlineStr">
        <is>
          <t>Weapon</t>
        </is>
      </c>
      <c r="C50" s="9" t="inlineStr">
        <is>
          <t>Skyward Harp</t>
        </is>
      </c>
      <c r="D50" s="8" t="n">
        <v>1</v>
      </c>
    </row>
    <row r="51" ht="14.25" customHeight="1">
      <c r="A51" s="10" t="n"/>
      <c r="B51" s="10" t="n"/>
      <c r="C51" s="12" t="inlineStr">
        <is>
          <t>Skyward Pride</t>
        </is>
      </c>
      <c r="D51" s="13" t="n">
        <v>1</v>
      </c>
    </row>
    <row r="52" ht="14.25" customHeight="1">
      <c r="A52" s="10" t="n"/>
      <c r="B52" s="10" t="n"/>
      <c r="C52" s="12" t="inlineStr">
        <is>
          <t>Wolf's Gravestone</t>
        </is>
      </c>
      <c r="D52" s="13" t="n">
        <v>1</v>
      </c>
    </row>
    <row r="53" ht="14" customHeight="1">
      <c r="A53" s="10" t="n"/>
      <c r="B53" s="9" t="inlineStr">
        <is>
          <t>Weapon Total</t>
        </is>
      </c>
      <c r="C53" s="11" t="n"/>
      <c r="D53" s="8" t="n">
        <v>3</v>
      </c>
    </row>
    <row r="54" ht="14" customHeight="1">
      <c r="A54" s="9" t="inlineStr">
        <is>
          <t>5 Total</t>
        </is>
      </c>
      <c r="B54" s="11" t="n"/>
      <c r="C54" s="11" t="n"/>
      <c r="D54" s="8" t="n">
        <v>10</v>
      </c>
    </row>
    <row r="55" ht="14" customHeight="1">
      <c r="A55" s="9" t="inlineStr">
        <is>
          <t>(blank)</t>
        </is>
      </c>
      <c r="B55" s="9" t="inlineStr">
        <is>
          <t>(blank)</t>
        </is>
      </c>
      <c r="C55" s="9" t="inlineStr">
        <is>
          <t>(blank)</t>
        </is>
      </c>
      <c r="D55" s="8" t="n"/>
    </row>
    <row r="56" ht="14" customHeight="1">
      <c r="A56" s="10" t="n"/>
      <c r="B56" s="9" t="inlineStr">
        <is>
          <t>(blank) Total</t>
        </is>
      </c>
      <c r="C56" s="11" t="n"/>
      <c r="D56" s="8" t="n"/>
    </row>
    <row r="57" ht="14" customHeight="1">
      <c r="A57" s="9" t="inlineStr">
        <is>
          <t>(blank) Total</t>
        </is>
      </c>
      <c r="B57" s="11" t="n"/>
      <c r="C57" s="11" t="n"/>
      <c r="D57" s="8" t="n"/>
    </row>
    <row r="58" ht="14.25" customHeight="1">
      <c r="A58" s="14" t="inlineStr">
        <is>
          <t>Grand Total</t>
        </is>
      </c>
      <c r="B58" s="15" t="n"/>
      <c r="C58" s="15" t="n"/>
      <c r="D58" s="16" t="n">
        <v>531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Character Event</t>
        </is>
      </c>
      <c r="C1" t="inlineStr">
        <is>
          <t>Novice</t>
        </is>
      </c>
      <c r="D1" t="inlineStr">
        <is>
          <t>Permanent</t>
        </is>
      </c>
    </row>
    <row r="2"/>
    <row r="3">
      <c r="A3" t="n">
        <v>5</v>
      </c>
      <c r="B3" t="n">
        <v>85</v>
      </c>
      <c r="C3" t="n">
        <v>89</v>
      </c>
      <c r="D3" t="n">
        <v>90</v>
      </c>
    </row>
    <row r="4">
      <c r="A4" t="n">
        <v>4</v>
      </c>
      <c r="B4" t="n">
        <v>6</v>
      </c>
      <c r="C4" t="n">
        <v>9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2021-01-22T20:42:03Z</dcterms:created>
  <dcterms:modified xmlns:dcterms="http://purl.org/dc/terms/" xmlns:xsi="http://www.w3.org/2001/XMLSchema-instance" xsi:type="dcterms:W3CDTF">2021-01-23T02:09:48Z</dcterms:modified>
  <cp:lastModifiedBy>Charlie Feng</cp:lastModifiedBy>
</cp:coreProperties>
</file>