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3.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4.xml" ContentType="application/vnd.openxmlformats-officedocument.drawing+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cam\OneDrive - University of Leeds\Research From 2022 Presentation VISCL work\Narratives Amazon Study\"/>
    </mc:Choice>
  </mc:AlternateContent>
  <bookViews>
    <workbookView xWindow="-120" yWindow="-120" windowWidth="29040" windowHeight="15840" firstSheet="14" activeTab="19"/>
  </bookViews>
  <sheets>
    <sheet name="CO-Raw Data" sheetId="1" r:id="rId1"/>
    <sheet name="CO-Cleaned" sheetId="7" r:id="rId2"/>
    <sheet name="CR-Raw Data" sheetId="2" r:id="rId3"/>
    <sheet name="CR-Cleaned" sheetId="9" r:id="rId4"/>
    <sheet name="D-Raw Data" sheetId="3" r:id="rId5"/>
    <sheet name="D-Cleaned" sheetId="10" r:id="rId6"/>
    <sheet name="S-Raw Data" sheetId="4" r:id="rId7"/>
    <sheet name="S-Cleaned" sheetId="11" r:id="rId8"/>
    <sheet name="JustifyDeleted answers-Narraive" sheetId="8" r:id="rId9"/>
    <sheet name="Combine All-Profiles" sheetId="6" r:id="rId10"/>
    <sheet name="Combine Pre-Post-Test" sheetId="12" r:id="rId11"/>
    <sheet name="Learning outcome" sheetId="13" r:id="rId12"/>
    <sheet name="CO Quality" sheetId="16" r:id="rId13"/>
    <sheet name="CR Quality" sheetId="17" r:id="rId14"/>
    <sheet name="D Quality" sheetId="18" r:id="rId15"/>
    <sheet name="S Quality" sheetId="19" r:id="rId16"/>
    <sheet name="Combine Quality" sheetId="20" r:id="rId17"/>
    <sheet name="Combined Perceived Usefulness" sheetId="21" r:id="rId18"/>
    <sheet name="Combined Mental Workload " sheetId="22" r:id="rId19"/>
    <sheet name="Combined Positives-Negatives" sheetId="24" r:id="rId20"/>
  </sheets>
  <definedNames>
    <definedName name="_xlnm._FilterDatabase" localSheetId="7" hidden="1">'S-Cleaned'!$A$2:$AY$150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3" i="21" l="1"/>
  <c r="E253" i="21"/>
  <c r="F253" i="21"/>
  <c r="D252" i="21"/>
  <c r="E252" i="21"/>
  <c r="F252" i="21"/>
  <c r="D251" i="21"/>
  <c r="E251" i="21"/>
  <c r="F251" i="21"/>
  <c r="D250" i="21"/>
  <c r="E250" i="21"/>
  <c r="F250" i="21"/>
  <c r="D249" i="21"/>
  <c r="E249" i="21"/>
  <c r="F249" i="21"/>
  <c r="D248" i="21"/>
  <c r="E248" i="21"/>
  <c r="F248" i="21"/>
  <c r="D247" i="21"/>
  <c r="E247" i="21"/>
  <c r="F247" i="21"/>
  <c r="C253" i="21"/>
  <c r="C252" i="21"/>
  <c r="C251" i="21"/>
  <c r="C250" i="21"/>
  <c r="C249" i="21"/>
  <c r="C248" i="21"/>
  <c r="C247" i="21"/>
  <c r="D246" i="21"/>
  <c r="E246" i="21"/>
  <c r="F246" i="21"/>
  <c r="D245" i="21"/>
  <c r="E245" i="21"/>
  <c r="F245" i="21"/>
  <c r="D244" i="21"/>
  <c r="E244" i="21"/>
  <c r="F244" i="21"/>
  <c r="D243" i="21"/>
  <c r="E243" i="21"/>
  <c r="F243" i="21"/>
  <c r="D242" i="21"/>
  <c r="E242" i="21"/>
  <c r="F242" i="21"/>
  <c r="D241" i="21"/>
  <c r="E241" i="21"/>
  <c r="F241" i="21"/>
  <c r="D240" i="21"/>
  <c r="E240" i="21"/>
  <c r="F240" i="21"/>
  <c r="C246" i="21"/>
  <c r="C245" i="21"/>
  <c r="C244" i="21"/>
  <c r="C243" i="21"/>
  <c r="C242" i="21"/>
  <c r="C241" i="21"/>
  <c r="C240" i="21"/>
  <c r="D239" i="21"/>
  <c r="E239" i="21"/>
  <c r="F239" i="21"/>
  <c r="D238" i="21"/>
  <c r="E238" i="21"/>
  <c r="F238" i="21"/>
  <c r="D237" i="21"/>
  <c r="E237" i="21"/>
  <c r="F237" i="21"/>
  <c r="D236" i="21"/>
  <c r="E236" i="21"/>
  <c r="F236" i="21"/>
  <c r="D235" i="21"/>
  <c r="E235" i="21"/>
  <c r="F235" i="21"/>
  <c r="D234" i="21"/>
  <c r="E234" i="21"/>
  <c r="F234" i="21"/>
  <c r="C239" i="21"/>
  <c r="C238" i="21"/>
  <c r="C237" i="21"/>
  <c r="C236" i="21"/>
  <c r="C235" i="21"/>
  <c r="C234" i="21"/>
  <c r="D233" i="21"/>
  <c r="E233" i="21"/>
  <c r="F233" i="21"/>
  <c r="C233" i="21"/>
  <c r="E226" i="21"/>
  <c r="E255" i="21" s="1"/>
  <c r="F226" i="21"/>
  <c r="D232" i="21"/>
  <c r="E232" i="21"/>
  <c r="E261" i="21" s="1"/>
  <c r="F232" i="21"/>
  <c r="D231" i="21"/>
  <c r="E231" i="21"/>
  <c r="F231" i="21"/>
  <c r="F260" i="21" s="1"/>
  <c r="D230" i="21"/>
  <c r="E230" i="21"/>
  <c r="F230" i="21"/>
  <c r="F259" i="21" s="1"/>
  <c r="D229" i="21"/>
  <c r="D258" i="21" s="1"/>
  <c r="E229" i="21"/>
  <c r="F229" i="21"/>
  <c r="D228" i="21"/>
  <c r="E228" i="21"/>
  <c r="E257" i="21" s="1"/>
  <c r="F228" i="21"/>
  <c r="E227" i="21"/>
  <c r="F227" i="21"/>
  <c r="F256" i="21" s="1"/>
  <c r="D227" i="21"/>
  <c r="D256" i="21" s="1"/>
  <c r="D226" i="21"/>
  <c r="C226" i="21"/>
  <c r="C232" i="21"/>
  <c r="C231" i="21"/>
  <c r="C230" i="21"/>
  <c r="C229" i="21"/>
  <c r="C228" i="21"/>
  <c r="C227" i="21"/>
  <c r="F468" i="20"/>
  <c r="I462" i="20"/>
  <c r="I461" i="20"/>
  <c r="I460" i="20"/>
  <c r="I459" i="20"/>
  <c r="I458" i="20"/>
  <c r="G462" i="20"/>
  <c r="G461" i="20"/>
  <c r="G460" i="20"/>
  <c r="G459" i="20"/>
  <c r="G458" i="20"/>
  <c r="F462" i="20"/>
  <c r="F461" i="20"/>
  <c r="F460" i="20"/>
  <c r="F459" i="20"/>
  <c r="F458" i="20"/>
  <c r="E462" i="20"/>
  <c r="E461" i="20"/>
  <c r="E460" i="20"/>
  <c r="E459" i="20"/>
  <c r="E458" i="20"/>
  <c r="D462" i="20"/>
  <c r="D461" i="20"/>
  <c r="D460" i="20"/>
  <c r="D459" i="20"/>
  <c r="D458" i="20"/>
  <c r="C462" i="20"/>
  <c r="C461" i="20"/>
  <c r="C460" i="20"/>
  <c r="C459" i="20"/>
  <c r="C458" i="20"/>
  <c r="C457" i="20"/>
  <c r="I457" i="20"/>
  <c r="I456" i="20"/>
  <c r="I455" i="20"/>
  <c r="I454" i="20"/>
  <c r="I453" i="20"/>
  <c r="G457" i="20"/>
  <c r="G456" i="20"/>
  <c r="G455" i="20"/>
  <c r="G454" i="20"/>
  <c r="G453" i="20"/>
  <c r="F457" i="20"/>
  <c r="F456" i="20"/>
  <c r="H456" i="20" s="1"/>
  <c r="F455" i="20"/>
  <c r="F454" i="20"/>
  <c r="F453" i="20"/>
  <c r="E457" i="20"/>
  <c r="E456" i="20"/>
  <c r="E455" i="20"/>
  <c r="E454" i="20"/>
  <c r="E453" i="20"/>
  <c r="D457" i="20"/>
  <c r="D456" i="20"/>
  <c r="D455" i="20"/>
  <c r="D454" i="20"/>
  <c r="D453" i="20"/>
  <c r="C456" i="20"/>
  <c r="C455" i="20"/>
  <c r="C454" i="20"/>
  <c r="C453" i="20"/>
  <c r="C452" i="20"/>
  <c r="I452" i="20"/>
  <c r="I451" i="20"/>
  <c r="I450" i="20"/>
  <c r="I449" i="20"/>
  <c r="I448" i="20"/>
  <c r="G448" i="20"/>
  <c r="I447" i="20"/>
  <c r="I446" i="20"/>
  <c r="I445" i="20"/>
  <c r="I444" i="20"/>
  <c r="I443" i="20"/>
  <c r="G443" i="20"/>
  <c r="G452" i="20"/>
  <c r="G451" i="20"/>
  <c r="G450" i="20"/>
  <c r="G449" i="20"/>
  <c r="F452" i="20"/>
  <c r="F451" i="20"/>
  <c r="F450" i="20"/>
  <c r="F449" i="20"/>
  <c r="F448" i="20"/>
  <c r="E452" i="20"/>
  <c r="E451" i="20"/>
  <c r="E450" i="20"/>
  <c r="E449" i="20"/>
  <c r="E448" i="20"/>
  <c r="D452" i="20"/>
  <c r="H452" i="20" s="1"/>
  <c r="D451" i="20"/>
  <c r="D450" i="20"/>
  <c r="D449" i="20"/>
  <c r="D448" i="20"/>
  <c r="C451" i="20"/>
  <c r="C450" i="20"/>
  <c r="C449" i="20"/>
  <c r="C448" i="20"/>
  <c r="C443" i="20"/>
  <c r="G447" i="20"/>
  <c r="G468" i="20" s="1"/>
  <c r="G446" i="20"/>
  <c r="G467" i="20" s="1"/>
  <c r="G445" i="20"/>
  <c r="G444" i="20"/>
  <c r="F447" i="20"/>
  <c r="F446" i="20"/>
  <c r="F445" i="20"/>
  <c r="F466" i="20" s="1"/>
  <c r="F444" i="20"/>
  <c r="F443" i="20"/>
  <c r="F464" i="20" s="1"/>
  <c r="E443" i="20"/>
  <c r="E447" i="20"/>
  <c r="E468" i="20" s="1"/>
  <c r="E446" i="20"/>
  <c r="E445" i="20"/>
  <c r="E444" i="20"/>
  <c r="E465" i="20" s="1"/>
  <c r="D443" i="20"/>
  <c r="D464" i="20" s="1"/>
  <c r="D447" i="20"/>
  <c r="D446" i="20"/>
  <c r="D445" i="20"/>
  <c r="D466" i="20" s="1"/>
  <c r="D444" i="20"/>
  <c r="D465" i="20" s="1"/>
  <c r="C447" i="20"/>
  <c r="C446" i="20"/>
  <c r="C445" i="20"/>
  <c r="C466" i="20" s="1"/>
  <c r="C444" i="20"/>
  <c r="C465" i="20" s="1"/>
  <c r="G466" i="20" l="1"/>
  <c r="I465" i="20"/>
  <c r="G464" i="20"/>
  <c r="H454" i="20"/>
  <c r="H453" i="20"/>
  <c r="H457" i="20"/>
  <c r="D468" i="20"/>
  <c r="E467" i="20"/>
  <c r="F465" i="20"/>
  <c r="G465" i="20"/>
  <c r="C464" i="20"/>
  <c r="D467" i="20"/>
  <c r="E466" i="20"/>
  <c r="H449" i="20"/>
  <c r="H445" i="20"/>
  <c r="I466" i="20"/>
  <c r="H455" i="20"/>
  <c r="H458" i="20"/>
  <c r="H462" i="20"/>
  <c r="C256" i="21"/>
  <c r="C260" i="21"/>
  <c r="I464" i="20"/>
  <c r="I468" i="20"/>
  <c r="H460" i="20"/>
  <c r="H459" i="20"/>
  <c r="H461" i="20"/>
  <c r="F255" i="21"/>
  <c r="H447" i="20"/>
  <c r="H468" i="20" s="1"/>
  <c r="C468" i="20"/>
  <c r="H451" i="20"/>
  <c r="C467" i="20"/>
  <c r="H443" i="20"/>
  <c r="E464" i="20"/>
  <c r="F467" i="20"/>
  <c r="H448" i="20"/>
  <c r="H446" i="20"/>
  <c r="H450" i="20"/>
  <c r="I467" i="20"/>
  <c r="H444" i="20"/>
  <c r="C257" i="21"/>
  <c r="C261" i="21"/>
  <c r="D257" i="21"/>
  <c r="E260" i="21"/>
  <c r="D261" i="21"/>
  <c r="C258" i="21"/>
  <c r="C255" i="21"/>
  <c r="E256" i="21"/>
  <c r="F258" i="21"/>
  <c r="E259" i="21"/>
  <c r="D260" i="21"/>
  <c r="C259" i="21"/>
  <c r="D255" i="21"/>
  <c r="F257" i="21"/>
  <c r="E258" i="21"/>
  <c r="D259" i="21"/>
  <c r="F261" i="21"/>
  <c r="F225" i="22"/>
  <c r="E225" i="22"/>
  <c r="D225" i="22"/>
  <c r="C225" i="22"/>
  <c r="F224" i="22"/>
  <c r="E224" i="22"/>
  <c r="D224" i="22"/>
  <c r="C224" i="22"/>
  <c r="F223" i="22"/>
  <c r="E223" i="22"/>
  <c r="D223" i="22"/>
  <c r="C223" i="22"/>
  <c r="F222" i="22"/>
  <c r="E222" i="22"/>
  <c r="D222" i="22"/>
  <c r="C222" i="22"/>
  <c r="K3" i="2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K65" i="21"/>
  <c r="K66" i="21"/>
  <c r="K67" i="21"/>
  <c r="K68" i="21"/>
  <c r="K69" i="21"/>
  <c r="K70" i="21"/>
  <c r="K71" i="21"/>
  <c r="K72" i="21"/>
  <c r="K73" i="21"/>
  <c r="K74" i="21"/>
  <c r="K75" i="21"/>
  <c r="K76" i="21"/>
  <c r="K77" i="21"/>
  <c r="K78" i="21"/>
  <c r="K79" i="21"/>
  <c r="K80" i="21"/>
  <c r="K81" i="21"/>
  <c r="K82" i="21"/>
  <c r="K83" i="21"/>
  <c r="K84" i="21"/>
  <c r="K85" i="21"/>
  <c r="K86" i="21"/>
  <c r="K87" i="21"/>
  <c r="K88" i="21"/>
  <c r="K89" i="21"/>
  <c r="K90" i="21"/>
  <c r="K91" i="21"/>
  <c r="K92" i="21"/>
  <c r="K93" i="21"/>
  <c r="K94" i="21"/>
  <c r="K95" i="21"/>
  <c r="K96" i="21"/>
  <c r="K97" i="21"/>
  <c r="K98" i="21"/>
  <c r="K99" i="21"/>
  <c r="K100" i="21"/>
  <c r="K101" i="21"/>
  <c r="K102" i="21"/>
  <c r="K103" i="21"/>
  <c r="K104" i="21"/>
  <c r="K105" i="21"/>
  <c r="K106" i="21"/>
  <c r="K107" i="21"/>
  <c r="K108" i="21"/>
  <c r="K109" i="21"/>
  <c r="K110" i="21"/>
  <c r="K111" i="21"/>
  <c r="K112" i="21"/>
  <c r="K113" i="21"/>
  <c r="K114" i="21"/>
  <c r="K115" i="21"/>
  <c r="K116" i="21"/>
  <c r="K117" i="21"/>
  <c r="K118" i="21"/>
  <c r="K119" i="21"/>
  <c r="K120" i="21"/>
  <c r="K121" i="21"/>
  <c r="K122" i="21"/>
  <c r="K123" i="21"/>
  <c r="K124" i="21"/>
  <c r="K125" i="21"/>
  <c r="K126" i="21"/>
  <c r="K127" i="21"/>
  <c r="K128" i="21"/>
  <c r="K129" i="21"/>
  <c r="K130" i="21"/>
  <c r="K131" i="21"/>
  <c r="K132" i="21"/>
  <c r="K133" i="21"/>
  <c r="K134" i="21"/>
  <c r="K135" i="21"/>
  <c r="K136" i="21"/>
  <c r="K137" i="21"/>
  <c r="K138" i="21"/>
  <c r="K139" i="21"/>
  <c r="K140" i="21"/>
  <c r="K141" i="21"/>
  <c r="K142" i="21"/>
  <c r="K143" i="21"/>
  <c r="K144" i="21"/>
  <c r="K145" i="21"/>
  <c r="K146" i="21"/>
  <c r="K147" i="21"/>
  <c r="K148" i="21"/>
  <c r="K149" i="21"/>
  <c r="K150" i="21"/>
  <c r="K151" i="21"/>
  <c r="K152" i="21"/>
  <c r="K153" i="21"/>
  <c r="K154" i="21"/>
  <c r="K155" i="21"/>
  <c r="K156" i="21"/>
  <c r="K157" i="21"/>
  <c r="K158" i="21"/>
  <c r="K159" i="21"/>
  <c r="K160" i="21"/>
  <c r="K161" i="21"/>
  <c r="K162" i="21"/>
  <c r="K163" i="21"/>
  <c r="K164" i="21"/>
  <c r="K165" i="21"/>
  <c r="K166" i="21"/>
  <c r="K167" i="21"/>
  <c r="K168" i="21"/>
  <c r="K169" i="21"/>
  <c r="K170" i="21"/>
  <c r="K171" i="21"/>
  <c r="K172" i="21"/>
  <c r="K173" i="21"/>
  <c r="K174" i="21"/>
  <c r="K175" i="21"/>
  <c r="K176" i="21"/>
  <c r="K177" i="21"/>
  <c r="K178" i="21"/>
  <c r="K179" i="21"/>
  <c r="K180" i="21"/>
  <c r="K181" i="21"/>
  <c r="K182" i="21"/>
  <c r="K183" i="21"/>
  <c r="K184" i="21"/>
  <c r="K185" i="21"/>
  <c r="K186" i="21"/>
  <c r="K187" i="21"/>
  <c r="K188" i="21"/>
  <c r="K189" i="21"/>
  <c r="K190" i="21"/>
  <c r="K191" i="21"/>
  <c r="K192" i="21"/>
  <c r="K193" i="21"/>
  <c r="K194" i="21"/>
  <c r="K195" i="21"/>
  <c r="K196" i="21"/>
  <c r="K197" i="21"/>
  <c r="K198" i="21"/>
  <c r="K199" i="21"/>
  <c r="K200" i="21"/>
  <c r="K201" i="21"/>
  <c r="K202" i="21"/>
  <c r="K203" i="21"/>
  <c r="K204" i="21"/>
  <c r="K205" i="21"/>
  <c r="K206" i="21"/>
  <c r="K207" i="21"/>
  <c r="K208" i="21"/>
  <c r="K209" i="21"/>
  <c r="K210" i="21"/>
  <c r="K211" i="21"/>
  <c r="K212" i="21"/>
  <c r="K213" i="21"/>
  <c r="K214" i="21"/>
  <c r="K215" i="21"/>
  <c r="K216" i="21"/>
  <c r="K217" i="21"/>
  <c r="K218" i="21"/>
  <c r="K2" i="21"/>
  <c r="AP53" i="21"/>
  <c r="AQ53" i="21"/>
  <c r="AR53" i="21"/>
  <c r="AP52" i="21"/>
  <c r="AQ52" i="21"/>
  <c r="AR52" i="21"/>
  <c r="AP51" i="21"/>
  <c r="AQ51" i="21"/>
  <c r="AR51" i="21"/>
  <c r="AO53" i="21"/>
  <c r="AO52" i="21"/>
  <c r="AO51" i="21"/>
  <c r="AI67" i="21"/>
  <c r="AJ67" i="21"/>
  <c r="AK67" i="21"/>
  <c r="AI66" i="21"/>
  <c r="AJ66" i="21"/>
  <c r="AK66" i="21"/>
  <c r="AI65" i="21"/>
  <c r="AJ65" i="21"/>
  <c r="AK65" i="21"/>
  <c r="AH67" i="21"/>
  <c r="AH66" i="21"/>
  <c r="AH65" i="21"/>
  <c r="AB61" i="21"/>
  <c r="AC61" i="21"/>
  <c r="AD61" i="21"/>
  <c r="AB60" i="21"/>
  <c r="AC60" i="21"/>
  <c r="AD60" i="21"/>
  <c r="AB59" i="21"/>
  <c r="AC59" i="21"/>
  <c r="AD59" i="21"/>
  <c r="AA61" i="21"/>
  <c r="AA60" i="21"/>
  <c r="AA59" i="21"/>
  <c r="T52" i="21"/>
  <c r="U52" i="21"/>
  <c r="V52" i="21"/>
  <c r="T51" i="21"/>
  <c r="U51" i="21"/>
  <c r="V51" i="21"/>
  <c r="S52" i="21"/>
  <c r="S51" i="21"/>
  <c r="T50" i="21"/>
  <c r="U50" i="21"/>
  <c r="V50" i="21"/>
  <c r="S50" i="21"/>
  <c r="H223" i="21"/>
  <c r="I223" i="21"/>
  <c r="J223" i="21"/>
  <c r="G223" i="21"/>
  <c r="H222" i="21"/>
  <c r="I222" i="21"/>
  <c r="J222" i="21"/>
  <c r="G222" i="21"/>
  <c r="H221" i="21"/>
  <c r="I221" i="21"/>
  <c r="J221" i="21"/>
  <c r="G221" i="21"/>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H465" i="20" l="1"/>
  <c r="H466" i="20"/>
  <c r="G253" i="21"/>
  <c r="G251" i="21"/>
  <c r="G250" i="21"/>
  <c r="G249" i="21"/>
  <c r="G248" i="21"/>
  <c r="G247" i="21"/>
  <c r="G252" i="21"/>
  <c r="G239" i="21"/>
  <c r="G238" i="21"/>
  <c r="G237" i="21"/>
  <c r="G236" i="21"/>
  <c r="G235" i="21"/>
  <c r="G234" i="21"/>
  <c r="G233" i="21"/>
  <c r="H467" i="20"/>
  <c r="G229" i="21"/>
  <c r="G226" i="21"/>
  <c r="G232" i="21"/>
  <c r="G228" i="21"/>
  <c r="G227" i="21"/>
  <c r="G231" i="21"/>
  <c r="G230" i="21"/>
  <c r="G259" i="21" s="1"/>
  <c r="G246" i="21"/>
  <c r="G245" i="21"/>
  <c r="G244" i="21"/>
  <c r="G243" i="21"/>
  <c r="G242" i="21"/>
  <c r="G241" i="21"/>
  <c r="G240" i="21"/>
  <c r="H464" i="20"/>
  <c r="AL65" i="21"/>
  <c r="AS51" i="21"/>
  <c r="AS53" i="21"/>
  <c r="AS52" i="21"/>
  <c r="AL67" i="21"/>
  <c r="AL66" i="21"/>
  <c r="AE59" i="21"/>
  <c r="AE60" i="21"/>
  <c r="AE61" i="21"/>
  <c r="W50" i="21"/>
  <c r="W51" i="21"/>
  <c r="W52" i="21"/>
  <c r="S221" i="21"/>
  <c r="S222" i="21"/>
  <c r="S223" i="21"/>
  <c r="J439" i="20"/>
  <c r="K439" i="20"/>
  <c r="L439" i="20"/>
  <c r="M439" i="20"/>
  <c r="Q439" i="20"/>
  <c r="I439" i="20"/>
  <c r="J438" i="20"/>
  <c r="K438" i="20"/>
  <c r="L438" i="20"/>
  <c r="M438" i="20"/>
  <c r="Q438" i="20"/>
  <c r="I438" i="20"/>
  <c r="J437" i="20"/>
  <c r="K437" i="20"/>
  <c r="L437" i="20"/>
  <c r="M437" i="20"/>
  <c r="Q437" i="20"/>
  <c r="I437" i="20"/>
  <c r="P97" i="20"/>
  <c r="O97" i="20"/>
  <c r="N97" i="20"/>
  <c r="P96" i="20"/>
  <c r="O96" i="20"/>
  <c r="N96" i="20"/>
  <c r="P95" i="20"/>
  <c r="O95" i="20"/>
  <c r="N95" i="20"/>
  <c r="P94" i="20"/>
  <c r="O94" i="20"/>
  <c r="N94" i="20"/>
  <c r="P93" i="20"/>
  <c r="O93" i="20"/>
  <c r="N93" i="20"/>
  <c r="P92" i="20"/>
  <c r="O92" i="20"/>
  <c r="N92" i="20"/>
  <c r="P91" i="20"/>
  <c r="O91" i="20"/>
  <c r="N91" i="20"/>
  <c r="P90" i="20"/>
  <c r="O90" i="20"/>
  <c r="N90" i="20"/>
  <c r="P89" i="20"/>
  <c r="O89" i="20"/>
  <c r="N89" i="20"/>
  <c r="P88" i="20"/>
  <c r="O88" i="20"/>
  <c r="N88" i="20"/>
  <c r="P87" i="20"/>
  <c r="O87" i="20"/>
  <c r="N87" i="20"/>
  <c r="P86" i="20"/>
  <c r="O86" i="20"/>
  <c r="N86" i="20"/>
  <c r="P85" i="20"/>
  <c r="O85" i="20"/>
  <c r="N85" i="20"/>
  <c r="P84" i="20"/>
  <c r="O84" i="20"/>
  <c r="N84" i="20"/>
  <c r="P83" i="20"/>
  <c r="O83" i="20"/>
  <c r="N83" i="20"/>
  <c r="P82" i="20"/>
  <c r="O82" i="20"/>
  <c r="N82" i="20"/>
  <c r="P81" i="20"/>
  <c r="O81" i="20"/>
  <c r="N81" i="20"/>
  <c r="P80" i="20"/>
  <c r="O80" i="20"/>
  <c r="N80" i="20"/>
  <c r="P79" i="20"/>
  <c r="O79" i="20"/>
  <c r="N79" i="20"/>
  <c r="P78" i="20"/>
  <c r="O78" i="20"/>
  <c r="N78" i="20"/>
  <c r="P77" i="20"/>
  <c r="O77" i="20"/>
  <c r="N77" i="20"/>
  <c r="P76" i="20"/>
  <c r="O76" i="20"/>
  <c r="N76" i="20"/>
  <c r="P75" i="20"/>
  <c r="O75" i="20"/>
  <c r="N75" i="20"/>
  <c r="P74" i="20"/>
  <c r="O74" i="20"/>
  <c r="N74" i="20"/>
  <c r="P73" i="20"/>
  <c r="O73" i="20"/>
  <c r="N73" i="20"/>
  <c r="P72" i="20"/>
  <c r="O72" i="20"/>
  <c r="N72" i="20"/>
  <c r="P71" i="20"/>
  <c r="O71" i="20"/>
  <c r="N71" i="20"/>
  <c r="P70" i="20"/>
  <c r="O70" i="20"/>
  <c r="N70" i="20"/>
  <c r="P69" i="20"/>
  <c r="O69" i="20"/>
  <c r="N69" i="20"/>
  <c r="P68" i="20"/>
  <c r="O68" i="20"/>
  <c r="N68" i="20"/>
  <c r="P67" i="20"/>
  <c r="O67" i="20"/>
  <c r="N67" i="20"/>
  <c r="P66" i="20"/>
  <c r="O66" i="20"/>
  <c r="N66" i="20"/>
  <c r="P65" i="20"/>
  <c r="O65" i="20"/>
  <c r="N65" i="20"/>
  <c r="P64" i="20"/>
  <c r="O64" i="20"/>
  <c r="N64" i="20"/>
  <c r="P63" i="20"/>
  <c r="O63" i="20"/>
  <c r="N63" i="20"/>
  <c r="P62" i="20"/>
  <c r="O62" i="20"/>
  <c r="N62" i="20"/>
  <c r="P61" i="20"/>
  <c r="O61" i="20"/>
  <c r="N61" i="20"/>
  <c r="P60" i="20"/>
  <c r="O60" i="20"/>
  <c r="N60" i="20"/>
  <c r="P59" i="20"/>
  <c r="O59" i="20"/>
  <c r="N59" i="20"/>
  <c r="P58" i="20"/>
  <c r="O58" i="20"/>
  <c r="N58" i="20"/>
  <c r="P57" i="20"/>
  <c r="O57" i="20"/>
  <c r="N57" i="20"/>
  <c r="P56" i="20"/>
  <c r="O56" i="20"/>
  <c r="N56" i="20"/>
  <c r="P55" i="20"/>
  <c r="O55" i="20"/>
  <c r="N55" i="20"/>
  <c r="P54" i="20"/>
  <c r="O54" i="20"/>
  <c r="N54" i="20"/>
  <c r="P53" i="20"/>
  <c r="O53" i="20"/>
  <c r="N53" i="20"/>
  <c r="P52" i="20"/>
  <c r="O52" i="20"/>
  <c r="N52" i="20"/>
  <c r="P51" i="20"/>
  <c r="O51" i="20"/>
  <c r="N51" i="20"/>
  <c r="P50" i="20"/>
  <c r="O50" i="20"/>
  <c r="N50" i="20"/>
  <c r="P49" i="20"/>
  <c r="O49" i="20"/>
  <c r="N49" i="20"/>
  <c r="P48" i="20"/>
  <c r="O48" i="20"/>
  <c r="N48" i="20"/>
  <c r="P47" i="20"/>
  <c r="O47" i="20"/>
  <c r="N47" i="20"/>
  <c r="P46" i="20"/>
  <c r="O46" i="20"/>
  <c r="N46" i="20"/>
  <c r="P45" i="20"/>
  <c r="O45" i="20"/>
  <c r="N45" i="20"/>
  <c r="P44" i="20"/>
  <c r="O44" i="20"/>
  <c r="N44" i="20"/>
  <c r="P43" i="20"/>
  <c r="O43" i="20"/>
  <c r="N43" i="20"/>
  <c r="P42" i="20"/>
  <c r="O42" i="20"/>
  <c r="N42" i="20"/>
  <c r="P41" i="20"/>
  <c r="O41" i="20"/>
  <c r="N41" i="20"/>
  <c r="P40" i="20"/>
  <c r="O40" i="20"/>
  <c r="N40" i="20"/>
  <c r="P39" i="20"/>
  <c r="O39" i="20"/>
  <c r="N39" i="20"/>
  <c r="P38" i="20"/>
  <c r="O38" i="20"/>
  <c r="N38" i="20"/>
  <c r="P37" i="20"/>
  <c r="O37" i="20"/>
  <c r="N37" i="20"/>
  <c r="P36" i="20"/>
  <c r="O36" i="20"/>
  <c r="N36" i="20"/>
  <c r="P35" i="20"/>
  <c r="O35" i="20"/>
  <c r="N35" i="20"/>
  <c r="P34" i="20"/>
  <c r="O34" i="20"/>
  <c r="N34" i="20"/>
  <c r="P33" i="20"/>
  <c r="O33" i="20"/>
  <c r="N33" i="20"/>
  <c r="P32" i="20"/>
  <c r="O32" i="20"/>
  <c r="N32" i="20"/>
  <c r="P31" i="20"/>
  <c r="O31" i="20"/>
  <c r="N31" i="20"/>
  <c r="P30" i="20"/>
  <c r="O30" i="20"/>
  <c r="N30" i="20"/>
  <c r="P29" i="20"/>
  <c r="O29" i="20"/>
  <c r="N29" i="20"/>
  <c r="P28" i="20"/>
  <c r="O28" i="20"/>
  <c r="N28" i="20"/>
  <c r="P27" i="20"/>
  <c r="O27" i="20"/>
  <c r="N27" i="20"/>
  <c r="P26" i="20"/>
  <c r="O26" i="20"/>
  <c r="N26" i="20"/>
  <c r="P25" i="20"/>
  <c r="O25" i="20"/>
  <c r="N25" i="20"/>
  <c r="P24" i="20"/>
  <c r="O24" i="20"/>
  <c r="N24" i="20"/>
  <c r="P23" i="20"/>
  <c r="O23" i="20"/>
  <c r="N23" i="20"/>
  <c r="P22" i="20"/>
  <c r="O22" i="20"/>
  <c r="N22" i="20"/>
  <c r="P21" i="20"/>
  <c r="O21" i="20"/>
  <c r="N21" i="20"/>
  <c r="P20" i="20"/>
  <c r="O20" i="20"/>
  <c r="N20" i="20"/>
  <c r="P19" i="20"/>
  <c r="O19" i="20"/>
  <c r="N19" i="20"/>
  <c r="P18" i="20"/>
  <c r="O18" i="20"/>
  <c r="N18" i="20"/>
  <c r="P17" i="20"/>
  <c r="O17" i="20"/>
  <c r="N17" i="20"/>
  <c r="P16" i="20"/>
  <c r="O16" i="20"/>
  <c r="N16" i="20"/>
  <c r="P15" i="20"/>
  <c r="O15" i="20"/>
  <c r="N15" i="20"/>
  <c r="P14" i="20"/>
  <c r="O14" i="20"/>
  <c r="N14" i="20"/>
  <c r="P13" i="20"/>
  <c r="O13" i="20"/>
  <c r="N13" i="20"/>
  <c r="P12" i="20"/>
  <c r="O12" i="20"/>
  <c r="N12" i="20"/>
  <c r="P11" i="20"/>
  <c r="O11" i="20"/>
  <c r="N11" i="20"/>
  <c r="P10" i="20"/>
  <c r="O10" i="20"/>
  <c r="N10" i="20"/>
  <c r="P9" i="20"/>
  <c r="O9" i="20"/>
  <c r="N9" i="20"/>
  <c r="P8" i="20"/>
  <c r="O8" i="20"/>
  <c r="N8" i="20"/>
  <c r="P7" i="20"/>
  <c r="O7" i="20"/>
  <c r="N7" i="20"/>
  <c r="P6" i="20"/>
  <c r="O6" i="20"/>
  <c r="N6" i="20"/>
  <c r="P5" i="20"/>
  <c r="O5" i="20"/>
  <c r="N5" i="20"/>
  <c r="P4" i="20"/>
  <c r="O4" i="20"/>
  <c r="N4" i="20"/>
  <c r="P3" i="20"/>
  <c r="O3" i="20"/>
  <c r="N3" i="20"/>
  <c r="P2" i="20"/>
  <c r="O2" i="20"/>
  <c r="N2" i="20"/>
  <c r="Q103" i="19"/>
  <c r="Q102" i="19"/>
  <c r="Q101" i="19"/>
  <c r="J103" i="19"/>
  <c r="K103" i="19"/>
  <c r="L103" i="19"/>
  <c r="M103" i="19"/>
  <c r="I103" i="19"/>
  <c r="J102" i="19"/>
  <c r="K102" i="19"/>
  <c r="L102" i="19"/>
  <c r="M102" i="19"/>
  <c r="I102" i="19"/>
  <c r="J101" i="19"/>
  <c r="K101" i="19"/>
  <c r="L101" i="19"/>
  <c r="M101" i="19"/>
  <c r="I101" i="19"/>
  <c r="Q131" i="18"/>
  <c r="Q130" i="18"/>
  <c r="Q129" i="18"/>
  <c r="J131" i="18"/>
  <c r="K131" i="18"/>
  <c r="L131" i="18"/>
  <c r="M131" i="18"/>
  <c r="I131" i="18"/>
  <c r="J130" i="18"/>
  <c r="K130" i="18"/>
  <c r="L130" i="18"/>
  <c r="M130" i="18"/>
  <c r="I130" i="18"/>
  <c r="J129" i="18"/>
  <c r="K129" i="18"/>
  <c r="L129" i="18"/>
  <c r="M129" i="18"/>
  <c r="I129" i="18"/>
  <c r="Q119" i="17"/>
  <c r="Q118" i="17"/>
  <c r="Q117" i="17"/>
  <c r="J119" i="17"/>
  <c r="K119" i="17"/>
  <c r="L119" i="17"/>
  <c r="M119" i="17"/>
  <c r="I119" i="17"/>
  <c r="J118" i="17"/>
  <c r="K118" i="17"/>
  <c r="L118" i="17"/>
  <c r="M118" i="17"/>
  <c r="I118" i="17"/>
  <c r="J117" i="17"/>
  <c r="K117" i="17"/>
  <c r="L117" i="17"/>
  <c r="M117" i="17"/>
  <c r="I117" i="17"/>
  <c r="R101" i="16"/>
  <c r="R100" i="16"/>
  <c r="R99" i="16"/>
  <c r="J101" i="16"/>
  <c r="K101" i="16"/>
  <c r="L101" i="16"/>
  <c r="M101" i="16"/>
  <c r="I101" i="16"/>
  <c r="J100" i="16"/>
  <c r="K100" i="16"/>
  <c r="L100" i="16"/>
  <c r="M100" i="16"/>
  <c r="I100" i="16"/>
  <c r="N100" i="16" s="1"/>
  <c r="J99" i="16"/>
  <c r="K99" i="16"/>
  <c r="L99" i="16"/>
  <c r="M99" i="16"/>
  <c r="I99" i="16"/>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2" i="16"/>
  <c r="O3" i="16"/>
  <c r="O4" i="16"/>
  <c r="O5" i="16"/>
  <c r="O6"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56" i="16"/>
  <c r="O57" i="16"/>
  <c r="O58" i="16"/>
  <c r="O59" i="16"/>
  <c r="O60" i="16"/>
  <c r="O61" i="16"/>
  <c r="O62" i="16"/>
  <c r="O63" i="16"/>
  <c r="O64" i="16"/>
  <c r="O65" i="16"/>
  <c r="O66" i="16"/>
  <c r="O67" i="16"/>
  <c r="O68" i="16"/>
  <c r="O69" i="16"/>
  <c r="O70" i="16"/>
  <c r="O71" i="16"/>
  <c r="O72" i="16"/>
  <c r="O73" i="16"/>
  <c r="O74" i="16"/>
  <c r="O75" i="16"/>
  <c r="O76" i="16"/>
  <c r="O77" i="16"/>
  <c r="O78" i="16"/>
  <c r="O79" i="16"/>
  <c r="O80" i="16"/>
  <c r="O81" i="16"/>
  <c r="O82" i="16"/>
  <c r="O83" i="16"/>
  <c r="O84" i="16"/>
  <c r="O85" i="16"/>
  <c r="O86" i="16"/>
  <c r="O87" i="16"/>
  <c r="O88" i="16"/>
  <c r="O89" i="16"/>
  <c r="O90" i="16"/>
  <c r="O91" i="16"/>
  <c r="O92" i="16"/>
  <c r="O93" i="16"/>
  <c r="O94" i="16"/>
  <c r="O95" i="16"/>
  <c r="O96" i="16"/>
  <c r="O97" i="16"/>
  <c r="O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62" i="16"/>
  <c r="N63" i="16"/>
  <c r="N64" i="16"/>
  <c r="N65" i="16"/>
  <c r="N66" i="16"/>
  <c r="N67" i="16"/>
  <c r="N68" i="16"/>
  <c r="N69" i="16"/>
  <c r="N70" i="16"/>
  <c r="N71" i="16"/>
  <c r="N72" i="16"/>
  <c r="N73" i="16"/>
  <c r="N74" i="16"/>
  <c r="N75" i="16"/>
  <c r="N76" i="16"/>
  <c r="N77" i="16"/>
  <c r="N78" i="16"/>
  <c r="N79" i="16"/>
  <c r="N80" i="16"/>
  <c r="N81" i="16"/>
  <c r="N82" i="16"/>
  <c r="N83" i="16"/>
  <c r="N84" i="16"/>
  <c r="N85" i="16"/>
  <c r="N86" i="16"/>
  <c r="N87" i="16"/>
  <c r="N88" i="16"/>
  <c r="N89" i="16"/>
  <c r="N90" i="16"/>
  <c r="N91" i="16"/>
  <c r="N92" i="16"/>
  <c r="N93" i="16"/>
  <c r="N94" i="16"/>
  <c r="N95" i="16"/>
  <c r="N96" i="16"/>
  <c r="N97" i="16"/>
  <c r="N2" i="16"/>
  <c r="B224" i="13"/>
  <c r="B223" i="13"/>
  <c r="B221" i="13"/>
  <c r="B220" i="13"/>
  <c r="L245" i="6"/>
  <c r="L244" i="6"/>
  <c r="L243" i="6"/>
  <c r="L242" i="6"/>
  <c r="L241" i="6"/>
  <c r="L240" i="6"/>
  <c r="L239" i="6"/>
  <c r="L238" i="6"/>
  <c r="D239" i="6"/>
  <c r="D238" i="6"/>
  <c r="L235" i="6"/>
  <c r="L234" i="6"/>
  <c r="L233" i="6"/>
  <c r="L232" i="6"/>
  <c r="L231" i="6"/>
  <c r="D235" i="6"/>
  <c r="D234" i="6"/>
  <c r="D233" i="6"/>
  <c r="D232" i="6"/>
  <c r="D231" i="6"/>
  <c r="D230" i="6"/>
  <c r="L227" i="6"/>
  <c r="L226" i="6"/>
  <c r="L225" i="6"/>
  <c r="L224" i="6"/>
  <c r="J228" i="6"/>
  <c r="J227" i="6"/>
  <c r="J226" i="6"/>
  <c r="J225" i="6"/>
  <c r="J224" i="6"/>
  <c r="N227" i="6"/>
  <c r="H227" i="6"/>
  <c r="N226" i="6"/>
  <c r="H226" i="6"/>
  <c r="N225" i="6"/>
  <c r="H225" i="6"/>
  <c r="N224" i="6"/>
  <c r="H224" i="6"/>
  <c r="D226" i="6"/>
  <c r="D225" i="6"/>
  <c r="D224" i="6"/>
  <c r="B246" i="6"/>
  <c r="B245" i="6"/>
  <c r="B244" i="6"/>
  <c r="B243" i="6"/>
  <c r="B242" i="6"/>
  <c r="B241" i="6"/>
  <c r="B240" i="6"/>
  <c r="B239" i="6"/>
  <c r="B238" i="6"/>
  <c r="B237" i="6"/>
  <c r="B236" i="6"/>
  <c r="B235" i="6"/>
  <c r="B234" i="6"/>
  <c r="B233" i="6"/>
  <c r="B232" i="6"/>
  <c r="B231" i="6"/>
  <c r="B230" i="6"/>
  <c r="B229" i="6"/>
  <c r="B228" i="6"/>
  <c r="B227" i="6"/>
  <c r="B226" i="6"/>
  <c r="B225" i="6"/>
  <c r="B224" i="6"/>
  <c r="N101" i="16" l="1"/>
  <c r="N99" i="16"/>
  <c r="N438" i="20"/>
  <c r="G258" i="21"/>
  <c r="G257" i="21"/>
  <c r="N437" i="20"/>
  <c r="N439" i="20"/>
  <c r="G261" i="21"/>
  <c r="G256" i="21"/>
  <c r="N118" i="17"/>
  <c r="G260" i="21"/>
  <c r="G255" i="21"/>
  <c r="N103" i="19"/>
  <c r="N102" i="19"/>
  <c r="N101" i="19"/>
  <c r="N131" i="18"/>
  <c r="N130" i="18"/>
  <c r="N129" i="18"/>
  <c r="N119" i="17"/>
  <c r="N117" i="17"/>
</calcChain>
</file>

<file path=xl/sharedStrings.xml><?xml version="1.0" encoding="utf-8"?>
<sst xmlns="http://schemas.openxmlformats.org/spreadsheetml/2006/main" count="33276" uniqueCount="3304">
  <si>
    <t>Your Worker ID: you can find this on your Dashboard or in the upper left corner of the new Worker website. It is needed to proceed the payment at the end of the study.</t>
  </si>
  <si>
    <t>Occupation</t>
  </si>
  <si>
    <t>Subject area or job sector</t>
  </si>
  <si>
    <t>What is your gender</t>
  </si>
  <si>
    <t>What is your age? [Your choice]</t>
  </si>
  <si>
    <t>Is English your native language?</t>
  </si>
  <si>
    <t>How often do you watch YouTube videos? [Your answer]</t>
  </si>
  <si>
    <t>How often do you watch videos for learning? [Your answer]</t>
  </si>
  <si>
    <t>How much training have you had on presentation skills? [Your answer]</t>
  </si>
  <si>
    <t>Select the type(s) of training about presenting you have had:</t>
  </si>
  <si>
    <t>Please indicate your experience in giving presentations: [Your answer]</t>
  </si>
  <si>
    <t>Please specify the type of presentations you have given:</t>
  </si>
  <si>
    <t>Write all words/phrases that you can associate with STRUCTURE of presentations:</t>
  </si>
  <si>
    <t>Write all words/phrases that you can associate with DELIVERY of presentation:</t>
  </si>
  <si>
    <t>Write all words/phrases that you can associate with VISUAL AIDS of presentations:</t>
  </si>
  <si>
    <t>Write all words/phrases that you can associate with ATTRIBUTES of presentations:</t>
  </si>
  <si>
    <t>Video Narrative: Learning VISUAL AID by linking it to STRUCTURE (Click on the link, it will open in a new tab. You can also copy the link and open it in a new tab/window in your browser.) This narrative includes 5 video segments. [The introduction text in the video narrative gives a clear idea of the aim of the narrative.]</t>
  </si>
  <si>
    <t>Video Narrative: Learning VISUAL AID by linking it to STRUCTURE (Click on the link, it will open in a new tab. You can also copy the link and open it in a new tab/window in your browser.) This narrative includes 5 video segments. [All video segments clearly link to the presentation skills areas mentioned in the introduction.]</t>
  </si>
  <si>
    <t>Video Narrative: Learning VISUAL AID by linking it to STRUCTURE (Click on the link, it will open in a new tab. You can also copy the link and open it in a new tab/window in your browser.) This narrative includes 5 video segments. [The descriptions which introduce each video segment provide a useful summary.]</t>
  </si>
  <si>
    <t>Video Narrative: Learning VISUAL AID by linking it to STRUCTURE (Click on the link, it will open in a new tab. You can also copy the link and open it in a new tab/window in your browser.) This narrative includes 5 video segments. [All video segments provide relevant content for presentation skills learning.]</t>
  </si>
  <si>
    <t>Video Narrative: Learning VISUAL AID by linking it to STRUCTURE (Click on the link, it will open in a new tab. You can also copy the link and open it in a new tab/window in your browser.) This narrative includes 5 video segments. [The concluding text at the end of the video narrative provides appropriate summary.]</t>
  </si>
  <si>
    <t>Video Narrative: Learning VISUAL AID by linking it to STRUCTURE (Click on the link, it will open in a new tab. You can also copy the link and open it in a new tab/window in your browser.) This narrative includes 5 video segments. [This video narrative is useful for learning presentation skills.]</t>
  </si>
  <si>
    <t>List the main points about giving presentations that you picked in this video narrative, focus on: DELIVERY, STRUCTURE, VISUAL AIDS, PRESENTATION ATTRIBUTES. Also, list the main concepts mentioned and the relationships between them.</t>
  </si>
  <si>
    <t>Video Narrative: Learning STRUCTURE by linking it to PRESENTATION ATTRIBUTE (Click on the link, it will open in a new tab. You can also copy the link and open it in a new tab/window in your browser.) This narrative includes 2 video segments. [The introduction text in the video narrative gives a clear idea of the aim of the narrative.]</t>
  </si>
  <si>
    <t>Video Narrative: Learning STRUCTURE by linking it to PRESENTATION ATTRIBUTE (Click on the link, it will open in a new tab. You can also copy the link and open it in a new tab/window in your browser.) This narrative includes 2 video segments. [All video segments clearly link to the presentation skills areas mentioned in the introduction.]</t>
  </si>
  <si>
    <t>Video Narrative: Learning STRUCTURE by linking it to PRESENTATION ATTRIBUTE (Click on the link, it will open in a new tab. You can also copy the link and open it in a new tab/window in your browser.) This narrative includes 2 video segments. [The descriptions which introduce each video segment provide a useful summary.]</t>
  </si>
  <si>
    <t>Video Narrative: Learning STRUCTURE by linking it to PRESENTATION ATTRIBUTE (Click on the link, it will open in a new tab. You can also copy the link and open it in a new tab/window in your browser.) This narrative includes 2 video segments. [All video segments provide relevant content for presentation skills learning.]</t>
  </si>
  <si>
    <t>Video Narrative: Learning STRUCTURE by linking it to PRESENTATION ATTRIBUTE (Click on the link, it will open in a new tab. You can also copy the link and open it in a new tab/window in your browser.) This narrative includes 2 video segments. [The concluding text at the end of the video narrative provides appropriate summary.]</t>
  </si>
  <si>
    <t>Video Narrative: Learning STRUCTURE by linking it to PRESENTATION ATTRIBUTE (Click on the link, it will open in a new tab. You can also copy the link and open it in a new tab/window in your browser.) This narrative includes 2 video segments. [This video narrative is useful for learning presentation skills.]</t>
  </si>
  <si>
    <t>The Combinational Video Narratives with the short description are useful to [Identify key points related to giving presentations]</t>
  </si>
  <si>
    <t>The Combinational Video Narratives with the short description are useful to [Focus on key points at a time]</t>
  </si>
  <si>
    <t>The Combinational Video Narratives with the short description are useful to [Identify key topics/concepts to learn]</t>
  </si>
  <si>
    <t>The Combinational Video Narratives with the short description are useful to [Link main points mentioned in the video]</t>
  </si>
  <si>
    <t>What do you find positive about the recommended Combinational Video Narratives for learning?</t>
  </si>
  <si>
    <t>What do you find negative about the recommended Combinational Video Narratives for learning?</t>
  </si>
  <si>
    <t>Your score on MENTAL DEMAND (1-low .... 20-high)</t>
  </si>
  <si>
    <t>Please explain your score.</t>
  </si>
  <si>
    <t>Your score on EFFORT (1-low .... 20-high)</t>
  </si>
  <si>
    <t>Your score on FRUSTRATION (1-low .... 20-high)</t>
  </si>
  <si>
    <t>Your score on PERFORMANCE (1-low .... 20-high)</t>
  </si>
  <si>
    <t>AXQWKUJF7SQXP</t>
  </si>
  <si>
    <t>company staff</t>
  </si>
  <si>
    <t>information techonology</t>
  </si>
  <si>
    <t>Male</t>
  </si>
  <si>
    <t>30-35</t>
  </si>
  <si>
    <t>No</t>
  </si>
  <si>
    <t>Every day</t>
  </si>
  <si>
    <t>Every week</t>
  </si>
  <si>
    <t>Quite a bit</t>
  </si>
  <si>
    <t>Practice with feedback</t>
  </si>
  <si>
    <t>A little</t>
  </si>
  <si>
    <t>Project presentation</t>
  </si>
  <si>
    <t>building house construction hut cottage shed</t>
  </si>
  <si>
    <t>consignment distribution shipment speechmaking</t>
  </si>
  <si>
    <t>guide flowchart chart imagery impression</t>
  </si>
  <si>
    <t>climate feature heat ascribe assign credit</t>
  </si>
  <si>
    <t>Agree</t>
  </si>
  <si>
    <t>Neutral</t>
  </si>
  <si>
    <t>Strongly agree</t>
  </si>
  <si>
    <t>clearance of presentation</t>
  </si>
  <si>
    <t>perfect presentation</t>
  </si>
  <si>
    <t>Slightly likely</t>
  </si>
  <si>
    <t>easy to find</t>
  </si>
  <si>
    <t>nothing</t>
  </si>
  <si>
    <t>good</t>
  </si>
  <si>
    <t>much more represent</t>
  </si>
  <si>
    <t>irritating words</t>
  </si>
  <si>
    <t>high performance</t>
  </si>
  <si>
    <t>AORHXBTOCXFUK</t>
  </si>
  <si>
    <t>Industry</t>
  </si>
  <si>
    <t>Information Technology</t>
  </si>
  <si>
    <t>24-29</t>
  </si>
  <si>
    <t>Yes</t>
  </si>
  <si>
    <t>A lot</t>
  </si>
  <si>
    <t>Professional development training</t>
  </si>
  <si>
    <t>Experienced</t>
  </si>
  <si>
    <t>Introduction, body, conclusion</t>
  </si>
  <si>
    <t>Greet audience, Introduce myself, Short about the project, Explain the project, conclusion</t>
  </si>
  <si>
    <t>Chart, diagrams, 3D visuals, videos</t>
  </si>
  <si>
    <t>Confidence, Clarity, Knowledge, passion</t>
  </si>
  <si>
    <t>Easy to convey our point without any lack of knowledge.</t>
  </si>
  <si>
    <t>Get the solution from easier steps</t>
  </si>
  <si>
    <t>Quite likely</t>
  </si>
  <si>
    <t>Extremely likely</t>
  </si>
  <si>
    <t>The professional way of presentation makes from this.</t>
  </si>
  <si>
    <t>None</t>
  </si>
  <si>
    <t>A easier way of understanding and different way of explanation gives more confidence.</t>
  </si>
  <si>
    <t>The effort makes give perfect output</t>
  </si>
  <si>
    <t>Decrease the frustration level using this video compared from before.</t>
  </si>
  <si>
    <t>Overall performance increase use this ideas.</t>
  </si>
  <si>
    <t>A26399B1QZ7XJJ</t>
  </si>
  <si>
    <t>University Staff</t>
  </si>
  <si>
    <t>delivery</t>
  </si>
  <si>
    <t>Female</t>
  </si>
  <si>
    <t>Training at university</t>
  </si>
  <si>
    <t>Conference presentation</t>
  </si>
  <si>
    <t>Create an easy step by step structure. When it comes to what you have to say, divide it into three simple sections: your presentation needs an introduction, body, and conclusion. Lower the amount of copy on each slide. Be sharp or smart with design details.</t>
  </si>
  <si>
    <t>Smile and act relaxed. It will make you look and feel more confident. Make eye contact with your audience instead of reading off your notes the entire time. Avoid distracting behaviours, like chewing gum or fidgeting</t>
  </si>
  <si>
    <t>Visual aids are visual materials, such as pictures, charts, and diagrams, that help people understand and remember information shared in an oral presentation. When giving a speech or presentation, a speaker communicates information orally</t>
  </si>
  <si>
    <t>A good presentation should be concise and should be focused on the topic. It should not move off-track. A good presentation should have the potential to convey the required information. The fear should be transformed into positive energy during the presentation.</t>
  </si>
  <si>
    <t>Disagree</t>
  </si>
  <si>
    <t>Strongly disagree</t>
  </si>
  <si>
    <t>Main points are the major divisions of the body of a presentation. Each main point introduces one idea, or makes one claim, that helps to advance the central idea (thesis) of the presentation. LIMIT the number of main topics in the body of the presentation. Develop between two to five main points.</t>
  </si>
  <si>
    <t>Presentation visuals make complex ideas easier to understand. Not everyone computes information at the same speed. Infographics make data-heavy presentations more digestible—breaking statistics and other figures or timelines into bite-sized chunks. They're also more persuasive.</t>
  </si>
  <si>
    <t>The narrative orientation helps us to understand the dynamics of the educational effectiveness of stories</t>
  </si>
  <si>
    <t>There appears to be many more advantages of digital storytelling than disadvantages. Advantages such as literary advancement, increase of creativity, community-building, and skills trump disadvantages such as teacher training necessary to work with this technology.</t>
  </si>
  <si>
    <t>Learn new tasks, remember processes, maintain focus, complete tasks independently, make timely decisions in the context of a workflow</t>
  </si>
  <si>
    <t>He put a lot of effort into finishing the project on time. It wasn't easy, but it was worth the effort. We need to expend more/extra effort. The job will require/take a great deal of time and effort.</t>
  </si>
  <si>
    <t>Frustration is a common emotion that you may feel when things don't go the way you expected or because of your inability to achieve something. It's usually associated with anger or prefaced by feelings of inability.</t>
  </si>
  <si>
    <t>an action or type of behaviour that involves a lot of attention to detail or to small matters that are not important</t>
  </si>
  <si>
    <t>A3QI1RV4HQ9MOC</t>
  </si>
  <si>
    <t>india</t>
  </si>
  <si>
    <t>Seminar</t>
  </si>
  <si>
    <t>First of all, I'd like to give you an overview of.... Next, I'll focus on.....and then we'll consider</t>
  </si>
  <si>
    <t>Good morning/afternoon (everyone) (ladies and gentlemen).</t>
  </si>
  <si>
    <t>You can use phrases such as 'Let's focus on</t>
  </si>
  <si>
    <t>A good presentation should be concise and should be focused on the topic. It should not move off-track</t>
  </si>
  <si>
    <t>LIMIT the number of main topics in the body of the presentation. Develop between two to five main points.</t>
  </si>
  <si>
    <t>Main points are the major divisions of the body of a presentation</t>
  </si>
  <si>
    <t>No one teaching style has been demonstrated to enhance learning for all students, and each style has unique outcomes</t>
  </si>
  <si>
    <t>It is a process-based theory rather than a focus on subject content or standards.</t>
  </si>
  <si>
    <t>A2MPA5OAT635HG</t>
  </si>
  <si>
    <t>Student: Undergraduate</t>
  </si>
  <si>
    <t>Manager</t>
  </si>
  <si>
    <t>Medium level</t>
  </si>
  <si>
    <t>The structures are title, main content and conclusion.</t>
  </si>
  <si>
    <t>maintaining eye contact and explaining very clearly.</t>
  </si>
  <si>
    <t>Good visual images, Bullet points of the content.</t>
  </si>
  <si>
    <t>Explaining story like system.</t>
  </si>
  <si>
    <t>It should be very clear and explaining in a good manner.</t>
  </si>
  <si>
    <t>There are very amazing videos to explaining the correct theory of the content in good body language skill.</t>
  </si>
  <si>
    <t>Key points of the content</t>
  </si>
  <si>
    <t>It is just my opinion.</t>
  </si>
  <si>
    <t>Very great effort.</t>
  </si>
  <si>
    <t>None at all</t>
  </si>
  <si>
    <t>Great performance</t>
  </si>
  <si>
    <t>A28A3HF3LSEIDT</t>
  </si>
  <si>
    <t>Student: Master</t>
  </si>
  <si>
    <t>online workes</t>
  </si>
  <si>
    <t>I'd like to give you an overview of.</t>
  </si>
  <si>
    <t>It's a pleasure to welcome (the President) here</t>
  </si>
  <si>
    <t>Let's focus on</t>
  </si>
  <si>
    <t>Outline your presentation</t>
  </si>
  <si>
    <t>the major divisions of the body of a presentation</t>
  </si>
  <si>
    <t>Learning and mastering your subject.</t>
  </si>
  <si>
    <t>to perform Boolean algebra on input signals and on stored data</t>
  </si>
  <si>
    <t>The output it generates does not depend on any of its previous inputs</t>
  </si>
  <si>
    <t>helps the businesses to close the feedback loop with their detractors and convert them to promoters</t>
  </si>
  <si>
    <t>How likely is it that you would recommend this company to a friend or colleague</t>
  </si>
  <si>
    <t>The ability to deal with frustration</t>
  </si>
  <si>
    <t>acute stress, lasting anger, sadness, and rage</t>
  </si>
  <si>
    <t>A1XO6ONCCTBMKW</t>
  </si>
  <si>
    <t>IT</t>
  </si>
  <si>
    <t>Just like other forms of academic writing, a presentation can be divided into three parts: an introduction detailing the purpose and structure of the talk; a body covering the main points; and a conclusion summarising and highlighting the significance of your talk.</t>
  </si>
  <si>
    <t xml:space="preserve">It's a pleasure to welcome (the President) here.
</t>
  </si>
  <si>
    <t>Pay attention to …', 'Let's look at …', 'I want to briefly address …', or 'Now, let's discuss …. ' You can use these phrases after your sequencing words to help you with your structure.</t>
  </si>
  <si>
    <t>Each main point introduces one idea, or makes one claim, that helps to advance the central idea (thesis) of the presentation. LIMIT the number of main topics in the body of the presentation. Develop between two to five main points.</t>
  </si>
  <si>
    <t>Practical computer circuits normally contain a mixture of combinational and sequential logic.</t>
  </si>
  <si>
    <t>On the other hand, sequential circuits are the ones that depend on clock cycles. They depend entirely on the past as well as the present inputs for generating output.</t>
  </si>
  <si>
    <t>complete tasks independently, make timely decisions in the context of a workflow, ability to communicate with visitors, ability to complete tasks in situations that have a speed or productivity quota.</t>
  </si>
  <si>
    <t>Sustained high mental workload will cause mental fatigue, decreased performance, and even detrimental health effects in the long run</t>
  </si>
  <si>
    <t>Full adders are used in many digital devices, including calculators and computers. Another example of a combinational circuit is a multiplexer.</t>
  </si>
  <si>
    <t>Combinations are used when only the number of possible groups are to be found, and the order/sequence of arrangements is not needed. Permutations are used for things of a different kind.</t>
  </si>
  <si>
    <t>AE03LUY7RH400</t>
  </si>
  <si>
    <t>comapany staff</t>
  </si>
  <si>
    <t>Once a month</t>
  </si>
  <si>
    <t>construction arrangements erection framework configuration assembly</t>
  </si>
  <si>
    <t>order handover transfer cede yield rescue</t>
  </si>
  <si>
    <t>figure diagram sketch picture graph</t>
  </si>
  <si>
    <t>aspect facet quality peculiarity</t>
  </si>
  <si>
    <t>when you share we care</t>
  </si>
  <si>
    <t>speaker</t>
  </si>
  <si>
    <t>good and interesting</t>
  </si>
  <si>
    <t>quite speed</t>
  </si>
  <si>
    <t>high demand for health</t>
  </si>
  <si>
    <t>putting good effort</t>
  </si>
  <si>
    <t>irritating</t>
  </si>
  <si>
    <t>good performance</t>
  </si>
  <si>
    <t>A2BAQ26SMQQEUG</t>
  </si>
  <si>
    <t>Computer Science</t>
  </si>
  <si>
    <t>Course work presentation</t>
  </si>
  <si>
    <t>Presentation, Structure, Attributes, Visual Aids, Delivery</t>
  </si>
  <si>
    <t>Having a great idea doesn’t mean we’re comfortable telling people about it. We all want to be liked, and this need for affirmation makes us worried people won’t care about what we have to say.</t>
  </si>
  <si>
    <t>The main purpose of combinational logic is, to process two or more inputs to generate at-least one output signal based on the logic function of each logic gate. Combinational logic circuit's output(s) depends only upon the combination of its inputs at that time. The output is not influenced by previous inputs.</t>
  </si>
  <si>
    <t>Narrative-based learning is a learning model grounded in the theory that humans define their experiences within the context of narratives – which serve as cognitive structures and a means of communication, as well as aiding people in framing and understanding their perceptions of the world.</t>
  </si>
  <si>
    <t>I want to Learn new tasks, remember processes, maintain focus, complete tasks independently, make timely decisions in the context of a workflow, ability to communicate with visitors, ability to complete tasks in situations that have a speed or productivity quota.</t>
  </si>
  <si>
    <t>I really like to watch the Combinational video</t>
  </si>
  <si>
    <t>I didn't frustrated at the moment.</t>
  </si>
  <si>
    <t>Technology provides great opportunities for making learning more effective for everyone with different needs. For example, students can learn at their own speed, review difficult concepts or skip ahead if they need to.</t>
  </si>
  <si>
    <t>A16X5FB3HAFCKN</t>
  </si>
  <si>
    <t>manager</t>
  </si>
  <si>
    <t>Extensive training</t>
  </si>
  <si>
    <t>This parameter is used to evaluate the flow structure chosen to build the presentation</t>
  </si>
  <si>
    <t>Handouts are physical objects given to the audience that contain information related to the presentation. ...
Demonstration</t>
  </si>
  <si>
    <t>Confidence. I know this seem fairly impossible at the moment but going into a presentation with confidence really helps to sell it to your audience.</t>
  </si>
  <si>
    <t>A good presentation should have a good subject matter, should match with the objective, should best fit the audience, and should be well organized.</t>
  </si>
  <si>
    <t>It must deliver clear information, and it must not distract from the message. Avoid overly elaborate presentation aids because they can distract the audience's attention from your message. Instead, simplify as much as possible, emphasizing the information you want your audience to understand.</t>
  </si>
  <si>
    <t>The Combination Learning Model is based on the idea that students learn best when presented instruction through a flexible combination of two or more learning components. It is a process-based theory rather than a focus on subject content or standards.</t>
  </si>
  <si>
    <t>An example of a combinational circuit is a full adder, which takes two binary digits as input and produces a sum bit and a carry bit as output. Full adders are used in many digital devices, including calculators and computers. Another example of a combinational circuit is a multiplexer.</t>
  </si>
  <si>
    <t>The NASA- TLX method</t>
  </si>
  <si>
    <t>TLX is scored on paper (top) and in the mobile app (bottom). To score, you count the number of lines a participant marked</t>
  </si>
  <si>
    <t>This file is in the public domain in the United States because it was solely created</t>
  </si>
  <si>
    <t>Long. Complicated to administer and score.</t>
  </si>
  <si>
    <t>AL6TUFYAMT6U4</t>
  </si>
  <si>
    <t>Training at high school</t>
  </si>
  <si>
    <t>construction arrangement erection framework configuration assembly frame</t>
  </si>
  <si>
    <t>communicate transfer publish release rescue</t>
  </si>
  <si>
    <t>figure picture sketch representation</t>
  </si>
  <si>
    <t>aspect characteristic facet quality trait</t>
  </si>
  <si>
    <t>layout</t>
  </si>
  <si>
    <t>attention</t>
  </si>
  <si>
    <t>very useful</t>
  </si>
  <si>
    <t>not bad</t>
  </si>
  <si>
    <t>some pressure while presenting</t>
  </si>
  <si>
    <t>good effort</t>
  </si>
  <si>
    <t>sometimes irritates</t>
  </si>
  <si>
    <t>very high performance</t>
  </si>
  <si>
    <t>A2ELXYKRPPGRPB</t>
  </si>
  <si>
    <t>Environmental Protection</t>
  </si>
  <si>
    <t>36-41</t>
  </si>
  <si>
    <t>beginning, middle, end, details.</t>
  </si>
  <si>
    <t>Tone, passion, knowledge, confidence, information</t>
  </si>
  <si>
    <t>graphs, charts, pictures, videos, slides</t>
  </si>
  <si>
    <t>informative, thoughtful, detailed,</t>
  </si>
  <si>
    <t>learning how to shift the beliefs of a group of people using transitions and giving them a firm outline, using visual aids in for groups and in ways that might not have been their original aim, in order to keep the audience engaged.</t>
  </si>
  <si>
    <t>Use your personal stories, and that will allow you to connect with your audience, make people want to listen to your presentation right from the start. Use attention grabbers and set expectations for yourself.</t>
  </si>
  <si>
    <t>I found the recommendations to use your personal stories to be helpful, as I try to stay away from that.</t>
  </si>
  <si>
    <t>I found it negative that some were full of jargon and hard to understand.</t>
  </si>
  <si>
    <t>It was somewhat high demand, just to pay attention and try to understand what a couple of the speakers were saying.</t>
  </si>
  <si>
    <t>It didn't take all that much effort to sit and listen.</t>
  </si>
  <si>
    <t>My only frustration with the videos is that sometimes they didn't want to load right and I was very conscious of the timer.</t>
  </si>
  <si>
    <t>I felt that I was able to identify concepts more than terms, but either way, I felt quite positive about the potential boost to my performance.</t>
  </si>
  <si>
    <t>A18LFH7XW61JO9</t>
  </si>
  <si>
    <t>outline, framework, organization, format, layout, design, flow, sequence, hierarchy, sections, segments, main points, subpoints, headings, bullet points, visuals, slides, transitions, introduction, body, conclusion, opening, closing, coherence, logical, clarity, coherence, order, arrangement, structure, framework, skeleton, framework</t>
  </si>
  <si>
    <t>Delivery
Public speaking
Speaking skills
Communication
Audience
PowerPoint
Visual aids
Speech
Body language
Tone of voice
Eye contact
Confidence
Nervousness
Rehearsal
Timing
Engaging
Captivating
Expressiveness
Articulation
Gestures
Q&amp;A
Microphone
Stage presence
Preparation
Opening statement
Closing statement</t>
  </si>
  <si>
    <t>Graphs
Diagrams
Images
Illustrations
Infographics
Videos
Animation
Data visualization
Clipart
Icons
Fonts
Color scheme
Background
Layout
Bullet points
Transitions
Visual hierarchy
Consistency
Branding
White space
Callouts
Text boxes
Visual storytelling
Illustrative examples
Flowcharts
Process diagrams
Bar charts</t>
  </si>
  <si>
    <t>Relevance
Conciseness
Coherence
Structure
Organization
Logical flow
Engagement
Persuasiveness
Impact
Creativity
Originality
Memorability
Professionalism
Confidence
Credibility
Preparation
Adaptation
Flexibility
Interactivity
Visual appeal
Rehearsal
Audience-centered
Clear message</t>
  </si>
  <si>
    <t>From the provided video segments, I've gathered information about giving presentations, focusing on DELIVERY, STRUCTURE, VISUAL AIDS, and PRESENTATION ATTRIBUTES. Here are the main points, concepts, and their relationships:
**Video 1: 
- **Concepts Mentioned:**
- **VISUALAID:** "NOTE" related to visual aids.
- **STRUCTURE:** "START" related to structuring a presentation.
- **Relationships:**
- The segment briefly discusses using "NOTE" as a visual aid, implying its relevance to enhancing the visual aspect of presentations. It also mentions "START," which is connected to the initial structure of a presentation.
**Video 2: 
- **Concepts Mentioned:**
- **VISUALAID:** "VIDEO" related to visual aids.
- **STRUCTURE:** "SECTION" related to structuring content within a presentation.
- **Relationships:**
- The segment introduces the concept of using "VIDEO" as a visual aid and mentions "SECTION" in the context of structuring presentation content. This suggests that incorporating videos can be part of a structured presentation approach.
**Video 3: 
- **Concepts Mentioned:**
- **VISUALAID:** "SLIDE" related to visual aids, "CHART" related to visual representation.
- **STRUCTURE:** "START" related to beginning the presentation, "AIM" related to setting presentation goals.
- **Relationships:**
- This segment covers both visual aids and structure. It talks about using "SLIDE" and "CHART" as visual aids, and it discusses the importance of a strong "START" and having a clear "AIM" for the presentation. These concepts are intertwined, with visuals and a structured approach contributing to an effective start and clear goals.
**Video 4: 
- **Concepts Mentioned:**
- **VISUALAID:** "CHART" related to visual representation.
- **STRUCTURE:** "AIM" related to presentation goals.
- **Relationships:**
- This segment further emphasizes the importance of using "CHART" as a visual aid to support your presentation content and discusses the significance of having a specific "AIM" for the presentation. Both concepts contribute to a well-structured and visually appealing presentation.
**Video 5: 
- **Concepts Mentioned:**
- **VISUALAID:** "SLIDE," "TEXT" related to visual aids.
- **STRUCTURE:** "OUTLINE" related to organizing the presentation.
- **Relationships:**
- The segment discusses incorporating "SLIDE" and "TEXT" as visual aids, highlighting the relevance of clear visuals with text. It also introduces the concept of an "OUTLINE" as part of the presentation's structure. This suggests that visual aids should align with the overall structure for better comprehension.
**Relationships between Concepts Across Video Segments:**
- All segments emphasize the importance of **STRUCTURE**, whether it's starting strong ("START"), setting an "AIM," or using a clear "OUTLINE" to organize content.
- **VISUAL AIDS** are consistently highlighted, including "NOTE," "VIDEO," "SLIDE," and "CHART," all contributing to visual enhancement and better engagement.
- The use of **VISUAL AIDS** ties into the concept of **STRUCTURE**, as the visuals should support the content's organization and goals.
- **PRESENTATION ATTRIBUTES** are indirectly discussed, with concepts like engagement, clarity, and impact underlying the use of visuals, structuring, and overall delivery.
Overall, the relationships between **DELIVERY**, **STRUCTURE**, **VISUAL AIDS**, and **PRESENTATION ATTRIBUTES** are intertwined, showcasing how these elements come together to create effective presentations.</t>
  </si>
  <si>
    <t>Certainly! Based on the provided video segments, here are the main points, concepts, and relationships related to giving presentations, focusing on DELIVERY, STRUCTURE, VISUAL AIDS, and PRESENTATION ATTRIBUTES:
**Video 1: 
- **Main Points:**
- Incorporating a compelling "STORY" as part of the presentation's **STRUCTURE**.
- Striving to make the presentation **MEMORABLE** through engaging storytelling.
- **Concepts Mentioned:**
- **STRUCTURE:** "STORY"
- **PRESENTATION ATTRIBUTE:** "MEMORABLE"
- **Relationships:**
- The use of a well-structured "STORY" contributes to making the presentation more engaging and thereby enhances the **PRESENTATION ATTRIBUTE** of being "MEMORABLE."
**Video 2: 
- **Main Points:**
- Emphasizing the importance of a strong **STRUCTURE** at the **START** or **BEGINNING** of the presentation.
- Capturing the audience's **ATTENTION** through an engaging start.
- **Concepts Mentioned:**
- **STRUCTURE:** "START," "BEGINNING"
- **PRESENTATION ATTRIBUTE:** "ATTENTION"
- **Relationships:**
- An effective **STRUCTURE** with a powerful **START** is crucial for grabbing the audience's **ATTENTION** and setting the tone for the presentation.
**Overall Relationships and Insights:**
- A well-thought-out **STRUCTURE** forms the foundation for an engaging and impactful presentation, influencing the **DELIVERY**, use of **VISUAL AIDS**, and achieving desired **PRESENTATION ATTRIBUTES**.
- **VISUAL AIDS** play a role in both **STRUCTURE** and **DELIVERY**, enhancing the presentation's visual appeal and helping convey information more effectively.
- **PRESENTATION ATTRIBUTES** like being "MEMORABLE" and capturing "ATTENTION" are influenced by both the **STRUCTURE** and the use of **DELIVERY** techniques.
- An effective **STRUCTURE** not only aids in delivering information logically but also contributes to achieving attributes such as clarity, coherence, and impact.
- **DELIVERY** techniques, such as storytelling and engaging starts, are part of the overall **STRUCTURE** and contribute to achieving the desired **PRESENTATION ATTRIBUTES**.
In summary, the main concepts of **DELIVERY**, **STRUCTURE**, **VISUAL AIDS**, and **PRESENTATION ATTRIBUTES** are interconnected and collectively contribute to creating a successful and impactful presentation.</t>
  </si>
  <si>
    <t>Combinational Video Narratives (CVNs) offer several positive aspects that can enhance learning experiences. Here are some of the positive features of using CVNs for learning:
1. **Multimodal Learning:** CVNs combine various forms of media, such as video, text, images, and audio, to present information. This multimodal approach caters to different learning styles, making it more likely that learners will engage with and retain the material.
2. **Engagement:** Videos are inherently engaging and can capture learners' attention more effectively than traditional text-based content. The combination of visuals, animations, and narration can create a dynamic learning experience that holds learners' interest.
3. **Visual Learning:** Many people are visual learners, meaning they understand and retain information better when it's presented in visual formats. CVNs use graphics, animations, and diagrams to simplify complex concepts and enhance understanding.
4. **Narrative Structure:** CVNs often follow a narrative structure, where information is presented in a story-like format. This can make the content more relatable and memorable, as learners can connect with the information on a personal level.
5. **Contextualization:** By presenting information within a real-world context, CVNs can help learners see the practical applications of what they're learning. This contextualization can improve comprehension and retention.
6. **Demonstration:** CVNs can effectively demonstrate processes, procedures, or concepts that might be challenging to explain solely through text. Visual representations can clarify complex ideas and help learners grasp concepts more easily.
7. **Emotional Impact:** When combined with storytelling elements, CVNs can evoke emotions and create a stronger connection between learners and the content. Emotional engagement can lead to deeper understanding and longer-lasting memory.
8. **Accessibility:** Modern technology allows for the inclusion of closed captions, translations, and other accessibility features in CVNs, making them more inclusive for a diverse range of learners.
9. **Flexible Learning:** CVNs can be accessed anytime, anywhere, making them suitable for self-paced learning. Learners can review content as needed, which is particularly helpful for those who need extra time to grasp challenging concepts.
10. **Interactive Elements:** Some CVNs incorporate interactive elements like quizzes, polls, and clickable elements within the video. These features encourage active participation and reinforce learning through immediate feedback.
11. **Collaborative Learning:** CVNs can be easily shared and discussed among learners, fostering collaborative learning environments where students can exchange ideas and insights.
12. **Adaptability:** CVNs can be tailored to different learning levels and goals. They can be used to introduce new concepts, reinforce existing knowledge, or delve deeper into advanced topics.
Overall, Combinational Video Narratives offer an engaging, flexible, and effective way to deliver educational content that aligns with the diverse learning preferences and needs of modern learners.</t>
  </si>
  <si>
    <t>While Combinational Video Narratives (CVNs) have numerous positive aspects for learning, there are also potential drawbacks and challenges associated with their use:
1. **Cognitive Load:** Complex CVNs with too many visual and auditory elements can overwhelm learners and lead to cognitive overload. This can hinder comprehension and retention, particularly for individuals who struggle to process information presented in multiple formats simultaneously.
2. **Passive Learning:** CVNs can encourage passive learning, where learners simply watch the content without actively engaging with the material. This can limit critical thinking and problem-solving skills that active participation and hands-on activities promote.
3. **Lack of Interaction:** While some CVNs include interactive elements, many are still primarily one-way communication. This limits opportunities for learners to ask questions, seek clarifications, or engage in discussions with peers or instructors.
4. **Accessibility Challenges:** While CVNs can be made more accessible through closed captions and other features, they might still pose challenges for individuals with certain disabilities, such as visual or hearing impairments. Ensuring true accessibility can be complex and resource-intensive.
5. **Limited Depth:** In an attempt to simplify complex topics for broad audiences, CVNs might oversimplify or omit crucial details, which can lead to a superficial understanding of the subject matter.
6. **Dependence on Technology:** CVNs heavily rely on technology and internet access. Learners without reliable access to these resources may be excluded from this learning format.
7. **Varied Learning Styles:** While CVNs cater well to visual and auditory learners, they might not be as effective for kinesthetic or tactile learners who thrive through hands-on experiences.
8. **Distractions:** Watching videos online can lead to distractions, as learners may be tempted to open other tabs, check social media, or engage in unrelated activities, potentially reducing their focus on the educational content.
9. **Production Quality:** The quality of CVNs can vary widely, and poorly produced videos can lead to confusion or frustration among learners. High-quality production requires significant time, effort, and resources.
10. **Lack of Personalization:** CVNs are typically designed for a general audience, which might not align with the specific learning needs or interests of individual learners.
11. **Time-Consuming:** Creating high-quality CVNs can be time-consuming and labor-intensive, especially if they involve animations, graphics, and interactive elements. This can be a challenge for educators or content creators with limited resources.
12. **Assessment Difficulties:** Assessing learner understanding and progress in CVNs might be challenging. Traditional methods like quizzes or exams might not effectively capture the depth of comprehension gained from more interactive or discussion-based learning approaches.
Incorporating CVNs effectively into an educational setting requires careful consideration of these potential drawbacks and challenges. Balancing the benefits of visual engagement and multimodal learning with the need for active participation, critical thinking, and accessibility is crucial for a well-rounded and effective learning experience.</t>
  </si>
  <si>
    <t>It was challenging but interesting.</t>
  </si>
  <si>
    <t>Full focus was required.</t>
  </si>
  <si>
    <t>Lengthy writing was slightly frustrating.</t>
  </si>
  <si>
    <t>I think I did good.</t>
  </si>
  <si>
    <t>AM9XH69KBK5X5</t>
  </si>
  <si>
    <t>horti</t>
  </si>
  <si>
    <t>learnt built studies</t>
  </si>
  <si>
    <t>My first point concerns...
First of all, I’d like to give you an overview of....
Next, I’ll focus on.....and then we’ll consider....
Then I’ll go on to highlight what I see as the main points of....
Finally, I’d like to address the problem of.....
Finally, I’d like to raise briefly the issue of....</t>
  </si>
  <si>
    <t>definition conclusion epalin</t>
  </si>
  <si>
    <t>types</t>
  </si>
  <si>
    <t>before and after of tedex</t>
  </si>
  <si>
    <t>summary defnition</t>
  </si>
  <si>
    <t>so that we can underdtand difference between two</t>
  </si>
  <si>
    <t>cant elaborate on each concept</t>
  </si>
  <si>
    <t>i love watching combinational video</t>
  </si>
  <si>
    <t>it needs great effort</t>
  </si>
  <si>
    <t>no there is no frustration on making video</t>
  </si>
  <si>
    <t>performance was great</t>
  </si>
  <si>
    <t>A35BY30TC8WCL4</t>
  </si>
  <si>
    <t>media</t>
  </si>
  <si>
    <t>Not at all</t>
  </si>
  <si>
    <t>na</t>
  </si>
  <si>
    <t>Not experienced</t>
  </si>
  <si>
    <t>organization, order, rational</t>
  </si>
  <si>
    <t>charisma, persuasiveness, interesting</t>
  </si>
  <si>
    <t>appealing, aesthetic, interesting</t>
  </si>
  <si>
    <t>convincing, interesting, well made</t>
  </si>
  <si>
    <t>Just basically on how different parts of the presentation should be distinct in how they're presented, like the start needs to hook them with the main points, how visuals like graphs and so on can help.</t>
  </si>
  <si>
    <t>These couple were largely about what I mentioned before, delivering in such a way that it's memorable, that your information and how you give it out is interesting and persuasive and so on. Don't harp on things, focus on big things that keep them wanting to hear more and so on.</t>
  </si>
  <si>
    <t>The different videos were relatively distinct, actually went over different things instead of just different people saying the same.</t>
  </si>
  <si>
    <t>It's just kind of jarring, would prefer one well made video covering all the points from the best source rather than bits and pieces from various videos.</t>
  </si>
  <si>
    <t>I had to pay attention and think about what was said, but not at some high level. It wasn't super complicated stuff.</t>
  </si>
  <si>
    <t>I guess the same as above, not really seeing a meaningful distinction between effort and mental demand. Had to work a bit, wasn't just all passive, but was still pretty basic.</t>
  </si>
  <si>
    <t>No reason to be frustrated.</t>
  </si>
  <si>
    <t>I guess some of the stuff was presented in a concise way that I maybe understood well, but overall, seemed like a lot of super basic stuff, didn't particularly feel like I learned much.</t>
  </si>
  <si>
    <t>A272A0JGRTBFCR</t>
  </si>
  <si>
    <t>An introduction, Details of main topics, Summarise and conclusion</t>
  </si>
  <si>
    <t>Greeting, Gain audience attention, Proper eye contact</t>
  </si>
  <si>
    <t>Charts and Graphs, Demonstration, Diagrams</t>
  </si>
  <si>
    <t>Confidence, knowledge, clarity</t>
  </si>
  <si>
    <t>How to use the audience transformation road map. Using flowchart and sticky notes.</t>
  </si>
  <si>
    <t>Tell examples and stores from own experience.</t>
  </si>
  <si>
    <t>Lot of positive things learned from the videos.</t>
  </si>
  <si>
    <t>No negative things learned</t>
  </si>
  <si>
    <t>It required considerable amount of mental demand</t>
  </si>
  <si>
    <t>We need to put some amount of efforts</t>
  </si>
  <si>
    <t>There is no frustration at all while watching the videos</t>
  </si>
  <si>
    <t>Learned lot of new things from the videos</t>
  </si>
  <si>
    <t>A2J237J8KM3OCS</t>
  </si>
  <si>
    <t>Insurance</t>
  </si>
  <si>
    <t>42-47</t>
  </si>
  <si>
    <t>Some training</t>
  </si>
  <si>
    <t>Outreach presentation</t>
  </si>
  <si>
    <t>highlight, description ,summary, conclusion</t>
  </si>
  <si>
    <t>emphasize, purpose, advantages and disadvantages, suggestions</t>
  </si>
  <si>
    <t>pictures, charts, diagrams, multi-media content</t>
  </si>
  <si>
    <t>clear objective, storytelling, naturalness , projection</t>
  </si>
  <si>
    <t>visuals presentation tends to encourage the audience to participate, react and engage , clear objective, powerful opening , visually appealing</t>
  </si>
  <si>
    <t>introduction, expressive, effective communication, informative presentations</t>
  </si>
  <si>
    <t>most important is to adjust delivery and content to suit the perception of the target audience and their frame of reference, deliver the same subject in different ways to different audiences after judging the level of understanding and their intellectual, social and professional surroundings.</t>
  </si>
  <si>
    <t>none</t>
  </si>
  <si>
    <t>competencies and demands in your workplace</t>
  </si>
  <si>
    <t>design and implementation of a particular technology</t>
  </si>
  <si>
    <t>NA</t>
  </si>
  <si>
    <t>outline or table of content simply stick to that structure created in presentation</t>
  </si>
  <si>
    <t>A353KETOEN0W8T</t>
  </si>
  <si>
    <t>Quality Assurance</t>
  </si>
  <si>
    <t>The structure represents the body of presentation with details of topics and conclusion, the reason behind it's preparation and benefits to the target audience.</t>
  </si>
  <si>
    <t>Delivery of presentation maximum depends on the experience of the candidate who is ready to deliver it, it should deliver proper manner and the target audience should be get benefited from it.</t>
  </si>
  <si>
    <t>The pictures, the graphs and other medium of representation of the presentation, so that the audience can able to grab the topic more easily needed to be have a good visual aids.</t>
  </si>
  <si>
    <t>The reason behind and objective of preparing the presentation, how much it's useful to the audience, useful text representation and overall benefits of creating the presentation called the attributes.</t>
  </si>
  <si>
    <t>The main points about giving presentation was Visual Aids, the main concept mention is the text, the picture and the graph represents the topic make it easier for the audience to learn quickly and can interlink the concept of the presentation with the explanation given by the tutor clearly. The segment which were taken from Youtube clearly demonstrate the need.</t>
  </si>
  <si>
    <t>The structure and visual aids looks like the main points about giving presentation, both of them are equally important to make the presentation a success, the target audience will get benefit from it, the presentation had enough easy learning techniques with clear visual aids and presentation.</t>
  </si>
  <si>
    <t>The video clearly focus on the presentation of the topic more clearly and have visual aids demonstrated make it easier to learn, it has interesting part which engage the audience and feel busy in learning new stuff.</t>
  </si>
  <si>
    <t>Quite somewhat time consuming.</t>
  </si>
  <si>
    <t>No high mental demand needed as it was easier to understand.</t>
  </si>
  <si>
    <t>Very little effort needed to understand the concept.</t>
  </si>
  <si>
    <t>No frustration except little time consuming</t>
  </si>
  <si>
    <t>The performance of presentation was excellent, easy to understand and very engaging.</t>
  </si>
  <si>
    <t>A3L3ZFL1NYFTCF</t>
  </si>
  <si>
    <t>Human Resource</t>
  </si>
  <si>
    <t>The structure of presentation depends on how well it was prepared, the objective, the introduction, the topic and conclusion of the topic. the structure should be well planned to make the presentation success.</t>
  </si>
  <si>
    <t>It mostly depends on the person who are delivering it, how well he prepare for it and how much knowledge he have. the delivery of presentation should be focused on target people who get maximum benefit from it.</t>
  </si>
  <si>
    <t>The visual aids have major role in understanding the presentation, the graph, picture and notes make it very easy to understand and visually interesting.</t>
  </si>
  <si>
    <t>The objective behind the presentation, how well it was prepared and delivered all the stuff comes under the attributes of presentation.</t>
  </si>
  <si>
    <t>Visual Aids and structure look the main point about giving the presentation, it has clear visual text, with graphs and points to make it easier for the audience to grab the topic quickly.</t>
  </si>
  <si>
    <t>All the segment provides clear narrative of the topic with clear visualization and useful information, interesting and very engaging, the summary and conclusion part make it easier for audience to understand the concept behind the presentation.</t>
  </si>
  <si>
    <t>The positive things are very wide information in small presentation with clear visual aids, objective and conclusion, the pictures and visual aids make it easier to understand. Hopefully it is very engaging and interesting to learn.</t>
  </si>
  <si>
    <t>More information in small part of presentation.</t>
  </si>
  <si>
    <t>The presentation was very much clear and easy to understand, anyone can able to learn it quickly with less mental pressure.</t>
  </si>
  <si>
    <t>There is no much effort needed to understand it, as the picture and graphs make it easier to understand, the visualization and text is interesting.</t>
  </si>
  <si>
    <t>Not at all frustrated, very engaging and interesting content used in the presentation.</t>
  </si>
  <si>
    <t>The performance was good enough and easier to learn new things quickly.</t>
  </si>
  <si>
    <t>Sales</t>
  </si>
  <si>
    <t>Organization</t>
  </si>
  <si>
    <t>Confidence, accuracy</t>
  </si>
  <si>
    <t>Video, image, graphs, tables, charts</t>
  </si>
  <si>
    <t>Educational</t>
  </si>
  <si>
    <t>Be engaging, precise and organized</t>
  </si>
  <si>
    <t>It’s important to include relevant visual aids</t>
  </si>
  <si>
    <t>Learning how to engage an audience</t>
  </si>
  <si>
    <t>It’s a bit boring</t>
  </si>
  <si>
    <t>I think it requires a decent amount of mental demand to complete / understand the videos</t>
  </si>
  <si>
    <t>There was not a significant amount of mental work involved</t>
  </si>
  <si>
    <t>It was slightly boring at times but not discouraging</t>
  </si>
  <si>
    <t>I could have absorbed the information more reafily</t>
  </si>
  <si>
    <t>Psychology</t>
  </si>
  <si>
    <t>how its put together</t>
  </si>
  <si>
    <t>the way you present it</t>
  </si>
  <si>
    <t>charts graphs slides videos</t>
  </si>
  <si>
    <t>topics</t>
  </si>
  <si>
    <t>you need to have something that the audience will care about. Being motivated and optomistic. Call to action</t>
  </si>
  <si>
    <t>Visual aids - relevance / every slide has a heading which is a simple sentence. Bigger blocks of text will loose an audience memeber by distracting them</t>
  </si>
  <si>
    <t>They help with getting organized and staying focused</t>
  </si>
  <si>
    <t>I dont think anything about these videos was negative, but I could see some being too boring so its gonna be on how they are presented to the viewer</t>
  </si>
  <si>
    <t>It was enough that I needed to focus but was not overally demanding. I found them interesting</t>
  </si>
  <si>
    <t>It took barely any effort to watch them. It was very relaxed and easy</t>
  </si>
  <si>
    <t>I had no experience of frustration</t>
  </si>
  <si>
    <t>I think I did well enough but may have missed one</t>
  </si>
  <si>
    <t>A3VOMP0WOJTB4I</t>
  </si>
  <si>
    <t>Finance</t>
  </si>
  <si>
    <t>screen, topic, talk</t>
  </si>
  <si>
    <t>issue, presentation, area</t>
  </si>
  <si>
    <t>handout, copy, email</t>
  </si>
  <si>
    <t>point, highlight, raise</t>
  </si>
  <si>
    <t>I considered the visual aids and I think that the concepts are favorable.</t>
  </si>
  <si>
    <t>I think that the videos present a very favorable opinion</t>
  </si>
  <si>
    <t>There is none that I find negative.</t>
  </si>
  <si>
    <t>I think that there is some mental demand</t>
  </si>
  <si>
    <t>I put a lot of effort</t>
  </si>
  <si>
    <t>I did not experience any frustration</t>
  </si>
  <si>
    <t>I think that the performance was very good.</t>
  </si>
  <si>
    <t>AL8NYDL4JOYL3</t>
  </si>
  <si>
    <t>Digital marketing</t>
  </si>
  <si>
    <t>Occasionally</t>
  </si>
  <si>
    <t>Introduction, body containing main points, conclusion</t>
  </si>
  <si>
    <t xml:space="preserve">Self Introduction, gaining the attention of audience, get proper eye contact, delivering the content, summarise and conclude the topic.
</t>
  </si>
  <si>
    <t>Pictures, charts, diagrams and videos.</t>
  </si>
  <si>
    <t>Deep knowledge in the topic, outline the topic, engaging pace of tone, Using visual aids</t>
  </si>
  <si>
    <t>StructueVideo segments related to presentation attributes.</t>
  </si>
  <si>
    <t>VISUAL AIDS, PRESENTATION ATTRIBUTES</t>
  </si>
  <si>
    <t>Smart delivery</t>
  </si>
  <si>
    <t>Some concepts are not relatable</t>
  </si>
  <si>
    <t>Some parts somewhat boring.</t>
  </si>
  <si>
    <t>Some terms are not easy to understand</t>
  </si>
  <si>
    <t>sometimes I felt like it was draging</t>
  </si>
  <si>
    <t>Most part of the video make us understand the concept</t>
  </si>
  <si>
    <t>A33TFZWRGY3ASF</t>
  </si>
  <si>
    <t>Technical</t>
  </si>
  <si>
    <t>Information</t>
  </si>
  <si>
    <t>Introduction, The main body of your talk and Conclusion.</t>
  </si>
  <si>
    <t>Introduce topic, Summarize the Topic and Respond</t>
  </si>
  <si>
    <t>Pictures, Charts, and Diagrams,</t>
  </si>
  <si>
    <t>Knowledge and Output</t>
  </si>
  <si>
    <t>To attract the Learners</t>
  </si>
  <si>
    <t>Visual is good</t>
  </si>
  <si>
    <t>Is very attactive</t>
  </si>
  <si>
    <t>nothing to say</t>
  </si>
  <si>
    <t>Mental Demand is more active</t>
  </si>
  <si>
    <t>Hard work is more</t>
  </si>
  <si>
    <t>Very Successful</t>
  </si>
  <si>
    <t>non profit</t>
  </si>
  <si>
    <t>organized, topics, sections</t>
  </si>
  <si>
    <t>clear, inspiring, informational</t>
  </si>
  <si>
    <t>Easy to understand, helpful, interesting</t>
  </si>
  <si>
    <t>fun, inviting</t>
  </si>
  <si>
    <t>They all had information about how to learn more tips and tricks related to having a good presentation. Some of the main points were making sure that you have a clear focus for your presentation and that each slide has headers so that people are sure to understand what you are speaking about.</t>
  </si>
  <si>
    <t>Make it personal for the audience and you will get their attention. Also be sure to set expectations.</t>
  </si>
  <si>
    <t>I found that some of the speakers grabbed my attention with their voice and speaking style which made me want to learn more from them.</t>
  </si>
  <si>
    <t>Some of them seemed to just be selling a course which didn't seem very helpful.</t>
  </si>
  <si>
    <t>Many of the videos were just speakers talking about their course that you should be so the mental demand was very low. But some actually gave interesting concepts to think about which was a bit higher but not overwhelming so a 4 was on average between the two types of information shared.</t>
  </si>
  <si>
    <t>There wasn't a lot of effort to just listen to the speakers.</t>
  </si>
  <si>
    <t>A lot of the videos in the first section were just speakers talking about their courses which was frustrating that I wasn't learning about presentation skills.</t>
  </si>
  <si>
    <t>Overall the performance was a bit lower because of how many people were talking about their courses instead of focusing on providing helpful information</t>
  </si>
  <si>
    <t>A1L0G5ZGQPEF5I</t>
  </si>
  <si>
    <t>home maker</t>
  </si>
  <si>
    <t>layout
transitions
content</t>
  </si>
  <si>
    <t>presentation style
visuals
expanding on topic
charisma</t>
  </si>
  <si>
    <t>graphs
statistics
pictures</t>
  </si>
  <si>
    <t>content
tone</t>
  </si>
  <si>
    <t>transitions
roadmap
before and after
layout consideration
minimalize confusion</t>
  </si>
  <si>
    <t>make it personal
memorable
be engaging</t>
  </si>
  <si>
    <t>Most of them were concise and to the point with memorable one liners to help you stay engaged and also remember what you were presented.</t>
  </si>
  <si>
    <t>A few videos were just the narrator talking about their product, not the actual content we were looking for.</t>
  </si>
  <si>
    <t>There were only a couple that were hard to figure out what I was supposed to be listening for.</t>
  </si>
  <si>
    <t>It was easy to click on them and watch the short videos</t>
  </si>
  <si>
    <t>They all worked as expected and quickly</t>
  </si>
  <si>
    <t>I think I could identify some but not all</t>
  </si>
  <si>
    <t>A1L8RL58MYU4NC</t>
  </si>
  <si>
    <t>Business</t>
  </si>
  <si>
    <t>Good morning/afternoon everyone and welcome to my presentation. First of all, let me thank you all for coming here today.</t>
  </si>
  <si>
    <t>Let me start by saying a few words about my own background.
As you can see on the screen, our topic today is......</t>
  </si>
  <si>
    <t>It’s good to see you all here.
It’s great that you could join me.</t>
  </si>
  <si>
    <t>This presentation is structured as follows....
The subject can be looked at under the following headings.....
We can break this area down into the following fields....</t>
  </si>
  <si>
    <t>.Emphasise what you're saying.
Make a point memorable.</t>
  </si>
  <si>
    <t>Enhance your credibility.
Engage the audience and maintain their interest.
Make something easier for the audience to understand</t>
  </si>
  <si>
    <t>Experienced managers have the chance to teach their team members the same skills they possess,resulting in an enhanced skill set for all involved.</t>
  </si>
  <si>
    <t>When management is unavailable for feedback during time-sensitive projects,it may hinder the team's overall progress.</t>
  </si>
  <si>
    <t>The Net Promoter Score survey consists of a two-part questionnaire.</t>
  </si>
  <si>
    <t>A1NH9LK567B862</t>
  </si>
  <si>
    <t>Let me start by saying a few words about my own background.
As you can see on the screen, our topic today is.....</t>
  </si>
  <si>
    <t>This presentation is structured as follows...
The subject can be looked at under the following headings...
We can break this area down into the following fields...</t>
  </si>
  <si>
    <t>Emphasise what you're saying.
Make a point memorable.</t>
  </si>
  <si>
    <t>Enhance your credibility.
Engage the audience and maintain their interest.
Make something easier for the audience to understand.</t>
  </si>
  <si>
    <t>Experienced managers have the chance to teach their team members the same skills they possess, resulting in an enhanced skill set for all involved.</t>
  </si>
  <si>
    <t>When management is unavailable for feedback during time-sensitive projects, it may hinder the team's overall progress.</t>
  </si>
  <si>
    <t>A11SX02CICZN85</t>
  </si>
  <si>
    <t>Good morning/afternoon everyone and welcome to my presentation. first of all. let me thank you all got coming her today</t>
  </si>
  <si>
    <t>Let me start by saying a few words about my own background as you can see on the screen, our topic today is.....</t>
  </si>
  <si>
    <t>it's good to see you all here.
it's great that you could join me.</t>
  </si>
  <si>
    <t>this presentation is structured as follows....
the subject can be looked at under the following headings...
we can break this area down into the following fields...</t>
  </si>
  <si>
    <t>Emphasise what you're saying.
make a point memorable..</t>
  </si>
  <si>
    <t>Enhance your credibility
Engage the audience and maintain their interest.
make something easier for the audience to understand</t>
  </si>
  <si>
    <t>experienced managers have the chance to teach their team members the same skills they possess, resulting in an enhanced skill set for all involved.</t>
  </si>
  <si>
    <t>The Net Promoter Score survey consists of a two-part questionnaire</t>
  </si>
  <si>
    <t>A3QZMGTVA4VO44</t>
  </si>
  <si>
    <t>Management</t>
  </si>
  <si>
    <t>Highly experienced</t>
  </si>
  <si>
    <t>Introduction, theme of the presentation, order of presentation, conclusion</t>
  </si>
  <si>
    <t>Attention, eye contact, body language and gestures, tone intonation</t>
  </si>
  <si>
    <t>Catchy, simple and easy to understand, different colors of presentation</t>
  </si>
  <si>
    <t>Concept clarity, explanation, detailed oriented, answering questions and audience feedback</t>
  </si>
  <si>
    <t>way of doing presentation, practicing presentation, documents in professional context, visual aids, use charts and diagrams, slide with statement, don't give more and more data</t>
  </si>
  <si>
    <t>Tell example and stories from your experience, getting attention from your audience, good and bad speaker attitude, decide what people expect from your presentation</t>
  </si>
  <si>
    <t>I could able to increase my presentation skills, how should I make the audiences to listen to my presentation and I learned the method of deliver.</t>
  </si>
  <si>
    <t>I don't find anything negative in the recommended video.</t>
  </si>
  <si>
    <t>I carefully listened all the videos with out any diversion.</t>
  </si>
  <si>
    <t>I always put 100% effort in listening things. So, I put lot of effort in listening the videos.</t>
  </si>
  <si>
    <t>I wish to learn something new from the videos. So, it didn't cause any frustration to me.</t>
  </si>
  <si>
    <t>I could able to know the method of delivering my presentation and how to seek the attention of the audiences.</t>
  </si>
  <si>
    <t>A2GXS7E934VJQ1</t>
  </si>
  <si>
    <t>Beginning, middle, end, conclusion, skeleton</t>
  </si>
  <si>
    <t>humor, seriousness, reliability</t>
  </si>
  <si>
    <t>slides, graphs, powerpoint, pictures, notes</t>
  </si>
  <si>
    <t>memorable, informative</t>
  </si>
  <si>
    <t>Hit the main points, no big text blocks, be discerning in information given,</t>
  </si>
  <si>
    <t>presentations rely on a strong start, middle, and conclusion, realize the audience and speaker are entering into a sort of give and take</t>
  </si>
  <si>
    <t>I like that it show the subject from many different points of view. It is helpful to hear from different voices.</t>
  </si>
  <si>
    <t>The clips sometimes stopped earlier than I think they maybe should have, but then I could always investigate the rest on my own.</t>
  </si>
  <si>
    <t>Giving attention to different voices and attempting to recall all that was said is a bit demanding.</t>
  </si>
  <si>
    <t>It is a bit of a deluge of information, so for me, the effort was on the medium to high side.</t>
  </si>
  <si>
    <t>Videos took a little long to load, but other than that, very little frustration.</t>
  </si>
  <si>
    <t>I think the videos were useful in hearing from different voices and being able to investigate the ones I prefer later on by providing a full link to the speech</t>
  </si>
  <si>
    <t>A264NN7JBX4UDQ</t>
  </si>
  <si>
    <t>Introduction
Opening remarks
Agenda
Overview
Objectives
Main points
Slide organization
Conclusion
Summarizing
Key takeaways
Closing remarks
Call to action</t>
  </si>
  <si>
    <t>Vocal tone
Enunciation
Projection
Pace
Articulation
Pronunciation
Clarity
Modulation
Inflection
Energy
Engagement
Interaction with audience
Visual aids usage
Pointing and highlighting
Maintaining attention
Audience connection
Authenticity
Humor
Empathy
Timing
Adaptability
Responding to feedback
Openness to questions
Addressing concerns
Active listening
Flexibility
Expressive communication
Storytelling ability
Connecting with emotions
Command of the room
Poise
Transitions
Maintaining enthusiasm
Addressing distractions
Creating rapport
Visual contact
Effective delivery enhances the impact of your presentation, making it more engaging and memorable for your audience. Remember,</t>
  </si>
  <si>
    <t>Slides
PowerPoint
Keynote
Visual presentation
Infographics
Charts
Graphs</t>
  </si>
  <si>
    <t>Clarity
Coherence
Conciseness
Relevance
Engagement
Impact
Structure
Delivery
Visual appeal</t>
  </si>
  <si>
    <t>great concept with the slides, visual sticky points, listed web</t>
  </si>
  <si>
    <t>virtual sticky notes, top 10 speakers, aim transaction, one company buys another company</t>
  </si>
  <si>
    <t>I think it is easy to follow the instructions</t>
  </si>
  <si>
    <t>I think the mic could be better with noise cancelation and not sound as a background</t>
  </si>
  <si>
    <t>I give an 18 because it is very easy to understand</t>
  </si>
  <si>
    <t>it was not frustrating</t>
  </si>
  <si>
    <t>I think the delivery was clear</t>
  </si>
  <si>
    <t>A207IHY6GERCFO</t>
  </si>
  <si>
    <t>Logistics</t>
  </si>
  <si>
    <t>Presentation for a general audience</t>
  </si>
  <si>
    <t>organized</t>
  </si>
  <si>
    <t>clear</t>
  </si>
  <si>
    <t>graphic, chart</t>
  </si>
  <si>
    <t>intro, content, conclusion</t>
  </si>
  <si>
    <t>be interesting, keep attention and focus, use organized layouts,</t>
  </si>
  <si>
    <t>make it personal and memorable, be clear about why people should care</t>
  </si>
  <si>
    <t>it finds the important points without needing to spend a bunch of time watching</t>
  </si>
  <si>
    <t>it may be overlooking important points in the videos</t>
  </si>
  <si>
    <t>It jumps right to major points</t>
  </si>
  <si>
    <t>It is easy to understand the points just by pressing play</t>
  </si>
  <si>
    <t>The context takes a bit of time to establish.</t>
  </si>
  <si>
    <t>They explain various ideas but are not designed to teach specific terms</t>
  </si>
  <si>
    <t>not a student</t>
  </si>
  <si>
    <t>logistics</t>
  </si>
  <si>
    <t>48-53</t>
  </si>
  <si>
    <t>organized, well-planned, informative, coherent</t>
  </si>
  <si>
    <t>easily digested, clear, concise</t>
  </si>
  <si>
    <t>eye-catching, colorful, stimulating</t>
  </si>
  <si>
    <t>logical, informative, easy to understand</t>
  </si>
  <si>
    <t>motivation, effectiveness, introductions, call to action, slide presentations, roadmaps, , interest, headings/introduction - what is this about</t>
  </si>
  <si>
    <t>make memorable, importance, getting people's attention, make it clear what presentation is about, establish a problem-solution</t>
  </si>
  <si>
    <t>easy to understand, broken up into smaller segments</t>
  </si>
  <si>
    <t>a lot of information, requires very precise planning</t>
  </si>
  <si>
    <t>It was middle rating as it did require you analyze the content of the video in short clips</t>
  </si>
  <si>
    <t>I kept my focus on trying to glean the key points out of the short clips.</t>
  </si>
  <si>
    <t>It wasn't frustrating at all.</t>
  </si>
  <si>
    <t>I feel like I understand the main concepts of the presentations.</t>
  </si>
  <si>
    <t>retired</t>
  </si>
  <si>
    <t>government</t>
  </si>
  <si>
    <t>54+</t>
  </si>
  <si>
    <t>agenda, time limit, introduction, conclusion, open discussion</t>
  </si>
  <si>
    <t>humor, body language</t>
  </si>
  <si>
    <t>graphics, spread sheets</t>
  </si>
  <si>
    <t>formality, interaction</t>
  </si>
  <si>
    <t>Use a header. Statements should be only two lines in length. People forget things quickly. Use sticky notes. Be clear and concise.</t>
  </si>
  <si>
    <t>make it personal. get their attention. state a problem</t>
  </si>
  <si>
    <t>They were smooth and useful.</t>
  </si>
  <si>
    <t>Not enough detail.</t>
  </si>
  <si>
    <t>There were a lot of videos to go through.</t>
  </si>
  <si>
    <t>I really tried to get the tips. I took notes.</t>
  </si>
  <si>
    <t>It was ok, no issues.</t>
  </si>
  <si>
    <t>There was nothing really new.</t>
  </si>
  <si>
    <t>Disabled</t>
  </si>
  <si>
    <t>Introduction, body, conclusion, visual aids</t>
  </si>
  <si>
    <t>connection, delivery style, audience</t>
  </si>
  <si>
    <t>charts, hand outs, video</t>
  </si>
  <si>
    <t>tone of voice, body language, communication</t>
  </si>
  <si>
    <t>Keep things short to keep audience attention</t>
  </si>
  <si>
    <t>clear objective and agenda while telling a story.</t>
  </si>
  <si>
    <t>To thoroughly prepare the presentation.</t>
  </si>
  <si>
    <t>Nothing</t>
  </si>
  <si>
    <t>It requires some concentration but it's not using words that require you to look up.</t>
  </si>
  <si>
    <t>Have to pay attention not just listen while doing something else</t>
  </si>
  <si>
    <t>Easy</t>
  </si>
  <si>
    <t>Good ideas presented that would really help</t>
  </si>
  <si>
    <t>A26K8OELA8ZDI9</t>
  </si>
  <si>
    <t>Self Employed</t>
  </si>
  <si>
    <t>Freelancing</t>
  </si>
  <si>
    <t>Beginning, Middle, End. Summary, Belief, Evidence, call to action.</t>
  </si>
  <si>
    <t>Posture, Hand movements, Voice, Projection</t>
  </si>
  <si>
    <t>Diagrams, Slideshows, Powerpoint, video, Photos</t>
  </si>
  <si>
    <t>Direct, Formal, Polite, Politically correct</t>
  </si>
  <si>
    <t>Clear concise headings, don't use blocks of texts in visual aids, remind the audience that we forget a lot of what we hear to encourage closer listening.</t>
  </si>
  <si>
    <t>Provide relevant experiences that help the audience care about what you're saying, making them able to relate to you. Realizing that you need to do things to make the audience want to listen to you, for example talking about a problem that a lot of people in the audience possibly have, either relating to it and agreeing, or providing a solution. Both of these things allow the audience to feel like they are connecting to you personally</t>
  </si>
  <si>
    <t>I think they help provide structure for learning a skill by breaking down that skill into several subtopics.</t>
  </si>
  <si>
    <t>I think its a lot of theory, I would like to see more call to action for the viewer. It all sounds like good advice but in practice I'm not sure</t>
  </si>
  <si>
    <t>I had to pay attention and process but I didn't feel the mental load was high.</t>
  </si>
  <si>
    <t>I think its quite easy to watch the videos.</t>
  </si>
  <si>
    <t>I didn't have any frustration, I had an open mind and tried to learn something</t>
  </si>
  <si>
    <t>I think I picked up some things, but I'm sure I missed others too.</t>
  </si>
  <si>
    <t>worker</t>
  </si>
  <si>
    <t>Retail</t>
  </si>
  <si>
    <t>hook, argument, thesis, conclusion, evidence, reasoning</t>
  </si>
  <si>
    <t>Platform, medium, visuals</t>
  </si>
  <si>
    <t>Slides, images, videos, graphs, charts, data</t>
  </si>
  <si>
    <t>argument, persuasiveness, slant, bias, point-of-view</t>
  </si>
  <si>
    <t>Notes: transformations between concepts; talking about the audience, speaker, and transformation; video usage; aim of the presentation; charting transitions and main ideas; layout of slides, such as headings (statements), limiting text blocks to two lines, and keeping audience attention using brevity and precision.</t>
  </si>
  <si>
    <t>Having a story that is memorable to let the audience know why they should care (and to make the presentation memorable); people should be told at the beginning why they should care about the presentation, using three techniques, including establishing a problem that many in the audience have.</t>
  </si>
  <si>
    <t>Having a key set of guidelines or direction for any presentation can narrow the focus and ensure that the audience is engaged and that the presentation is memorable and effective.</t>
  </si>
  <si>
    <t>Too much structure can negatively affect creativity, particularly when quantified through the employment of structural visual aids like charts (especially when the data are subjective).</t>
  </si>
  <si>
    <t>Some relatively intense engagement is necessary to get the full picture of the presentations, particularly because the subject jumps around between videos, but the concepts themselves are not overly complicated and relate to one another to a reasonable extent so as to be simple to understand.</t>
  </si>
  <si>
    <t>The videos require attention but not too much mental effort to understand; I think, however, that they are more effective through reflection and by re-watching some (if not all) videos once they've all played. That takes more time than effort, though.</t>
  </si>
  <si>
    <t>I didn't find any of it particularly frustrating but the different presenters and their different styles meant that the transitions between videos were not always as smooth as I would prefer.</t>
  </si>
  <si>
    <t>While I was able to pinpoint what the videos were trying to say and the terms therein, I don't know that the nomenclature is any different from my pre-existing concepts of presentations. In other words, there were a lot of useful phrases and ideas with which I may have already been familiar under different analogous terms.</t>
  </si>
  <si>
    <t>employed</t>
  </si>
  <si>
    <t>finance</t>
  </si>
  <si>
    <t>Pitching an idea</t>
  </si>
  <si>
    <t>hook, pitch, climax</t>
  </si>
  <si>
    <t>upbeat, thought provoking</t>
  </si>
  <si>
    <t>photos, graphs, tables</t>
  </si>
  <si>
    <t>thought provoking, statistics, hooks, questions and answers.</t>
  </si>
  <si>
    <t>use great visual aids that will help your audience write down notes. Talk in a way that your audience will udnerstand.</t>
  </si>
  <si>
    <t>Tap into the audience and their normal lives. Be relatable. Use graphics to break up the montenty of talking</t>
  </si>
  <si>
    <t>You get visuals along with the verbal information</t>
  </si>
  <si>
    <t>Sometimes the visuals are small to read or not on the screen for long periods of time to soak in hte information on them.</t>
  </si>
  <si>
    <t>I love watching cominational video narratives all the time. So I am use to the process, whcih is not a hard mental demand in my book.</t>
  </si>
  <si>
    <t>Since I do this all the time, I am use to it and the effort here is very low.</t>
  </si>
  <si>
    <t>No fustration only if the video is full of walls of text.</t>
  </si>
  <si>
    <t>Cominational video narratives is a great supplmenet to learning. I love being able to hear someone else explain the topic and give more resources and insight</t>
  </si>
  <si>
    <t>Entertainment</t>
  </si>
  <si>
    <t>Organized, flow, loose</t>
  </si>
  <si>
    <t>Measured, even, prepared, loose, conversational</t>
  </si>
  <si>
    <t>Supportive, as needed, not overwhelmeing</t>
  </si>
  <si>
    <t>Informative, engaging, eye opening</t>
  </si>
  <si>
    <t>Slides should not be overloaded with text. Slides are often bundled as documents and circulated and not just given as presentations</t>
  </si>
  <si>
    <t>Stories that are personal should be included or else the audience won't care. Clear expectations should be set out to listeners.</t>
  </si>
  <si>
    <t>Quite unlikely</t>
  </si>
  <si>
    <t>Slightly unlikely</t>
  </si>
  <si>
    <t>I like having short segments that could be relevant to a specific area I'm wanting to learn about. Especially if it is extracted from a very long video with content I don't need to learn about.</t>
  </si>
  <si>
    <t>I found the written text to be clumsily generated by the system and a bit difficult to parse. It seems odd that a system about making great presentations would be difficult to parse through the descriptions about the videos. Some video clips also just seemed like sales pitches to the speaker's full courses.</t>
  </si>
  <si>
    <t>Watching the videos was mostly easy, however some clips started in what felt like the middle of an idea, so it was hard to orient.</t>
  </si>
  <si>
    <t>It was not hard to watch the videos</t>
  </si>
  <si>
    <t>My only frustration was with the videos that felt like advertisements.</t>
  </si>
  <si>
    <t>I didn't feel that many of the techniques were unique or novel.</t>
  </si>
  <si>
    <t>A2LN42YO5UY41W</t>
  </si>
  <si>
    <t>Unemployed</t>
  </si>
  <si>
    <t>CS</t>
  </si>
  <si>
    <t>Introduction, Content, Conclusion</t>
  </si>
  <si>
    <t>Matter, Content, Sound, Jesters</t>
  </si>
  <si>
    <t>Diagrams, pictures</t>
  </si>
  <si>
    <t>Matter</t>
  </si>
  <si>
    <t>Roadmap, slide, PowerPoint</t>
  </si>
  <si>
    <t>Layout,</t>
  </si>
  <si>
    <t>Simple and understandable</t>
  </si>
  <si>
    <t>Language</t>
  </si>
  <si>
    <t>It was slightly hard</t>
  </si>
  <si>
    <t>We should put more effort to understand the video</t>
  </si>
  <si>
    <t>No frustration</t>
  </si>
  <si>
    <t>not many new words</t>
  </si>
  <si>
    <t>Teacher</t>
  </si>
  <si>
    <t>Education</t>
  </si>
  <si>
    <t>Prefer not to say</t>
  </si>
  <si>
    <t>N/A</t>
  </si>
  <si>
    <t>Introduction
Purpose
Conclusion</t>
  </si>
  <si>
    <t>Attentive
Appropriate dress
Confident
Not loud
Graceful</t>
  </si>
  <si>
    <t>Descriptive
Appealing
Uncluttered
Bars
Graphs
Fonts
Stylish</t>
  </si>
  <si>
    <t>Meaningful
Logical
Original
Effective
Gripping
Innovative</t>
  </si>
  <si>
    <t>Include basic elements.
Mention the source of information.
Use footnotes.
Every slide should have a heading.
The heading should be simple.
Don't use more than 2 lines.
In this narrative, note, slide, chart and text are related to visual aids, and start, section, outline and aim are related to structure.</t>
  </si>
  <si>
    <t>Tell the audience why you care.
Share your personal experiences.
Give your best to make it a memorable experience.
Work hard to get people's attention.
You should get people's attention from the beginning.
Be clear about the purpose of your presentation.
In this narrative, story and start were related to structure, and memorable and attention were related to the presentation attribute.</t>
  </si>
  <si>
    <t>I was very impressed with the main points presented in the narratives. The points in most of the videos were carefully presented one by one so that one cannot miss them.</t>
  </si>
  <si>
    <t>Some videos couldn't connect the link properly and one of them seemed like it was chosen randomly.</t>
  </si>
  <si>
    <t>I felt that it was quite mentally demanding as I had to focus on the videos and grasp everything to the best of my ability.</t>
  </si>
  <si>
    <t>I had to watch the videos without getting distracted. I gave my 100% to understand everything that I could learn from the videos.</t>
  </si>
  <si>
    <t>I remember getting irritated when one of the videos didn't provide anything important.</t>
  </si>
  <si>
    <t>I believe that I was successfully able to learn significant points about different aspects of giving a presentation. I did the best I possibly could. I am satisfied by my performance and believe that I deserve at least 16/20.</t>
  </si>
  <si>
    <t>A1IZ4NX41GKU4X</t>
  </si>
  <si>
    <t>US NAVY</t>
  </si>
  <si>
    <t>introduction, body, main points, summary, conclusion</t>
  </si>
  <si>
    <t>tone, cadence, length, confidence, loudness, engaging, interactive</t>
  </si>
  <si>
    <t>slides, files, videos, graphs</t>
  </si>
  <si>
    <t>length, delivery, visual aid, style, conclusion, introduction, question and answers, wrapping it up</t>
  </si>
  <si>
    <t>videos, slides, charts, date, heading, texts, audience transformation road map</t>
  </si>
  <si>
    <t>audience, speaker, personal information, getting peoples attention, clear and concise, establish problem that audience has</t>
  </si>
  <si>
    <t>I like that they gave great ideas and gave you tips on how to implement these ideas.</t>
  </si>
  <si>
    <t>Some of them were not precise in details of the ideas enough.</t>
  </si>
  <si>
    <t>I did not require too much or too little. As it was int he middle of how much I had to give.</t>
  </si>
  <si>
    <t>A you had to do was listen so it was not hard.</t>
  </si>
  <si>
    <t>I was not frustrated one bit with anything I had to do.</t>
  </si>
  <si>
    <t>I think I did good with what was asked of me to do when it came to the videos and responses.</t>
  </si>
  <si>
    <t>Architecture, arrangement, complex, construction, design, and format</t>
  </si>
  <si>
    <t>Consignment, distribution, shipment, transmission, carting, and commitment</t>
  </si>
  <si>
    <t>Trace, Analyze, Infer, Evaluate, Formulate, Describe, Support, Explain, Summarize, Compare, Contrast, Predict</t>
  </si>
  <si>
    <t>Characteristic, facet, idiosyncrasy, peculiarity, and quality</t>
  </si>
  <si>
    <t>It must deliver clear information, and it must not distract from the message. Avoid overly elaborate presentation aids because they can distract the audience's attention from your message</t>
  </si>
  <si>
    <t>Visual aids are visual materials, such as pictures, charts, and diagrams, that help people understand and remember information shared in an oral presentation</t>
  </si>
  <si>
    <t>Digital stories provide students with the opportunity to digest information in a meaningful way. This is particularly important in an age where people are bombarded with stories and information</t>
  </si>
  <si>
    <t>The worst part is that people are less likely to check the wrong facts when they are presented to them in the form of story</t>
  </si>
  <si>
    <t>Good score</t>
  </si>
  <si>
    <t>Good</t>
  </si>
  <si>
    <t>Legal</t>
  </si>
  <si>
    <t>Introduction, summary, main subject/topic, summary, conclusion</t>
  </si>
  <si>
    <t>annunciation, clear, concise, pronounce, understanding, comfort</t>
  </si>
  <si>
    <t>PowerPoint, Excel</t>
  </si>
  <si>
    <t>Topic of discussions, cohesiveness of conclusion</t>
  </si>
  <si>
    <t>Clear, knowledgable, understandable, main point,</t>
  </si>
  <si>
    <t>Clear, concise, captures attention</t>
  </si>
  <si>
    <t>They are clear and easy to understand. The speaker always feels natural and comfortable discussing the topic.</t>
  </si>
  <si>
    <t>Nothing negative. They were all good. Sometimes I find it hard to get past thick accents.</t>
  </si>
  <si>
    <t>It didn't require too much mental demand. I was able to follow easily.</t>
  </si>
  <si>
    <t>Not much effort expended.</t>
  </si>
  <si>
    <t>Only a little frustrated with the accent but I got over it quick.</t>
  </si>
  <si>
    <t>I think I'm good at sifting through this kind of material.</t>
  </si>
  <si>
    <t>AMG9Y1YLBTKIV</t>
  </si>
  <si>
    <t>sales</t>
  </si>
  <si>
    <t>organization, slideshow</t>
  </si>
  <si>
    <t>powerpoint, slideshow</t>
  </si>
  <si>
    <t>pictures, video</t>
  </si>
  <si>
    <t>audio, visual, powerpoint</t>
  </si>
  <si>
    <t>There must be organization. You must clearly make the viewer understand the points you are getting across.</t>
  </si>
  <si>
    <t>You need to be able to get people's attention and keep it. You have to make them care.</t>
  </si>
  <si>
    <t>Tey speak clearly and their language is easy to understand.</t>
  </si>
  <si>
    <t>They can be a little dull, and they are teaching me to be the opposite.</t>
  </si>
  <si>
    <t>Everything was easy to understand, yet slightly boring.</t>
  </si>
  <si>
    <t>There was nothing complicated about their presentations. It was a little hard to stay interested.</t>
  </si>
  <si>
    <t>There was nothing frustrating about the presentations.</t>
  </si>
  <si>
    <t>They overall did a great job explaining the information. They spoke clearly and got the point across in a simple way.</t>
  </si>
  <si>
    <t>Marketing</t>
  </si>
  <si>
    <t>Organized, deliberate and repeating</t>
  </si>
  <si>
    <t>Confident, repeating</t>
  </si>
  <si>
    <t>Main ideas, short, pictures</t>
  </si>
  <si>
    <t>Confidence, knowledge</t>
  </si>
  <si>
    <t>Making sure that you are clear and concise. Some of them focused on visual aids, but not all, and to make sure that those are able to be seen as well as being bullet points mostly.</t>
  </si>
  <si>
    <t>I found it positive that they broke down how to go throug and make sure that you knew what made a good presentation</t>
  </si>
  <si>
    <t>It was a little too much talking to, which would make it slightly boring.</t>
  </si>
  <si>
    <t>You had to pay attention, but it did not require much thinking.</t>
  </si>
  <si>
    <t>Again, while you had to pay attention, it was not difficult.</t>
  </si>
  <si>
    <t>There was no frustration here.</t>
  </si>
  <si>
    <t>I paid attention, but was unsure of how much detail you wanted answers to be.</t>
  </si>
  <si>
    <t>paragraphs, introduction, main points, examples, conclusion</t>
  </si>
  <si>
    <t>enthusiasm, authority, wisdom, confidence, humor</t>
  </si>
  <si>
    <t>projection, tv, computer, photos, film</t>
  </si>
  <si>
    <t>thorough research, engagement, humor, interesting, learning</t>
  </si>
  <si>
    <t>The videos outline presentation by referring to making notes to start and give a presentation. This helps with structure. Slides are useful in presentation, and how they are presented in a video are shown to show effectiveness. Charts were outlined and they can used to convey data in a useful, concise way. Brevity of headings in text portions help people get main points and not become distracted from the speaker.</t>
  </si>
  <si>
    <t>The videos aimed to tell presenters to give memorable examples (share and care). This will help people connect to your presentation. Also, address a problem you think listeners in your audience have; then, let them know you've got a solution for this problem. You will get the listeners attention this way. These techniques provide useful things to an audience.</t>
  </si>
  <si>
    <t>I like the brevity of the points. This makes things stand out and makes them easy to remember.</t>
  </si>
  <si>
    <t>Some of the endings to the information was rather abrupt (like there was something left to be said still).</t>
  </si>
  <si>
    <t>I didn't think it was demanding at all. It was easy and user friendly.</t>
  </si>
  <si>
    <t>The information conveyed was not difficult to digest, but one had to listen and remember it.</t>
  </si>
  <si>
    <t>I did not find the experience frustrating at all. It was easy and well-done.</t>
  </si>
  <si>
    <t>I think the main ideas and key words stood out. I recognized them easily.</t>
  </si>
  <si>
    <t>AAWX7QFQUNM6D</t>
  </si>
  <si>
    <t>Retail Sales, Freelancing</t>
  </si>
  <si>
    <t>Never</t>
  </si>
  <si>
    <t>Introduction, Simple, Coherent, Summary, Conclusion</t>
  </si>
  <si>
    <t>Balanced, Concentration, Casual, Practical, Appealing</t>
  </si>
  <si>
    <t>Pleasing, Design, Clean, Videos, Images, Attractive, Relevant</t>
  </si>
  <si>
    <t>Effective, Smart, Logical, Precise, Pitch, Short and simple</t>
  </si>
  <si>
    <t>The presentation is about the information.
We forget what we hear quickly.
Dates are important.
Slide should have a heading at the top.
The heading should be a simple statement.
The heading should express the bottom-line.
Limit the amount of text.</t>
  </si>
  <si>
    <t>Tell stories from your personal experience.
Show why you care.
Get people's attention from the beginning.
Make the aim of your presentation clear.
Establish a problem that the audience may have and provide a solution.</t>
  </si>
  <si>
    <t>They explain how different attributes are related. It helped to learn what points should be kept in mind while preparing for the presentation.</t>
  </si>
  <si>
    <t>The first narrative didn't have much to offer. In fact, many of the segments seemed useless. It seemed as if the person was promoting something rather than teaching something. There wasn't much to learn from them. While some segments did mention the keyword, they didn't provide any useful information related to it.
Please note that my views are solely based on the segments that I watched. I did not watch the videos entirely.</t>
  </si>
  <si>
    <t>The mental demand was high because I had to memorize everything that was related to the topic while also figuring out whether it was relevant or not.</t>
  </si>
  <si>
    <t>I had to put in too much effort as I am not experienced about the presentations. I had to note down all the significant points. Often I had to replay the segments to make sure that I didn't miss anything. The second narrative required relatively less effort.</t>
  </si>
  <si>
    <t>I was frustrated when the video segments didn't teach anything new. I had to play them again to check if I was missing something or there really wasn't anything to learn from them.</t>
  </si>
  <si>
    <t>I tried very hard to learn everything I can about the effectiveness of Combination Video Narratives in preparing for the presentation. Although I learned hardly anything from some segments, it sure wasn't for the want of effort and I don't feel that it's fair to reflect that on my performance score.</t>
  </si>
  <si>
    <t>Video narrative: Learning PASSION by linking it to its similar concepts: CONFIDENCE, NERVOUS and ENTHUSIASM (Click on the link, it will open in a new tab. You can also copy the link and open it in a new tab/window in your browser.) This narrative includes 4 video segments. [The introduction text in the video narrative gives a clear idea of the aim of the narrative.]</t>
  </si>
  <si>
    <t>Video narrative: Learning PASSION by linking it to its similar concepts: CONFIDENCE, NERVOUS and ENTHUSIASM (Click on the link, it will open in a new tab. You can also copy the link and open it in a new tab/window in your browser.) This narrative includes 4 video segments. [All video segments clearly link to the presentation skills areas mentioned in the introduction.]</t>
  </si>
  <si>
    <t>Video narrative: Learning PASSION by linking it to its similar concepts: CONFIDENCE, NERVOUS and ENTHUSIASM (Click on the link, it will open in a new tab. You can also copy the link and open it in a new tab/window in your browser.) This narrative includes 4 video segments. [The descriptions which introduce each video segment provide a useful summary.]</t>
  </si>
  <si>
    <t>Video narrative: Learning PASSION by linking it to its similar concepts: CONFIDENCE, NERVOUS and ENTHUSIASM (Click on the link, it will open in a new tab. You can also copy the link and open it in a new tab/window in your browser.) This narrative includes 4 video segments. [All video segments provide relevant content for presentation skills learning.]</t>
  </si>
  <si>
    <t>Video narrative: Learning PASSION by linking it to its similar concepts: CONFIDENCE, NERVOUS and ENTHUSIASM (Click on the link, it will open in a new tab. You can also copy the link and open it in a new tab/window in your browser.) This narrative includes 4 video segments. [The concluding text at the end of the video narrative provides appropriate summary.]</t>
  </si>
  <si>
    <t>Video narrative: Learning PASSION by linking it to its similar concepts: CONFIDENCE, NERVOUS and ENTHUSIASM (Click on the link, it will open in a new tab. You can also copy the link and open it in a new tab/window in your browser.) This narrative includes 4 video segments. [This video narrative is useful for learning presentation skills.]</t>
  </si>
  <si>
    <t>Video narrative: Learning SUMMARY by linking it to its similar concepts: COCLUSION and SUMMARIZE (Click on the link, it will open in a new tab. You can also copy the link and open it in a new tab/window in your browser.) This narrative includes 5 video segments. [The introduction text in the video narrative gives a clear idea of the aim of the narrative.]</t>
  </si>
  <si>
    <t>Video narrative: Learning SUMMARY by linking it to its similar concepts: COCLUSION and SUMMARIZE (Click on the link, it will open in a new tab. You can also copy the link and open it in a new tab/window in your browser.) This narrative includes 5 video segments. [All video segments clearly link to the presentation skills areas mentioned in the introduction.]</t>
  </si>
  <si>
    <t>Video narrative: Learning SUMMARY by linking it to its similar concepts: COCLUSION and SUMMARIZE (Click on the link, it will open in a new tab. You can also copy the link and open it in a new tab/window in your browser.) This narrative includes 5 video segments. [The descriptions which introduce each video segment provide a useful summary.]</t>
  </si>
  <si>
    <t>Video narrative: Learning SUMMARY by linking it to its similar concepts: COCLUSION and SUMMARIZE (Click on the link, it will open in a new tab. You can also copy the link and open it in a new tab/window in your browser.) This narrative includes 5 video segments. [All video segments provide relevant content for presentation skills learning.]</t>
  </si>
  <si>
    <t>Video narrative: Learning SUMMARY by linking it to its similar concepts: COCLUSION and SUMMARIZE (Click on the link, it will open in a new tab. You can also copy the link and open it in a new tab/window in your browser.) This narrative includes 5 video segments. [The concluding text at the end of the video narrative provides appropriate summary.]</t>
  </si>
  <si>
    <t>Video narrative: Learning SUMMARY by linking it to its similar concepts: COCLUSION and SUMMARIZE (Click on the link, it will open in a new tab. You can also copy the link and open it in a new tab/window in your browser.) This narrative includes 5 video segments. [This video narrative is useful for learning presentation skills.]</t>
  </si>
  <si>
    <t>The Correlative Video Narratives with the short description are useful to [Identify key points related to giving presentations]</t>
  </si>
  <si>
    <t>The Correlative Video Narratives with the short description are useful to [Focus on key points at a time]</t>
  </si>
  <si>
    <t>The Correlative Video Narratives with the short description are useful to [Identify key topics/concepts to learn]</t>
  </si>
  <si>
    <t>The Correlative Video Narratives with the short description are useful to [Link main points mentioned in the video]</t>
  </si>
  <si>
    <t>What do you find positive about the recommended Correlative Video Narratives for learning?</t>
  </si>
  <si>
    <t>What do you find negative about the recommended Correlative Video Narratives for learning?</t>
  </si>
  <si>
    <t>job sector</t>
  </si>
  <si>
    <t>I'd like to give you an overview of</t>
  </si>
  <si>
    <t>Let's focus on …', 'I want to highlight …', 'Pay attention to …', 'Let's look at …', 'I want to briefly address …', or 'Now, let's discuss</t>
  </si>
  <si>
    <t>overhead projectors, PowerPoint presentations, and interactive boards.</t>
  </si>
  <si>
    <t>should have a good subject matter, should match with the objective, should best fit the audience, and should be well organized.</t>
  </si>
  <si>
    <t>STRUCTURE</t>
  </si>
  <si>
    <t>VISUAL</t>
  </si>
  <si>
    <t>helps us to understand the dynamics of the educational effectiveness of stories.</t>
  </si>
  <si>
    <t>Distracted or confused learners</t>
  </si>
  <si>
    <t>Video Editor</t>
  </si>
  <si>
    <t>Effective,Handout</t>
  </si>
  <si>
    <t>Timing</t>
  </si>
  <si>
    <t>Let's focus</t>
  </si>
  <si>
    <t>Summarize the presentation</t>
  </si>
  <si>
    <t>Relatable</t>
  </si>
  <si>
    <t>Structure</t>
  </si>
  <si>
    <t>Easy to understand</t>
  </si>
  <si>
    <t>Duration is long</t>
  </si>
  <si>
    <t>No one can influence me.</t>
  </si>
  <si>
    <t>I'm mentally and physically stable</t>
  </si>
  <si>
    <t>I'm handle things in cool mind</t>
  </si>
  <si>
    <t>I put my best in to the work</t>
  </si>
  <si>
    <t>introduction, body, and conclusion.</t>
  </si>
  <si>
    <t>Use appropriate gestures</t>
  </si>
  <si>
    <t>graphs, photographs, video clips etc used in addition to spoken information</t>
  </si>
  <si>
    <t>visual materials, such as pictures, charts, and diagrams, that help people understand and remember information shared in an oral presentation.</t>
  </si>
  <si>
    <t>Silence or basic ambient sound helps the viewer focus more wholly on the visuals</t>
  </si>
  <si>
    <t>GOOD</t>
  </si>
  <si>
    <t>A3GIIL73GE2CBQ</t>
  </si>
  <si>
    <t>construction/renovations</t>
  </si>
  <si>
    <t>concise, flow</t>
  </si>
  <si>
    <t>clear, understandable</t>
  </si>
  <si>
    <t>uncomplicated, informative</t>
  </si>
  <si>
    <t>informative</t>
  </si>
  <si>
    <t>You have to deliver your points with confidence, without getting nervous. You have to be passionate about delivering your points, too, and visual aids can help here. Being enthusiastic plays into being confident. Enthusiasm, passion, and confidence help people understand the point you are making better, and draws them into your presentation.</t>
  </si>
  <si>
    <t>The same as listed above. It's all about delivering your presentation passionately, but with confidence and authenticity. You have to show people how passionate and confident you are about the subject if you want them to really listen to you.</t>
  </si>
  <si>
    <t>I think they are easy to follow.</t>
  </si>
  <si>
    <t>They assume you already have certain social skills.</t>
  </si>
  <si>
    <t>It was easy to watch the videos. No stress</t>
  </si>
  <si>
    <t>It was not work to watch the videos</t>
  </si>
  <si>
    <t>it was not frustrating at all.</t>
  </si>
  <si>
    <t>It showed me a few things I didn't know</t>
  </si>
  <si>
    <t>A1XIFPI36695GY</t>
  </si>
  <si>
    <t>freelancer</t>
  </si>
  <si>
    <t>Computer</t>
  </si>
  <si>
    <t>Introduction, outline, main points, slide design, recap, body, agenda</t>
  </si>
  <si>
    <t>speaking pace, tone, volume, nervousness, facial expressions</t>
  </si>
  <si>
    <t>slides, images, icons, graphics, illustrations, timelines</t>
  </si>
  <si>
    <t>structure, impact, clarity, engagement</t>
  </si>
  <si>
    <t>My biggest takeaway from the presentations is confidence and delivery are crucial for maintaining the audience's attention. Confidence, enthusiasm, and passion are the main concepts mentioned, and these three all relate to the bigger picture- which is giving a presentation that will teach and keep people engaged.</t>
  </si>
  <si>
    <t>It's important to provide clarity to the audience and remind them of the content being presented. My biggest takeaway was the importance of summarizing, as tha treminds the audience.</t>
  </si>
  <si>
    <t>They were all easy to follow.</t>
  </si>
  <si>
    <t>It was kind of weird not being able to watch the full videos.</t>
  </si>
  <si>
    <t>It was easy.</t>
  </si>
  <si>
    <t>Nothing was frustrating.</t>
  </si>
  <si>
    <t>Every thing made sense.</t>
  </si>
  <si>
    <t>Introduction, structure of the presentation, theme</t>
  </si>
  <si>
    <t>Eye contact, smiling face, clear explantion</t>
  </si>
  <si>
    <t>Clarity of data, using diagrams</t>
  </si>
  <si>
    <t>Less fear, no tension, no frustration</t>
  </si>
  <si>
    <t>confidence, reliable data, formatting the content, style of presentation, facing questions, passionate about presentation.</t>
  </si>
  <si>
    <t>Importance of conclusion, casual and conversational way of explanation, summarizing the main points, thanks the audience, conclusion, brief rundown, brief summary</t>
  </si>
  <si>
    <t>I could able to improve my presentation skills based on the given suggestions. All the points are valid and able to understand the way of presentation and conclusion.</t>
  </si>
  <si>
    <t>Nothing is negative. I will focus only on positive aspects of the presentation. I didn't find anything negative.</t>
  </si>
  <si>
    <t>Listed nook and corner of the presentation</t>
  </si>
  <si>
    <t>Always put 100% effort in whatever I am listenting</t>
  </si>
  <si>
    <t>Waiting for new ideas and nothing to get frustrated</t>
  </si>
  <si>
    <t>I could able to find new styles and approach through this explanation.</t>
  </si>
  <si>
    <t>APGX2WZ59OWDN</t>
  </si>
  <si>
    <t>engineering</t>
  </si>
  <si>
    <t>lecture, question &amp; answer</t>
  </si>
  <si>
    <t>speech</t>
  </si>
  <si>
    <t>powerpoint, slides, poster</t>
  </si>
  <si>
    <t>engaging</t>
  </si>
  <si>
    <t>When giving a presentation it is important to be relatable, authentic, relaxed, enthusiastic, and passionate. You can gain confidence from practicing and should pay attention to your energy, body language, and tone of voice.</t>
  </si>
  <si>
    <t>It's important to end by giving a conclusion that summarizes the presentation to reinforce your main points. Using signposting language is a good way to lead into a conclusion. You should thank the audience and invite them to ask questions and employ a conversational method to keep the audience engaged. Visual aids such as powerpoint, graphs, and whiteboards also help to keep the audience engaged.</t>
  </si>
  <si>
    <t>It was convenient to watch only the relevant parts of the videos</t>
  </si>
  <si>
    <t>Some of the content was repetitive</t>
  </si>
  <si>
    <t>I had to think about the concepts being presented, but it was not overly difficult.</t>
  </si>
  <si>
    <t>I had to pay attention but it wasn't too hard</t>
  </si>
  <si>
    <t>I didn't feel frustrated at all.</t>
  </si>
  <si>
    <t>I learned quite a few new terms related to presentation skills.</t>
  </si>
  <si>
    <t>Introduction
Opening statement
Overview
Agenda
Objectives
Thesis statement
Main points
Subpoints
Body
Transition
Logical flow
Sequence
Order
Chronological organization
Categorization
Grouping
Topic sentences
Supporting details
Evidence
Examples
Visual aids
Graphs and charts</t>
  </si>
  <si>
    <t>Verbal communication
Vocal tone
Pronunciation
Articulation
Pace
Pauses
Inflection
Emphasis
Clarity
Enunciation
Volume
Pitch
Intonation
Rhythm
Fluency
Body language
Eye contact
Gestures
Posture
Facial expressions
Movement
Stage presence
Confidence</t>
  </si>
  <si>
    <t>Slides
PowerPoint
Keynote
Presentation software
Visuals
Graphics
Images
Photographs
Charts
Graphs
Bar chart
Line graph
Pie chart
Scatter plot
Data visualization
Infographics
Diagrams
Flowcharts
Process diagrams
Maps
Timelines
Tables
Bulleted lists
Numbered lists
Icons
Illustrations
Animations
Transitions</t>
  </si>
  <si>
    <t>Clear
Concise
Engaging
Informative
Persuasive
Well-organized
Structured
Memorable
Relevant
Coherent
Comprehensive
Captivating
Visual
Interactive
Dynamic
Impactful
Thought-provoking
Professional
Credible
Well-prepared
Audience-focused
Tailored
Authentic
Entertaining
Educational
Compelling
Convincing</t>
  </si>
  <si>
    <t>CONFIDENCE (related to DELIVERY):
Clear articulation and strong voice projection.
Steady and confident body language, including maintaining eye contact.
Conviction in delivering key points.
Engaging the audience with a self-assured demeanor.
NERVOUS (related to DELIVERY):
Acknowledging nervousness as a common experience.
Techniques to manage nervousness, such as deep breathing and positive self-talk.
Tips for calming nerves through preparation and practice.
STRUCTURE: These concepts can influence the overall structure of the presentation by shaping the narrative and the way information is organized and presented. For instance, passion and enthusiasm can drive a more engaging and dynamic storyline, while confidence can provide a solid foundation for a well-structured argument.
VISUAL AIDS: The speaker's confidence, nervousness, enthusiasm, and passion can be reflected in the use of visual aids, such as slide design and animations. Confident speakers may use visuals to reinforce key points, while enthusiastic presenters might employ vibrant and impactful visuals to evoke emotions.
PRESENTATION ATTRIBUTES: The presenter's attributes and emotions impact the overall impression of the presentation. A confident and passionate speaker can enhance the credibility and persuasiveness of the content, while effectively managing nervousness can contribute to a smooth and engaging delivery.</t>
  </si>
  <si>
    <t>Based on the information you've provided from the video segments, here are the main points related to giving presentations and their focus on DELIVERY, STRUCTURE, VISUAL AIDS, and PRESENTATION ATTRIBUTES, along with the main concepts and their relationships:
**Video Segment 1 (CONFIDENCE - DELIVERY):**
- Main Concepts: Building confidence in delivery, maintaining steady body language, projecting a clear voice, engaging the audience, handling questions confidently.
- Relationships: CONFIDENCE in delivery impacts the effectiveness of STRUCTURE by providing a solid foundation for a well-organized presentation. It also influences PRESENTATION ATTRIBUTES by enhancing credibility and engaging the audience.
**Video Segment 2 (NERVOUS - DELIVERY):**
- Main Concepts: Acknowledging and managing nervousness, deep breathing, positive self-talk, preparing to calm nerves, utilizing nervousness as a source of energy.
- Relationships: Addressing NERVOUSNESS in delivery helps maintain a steady DELIVERY and contributes to a well-structured STRUCTURE by ensuring the presenter stays composed. It's also an important aspect of PRESENTATION ATTRIBUTES, influencing how the audience perceives the speaker's composure and authenticity.
**Video Segment 3 (ENTHUSIASM - DELIVERY):**
- Main Concepts: Conveying genuine excitement, using varied vocal tone, engaging the audience, infusing energy into the presentation, captivating the audience through enthusiastic storytelling.
- Relationships: ENTHUSIASM enhances DELIVERY by making it engaging and dynamic. It can influence STRUCTURE by shaping the narrative to be captivating. ENTHUSIASM is a significant aspect of PRESENTATION ATTRIBUTES, affecting how the audience connects with the presenter and the content.
**Video Segment 4 (PASSION - DELIVERY):**
- Main Concepts: Conveying deep emotional connection, authenticity, powerful language, inspiring through storytelling, capturing the audience's attention.
- Relationships: PASSION drives a compelling DELIVERY, shaping the STRUCTURE through emotional storytelling. It also strongly impacts PRESENTATION ATTRIBUTES by inspiring the audience and evoking emotions.
**Video Segment 5 (CONCLUSION - STRUCTURE):**
- Main Concepts: Ending the presentation, restating main points, reinforcing the central message, tying back to the introduction, summarizing key takeaways.
- Relationships: CONCLUSION is an integral part of STRUCTURE, providing closure to the presentation. It involves SUMMARIZING the key points, reinforcing the main ideas presented.
**Video Segment 6 (SUMMARIZE - STRUCTURE):**
- Main Concepts: Condensing information, highlighting main ideas, reinforcing understanding, focusing on relevancy, enhancing retention.
- Relationships: SUMMARIZATION supports STRUCTURE by providing clear transitions between topics and reinforcing audience understanding.
**Video Segment 7 (SUMMARY - STRUCTURE):**
- Main Concepts: Brief overview, capturing essence of presentation, highlighting key takeaways, reinforcing message.
- Relationships: SUMMARY contributes to the STRUCTURE by providing a succinct recap of the main content covered.
In summary, the video segments emphasize the interplay between DELIVERY, STRUCTURE, VISUAL AIDS, and PRESENTATION ATTRIBUTES. CONFIDENCE, NERVOUSNESS, ENTHUSIASM, and PASSION influence the delivery, which impacts STRUCTURE and PRESENTATION ATTRIBUTES. SUMMARIZATION and SUMMARY techniques contribute to STRUCTURE, enhancing understanding and retention. CONCLUSION provides a closing framework, summarizing key points and reinforcing the main message. All these elements work together to create a compelling and impactful presentation.</t>
  </si>
  <si>
    <t>The recommended Correlative Video Narratives for learning have several positive attributes:
1. **Focused Learning:** The narratives are centered around specific concepts such as DELIVERY, STRUCTURE, VISUAL AIDS, and PRESENTATION ATTRIBUTES. This focused approach makes it easier to grasp and understand the key elements of effective presentations.
2. **Variety:** The use of different video segments from multiple sources provides diverse perspectives and insights on the topic. This can help learners gain a well-rounded understanding of presentation skills.
3. **Real-world Examples:** The use of video segments from actual YouTube videos adds a practical and real-world dimension to the learning experience. Learners can see how these concepts are applied in real presentations.
4. **Efficiency:** By using short video segments that start and stop at specific points, learners can quickly access relevant information without having to watch full-length videos. This promotes efficient learning and saves time.
5. **Applicability:** Correlating concepts like CONFIDENCE, NERVOUSNESS, ENTHUSIASM, PASSION, CONCLUSION, SUMMARIZE, and SUMMARY directly to DELIVERY and STRUCTURE allows learners to see how these aspects fit into the broader presentation context.
6. **Holistic Approach:** The inclusion of DELIVERY, STRUCTURE, VISUAL AIDS, and PRESENTATION ATTRIBUTES covers various dimensions of effective presentations, giving learners a comprehensive view of what makes a presentation successful.
7. **Engagement:** The interactive approach, allowing learners to re-watch segments or explore other parts of the videos, keeps them engaged and encourages active learning.
8. **Accessibility:** Leveraging YouTube videos makes it accessible for a wide range of learners, and they can revisit the videos as needed for reinforcement.
9. **Practical Takeaways:** The videos likely provide practical tips, techniques, and strategies that learners can directly apply to improve their presentation skills.
10. **Personalized Learning:** Learners have the flexibility to choose which parts to watch, re-watch, or skip based on their needs, making the learning experience more tailored to their preferences.
11. **Multi-sensory Learning:** The combination of visual and auditory inputs from the videos can enhance understanding and retention of the concepts.
Overall, Correlative Video Narratives for learning present an engaging, practical, and efficient way to acquire valuable skills and insights related to effective presentation delivery, structure, visual aids, and presentation attributes.</t>
  </si>
  <si>
    <t>While Correlative Video Narratives for learning have several positive aspects, there are also potential drawbacks to consider:
1. **Lack of Context:** Without direct access to the video content, it's challenging to fully understand the nuances and details discussed in the video segments. This might limit the depth of analysis and understanding.
2. **Limited Depth:** The short duration of video segments might restrict the depth of coverage for each concept. In-depth discussions and comprehensive explanations might be sacrificed for brevity.
3. **Subjective Interpretation:** The understanding of concepts and their relationships might vary based on individual interpretation. Without being able to watch the videos directly, learners might miss out on some key context.
4. **Dependency on Video Quality:** The quality of the recommended videos (audio clarity, visual presentation, teaching style) can greatly impact the effectiveness of learning. Low-quality videos might hinder clear comprehension.
5. **Lack of Interactive Elements:** Interactive elements like quizzes, activities, and immediate feedback might be missing in the video-based learning approach, limiting the range of engagement.
6. **Limited Assessment:** There might be no built-in way to assess learner understanding, progress, or mastery of the concepts presented in the videos.
7. **One-Sided Perspective:** Depending solely on video content might restrict exposure to a single perspective or teaching style. Diverse learning resources can provide a broader understanding.
8. **Accessibility Issues:** Some learners might face challenges accessing YouTube videos due to regional restrictions, slow internet connections, or technical limitations.
9. **Misleading Content:** The quality and accuracy of content on YouTube can vary widely. Some videos might provide inaccurate or misleading information, leading to potential confusion.
10. **Cognitive Overload:** If learners are required to watch and process multiple video segments in a short time, it might lead to cognitive overload and reduced retention.
11. **Lack of Interaction:** Video-based learning might lack the direct interaction with an instructor or peers, which can be valuable for clarifying doubts and discussing concepts.
12. **Not Ideal for All Learning Styles:** Some learners might prefer text-based content, interactive exercises, or hands-on practice, which may not be fully supported by video narratives.
In summary, while Correlative Video Narratives have advantages in terms of accessibility and practicality, they might lack the depth, interactivity, and context that other forms of learning resources, such as text-based materials, interactive platforms, or live instruction, can offer. It's important to consider these limitations when using this learning approach.</t>
  </si>
  <si>
    <t>The mental demands of watching these video narratives can vary depending on factors such as the complexity of the content, the viewer's familiarity with the topic, their attention span, and their preferred learning style. Here are some considerations:
Content Complexity: If the concepts discussed in the videos are complex or new to the viewer, it might require more mental effort to understand and process the information.
Concentration: Maintaining focus while watching videos, especially if they're longer or cover dense content, can be mentally demanding. Avoiding distractions is essential.
Retaining Information: Remembering key points and concepts from the videos might require active engagement, note-taking, or re-watching segments.
Cognitive Load: If the videos present a lot of information in a short time, it could lead to cognitive overload, making it challenging to retain everything.</t>
  </si>
  <si>
    <t>Mental Effort:
If the content is challenging or unfamiliar, viewers might need to exert more mental effort to understand and process the information.
Taking notes, pausing, or rewinding to fully grasp concepts can require additional cognitive effort.
Active engagement, critical thinking, and connecting the concepts to existing knowledge can demand mental resources.
Staying focused and avoiding distractions during the videos might require cognitive control.</t>
  </si>
  <si>
    <t>I did not feel frustrated because it was quite enjoyable.</t>
  </si>
  <si>
    <t>I think I performed quite well.</t>
  </si>
  <si>
    <t>A6U2C66WQ7QQN</t>
  </si>
  <si>
    <t>production supervisor</t>
  </si>
  <si>
    <t>concise, pointed, attention keeping, organized to make sense, understandable</t>
  </si>
  <si>
    <t>clear, logical, coherent</t>
  </si>
  <si>
    <t>appropriate, sensible, easy to follow, related, easy to see</t>
  </si>
  <si>
    <t>passing knowledge, sharing, learning, teaching, understanding</t>
  </si>
  <si>
    <t>there are many things you need to do to give a good presentation. you need to be relaxed and enthusiastic, you need to be relatable and you need to get people to engage and pay attention.</t>
  </si>
  <si>
    <t>be conversational, use visual aids to keep people engaged, summarize the key information to make it stick with people. thank people and invite questions. be mindful of "signposting" to help direct people. be mindful of the entire structure and repeat important parts to help it stick.</t>
  </si>
  <si>
    <t>I feel like there is a lot to learn and the videos all shared good knowledge and skills to learn from.</t>
  </si>
  <si>
    <t>some of the people were hard to understand and follow. also if a video goes on too long and I am not really interested I lose attention and my mind wanders.</t>
  </si>
  <si>
    <t>I was trying to pay attention but I also know that these are not skills I use in my real life. I think all of the presenters were experienced and gave good advice, I just dont think it would really benefit me personally.</t>
  </si>
  <si>
    <t>I had to work to stay focused on what they were saying, it was not really interesting or relevant to me.</t>
  </si>
  <si>
    <t>the only thing that was frustrating slightly was trying to understand people with heavy accents. it was not that bad though.</t>
  </si>
  <si>
    <t>I think that they offered good advice, it made sense and seemed logical. I think they all know what they are talking about and have experience.</t>
  </si>
  <si>
    <t>A26ZENZ5G8AEGM</t>
  </si>
  <si>
    <t>retired from ministry</t>
  </si>
  <si>
    <t>organized, flow, finesse</t>
  </si>
  <si>
    <t>forceful, clear, concise</t>
  </si>
  <si>
    <t>clear, organized, colorful</t>
  </si>
  <si>
    <t>organized, interesting, helpful</t>
  </si>
  <si>
    <t>help audience engage, be relatable, be authentic, be enthusiastic, build confidence with practice, exhibit energy and enthusiasm, pay attention to body language and modulation, main concepts are confidence, nervous, enthusiasm, and passion, these interact to form a coherent presentation</t>
  </si>
  <si>
    <t>casual and quality insurance, cope with stage fright, summary and conclusion, signposting language, maintain credibility, discuss pros and cons, main concept is that the presentation should be organized and engage the audience, these are related in a casual manner</t>
  </si>
  <si>
    <t>I feel positive that following the recommendations will result in a quality presentation.</t>
  </si>
  <si>
    <t>The focus on organization may detract from charisma.</t>
  </si>
  <si>
    <t>It took significant effort to follow the presentations since only portions were given.</t>
  </si>
  <si>
    <t>It took significant effort to follow the presentations because many points were presented.</t>
  </si>
  <si>
    <t>Only minor frustration in appreciating the flow of information.</t>
  </si>
  <si>
    <t>The terms were presented clearly and concisely.</t>
  </si>
  <si>
    <t>The structure of presentation is the main part of a presentation where we should have the introduction part, complete description and at last conclusion of the presentation.</t>
  </si>
  <si>
    <t>The way we can able to deliver it to the audience and how much they able to grasp, the skill of delivering the presentation is depends on the experience of the candidate who going to deliver it.</t>
  </si>
  <si>
    <t>Visual aids is the way it was visually designed and attract the audience.</t>
  </si>
  <si>
    <t>The presentation should have clear objective, why it was prepared, what is the purpose of it, have all useful information related to it and should be beneficial.</t>
  </si>
  <si>
    <t>The introduction part and the description of the presentation has very clear focus on audience, here the presentation delivered on a right manner, with clear structure and visual aids and presentation attributes. All the aspect of presentation was delivered rightfully and it has beneficial effect on audience.</t>
  </si>
  <si>
    <t>The main point is the impact of presentation and it's memorability related to it, as the video segment was automatically captured from youtube using algorithm.</t>
  </si>
  <si>
    <t>The way it was presented and the information collected to make it successful presentation.</t>
  </si>
  <si>
    <t>Quite long</t>
  </si>
  <si>
    <t>Easy to understand and get the knowledge</t>
  </si>
  <si>
    <t>No high effort needed to understand it.</t>
  </si>
  <si>
    <t>No frustration as it has interesting part</t>
  </si>
  <si>
    <t>The performance and delivery of presentation was a success.</t>
  </si>
  <si>
    <t>A5LYLHG880ABE</t>
  </si>
  <si>
    <t>thinking, building, improving, and producing</t>
  </si>
  <si>
    <t>Aviation</t>
  </si>
  <si>
    <t>intro, body, main points, conclusion, questions and answers</t>
  </si>
  <si>
    <t>tone, cadence, speed</t>
  </si>
  <si>
    <t>photos, videos, charts</t>
  </si>
  <si>
    <t>knowledge, engaging, fun, interactive, short, long, informative</t>
  </si>
  <si>
    <t>Be confident when presenting. Be relaxed and show some enthusiasm. Have a lot of energy and have good body language. No fidgeting and no hands in pocket.</t>
  </si>
  <si>
    <t>Give a good summary of what you have talked about. Use signposting language in order wrap up and summarize what has been discussed. Allow for questions and answers as well. Thank the audience for their time.</t>
  </si>
  <si>
    <t>That are easy to follow and easy to adapt into ones presentations.</t>
  </si>
  <si>
    <t>Some of them did not play which meant that I did not get to hear anything about these ideas. There was a intro and conclusion that did not play.</t>
  </si>
  <si>
    <t>It was in the middle as you did not have to give it all but it was not something you could snooze by.</t>
  </si>
  <si>
    <t>You had to put in effort and pay attention when it came to answering what you had learned.</t>
  </si>
  <si>
    <t>Quite a few of the videos did not work and the time given for this is not enough to do everything.</t>
  </si>
  <si>
    <t>I did what I needed to and I think I did a good job learning from what was presented.</t>
  </si>
  <si>
    <t>AJAPJJTISC36L</t>
  </si>
  <si>
    <t>technology, power point, audience</t>
  </si>
  <si>
    <t>speaking, information, question and answer</t>
  </si>
  <si>
    <t>power point, graphs, charts, pictures</t>
  </si>
  <si>
    <t>clear, well spoken, informational</t>
  </si>
  <si>
    <t>confidence is important, being nervous is a normal thing, visual aids help with the topics presented, presitation is as important as the content, you need to have a passion for the topic being discussed</t>
  </si>
  <si>
    <t>graphs are useful for people to learn the material, summarize the main points of the presentation and tell them to the audience, use sign posting language to show you have reached your conclusion, using a summary reinforces main points</t>
  </si>
  <si>
    <t>It explains how pieces go together to form a good presentation</t>
  </si>
  <si>
    <t>There are too many different methods presented</t>
  </si>
  <si>
    <t>Mental demand on watching videos was low because you are just watching them and all are similar</t>
  </si>
  <si>
    <t>There is no work involved in watching a video</t>
  </si>
  <si>
    <t>I was a little frustrated because of the fact that watching so many videos was interferring with the short time allotted</t>
  </si>
  <si>
    <t>Many answers were the same and did not feel new to me</t>
  </si>
  <si>
    <t>The structure of presentation represents the entire requirement, why it was prepared and conclusion of it.</t>
  </si>
  <si>
    <t>The delivery of presentation is depends on the experience of the candidate who is delivering it, and the medium used to deliver it.</t>
  </si>
  <si>
    <t>The diagrams, pictures, charts which are inserted in the presentation make the visual aids more attractive and visually clear.</t>
  </si>
  <si>
    <t>The objective, why it was prepared, the target audience, and usefulness all comes under attributes of the presentation.</t>
  </si>
  <si>
    <t>The confidence, nervous, enthusiasm and delivery of the presentation skill was good to go, it has all the aspect and related information available so that the audience get benefited from it.</t>
  </si>
  <si>
    <t>The conclusion and summarizing presentation was good enough which have positive narrative in this presentation, as it has directly linked with youtube algorithm which impacted with positive skill of presentation.</t>
  </si>
  <si>
    <t>The algorithm used to link the youtube video directly on presentation.</t>
  </si>
  <si>
    <t>somewhat lenghty.</t>
  </si>
  <si>
    <t>Easy to focus on the videos and no special concentration needed.</t>
  </si>
  <si>
    <t>No previous skill needed as it has minimal effort needed.</t>
  </si>
  <si>
    <t>Very engaging, the people will have positive energy while watching it.</t>
  </si>
  <si>
    <t>Nicely performed, with clear objective.</t>
  </si>
  <si>
    <t>A314XJY8V1YL12</t>
  </si>
  <si>
    <t>life science</t>
  </si>
  <si>
    <t>organization outline sections introduction results discussion</t>
  </si>
  <si>
    <t>tone expression volume eye contact confidence</t>
  </si>
  <si>
    <t>charts slides white board</t>
  </si>
  <si>
    <t>bold clear concise meaningful informative collaborative thought provoking</t>
  </si>
  <si>
    <t>make the audience relate to you, have confidence that you are an authority, don't be nervous and know you are an expert on your subject area</t>
  </si>
  <si>
    <t>you need to have very good visual aids and be a confident presenter, summarize the main points and encourage questions. Summarize the key information and have a conclusion that ties everything together.</t>
  </si>
  <si>
    <t>I think it was clear, understandable and relevant for many types of presentations that you may need to give.</t>
  </si>
  <si>
    <t>I think more detail could be included and more tips for how to overcome your nerves.</t>
  </si>
  <si>
    <t>You have to focus on the information and learn how you can apply it. There's a lot of information to process</t>
  </si>
  <si>
    <t>It takes quite a bit of effort to learn all of the concepts.</t>
  </si>
  <si>
    <t>I didn't feel frustrated at all</t>
  </si>
  <si>
    <t>most of the information is known, but helpful to be reminded of.</t>
  </si>
  <si>
    <t>A3V5IIPZ95YVKH</t>
  </si>
  <si>
    <t>Introduction, Project Information, Conclusion</t>
  </si>
  <si>
    <t>Verbal communication, Non-verbal communication, Assistant</t>
  </si>
  <si>
    <t>Slides, Microphones, Smart screens</t>
  </si>
  <si>
    <t>Time, Number of participants</t>
  </si>
  <si>
    <t>Confidence, Enthusiasm, and Passion is vital to giving a great presentation. Confidence can be achieved by being relatable to the audience and practising the presentation numerous times. Energy of the presentation is equally important. Proper body posture and presentation style are necessary to give an enthusiastic presentation.</t>
  </si>
  <si>
    <t>Use visual aids to summarize the key points of the presentation. 2 way communication is absolutely necessary. Thank the audience at the end and invite them to ask questions. Sign posting language can be used for an effective presentation. Highlight the pros and cons of the presentation. Start on a high note and end on a high note.</t>
  </si>
  <si>
    <t>I can comprehend and memorize the concepts more easily.</t>
  </si>
  <si>
    <t>The same concepts are repeated many times in the video.</t>
  </si>
  <si>
    <t>The videos were short and to the point. So it wasn't mentally demanding for me.</t>
  </si>
  <si>
    <t>The descriptions made it easier to go back and review the videos easily.</t>
  </si>
  <si>
    <t>Both the audio and video quality was good. There were no technical issues throughout the video.</t>
  </si>
  <si>
    <t>I can give a successful presentation after watching these videos. I learnt something new today.</t>
  </si>
  <si>
    <t>AVWU9JDY5G81E</t>
  </si>
  <si>
    <t>mturk worker</t>
  </si>
  <si>
    <t>opening, closing, visual aids</t>
  </si>
  <si>
    <t>note cards, microphone, speaking to audience</t>
  </si>
  <si>
    <t>powerpoint, projector, big screens,</t>
  </si>
  <si>
    <t>brief, one person or a team, speech,</t>
  </si>
  <si>
    <t>confidence-people will not listen to someone who is too stern or looks too nervous, like they are unsure of what they're talking about; you should be somewhere in the middle; be relaxed and practice the material a lot in front of your friends to get feedback; be excited about the subject matter, and use the right body language-don't lean too much to either side, and don't speak in one flat tone</t>
  </si>
  <si>
    <t>you should end the presentation on a high note the same way you did the introduction-use signpost language like in conclusion to let the audience know you are giving a summary; you could say here are the three main ideas, explain what they are again, and summarize what the most important ideas are; you can use visual aids like powerpoint or a whiteboard with markers for people who learn better with signs</t>
  </si>
  <si>
    <t>they break down the steps into parts so you work on them separately or together at once, most of the ideas are the same</t>
  </si>
  <si>
    <t>it is a lot of information at once</t>
  </si>
  <si>
    <t>the videos are easy to understand, it is hard to remember once the video is over</t>
  </si>
  <si>
    <t>i watched each video until the end, and tried to remember the main points</t>
  </si>
  <si>
    <t>most of the ideas are the same, but it is hard to remember all of them</t>
  </si>
  <si>
    <t>i think i remembered at least half of the steps</t>
  </si>
  <si>
    <t>City</t>
  </si>
  <si>
    <t xml:space="preserve">Purpose, Talk and Conclusion
</t>
  </si>
  <si>
    <t>Consideration, Memorize and Languages</t>
  </si>
  <si>
    <t>projectors, presentation applications, and whiteboards.</t>
  </si>
  <si>
    <t>Topic, Outline and Practice</t>
  </si>
  <si>
    <t>Video Presenting</t>
  </si>
  <si>
    <t>make a video</t>
  </si>
  <si>
    <t>self-efficacy, presence, interest, and control</t>
  </si>
  <si>
    <t>uplifting thoughts</t>
  </si>
  <si>
    <t>This Mental demand is very low but learning of activity is more</t>
  </si>
  <si>
    <t>organization, order, logical</t>
  </si>
  <si>
    <t>persuasiveness, charisma, interest</t>
  </si>
  <si>
    <t>enticing, interesting, captivating</t>
  </si>
  <si>
    <t>don't be nervous, confidently talk about what you care about, have an energy that makes people care about what you're saying, relate to the audience, etc., do all this to basically make people interested in what you're presenting</t>
  </si>
  <si>
    <t>basically, reword everything you said in a way that can remind people of the main points in the most persuasive, captivating way</t>
  </si>
  <si>
    <t>it's a seemingly decent overview, good pointers all around</t>
  </si>
  <si>
    <t>nothing really</t>
  </si>
  <si>
    <t>It wasn't that complicated. I mean, I had to pay attention but it wasn't like some in-depth complex thing</t>
  </si>
  <si>
    <t>Same answer as before I guess</t>
  </si>
  <si>
    <t>Nothing about it was frustrating</t>
  </si>
  <si>
    <t>I guess half half, I don't really think about these things much so some was useful, but some of the rest seemed very obvious, things i've heard before</t>
  </si>
  <si>
    <t>rhetoric, poise, confidence, visuals, clarity</t>
  </si>
  <si>
    <t>colors, charts, graphs</t>
  </si>
  <si>
    <t>persuasion, organization, direction</t>
  </si>
  <si>
    <t>They way you speak makes a big difference. Speak confidently, naturally, and like it matters to you.</t>
  </si>
  <si>
    <t>It emphasizes the need for a summary and indication that the presentation is concluding. It is important to the organization of the presentation. The audience is able to follow along easily.</t>
  </si>
  <si>
    <t>The emphasize the important points without needing to watch the entire YouTube video.</t>
  </si>
  <si>
    <t>There may be additional important information that is left out.</t>
  </si>
  <si>
    <t>There's a lot of remembering.</t>
  </si>
  <si>
    <t>Skipping from video to video changes the topic frequently.</t>
  </si>
  <si>
    <t>There is very little time to do this HIT.</t>
  </si>
  <si>
    <t>There is not enough time to analyze.</t>
  </si>
  <si>
    <t>A1EX0MEOPF8AHT</t>
  </si>
  <si>
    <t>Services</t>
  </si>
  <si>
    <t>index, introduction , background, facts</t>
  </si>
  <si>
    <t>sections, eye contact with audience , strategies, timeline</t>
  </si>
  <si>
    <t>Clear, simple, appealing, transition</t>
  </si>
  <si>
    <t>Naturalness, storytelling, Knowledge, Outline presentation</t>
  </si>
  <si>
    <t>simple and short introduction and send a clear main message to targeted audience</t>
  </si>
  <si>
    <t>Presenter is passionate about topic and takes charge, words flow seems naturally</t>
  </si>
  <si>
    <t>audience have a chance to ask questions during the presentation</t>
  </si>
  <si>
    <t>describe internal state during the presentation vividly</t>
  </si>
  <si>
    <t>try to remember remember core points</t>
  </si>
  <si>
    <t>brief and clear with main points highlighted</t>
  </si>
  <si>
    <t>no issues</t>
  </si>
  <si>
    <t>Use emotion, hands gestures, expression effectively</t>
  </si>
  <si>
    <t>A1C57DJF1HCR3Q</t>
  </si>
  <si>
    <t>Nanny</t>
  </si>
  <si>
    <t>Childcare</t>
  </si>
  <si>
    <t>outline</t>
  </si>
  <si>
    <t>annunciation, projection</t>
  </si>
  <si>
    <t>slideshow, graphs charts</t>
  </si>
  <si>
    <t>dynamic</t>
  </si>
  <si>
    <t>Delivery. Using confidence and passion to give a presentation with practice.</t>
  </si>
  <si>
    <t>Delivery. This is about using conclusions with summaries to end presentations and remind your audience of what your presentation was about.</t>
  </si>
  <si>
    <t>They had good information about the topics in which they were giving presentation tips.</t>
  </si>
  <si>
    <t>Some of the people were hard to listen to</t>
  </si>
  <si>
    <t>I think it was slightly demanding, much more so than watching something enjoyable but less than watching something very confusing.</t>
  </si>
  <si>
    <t>It wasn't hard work, but it was a bit hard to focus on some of the videos because the speaker was hard to listen to.</t>
  </si>
  <si>
    <t>Some of the speakers voices were irritating.</t>
  </si>
  <si>
    <t>I don't think I learned a ton of new information, but some to give a little bit of credit to the videos.</t>
  </si>
  <si>
    <t>flow
set up
order</t>
  </si>
  <si>
    <t>oration
personality
tone
voice</t>
  </si>
  <si>
    <t>charts
graphs
photos
sounds</t>
  </si>
  <si>
    <t>contents
transitions</t>
  </si>
  <si>
    <t>The main points I got were to be engaging and have confidence and authority without coming across as hostile</t>
  </si>
  <si>
    <t>signposting
reinforcement
credibility</t>
  </si>
  <si>
    <t>Some of them were engaging and kept my attention</t>
  </si>
  <si>
    <t>For videos about presentations, some of them were boring and with no charisma</t>
  </si>
  <si>
    <t>Some of them were hard to focus on and absorb what was being said.</t>
  </si>
  <si>
    <t>I just had to sit and watch</t>
  </si>
  <si>
    <t>There was no frustration</t>
  </si>
  <si>
    <t>Like i said, some videos were hard to absorb</t>
  </si>
  <si>
    <t>Environmental recovery</t>
  </si>
  <si>
    <t>intro, body, conclusion, supporting details, beginning, middle, end</t>
  </si>
  <si>
    <t>tone, attention, organization, standing, seated</t>
  </si>
  <si>
    <t>graphs, illustrations, picutres, video</t>
  </si>
  <si>
    <t>energy, goal oriented, informative</t>
  </si>
  <si>
    <t>make sure that you are passionate about what you are speaking about that you can transfer that passion and enthusiasm to your audience.</t>
  </si>
  <si>
    <t>Visual aids can help your audience to actually hear you better.</t>
  </si>
  <si>
    <t>I like that it reduces distractions, as it is focusing on the next step of a predetermined plan.</t>
  </si>
  <si>
    <t>It can be a little too narrow minded.</t>
  </si>
  <si>
    <t>It was a little hard to stay focused, but not that bad.</t>
  </si>
  <si>
    <t>It didn't require much to sit and listen.</t>
  </si>
  <si>
    <t>THere was not enough time to complete the activity, so I am unsure if I am getting paid.</t>
  </si>
  <si>
    <t>I learned a few things, and I feel that I can put them into practice.</t>
  </si>
  <si>
    <t>A2Q1YS118AO2BP</t>
  </si>
  <si>
    <t>Administrative officer</t>
  </si>
  <si>
    <t>ou can use phrases such as 'Let's focus on …', 'I want to highlight …', 'Pay attention to …', 'Let's look at …', 'I want to briefly address …', or 'Now, let's discuss …. ' You can use these phrases after your sequencing words to help you with your structure.</t>
  </si>
  <si>
    <t>The message or messages are delivered by the presenter to the audience. The message is delivered not just by the spoken word (verbal communication) but can be augmented by techniques such as voice projection,</t>
  </si>
  <si>
    <t>What is a visual aid used for? A visual aid is typically used to help an audience understand and remember information in a presentation. It can also be used to maintain an audience's attention, inspire listeners to action, clarify the organization of a presentation,</t>
  </si>
  <si>
    <t>The main purpose of presentation is to give information, to persuade the audience to act and to create goodwill. A good presentation should have a good subject matter, should match with the objective, should best fit the audience, and should be well organized.</t>
  </si>
  <si>
    <t>DEFINITION: Main points are the major divisions of the body of a presentation. Each main point introduces one idea, or makes one claim, that helps to advance the central idea (thesis) of the presentation. LIMIT the number of main topics in the body of the presentation. Develop between two to five main points.</t>
  </si>
  <si>
    <t>All types of presentations consist of three basic parts: the introduction, the body, and the conclusion. In general, the introduction should be about 10-15% of your speaking time, the body around 75%, and the conclusion only 10%.</t>
  </si>
  <si>
    <t>Video addresses different learning styles of visual, auditory and kinesthetic learners. The increased usage of smartphones provides on-the-go training. Video supports on-demand, bite-sized microlearning, teaching at the moment of need. Video is a cost-effective solution as part of professional education and training.</t>
  </si>
  <si>
    <t>Narrative engagement is the sensation we sometimes experience of being “pulled in” to the world of a story and temporarily losing awareness of ourselves and our real-world surroundings.</t>
  </si>
  <si>
    <t>Video presentations afford more flexibility to viewers, especially in learning programs. Participants can learn on their own time and rewatch presentations when they need to refresh their memory.</t>
  </si>
  <si>
    <t>If you're looking to win over your audience with a presentation, videos are the best way to do it. According to Insivia, viewers retain 95% of a message when they see it in a video, but only 10% if they have to read on-screen text.</t>
  </si>
  <si>
    <t>A1G96GPSRSLPC0</t>
  </si>
  <si>
    <t>good videos</t>
  </si>
  <si>
    <t>A2PYXFVGNJPPX0</t>
  </si>
  <si>
    <t>A3CJVRJ34U70Y9</t>
  </si>
  <si>
    <t>information technology</t>
  </si>
  <si>
    <t>it is a main part of project , it is very useful to complete project</t>
  </si>
  <si>
    <t>it is very clear about the data</t>
  </si>
  <si>
    <t>it is easily understand everyone</t>
  </si>
  <si>
    <t>it is must of every project</t>
  </si>
  <si>
    <t>it is very clear about the project it is very useful to understand everyone</t>
  </si>
  <si>
    <t>it is also very deep relation of all attributes</t>
  </si>
  <si>
    <t>it is very clear explaination of everyone</t>
  </si>
  <si>
    <t>it is not understand everyone or some people</t>
  </si>
  <si>
    <t>it is avoid the project will be success</t>
  </si>
  <si>
    <t>it is very clear about project output</t>
  </si>
  <si>
    <t>every one effort the project avoid the frustration</t>
  </si>
  <si>
    <t>it is very important of project</t>
  </si>
  <si>
    <t>It</t>
  </si>
  <si>
    <t>elements, topics</t>
  </si>
  <si>
    <t>Style, medium, powerpoint</t>
  </si>
  <si>
    <t>pictures, slides, graphs</t>
  </si>
  <si>
    <t>humor, style, sense</t>
  </si>
  <si>
    <t>relatability, fine balance between authoritative and relatable, enthusiasm important, know audience</t>
  </si>
  <si>
    <t>Key points important for audience remembering, repetition reinforces, conclusions important to solidify presentation, use key words and sign posting.</t>
  </si>
  <si>
    <t>I like that they were from several sources which allows the viewer different perspectives.</t>
  </si>
  <si>
    <t>I could see some of the clips being a bit too shortened and not having proper information.</t>
  </si>
  <si>
    <t>There was quite a lot of information to take in, so I give it a medium score.</t>
  </si>
  <si>
    <t>Learning something new always takes a decent amount of effort and attention.</t>
  </si>
  <si>
    <t>Some of the videos were a bit long in loading.</t>
  </si>
  <si>
    <t>I think there were a good deal of great points in the videos that I could easily remember for the future.</t>
  </si>
  <si>
    <t>marketing</t>
  </si>
  <si>
    <t>building, edifice, house, construction, hut, cottage, cabin</t>
  </si>
  <si>
    <t>Good morning/afternoon everyone and welcome to my presentation</t>
  </si>
  <si>
    <t>Let me start by saying a few words about my own background.</t>
  </si>
  <si>
    <t>It has become more important to make information visual. This article covers tips and techniques for using visual aids.</t>
  </si>
  <si>
    <t>Reduce the amount of spoken words, for example, you may show a graph of your results rather than reading them out.</t>
  </si>
  <si>
    <t>In a nutshell, videos are good teachers. The use of videos in teaching and learning serves to not only benefit students</t>
  </si>
  <si>
    <t>The aim of this research study was to answer the question of whether narrative instruction is effective in technical education</t>
  </si>
  <si>
    <t>Be Honest And Realistic</t>
  </si>
  <si>
    <t>Provide Specific Examples And Explanations</t>
  </si>
  <si>
    <t>Keep It Professional</t>
  </si>
  <si>
    <t>Be Aware Of The Position And The Company.</t>
  </si>
  <si>
    <t>MARKETTING</t>
  </si>
  <si>
    <t xml:space="preserve">Let me start by saying a few words about my own background.
</t>
  </si>
  <si>
    <t>I’m very pleased to be here.
I’m very pleased to be talking to you today.</t>
  </si>
  <si>
    <t>In my presentation I’ll focus on three major issues.</t>
  </si>
  <si>
    <t>It has become more important to make information visual. This article covers tips and techniques for using visual aids</t>
  </si>
  <si>
    <t>Think about how can a visual aid can support your message. What do you want the audience to do?</t>
  </si>
  <si>
    <t>Be Aware Of The Position And The Company .</t>
  </si>
  <si>
    <t>Good morning/afternoon everyone and welcome to my presentation.</t>
  </si>
  <si>
    <t>My talk is particularly relevant to those of you who....
This talk is designed to act as a springboard for discussion.</t>
  </si>
  <si>
    <t>It has become more important to make information visual.</t>
  </si>
  <si>
    <t>n a nutshell, videos are good teachers.</t>
  </si>
  <si>
    <t>The aim of this research study was to answer the question of whether narrative instruction is effective in technical education, specifically among dental</t>
  </si>
  <si>
    <t>A37WXDYYT7RCZ0</t>
  </si>
  <si>
    <t>-</t>
  </si>
  <si>
    <t>Mentally engage, balance, confidence, relatable, practice, delivery, enthusiasm, passion</t>
  </si>
  <si>
    <t>conclusion, stage freight, summarize, summary</t>
  </si>
  <si>
    <t>repetitive, boring</t>
  </si>
  <si>
    <t>Introduction, Content, Conclusion, Q&amp;A</t>
  </si>
  <si>
    <t>Sound, gesture,</t>
  </si>
  <si>
    <t>Graphs, Diagrams, videos</t>
  </si>
  <si>
    <t>Clarity, Time</t>
  </si>
  <si>
    <t>Enthusiastic, delivery time</t>
  </si>
  <si>
    <t>Summary is also important</t>
  </si>
  <si>
    <t>It was easy to flow</t>
  </si>
  <si>
    <t>Length</t>
  </si>
  <si>
    <t>Much effort is needed</t>
  </si>
  <si>
    <t>do not need</t>
  </si>
  <si>
    <t>needed</t>
  </si>
  <si>
    <t>Manufacturing Operations Industry Subject Matter Advisor</t>
  </si>
  <si>
    <t>helps us to understand the dynamics of the educational effectiveness of stories</t>
  </si>
  <si>
    <t>mturk</t>
  </si>
  <si>
    <t xml:space="preserve">First of all, I'd like to give you an overview of.... Next, I'll focus on.....and then we'll consider.... Then I'll go on to highlight what I see as the main points of.... Finally, I'd like to address the problem of.....13-Feb-2020
</t>
  </si>
  <si>
    <t xml:space="preserve">You can use phrases such as 'Let's focus on …', 'I want to highlight …', 'Pay attention to …', 'Let's look at …', 'I want to briefly address …', or 'Now, let's discuss …. ' You can use these phrases after your sequencing words to help you with your structure.21-Apr-2023
</t>
  </si>
  <si>
    <t xml:space="preserve">The main purpose of presentation is to give information, to persuade the audience to act and to create goodwill. A good presentation should have a good subject matter, should match with the objective, should best fit the audience, and should be well organized.
</t>
  </si>
  <si>
    <t>DELIVERY,</t>
  </si>
  <si>
    <t xml:space="preserve">Excelling at the art of video storytelling requires first understanding how to tell a good story. Remember that people have short attention spans, and you want to tell a story that keeps them hooked from beginning to end. Use techniques to arouse emotions. Also, remember the key principle of “show, don't tell”.
</t>
  </si>
  <si>
    <t xml:space="preserve">Best-case scenario, stories can create confusion; worst-case, they can explode in your face and result in the opposite intended effect. Some of the negatives outcomes of poorly used stories include the following: Distracted or confused learners. Bored or disengaged audience.06-Oct-2021
</t>
  </si>
  <si>
    <t>no</t>
  </si>
  <si>
    <t>PRESENTATION</t>
  </si>
  <si>
    <t>ATTRIBUTES</t>
  </si>
  <si>
    <t xml:space="preserve">Videos create a more engaging sensory experience than using print materials alone. Learners actually get to see and hear the concept being taught, and they can process it in the same way they process their everyday interactions.31-Jan-2017
</t>
  </si>
  <si>
    <t xml:space="preserve">Anyway, there are also disadvantages of using storytelling during classes, one of them being the fact that it cannot be used too often, as this means getting students used only to this teaching technique and they can find it boring at a certain point.
</t>
  </si>
  <si>
    <t>A1TFWB4P6PXA3M</t>
  </si>
  <si>
    <t>Introduction, main focus, engagement</t>
  </si>
  <si>
    <t>Flows well, transitions, does not deviate from focus</t>
  </si>
  <si>
    <t>Graphs, charts, pictures</t>
  </si>
  <si>
    <t>Concise, easy to digest, not cluttered</t>
  </si>
  <si>
    <t>Confidence, natural authenticity, relaxed, enthusiasm, body language, dynamic tone</t>
  </si>
  <si>
    <t>Conclusion, visual aides, enthusiasm, summarizing, engaging the audience</t>
  </si>
  <si>
    <t>They highlighted the key points very well.</t>
  </si>
  <si>
    <t>A couple of them were drawn out and boring.</t>
  </si>
  <si>
    <t>It was very easy to watch most of the presenters because they were skilled at presenting.</t>
  </si>
  <si>
    <t>It was not hard at all to listen to the videos.</t>
  </si>
  <si>
    <t>I was very relaxed watching the videos.</t>
  </si>
  <si>
    <t>I think I could confidently pick out all the key terms.</t>
  </si>
  <si>
    <t>Data Analyst</t>
  </si>
  <si>
    <t>Introduction-Purpose and structure of presentation, Body- Main points you need to present, conclusion- Highlighting the significance of presentation.</t>
  </si>
  <si>
    <t>Preparation, organizing, designing,rehearsing, delivering,handling questions</t>
  </si>
  <si>
    <t>power point, infographics, bar graph, pie chart, google slides, white board, video</t>
  </si>
  <si>
    <t>Passion, knowledge, naturalness,clarity, organisation</t>
  </si>
  <si>
    <t>Delivery-confidence, nervous, enthusiasm,passion
Structure-summary, conclusion
visual aids- slides, graphs, white board, video
presentation attributes-Knowledge, naturalness, passion</t>
  </si>
  <si>
    <t>define the presentation, strategy, communication, familiarizing with the expectation of audience, brief and clear, motivate people, complete knowledge of the topic, getting rid of phobia,grasping attention of audience</t>
  </si>
  <si>
    <t>Give a huge impact on the spectators</t>
  </si>
  <si>
    <t>Huge file sizes may elongate the presentation</t>
  </si>
  <si>
    <t>Limited capacity in memorizing the information may hinder the mental demand to an extend.</t>
  </si>
  <si>
    <t>As the presentation will take hours effort from their part is absolute necessity</t>
  </si>
  <si>
    <t>Too much videos with almost same content.</t>
  </si>
  <si>
    <t>There is no point in giving a score on my performance. Anyway I think it would be average</t>
  </si>
  <si>
    <t>I'd like to give you an overview of...</t>
  </si>
  <si>
    <t>DELIVERY</t>
  </si>
  <si>
    <t xml:space="preserve">Distracted or confused learners.
</t>
  </si>
  <si>
    <t>A2D7SD76AM3Y9C</t>
  </si>
  <si>
    <t>Data Entry</t>
  </si>
  <si>
    <t>Project Green</t>
  </si>
  <si>
    <t>Making Environmental Pollution free from Planting Trees</t>
  </si>
  <si>
    <t>Videos Making on Farming or Tree Plantation in Urban and Rural Areas.</t>
  </si>
  <si>
    <t>Eco Friendly and Green Revolution</t>
  </si>
  <si>
    <t>Narration of particular segment, Presentation Skills on the area we speak, Description of the video on a particular Issue, Engage the audience with communication when you speak audible and stress the key words to engage them.</t>
  </si>
  <si>
    <t>key information summary signposting language using main points. brief presentation that can engage the audiencem, maintan credibility, conculde on high note.</t>
  </si>
  <si>
    <t>Maintaining the balance in the Explanation in Presentation Skills. How to Handle the audience and engage with question &amp; answer. Video graphic explanation to narrate a particular topic so the audience have a view on the Screen for better understanding.</t>
  </si>
  <si>
    <t>Nothing negative but some difficulty in handling a big audience who shuffle across during a conversation or presentation part in a hall.</t>
  </si>
  <si>
    <t>Just to catch up with the Concepts and techniques how to explain a Particular subject in front of the audience and keep them engage till the last hour.</t>
  </si>
  <si>
    <t>It was bit tough to get the access the key points they deliver in the video.</t>
  </si>
  <si>
    <t>Quite a bit frustrated because of key points can be missed out while hearing and to keep in memory.</t>
  </si>
  <si>
    <t>Yes identify the new and useful terms related to presentation in the video regarding concepts how to structure, narrate, communicate, engage and end result.</t>
  </si>
  <si>
    <t>A1IOMFFEKCWOIT</t>
  </si>
  <si>
    <t>melur</t>
  </si>
  <si>
    <t>A8F6JFG0WSELT</t>
  </si>
  <si>
    <t>Introduction, Aim, Topic explanation, overview, conclusion</t>
  </si>
  <si>
    <t>Content, Bold, clearness, reachable</t>
  </si>
  <si>
    <t>simple, Drawings, graphs, formulas</t>
  </si>
  <si>
    <t>Aim, Goal, Purpose</t>
  </si>
  <si>
    <t>How to gain confidence and avoid nervousness, then handling questions and challenges</t>
  </si>
  <si>
    <t>Purpose of communication,Audience response,Topic knowledge,handling questions</t>
  </si>
  <si>
    <t>It gives the clear idea,confidence and thee way of presenting the content</t>
  </si>
  <si>
    <t>It is somewhat lengthy</t>
  </si>
  <si>
    <t>The video is very knowledgeable</t>
  </si>
  <si>
    <t>The content and presentation is very good</t>
  </si>
  <si>
    <t>The time limit is little bit more</t>
  </si>
  <si>
    <t>The overall performance is too good</t>
  </si>
  <si>
    <t>A1R4KVYEV07CAJ</t>
  </si>
  <si>
    <t>Introduction, body, greeting, conclusion</t>
  </si>
  <si>
    <t>volume, confidence, cadence</t>
  </si>
  <si>
    <t>signs, powerpoint, projector, index cards, cue cards, teleprompter, podium, pointer</t>
  </si>
  <si>
    <t>informational, nerves, sweat,</t>
  </si>
  <si>
    <t>The videos that I saw were mostly about delivery, they mentioned that I needed to be confident, seem into what Im talking about which they called enthusiasm, one was about not being nervous but I feel like thats the same thing as being confident. The passion one was kind of strange, it felt too short of a time for him to really say much or get anything across because he was being passionate, that also made him take longer.</t>
  </si>
  <si>
    <t>These were about structure as the main point. They mentioned that the conclusion is very important and briefly touched on visual aids and that visual aids can be useful at all steps of a presentation as they can help visual learners stay tuned in and absorb what youre saying. There was more specialized part of the conclusion a bit more and spoke about summarization. That you need to go over your main points quickly and then transition into the end phase of your presentation. They mentioned key points and how they are useful to transition into the end of a presentation. They gave basic advice on how to conclude presentations overall.</t>
  </si>
  <si>
    <t>That they were not too long or complicated.</t>
  </si>
  <si>
    <t>One of them was cut off at a strange point so it felt like the algorithm didnt know exactly when to end the segment.</t>
  </si>
  <si>
    <t>I didnt have to focus too hard because the language being used and topic being covered wasnt too specialized to understand easily. I did have to actively listen and pay attention a little more than average, which is what I rate a 10 out of 20.</t>
  </si>
  <si>
    <t>Most of the effort I had to put in was mental so that was 11 of the points, watching and typing werent very hard so that only added one more point.</t>
  </si>
  <si>
    <t>I did not feel frustrated during the videos.</t>
  </si>
  <si>
    <t>I think I got the key points down from the videos, maybe not as in depth as some people would have so I didnt go all the way to a 20.</t>
  </si>
  <si>
    <t>TITLE, SUBJECT, CONTENT</t>
  </si>
  <si>
    <t>GREETING, PRESENTATION, COMMUNICATION</t>
  </si>
  <si>
    <t>PICTURES, CHARTS, DIAGRAMS</t>
  </si>
  <si>
    <t>CONFIDENCE, KNOWLEDGE, CLARITY</t>
  </si>
  <si>
    <t>Be confident. Don't be nervous. Be enthusiastic</t>
  </si>
  <si>
    <t>Checklist, Conclusion, Summery</t>
  </si>
  <si>
    <t>Important things for a presentation</t>
  </si>
  <si>
    <t>It really requires considerable amount of mental demand</t>
  </si>
  <si>
    <t>Need to put good amount of effort</t>
  </si>
  <si>
    <t>There is no frustration at all</t>
  </si>
  <si>
    <t>Learned a lot from the videos</t>
  </si>
  <si>
    <t>A29ZTHY1OB4IC8</t>
  </si>
  <si>
    <t>computer science</t>
  </si>
  <si>
    <t>Introduction , Main points, Segmentation, Agenda, Conclusion</t>
  </si>
  <si>
    <t>Pitch, Volume, Emphasis, Eye contact, Humor</t>
  </si>
  <si>
    <t>Slides, graphs, photographs, Graphics, Captions, Logo</t>
  </si>
  <si>
    <t>Relevance, Enthusiasm, Empathy, Credibility, Innovation</t>
  </si>
  <si>
    <t>Orange ovals and Green oval denotes the difference in the chart, and it denotes the difference in value between them</t>
  </si>
  <si>
    <t>Engagement and Learning</t>
  </si>
  <si>
    <t>Distraction and Misinterpretation</t>
  </si>
  <si>
    <t>Some questions are very harder to answer</t>
  </si>
  <si>
    <t>I made my full effort</t>
  </si>
  <si>
    <t>Little fustrated</t>
  </si>
  <si>
    <t>I have given my best</t>
  </si>
  <si>
    <t>A1DVKS3R9SLQ1H</t>
  </si>
  <si>
    <t>Video designer</t>
  </si>
  <si>
    <t>Main SRRUCTURE of presentation was show detail short and easy conclusion summarizing and main point highlight.</t>
  </si>
  <si>
    <t>Delivery presentation was easy convey for a natural audience.</t>
  </si>
  <si>
    <t>Visual aids presentation was easy cover for un knowledge person. It more short and extra visual detail .</t>
  </si>
  <si>
    <t>ATTRIBUTES for simply knowledge , passions, Naturalness and content clarity.</t>
  </si>
  <si>
    <t>Main point was DELIVERY a Presentation.</t>
  </si>
  <si>
    <t>Positive for extra detail show a description for a video. It very clarity.</t>
  </si>
  <si>
    <t>Because No affect for mental demand</t>
  </si>
  <si>
    <t>Show my best</t>
  </si>
  <si>
    <t>No any Frustration</t>
  </si>
  <si>
    <t>Very clear performance</t>
  </si>
  <si>
    <t>Introduction
Precise
Coherent
Simple
Closing</t>
  </si>
  <si>
    <t>Engaging
Authentic
Witty
Easy to follow
Appealing</t>
  </si>
  <si>
    <t>Neat
Attractive
Careful choice and use of the colors
Design
Relevant images</t>
  </si>
  <si>
    <t>Well paced
Interesting
On topic
Catchy
Impact
Length</t>
  </si>
  <si>
    <t>Be authentic.
It should be relatable.
Be confident.
Engage the audience.
Keep practicing.
Don't get nervous in front of the audience.
Presentation style should be impressive.
Show enthusiasm and passion.</t>
  </si>
  <si>
    <t>Be very well prepared for the presentation.
Don't get stage fright.
Be casual while giving the presentation.
Make careful use of visual aids.
Practice using signposting language.
Maintain the credibility.
Summarize the purpose effectively.
Remind the audience the key points of the presentation.
Conclude the presentation on a high note.
Thank the audience and invite them to ask questions.</t>
  </si>
  <si>
    <t>They help to understand how to prepare for a presentation. They not only suggest what to do but also suggest what to avoid and be mindful of while giving the presentation. They also provided examples where necessary (examples: what lines to use for conclusion).</t>
  </si>
  <si>
    <t>A few of them started or ended abruptly.</t>
  </si>
  <si>
    <t>It required constant attention and also memorizing the significant points.</t>
  </si>
  <si>
    <t>I am not a quick learner, so it wasn't effortless for me. I had to put in a considerable amount of effort to learn what all matters while giving a presentation. At times, I had to play the videos again for a better understanding of their content.</t>
  </si>
  <si>
    <t>I was only frustrated when the video ended abruptly, but the level of frustration was quite low.</t>
  </si>
  <si>
    <t>I personally feel that I learned quite a lot from the videos and did well in understanding the videos and answering the questions.</t>
  </si>
  <si>
    <t>brings structure</t>
  </si>
  <si>
    <t>reciever</t>
  </si>
  <si>
    <t>visual media</t>
  </si>
  <si>
    <t>assigns</t>
  </si>
  <si>
    <t>video quaity</t>
  </si>
  <si>
    <t>video presentation</t>
  </si>
  <si>
    <t>sometimes mentally confused</t>
  </si>
  <si>
    <t>nice to work</t>
  </si>
  <si>
    <t>irrritating</t>
  </si>
  <si>
    <t>good to use</t>
  </si>
  <si>
    <t>arrange organise order design</t>
  </si>
  <si>
    <t>distribution transmission reciever shipment</t>
  </si>
  <si>
    <t>multimedia display illustration</t>
  </si>
  <si>
    <t>quality feature element</t>
  </si>
  <si>
    <t>video skills</t>
  </si>
  <si>
    <t>easy to study</t>
  </si>
  <si>
    <t>confusing</t>
  </si>
  <si>
    <t>good to read</t>
  </si>
  <si>
    <t>always high effort</t>
  </si>
  <si>
    <t>irritation</t>
  </si>
  <si>
    <t>performed well</t>
  </si>
  <si>
    <t>arrangements order</t>
  </si>
  <si>
    <t>distribution transmission shipment</t>
  </si>
  <si>
    <t>multimedia graphic visual display illustration</t>
  </si>
  <si>
    <t>quality feature assign</t>
  </si>
  <si>
    <t>all used in presentation</t>
  </si>
  <si>
    <t>video representation</t>
  </si>
  <si>
    <t>good for learning</t>
  </si>
  <si>
    <t>sometimes confused</t>
  </si>
  <si>
    <t>good effort work</t>
  </si>
  <si>
    <t>easy to identify and work</t>
  </si>
  <si>
    <t>very interest to achieve target</t>
  </si>
  <si>
    <t>AI6VJYDFQ90ME</t>
  </si>
  <si>
    <t>Most of all key points are used to present and also using images, graphs and charts for easy to understand. Highlighted the important point. Commonly using color change and bold option.</t>
  </si>
  <si>
    <t>I was detailed explanation was provided to the key points. Also provide detailed data and real time example to easy to understand.</t>
  </si>
  <si>
    <t>Most of time I was use visual aids to provide easy to understand.</t>
  </si>
  <si>
    <t>Most of all explain the details and images are used to understand clearly about my presentation.</t>
  </si>
  <si>
    <t>Delivery</t>
  </si>
  <si>
    <t>Presentation Skills &amp; structure</t>
  </si>
  <si>
    <t>Neat better graphical presentation</t>
  </si>
  <si>
    <t>length presentation provide short and sweet</t>
  </si>
  <si>
    <t>Length is provide some boring experience</t>
  </si>
  <si>
    <t>Try detailed explain</t>
  </si>
  <si>
    <t>lengthy</t>
  </si>
  <si>
    <t>Try to explain well and graphical representation</t>
  </si>
  <si>
    <t>Accounting</t>
  </si>
  <si>
    <t>Good Morning, Screen Springboard, Meeting</t>
  </si>
  <si>
    <t>Pleasure, Plan Talk</t>
  </si>
  <si>
    <t>Subject, Parts, Pleasure</t>
  </si>
  <si>
    <t>Introduce, Outline, Policy</t>
  </si>
  <si>
    <t>I considered the delivery and visual aids used in the video. I also took into account the confidence and enthusiasm of speaker.</t>
  </si>
  <si>
    <t>The delivery style and the visual aids help to understand the video better.</t>
  </si>
  <si>
    <t>The speaker lacks a bit confidence in speech</t>
  </si>
  <si>
    <t>I think that the videos were clear enough</t>
  </si>
  <si>
    <t>The speaker has put a good amount of effort.</t>
  </si>
  <si>
    <t>The speaker was not frustrated during the video</t>
  </si>
  <si>
    <t>The video had a very good performance.</t>
  </si>
  <si>
    <t>horticulture</t>
  </si>
  <si>
    <t>built types classification figure</t>
  </si>
  <si>
    <t>LIST THANKYOU HELLO</t>
  </si>
  <si>
    <t>CLASSIFICATION</t>
  </si>
  <si>
    <t>TYPES</t>
  </si>
  <si>
    <t>PICTORIAL REPRESENTATION HELPS US UNDERSTAND THE THINGS BETTER</t>
  </si>
  <si>
    <t>NARRATION OF THE VIDEO GIVES THE MAIN IDEA</t>
  </si>
  <si>
    <t>THE PICTURE MAKES US UNDERSTAND BETTE</t>
  </si>
  <si>
    <t>THERE IS NOT AMPFUL INFORMATION</t>
  </si>
  <si>
    <t>I FEEL CORRELATIVE VIDEO GIVES MORE EASE TO UNDERSTAND THE CONCEPT BETTER</t>
  </si>
  <si>
    <t>IT TAKES MORE EFFORT</t>
  </si>
  <si>
    <t>I DONT NEED MUCH FRUSTRATION</t>
  </si>
  <si>
    <t>ERFORMANCE WAS TOO GOOD</t>
  </si>
  <si>
    <t>A26V8QMPU25JGC</t>
  </si>
  <si>
    <t>18-23</t>
  </si>
  <si>
    <t>Introduction main points header bullet points recap conclusion summary references q&amp;a</t>
  </si>
  <si>
    <t>pitch volume clarity dress visual and verbal communication closing remarks</t>
  </si>
  <si>
    <t>slides graphs tables maps flip charts</t>
  </si>
  <si>
    <t>impact coherence confidence credibility</t>
  </si>
  <si>
    <t>clarity points references</t>
  </si>
  <si>
    <t>segments introduction</t>
  </si>
  <si>
    <t>summary</t>
  </si>
  <si>
    <t>confidence</t>
  </si>
  <si>
    <t>i lost into thinking about the subject</t>
  </si>
  <si>
    <t>it shows the effort put into make all of it</t>
  </si>
  <si>
    <t>it felt good watching it</t>
  </si>
  <si>
    <t>overall, looks fine</t>
  </si>
  <si>
    <t>A14NP6X071S7GK</t>
  </si>
  <si>
    <t>Thesis, Main Point, Summary</t>
  </si>
  <si>
    <t>Audience, engagement</t>
  </si>
  <si>
    <t>Graphs, Charts, Diagrams, Audio Video Photos</t>
  </si>
  <si>
    <t>Organization, Structure</t>
  </si>
  <si>
    <t>Delivery, Visual Aids, Structure and Presentation. I feel like the delivery and visual aids were part of the structure and presentation. Without any of these elements the presentation would not be as complete. I felt high confidence in the first video and last video and less so in the rest.</t>
  </si>
  <si>
    <t>The delivery and structure felt like the strongest points in these videos as they felt related the strongest. Visual aids were helpful in really only one video although they were mostly provided in all videos.</t>
  </si>
  <si>
    <t>They provide information in a way that is easy to understand.</t>
  </si>
  <si>
    <t>I find that they may not be interesting to some viewers and could cause a lack of absorption of information.</t>
  </si>
  <si>
    <t>I feel like it required some concentration and effort but was relatively pleasant to watch and not overly boring.</t>
  </si>
  <si>
    <t>I feel that since the information was provided in video form, it required much less effort than other forms of information consumption may require.</t>
  </si>
  <si>
    <t>I felt no negative feelings when watching the videos.</t>
  </si>
  <si>
    <t>I feel like I absorbed most of the information provided but could have absorbed more with a greater time limit.</t>
  </si>
  <si>
    <t>salesman</t>
  </si>
  <si>
    <t>retail</t>
  </si>
  <si>
    <t>present, opening, conclusion, slideshow, powerpoint</t>
  </si>
  <si>
    <t>loud, confident, informative, intelligent</t>
  </si>
  <si>
    <t>pictures, graphs, charts, powerpoint</t>
  </si>
  <si>
    <t>quick, informative, smart</t>
  </si>
  <si>
    <t>The main point was that you have to show people that you believe what you are saying.</t>
  </si>
  <si>
    <t>Understand how to structure your presentation.</t>
  </si>
  <si>
    <t>It helps organize everything</t>
  </si>
  <si>
    <t>It can be quite complicated.</t>
  </si>
  <si>
    <t>It wasn't hard, but I did have to think about how I could relate it to my life.</t>
  </si>
  <si>
    <t>There wasn't much effort, but it could have been more interesting.</t>
  </si>
  <si>
    <t>There was nothing frustrating about it.</t>
  </si>
  <si>
    <t>I already knew many of the terms.</t>
  </si>
  <si>
    <t>A1TK0ZMZ571GG0</t>
  </si>
  <si>
    <t>Introduce the topic.</t>
  </si>
  <si>
    <t>Use simple language</t>
  </si>
  <si>
    <t>Chart , Poerpoint</t>
  </si>
  <si>
    <t>Inspiring, Competent</t>
  </si>
  <si>
    <t>intellectual and emotional</t>
  </si>
  <si>
    <t>Attention of body language, Voice and tone.</t>
  </si>
  <si>
    <t>Easy to understand and absorb many key points.</t>
  </si>
  <si>
    <t>no negative .</t>
  </si>
  <si>
    <t>Observe more accurately</t>
  </si>
  <si>
    <t>Somewhat more effort</t>
  </si>
  <si>
    <t>sometimes very low</t>
  </si>
  <si>
    <t>I Spend more time to complete</t>
  </si>
  <si>
    <t>The structures are the starting content, main content and conclusion of the point.</t>
  </si>
  <si>
    <t>The pictures should be very attractive and avoid unnecceasary activities.</t>
  </si>
  <si>
    <t>Add some photos, videos and bullet points of the content.</t>
  </si>
  <si>
    <t>It should be explained very clearly and effectively.</t>
  </si>
  <si>
    <t>The main point to explaining the content is to understand in a sequential manner. It should be very clearly understandable.</t>
  </si>
  <si>
    <t>It should be very manually explaining the presentation. The structure and visual aids are very important to explaining the content. The visual aids are presenting very attractively to understand the theme of the content.</t>
  </si>
  <si>
    <t>Should be interactive something.</t>
  </si>
  <si>
    <t>It should be my opinion to give the score.</t>
  </si>
  <si>
    <t>Very effort to give it.</t>
  </si>
  <si>
    <t>Very good performance</t>
  </si>
  <si>
    <t>A27HVVLSZZ13XK</t>
  </si>
  <si>
    <t>unemployed</t>
  </si>
  <si>
    <t>hospitality</t>
  </si>
  <si>
    <t>clear, concise, organized</t>
  </si>
  <si>
    <t>confident, clear</t>
  </si>
  <si>
    <t>organized, simple, informative</t>
  </si>
  <si>
    <t>beginning, middle , end</t>
  </si>
  <si>
    <t>Confidence, enthusiasm, practice, and relatability.</t>
  </si>
  <si>
    <t>Reinforce key points three time, use language that signposts points, interact with audience.</t>
  </si>
  <si>
    <t>I was able to find what I needed to learn from the videos easily.</t>
  </si>
  <si>
    <t>Sometimes the information was not obvious as the video played and I had to watch a couple times.</t>
  </si>
  <si>
    <t>I had to pay close attention to each video and make sure I didn't miss what they were saying.</t>
  </si>
  <si>
    <t>I need to work hard to find what the video was trying to say and what I was supposed to learn from it.</t>
  </si>
  <si>
    <t>I was a little frustrated by the ambiguity of the questions and what I was supposed to produce for an answer.</t>
  </si>
  <si>
    <t>I think for the most part the videos did a good job of giving me the terms that I needed to complete the task. I felt rushed by not having enough time though and I don't think I performed very well.</t>
  </si>
  <si>
    <t>Write all words/phrases (separated by commas) that you can think of which associate with STRUCTURE (as related to giving presentations):</t>
  </si>
  <si>
    <t>Write all words/phrases (separated by commas) that you can think of which associate with DELIVERY (as related to giving presentations):</t>
  </si>
  <si>
    <t>Write all words/phrases (separated by commas) that you can think of which associate with VISUAL AIDS (as related to giving presentations):</t>
  </si>
  <si>
    <t>Write all words/phrases (separated by commas) that you can think of which associate with PRESENTATION ATTRIBUTES (as related to giving presentations):</t>
  </si>
  <si>
    <t>Video narrative : Learning GRAPH by linking it to its parent concept FIGURE (Click on the link, it will open in a new tab. You can also copy the link and open it in a new tab/window in your browser.) This narrative includes 3 video segments. [The introduction text in the video narrative gives a clear idea of the aim of the narrative.]</t>
  </si>
  <si>
    <t>Video narrative : Learning GRAPH by linking it to its parent concept FIGURE (Click on the link, it will open in a new tab. You can also copy the link and open it in a new tab/window in your browser.) This narrative includes 3 video segments. [All video segments clearly link to the presentation skills areas mentioned in the introduction.]</t>
  </si>
  <si>
    <t>Video narrative : Learning GRAPH by linking it to its parent concept FIGURE (Click on the link, it will open in a new tab. You can also copy the link and open it in a new tab/window in your browser.) This narrative includes 3 video segments. [The descriptions which introduce each video segment provide a useful summary.]</t>
  </si>
  <si>
    <t>Video narrative : Learning GRAPH by linking it to its parent concept FIGURE (Click on the link, it will open in a new tab. You can also copy the link and open it in a new tab/window in your browser.) This narrative includes 3 video segments. [All video segments provide relevant content for presentation skills learning.]</t>
  </si>
  <si>
    <t>Video narrative : Learning GRAPH by linking it to its parent concept FIGURE (Click on the link, it will open in a new tab. You can also copy the link and open it in a new tab/window in your browser.) This narrative includes 3 video segments. [The concluding text at the end of the video narrative provides appropriate summary.]</t>
  </si>
  <si>
    <t>Video narrative : Learning GRAPH by linking it to its parent concept FIGURE (Click on the link, it will open in a new tab. You can also copy the link and open it in a new tab/window in your browser.) This narrative includes 3 video segments. [This video narrative is useful for learning presentation skills.]</t>
  </si>
  <si>
    <t xml:space="preserve">
Video narrative: Learning MESSAGE by linking it to its parent concept CONCLUSION (Click on the link, it will open in a new tab. You can also copy the link and open it in a new tab/window in your browser.) This narrative includes 4 video segments. [The introduction text in the video narrative gives a clear idea of the aim of the narrative.]</t>
  </si>
  <si>
    <t xml:space="preserve">
Video narrative: Learning MESSAGE by linking it to its parent concept CONCLUSION (Click on the link, it will open in a new tab. You can also copy the link and open it in a new tab/window in your browser.) This narrative includes 4 video segments. [All video segments clearly link to the presentation skills areas mentioned in the introduction.]</t>
  </si>
  <si>
    <t xml:space="preserve">
Video narrative: Learning MESSAGE by linking it to its parent concept CONCLUSION (Click on the link, it will open in a new tab. You can also copy the link and open it in a new tab/window in your browser.) This narrative includes 4 video segments. [The descriptions which introduce each video segment provide a useful summary.]</t>
  </si>
  <si>
    <t xml:space="preserve">
Video narrative: Learning MESSAGE by linking it to its parent concept CONCLUSION (Click on the link, it will open in a new tab. You can also copy the link and open it in a new tab/window in your browser.) This narrative includes 4 video segments. [All video segments provide relevant content for presentation skills learning.]</t>
  </si>
  <si>
    <t xml:space="preserve">
Video narrative: Learning MESSAGE by linking it to its parent concept CONCLUSION (Click on the link, it will open in a new tab. You can also copy the link and open it in a new tab/window in your browser.) This narrative includes 4 video segments. [The concluding text at the end of the video narrative provides appropriate summary.]</t>
  </si>
  <si>
    <t xml:space="preserve">
Video narrative: Learning MESSAGE by linking it to its parent concept CONCLUSION (Click on the link, it will open in a new tab. You can also copy the link and open it in a new tab/window in your browser.) This narrative includes 4 video segments. [This video narrative is useful for learning presentation skills.]</t>
  </si>
  <si>
    <t>List the main points about giving presentations that you picked in this video narrative, focus on: DELIVERY, STRUCTURE, VISUAL AIDS, PRESENTATION ATTRIBUTE. Also, list the main concepts mentioned and the relationships between them.</t>
  </si>
  <si>
    <t>The video narratives with the short description are useful to [Identify key points related to giving presentations]</t>
  </si>
  <si>
    <t>The video narratives with the short description are useful to [Focus on key points at a time]</t>
  </si>
  <si>
    <t>The video narratives with the short description are useful to [Identify key topics/concepts to learn]</t>
  </si>
  <si>
    <t>The video narratives with the short description are useful to [Link main points mentioned in the video]</t>
  </si>
  <si>
    <t>What do you find positive about the generated Derivative Narratives to support learning?</t>
  </si>
  <si>
    <t>What do you find negative about the generated Derivative Narratives to support learning?</t>
  </si>
  <si>
    <t>Please explain your score</t>
  </si>
  <si>
    <t>A3LA331CXY7L3X</t>
  </si>
  <si>
    <t>Student: PhD</t>
  </si>
  <si>
    <t>business</t>
  </si>
  <si>
    <t>ads</t>
  </si>
  <si>
    <t>asd</t>
  </si>
  <si>
    <t>yes</t>
  </si>
  <si>
    <t>visual ads</t>
  </si>
  <si>
    <t>very uisefull</t>
  </si>
  <si>
    <t>supporting</t>
  </si>
  <si>
    <t>keep supporting</t>
  </si>
  <si>
    <t>AQGIB8R8Z623L</t>
  </si>
  <si>
    <t>health science</t>
  </si>
  <si>
    <t>very good strucxturee</t>
  </si>
  <si>
    <t>very nice delivery system</t>
  </si>
  <si>
    <t>the visual aids is god</t>
  </si>
  <si>
    <t>presentation attributes</t>
  </si>
  <si>
    <t>GREATER STRUDENT ENGAGEMENT</t>
  </si>
  <si>
    <t>It's resorece intensive</t>
  </si>
  <si>
    <t>mental demand is very hight</t>
  </si>
  <si>
    <t>my effort is veryhigh</t>
  </si>
  <si>
    <t>my frustration is very lo</t>
  </si>
  <si>
    <t>my performance is very high</t>
  </si>
  <si>
    <t>A20Q7CEDAUL4FR</t>
  </si>
  <si>
    <t>project presentation</t>
  </si>
  <si>
    <t>Extremely unlikely</t>
  </si>
  <si>
    <t>greater student enagement</t>
  </si>
  <si>
    <t>lack of resourse</t>
  </si>
  <si>
    <t>A5J6JZVUR0UOY</t>
  </si>
  <si>
    <t>MARKETING</t>
  </si>
  <si>
    <t>George traveled to Spain, France, and Germany. Use commas to separate two or more coordinate adjectives that describe the same noun.</t>
  </si>
  <si>
    <t>While a period ends a sentence full-stop, a comma is a smaller, softer pause. It can separate words, clauses, or ideas within one sentence.</t>
  </si>
  <si>
    <t>Use commas to separate “too” from the rest of the sentence when it can be replaced by the word “also.” .</t>
  </si>
  <si>
    <t>Whenever you have two complete thoughts (Independent Clauses) joined by a Coordinating Conjunction, you must include a comma</t>
  </si>
  <si>
    <t>NOTHING</t>
  </si>
  <si>
    <t>YES</t>
  </si>
  <si>
    <t>NO</t>
  </si>
  <si>
    <t>A367GOLX9GH9OI</t>
  </si>
  <si>
    <t>education instrey</t>
  </si>
  <si>
    <t>use commas to separate three or more words, phrases, or clauses written in a series.</t>
  </si>
  <si>
    <t>Two complete sentences can only be connected with a comma using a coordinating conjunction.</t>
  </si>
  <si>
    <t>Use a comma to link an incomplete sentence with a complete sentence.</t>
  </si>
  <si>
    <t xml:space="preserve">Use a comma between two coordinate adjectives that describe the same noun.
</t>
  </si>
  <si>
    <t>The main points of any speech are the key pieces of information or arguments contained within the talk or presentation. In other words, the main points are what you want your audience to remember.</t>
  </si>
  <si>
    <t>"Something is happening. We are becoming a visually mediated society. For many, understanding of the world is being accomplished, not through words, but by reading images"</t>
  </si>
  <si>
    <t>create a learning situation that allows minds to reach beyond prior experiences and problem-solve in creative ways.</t>
  </si>
  <si>
    <t>there is not enough time to successfully implement differentiated instruction</t>
  </si>
  <si>
    <t>ATR9ZXO6KHM4W</t>
  </si>
  <si>
    <t>COOKING</t>
  </si>
  <si>
    <t>TRAINING AT UNIVERSITY</t>
  </si>
  <si>
    <t>GOOD ONE THINK</t>
  </si>
  <si>
    <t>DELIVERY AN THIS THINKS</t>
  </si>
  <si>
    <t>VISUAL AIDS GOOD ONE THINGS</t>
  </si>
  <si>
    <t>I LIKE THIS</t>
  </si>
  <si>
    <t>YES POSITIVE THIS ONE THIS SARVEY</t>
  </si>
  <si>
    <t>NOT BAD</t>
  </si>
  <si>
    <t>A1FOJ0II2BO8OC</t>
  </si>
  <si>
    <t>health care</t>
  </si>
  <si>
    <t>Use a pair of commas in the middle of a sentence to set off clauses, phrases, and words that are not essential to the meaning of the sentence.</t>
  </si>
  <si>
    <t>Use commas to separate three or more words, phrases, or clauses written in a series.</t>
  </si>
  <si>
    <t>use commas to separate words and word groups with a series of three or more. Example: My $10 million estate is to be split among my husband, daughter, son, and nephew. Omitting the comma after son would indicate that the son and nephew would have to split one-third of the estate.</t>
  </si>
  <si>
    <t>Clearly define your objectives before making a presentation.
Learning and mastering your subject.
Building the plan and thinking about storytelling.
Prepare and rehearse your oral presentation.
Be natural during the presentation.</t>
  </si>
  <si>
    <t>Engaging Opener. ...
Inspiring Stories. ...
Clear Call to Action.</t>
  </si>
  <si>
    <t>this survey</t>
  </si>
  <si>
    <t>n/a</t>
  </si>
  <si>
    <t>A1DJIOJPEII7XT</t>
  </si>
  <si>
    <t>preservation skills</t>
  </si>
  <si>
    <t>performance</t>
  </si>
  <si>
    <t>negative thoughts</t>
  </si>
  <si>
    <t>Supported</t>
  </si>
  <si>
    <t>A1DKMOR2ZJHS2X</t>
  </si>
  <si>
    <t>TX</t>
  </si>
  <si>
    <t>Contending that the coordinating conjunction is adequate separation, some writers will leave out the comma in a sentence with short, balanced independent ...</t>
  </si>
  <si>
    <t>Adding a comma after the first sentence and changing “I said” to “saying” is the most effective way to combine sentences 2 and 3. Option A is incorrect.</t>
  </si>
  <si>
    <t>Use a comma to separate three or more words, phrases, or clauses written in a series. (A comma is necessary before the last 'and.') Example: The Constitution ...</t>
  </si>
  <si>
    <t xml:space="preserve">Welcome to IconLogic's Blog, where we share insight on Camtasia, PowerPoint, eLearning &amp; mLearning, and Adobe's Captivate, FrameMaker, Acrobat &amp; RoboHelp.
</t>
  </si>
  <si>
    <t>the key pieces of information or arguments contained within the talk or presentation</t>
  </si>
  <si>
    <t>greater student engagement, social and academic inclusivity, and greater confidence for students and teachers</t>
  </si>
  <si>
    <t>AL6L4FYDWJMKK</t>
  </si>
  <si>
    <t>usa</t>
  </si>
  <si>
    <t>Use commas to separate three or more words, phrases, or clauses written in a series. Example: George traveled to Spain, France, and Germany. Use commas to separate two or more coordinate adjectives that describe the same noun.</t>
  </si>
  <si>
    <t>Use a comma after an introductory phrase or clause. ...
Use commas before and after a parenthetical phrase or clause. ...
Use a comma to separate two independent clauses linked by a coordinating conjunction (and, but, for, nor or, so, yet) ...
Use a comma to separate items in a series.</t>
  </si>
  <si>
    <t>Whenever you have two complete thoughts (Independent Clauses) joined by a Coordinating Conjunction, you must include a comma. Use a comma between two complete thoughts connected by FANBOYS (For, And, Nor, But, Or, Yet, So). Mary liked her new dress, but she didn't notice that it had a stain on the collar.</t>
  </si>
  <si>
    <t>The main points of any speech are the key pieces of information or arguments contained within the talk or presentation. In other words, the main points are what you want your audience to remember</t>
  </si>
  <si>
    <t>Differentiating instruction gives all students the opportunity to keep pace with learning objectives. No matter what you're teaching, some students will find certain material engaging, while others won't, and students will learn the same material in varying amounts of time.</t>
  </si>
  <si>
    <t>Some argue that there is not enough time to successfully implement differentiated instruction. Since students are often working at their own pace, teachers may not be able to teach them all the skills necessary for success in the next grade level.</t>
  </si>
  <si>
    <t>APRN6T7KEIB6Z</t>
  </si>
  <si>
    <t>Telecommunication</t>
  </si>
  <si>
    <t>it is very good</t>
  </si>
  <si>
    <t>it is very flow</t>
  </si>
  <si>
    <t>good flow</t>
  </si>
  <si>
    <t>good view</t>
  </si>
  <si>
    <t>bad cliché</t>
  </si>
  <si>
    <t>i think it is very normal</t>
  </si>
  <si>
    <t>it is very general</t>
  </si>
  <si>
    <t>A34S3F399KY670</t>
  </si>
  <si>
    <t>Commas are used to separate three or more words, phrases, or clauses in a series. This means that when three or more items are being listed in a sentence, a comma goes between each item in the list.</t>
  </si>
  <si>
    <t>John went to the grocery store and bought bread, milk, butter, macaroni and cheese</t>
  </si>
  <si>
    <t>bad</t>
  </si>
  <si>
    <t>nice</t>
  </si>
  <si>
    <t>excellent</t>
  </si>
  <si>
    <t>A3RFPUOU1XWS09</t>
  </si>
  <si>
    <t>George traveled to Spain, France, and Germany.</t>
  </si>
  <si>
    <t>aids</t>
  </si>
  <si>
    <t>A3IU5NEWTXLHM</t>
  </si>
  <si>
    <t>recreational buildings, garages, storage buildings,</t>
  </si>
  <si>
    <t>ensures that products are delivered on time and in the proper condition</t>
  </si>
  <si>
    <t>photographs, infographics, diagrams, videos, and data charts and graphs, such as pie charts and bar charts.</t>
  </si>
  <si>
    <t>used to style SVG elements and can be used as CSS properties</t>
  </si>
  <si>
    <t>the key pieces of information or arguments contained within the talk or presentation.</t>
  </si>
  <si>
    <t>A24WNH0XRGDD6R</t>
  </si>
  <si>
    <t>ACCOUNT</t>
  </si>
  <si>
    <t xml:space="preserve">Study with Quizlet and memorize flashcards containing terms like Which of the following statements about oral communication in business is true?, As you ...
</t>
  </si>
  <si>
    <t>Use commas to separate introductory words or phrases from the rest of the sentence. Key words that indicate an introductory phrase – when, while, after, .</t>
  </si>
  <si>
    <t>GOOD MEMORIES</t>
  </si>
  <si>
    <t>BAD MEMORIES</t>
  </si>
  <si>
    <t>A3N3TR6NI4GZVJ</t>
  </si>
  <si>
    <t>A20VOPLREIRWHT</t>
  </si>
  <si>
    <t>John went to the grocery store and bought bread, milk, butter, macaroni and cheese.</t>
  </si>
  <si>
    <t>some say the world will end in ice, not fire.</t>
  </si>
  <si>
    <t>A comma splice occurs when you use a comma to join two complete sentences without placing an appropriate joining word between them.</t>
  </si>
  <si>
    <t>it was good</t>
  </si>
  <si>
    <t>its very useful</t>
  </si>
  <si>
    <t>its very useful to me</t>
  </si>
  <si>
    <t>goiod</t>
  </si>
  <si>
    <t>A2AU7EEUOH7G0K</t>
  </si>
  <si>
    <t>recreational buildings, garages, storage buildings, play houses,</t>
  </si>
  <si>
    <t>Visual aids can powerfully help the effectiveness of a speech.</t>
  </si>
  <si>
    <t>slides, charts, graphs, images, videos, or props</t>
  </si>
  <si>
    <t>A169G5IMIWS71E</t>
  </si>
  <si>
    <t>education skill</t>
  </si>
  <si>
    <t>Use a comma after an introductory phrase or clause.</t>
  </si>
  <si>
    <t>Use commas before and after a parenthetical phrase or clause</t>
  </si>
  <si>
    <t>Use a comma to separate two independent clauses linked by a coordinating conjunction (and, but, for, nor or, so, yet)</t>
  </si>
  <si>
    <t>Use a comma to separate items in a series</t>
  </si>
  <si>
    <t xml:space="preserve">Something is happening. We are becoming a visually mediated society. For many, understanding of the world is being accomplished, not through words, but by reading image
</t>
  </si>
  <si>
    <t>Create more of an impact, for example, if your presentation is on the health risks of smoking, you may show images of the effects of smoking on the body rather than describing this. You must consider what type of impact you want to make beforehand</t>
  </si>
  <si>
    <t>here is not enough time to successfully implement differentiated instruction.</t>
  </si>
  <si>
    <t>A12NDIK7C4TFPC</t>
  </si>
  <si>
    <t>Manufacture</t>
  </si>
  <si>
    <t>outline, organization, framework, format, layout, order, coherence, flow, main points, subpoints, introduction, body, conclusion, logical sequence, hierarchy, visual aids, slides, bullet points, headings, subheadings, transitions, cohesive speech, clear message, clear objectives, agenda, time management, informative, engaging, concise, persuasive, professional, audience comprehension, timing, script, opening statement, closing statement, coherence, clarity</t>
  </si>
  <si>
    <t>PowerPoint, Keynote, slides, visuals, graphics, charts, graphs, handouts, presenters, remote control, laser pointer, projector, screen, audience, speech, microphone, stage, rehearsal, timing, audience interaction, body language, eye contact, enunciation, projection, engagement, message, storytelling, anecdotes, persuasive, informative, memorable, impactful, effective, concise, clarity</t>
  </si>
  <si>
    <t>slides, charts, graphs, images, diagrams, illustrations, visual representation, Powerpoint, projector, projection screen, presentation software, visual aids, multimedia, bullet points, icons, infographics, clip art, photographs, bar charts, line graphs, pie charts, tables, flip charts, whiteboard, laser pointer, handouts, presentation boards, digital media, animation, visual cues, visual storytelling, color scheme, font selection, visual hierarchy, visual appeal, visual communication, visual impact, visual design, data visualization, visual aids effectiveness, visual engagement</t>
  </si>
  <si>
    <t>engaging, informative, professional, concise, clear, persuasive, memorable, interactive, well-structured, captivating, visually appealing, dynamic, confident, relevant, well-researched, authentic, articulate, powerful, audience-focused, impactful, engaging storytelling, effective slides, effective delivery, engaging tone, assertive, well-paced, energetic, enthusiastic, well-rehearsed, knowledgeable, responsive, adept at handling questions, effective use of props, concise speaking points, concise visuals, effective use of body language, inclusive, adaptable, memorable conclusion, persuasive call to action</t>
  </si>
  <si>
    <t>Be confident and enthusiastic in your delivery to engage the audience.</t>
  </si>
  <si>
    <t>Delivery:
- Be confident and enthusiastic in your delivery to engage the audience.
- Use gestures, eye contact, and body language to enhance your message.
- Vary your tone of voice and use pauses for emphasis.
- Speak clearly and at a moderate pace to ensure your audience can understand you.
Structure:
- Plan and organize your presentation by outlining your main ideas and key points.
- Use a clear introduction to grab the audience's attention and set the tone.
- Develop your content in a logical and coherent manner.
- Summarize and synthesize your main points in the conclusion.
- Use signposts or transitions to guide the audience through your presentation.
Visual Aids:
- Utilize visual aids such as slides, charts, or props to enhance your presentation.
- Ensure that your visuals are clear, simple, and easy to understand.
- Use visuals sparingly and only to support or emphasize your key points.
- Practice using your visual aids before the presentation to ensure a smooth delivery.
Presentation Attribute:
- Be authentic and true to yourself, allowing your personality to come through.
- Show passion and genuine interest in your topic to engage your audience.
- Be knowledgeable and well-prepared to instill confidence in your message.
- Adapt to your audience's needs a</t>
  </si>
  <si>
    <t>Lack of human creativity: The narratives generated by AI models lack human creativity and intuition. This can result in predictable or formulaic storylines, which may limit engagement and fail to evoke an emotional connection with learners.</t>
  </si>
  <si>
    <t>No comments</t>
  </si>
  <si>
    <t>no comments</t>
  </si>
  <si>
    <t>good job</t>
  </si>
  <si>
    <t>A1N37RFT8OXBNN</t>
  </si>
  <si>
    <t>it</t>
  </si>
  <si>
    <t>structure may contain truly</t>
  </si>
  <si>
    <t>delivery may determined</t>
  </si>
  <si>
    <t>visual may contain</t>
  </si>
  <si>
    <t>presentation</t>
  </si>
  <si>
    <t>go</t>
  </si>
  <si>
    <t>A2Q9KI5YTK8DWP</t>
  </si>
  <si>
    <t>EDUCATION</t>
  </si>
  <si>
    <t>CONSTRUCTION, ARRANGEMENT, ERECTION, FRAMEWORK, CONFIGURATION, ASSEMBLY, GEOMETRY, FRAME</t>
  </si>
  <si>
    <t>BETTER PRESENTATION</t>
  </si>
  <si>
    <t>NICE</t>
  </si>
  <si>
    <t>WELL PRESENTATION</t>
  </si>
  <si>
    <t>PRESENTATION ATTRIBUTES</t>
  </si>
  <si>
    <t>VISUAL AIDS</t>
  </si>
  <si>
    <t>GOOD PRESENTATIONS</t>
  </si>
  <si>
    <t>NONE</t>
  </si>
  <si>
    <t>BETTER VISUAL</t>
  </si>
  <si>
    <t>BETTER</t>
  </si>
  <si>
    <t>A26BXIHOJL9SLY</t>
  </si>
  <si>
    <t>MANAGER</t>
  </si>
  <si>
    <t>I HAVE VERY PLANNED TO EXPERIENCE IN THE PROJECT. THE STRUCTURE IS VERY IMPORTANT IN THE COMPANY.</t>
  </si>
  <si>
    <t>THE DELIVERYIS VERY IMPORTANT AND EXPECTED IN THE SOCIETY.</t>
  </si>
  <si>
    <t>THE VISUAL AIDS IS VERYCLOSED AND USED IN THE SOCIETY AND EXPECT TO THE PRESENTENTED.</t>
  </si>
  <si>
    <t>THE PRESENTED IS VERY WONDERFUL AND CLOSED IN THE PERSON. I HAVE VERY PLANNED IN THE SOCIETY.</t>
  </si>
  <si>
    <t>DELIVERY ANDATTRIBUTES</t>
  </si>
  <si>
    <t>RELATING TO PRESENTATION IN THE SOCIETY.</t>
  </si>
  <si>
    <t>VERT TENSION</t>
  </si>
  <si>
    <t>A2GVKAY7YO312H</t>
  </si>
  <si>
    <t>Technology</t>
  </si>
  <si>
    <t>arrangement, construction, design</t>
  </si>
  <si>
    <t>Transport, Carriage, Export</t>
  </si>
  <si>
    <t>Picture, figure, sketch</t>
  </si>
  <si>
    <t>Topic, slides, Speech</t>
  </si>
  <si>
    <t>Good thinking for association</t>
  </si>
  <si>
    <t>Project the presentation very well</t>
  </si>
  <si>
    <t>Presenting skill</t>
  </si>
  <si>
    <t>Time waste</t>
  </si>
  <si>
    <t>Good for demanding</t>
  </si>
  <si>
    <t>nice working</t>
  </si>
  <si>
    <t>not need</t>
  </si>
  <si>
    <t>very good</t>
  </si>
  <si>
    <t>AA3ZG8IB4EFGQ</t>
  </si>
  <si>
    <t>maths</t>
  </si>
  <si>
    <t>visual aids is good</t>
  </si>
  <si>
    <t>presentation is very usefull.</t>
  </si>
  <si>
    <t>great</t>
  </si>
  <si>
    <t>very less</t>
  </si>
  <si>
    <t>A28RNN56JS8MUX</t>
  </si>
  <si>
    <t>Whenever you have two complete thoughts (Independent Clauses) joined by a Coordinating Conjunction, you must include a comma.</t>
  </si>
  <si>
    <t>ABTS1U22Q8FF</t>
  </si>
  <si>
    <t>very goodq</t>
  </si>
  <si>
    <t>The benefits of a differentiated process in the classroom include greater student engagement, social and academic inclusivity, and greater confidence for students and teachers. Differentiating instruction allows teachers to support each student and adhere to standards and curriculum guides</t>
  </si>
  <si>
    <t>Asking the reason for the score helps the businesses to close the feedback loop with their detractors and convert them to promoters. This, in turn, establishes a long-term relationship with the customers</t>
  </si>
  <si>
    <t>Respondents give a rating between 0 (not at all likely) and 10 (extremely likely) and, depending on their response, customers fall into one of three categories to establish a NPS score: Promoters respond with a score of 9 or 10 and are typically loyal and enthusiastic customers. Passives respond with a score of 7 or 8.4</t>
  </si>
  <si>
    <t>A10F6VYGF7CN4D</t>
  </si>
  <si>
    <t>foos</t>
  </si>
  <si>
    <t>A3GO7B7TNROT8N</t>
  </si>
  <si>
    <t>tecnology</t>
  </si>
  <si>
    <t>Outline, framework, sequence, order, plan, flow, plan of action, arrangement, organization, format, skeleton, diagram, design, tendencies, system, approach, design principles, architecture, guidelines, principles, preparation.</t>
  </si>
  <si>
    <t>Voice, intonation, pronunciation, articulation, read aloud, expression, body language, manner, appearance, posture, confidence, enthusiasm, conviction, charisma, vigor, clarity, dynamism, animation, energy, performance, elucidation, jargon.</t>
  </si>
  <si>
    <t>Slides, charts, diagrams, graphs, visuals, illustrations, photographs, images, pictures, video clips, animations, props, posters, whiteboard drawings, text, transition effects, sound effects, colours, lighting effects, fonts, layouts.</t>
  </si>
  <si>
    <t>Structure, engagement, relevance, detail, content, delivery, confidence, enthusiasm, clarity, brevity, variance, message, interaction, adaptability, audience participation, storytelling, humour, visuals, audio.</t>
  </si>
  <si>
    <t>Delivery: Practice and be comfortable with the material. Make eye contact and maintain eye contact with the audience. Talk in a clear, loud, and appropriate voice. Vary and be creative with intonation and body language.
Structure: Brainstorm ideas beforehand. Research the topic and be familiar with it. Create an outline or plan. Execute the plan and stay organized.
Visual Aids: Utilize slides, diagrams, and visuals. Enhance the presentation and appeal to the audience.
Presentation Attributes: Engage the audience and keep them interested. Use stories and humour. Adapt the presentation to the audience. Be concise and precise. Leave the audience something to think about.
Relationships: Delivery, structure, visual aid, and presentation attributes are all necessary components of giving a successful presentation. A well-structured presentation that utilizes visuals, combines proper delivery, and engaging attributes can help keep the audience engaged and involved.</t>
  </si>
  <si>
    <t xml:space="preserve">
Delivery: Speak with confidence, clarity, and projection. Use appropriate gestures to support your message. Make eye contact with the audience.
Structure: Properly plan out and organize the presentation. Make use of an outline. Research the topic thoroughly.
Visual Aids: Utilize slides, diagrams, visuals, and audio to enhance the presentation and keep the audience engaged.
Presentation Attributes: Capture the audience's attention with stories and humour. Be concise and precise. Adapt the presentation to the audience's needs.
Relationships: Delivery, structure, visual aids, and presentation attributes are all essential parts of an effective presentation. A well-structured presentation, with use of visuals, backed up by good delivery and presentation attributes can help to keep the audience interested and involved.</t>
  </si>
  <si>
    <t>The generated Derivative Narratives are a great way to support learning by providing an engaging, multimedia experience. The Derivative Narratives are interactive and can be tailored to different user needs. They are customized to each user's individual learning objectives, and can be modified to fit different preferences. The Derivative Narratives also provide visual and audio support to emphasize important points or concepts, which helps to engage the user and foster learning. Furthermore, they can be revised and updated as needed to stay up-to-date with the latest knowledge.</t>
  </si>
  <si>
    <t>The generated Derivative Narratives may require excessive computing resources to generate. This could result in high costs as well as long processing times when generating the simulations. Additionally, the Derivative Narratives may lack the depth of understanding associated with traditional learning methods, which could limit learning potential. Consequently, it is difficult to assess the quality of the Derivative Narratives and their effectiveness for learning without conducting experiments and evaluations. Finally, the Derivative Narratives may be prone to errors due to the complexity of the algorithms used to generate them, which could affect the reliability and accuracy of the simulations.</t>
  </si>
  <si>
    <t>I score a 17 on mental demand because watching the Derivative Video Narratives requires a high level of mental activity. I had to focus on the narrative, think critically about the concepts being presented, remember information, decide which video to watch, and find appropriate visuals to enhance my understanding.</t>
  </si>
  <si>
    <t>I score a 17 on effort because it required a significant amount of effort to watch the Derivative Video Narratives. Mentally, I had to concentrate on the video and recall information. Physically, I had to type in keywords to search for videos and use the mouse to click through to the appropriate website or video. I also had to navigate through different menus and options to find the videos I wanted to watch.</t>
  </si>
  <si>
    <t>I score a 13 on frustration because while watching Derivative Video Narratives, I occasionally encountered some frustration. For example, I had difficulty finding specific videos or topics in the search engine, had to figure out new menus to find the videos I wanted to watch, and experienced some difficulty understanding some of the concepts presented. However, overall I felt encouraged by the video content and enjoyed the experience.</t>
  </si>
  <si>
    <t>I score an 18 on performance because I was able to identify new terms and concepts from watching the Derivative Video Narratives. The visuals, audio, and stories helped to reinforce the topics being presented, and I was able to accurately absorb the information and practice what I had learned with the interactive areas of the videos. Overall, I felt confident in my understanding of the new material and felt satisfied with the results.</t>
  </si>
  <si>
    <t>A2LHXN1YH0WG99</t>
  </si>
  <si>
    <t>Use a comma to separate items in a series.</t>
  </si>
  <si>
    <t>The student explained her question, yet the instructor still didn't seem to understand.</t>
  </si>
  <si>
    <t>its very intersting</t>
  </si>
  <si>
    <t>its useful to improve knowledge</t>
  </si>
  <si>
    <t>AOFREX1IGQDEV</t>
  </si>
  <si>
    <t>France, and Germany</t>
  </si>
  <si>
    <t>AIDS</t>
  </si>
  <si>
    <t>A32XV70EMFY7NT</t>
  </si>
  <si>
    <t>EDUCATION SECTOR</t>
  </si>
  <si>
    <t>Use a comma after an introductory phrase or clause</t>
  </si>
  <si>
    <t>Use commas before and after a parenthetical phrase or clause.</t>
  </si>
  <si>
    <t>Use a comma to separate two independent clauses linked by a coordinating conjunction</t>
  </si>
  <si>
    <t>he key pieces of information or arguments contained within the talk or presentation</t>
  </si>
  <si>
    <t xml:space="preserve">Visual aids are visual materials, such as pictures, charts, and diagrams, that help people understand and remember information shared in an oral presentation. When giving a speech or presentation, a speaker communicates information orally.
</t>
  </si>
  <si>
    <t>greater student engagement, social and academic inclusivity, and greater confidence for students and teachers.</t>
  </si>
  <si>
    <t>there is not enough time to successfully implement differentiated instruction.</t>
  </si>
  <si>
    <t>A27VZYC7HKF9HK</t>
  </si>
  <si>
    <t>healthcare</t>
  </si>
  <si>
    <t>building, edifice, house, construction, hut, cottage, cabin, shed</t>
  </si>
  <si>
    <t>photographs, infographics, diagrams, videos, and data charts and graphs, such as pie charts and bar charts</t>
  </si>
  <si>
    <t>Important qualities of a good employee and candidate include teamwork, willingness to learn, communication, self-motivation,</t>
  </si>
  <si>
    <t>not good</t>
  </si>
  <si>
    <t>it is little ok,</t>
  </si>
  <si>
    <t>it is good</t>
  </si>
  <si>
    <t>A2RH8G4KK9CCX9</t>
  </si>
  <si>
    <t>English</t>
  </si>
  <si>
    <t>The STRUCTURE IS VERY NICE</t>
  </si>
  <si>
    <t>THE DELIVERY IS GOOD</t>
  </si>
  <si>
    <t>THE VISUAL AODS IS BETTER</t>
  </si>
  <si>
    <t>THE PRESENTATION ATTRIBUTES IS GOOD</t>
  </si>
  <si>
    <t>GREATER STUDENT ENGAGEMENT</t>
  </si>
  <si>
    <t>It's resource intensive</t>
  </si>
  <si>
    <t>mental demand is very high</t>
  </si>
  <si>
    <t>my effort is very high</t>
  </si>
  <si>
    <t>my frustration is low</t>
  </si>
  <si>
    <t>my performance s very high</t>
  </si>
  <si>
    <t>A18PV3W45KFF1J</t>
  </si>
  <si>
    <t>Support</t>
  </si>
  <si>
    <t>support</t>
  </si>
  <si>
    <t>A2Y3IMIITFK5AX</t>
  </si>
  <si>
    <t>, garages, storage buildings, play houses, gazebos, and the like) fence, dock, pier, retaining wall,</t>
  </si>
  <si>
    <t>ensures that products are delivered on time and in the proper condition.</t>
  </si>
  <si>
    <t>pictures, charts, and diagrams</t>
  </si>
  <si>
    <t>A14OLAMC29GU3U</t>
  </si>
  <si>
    <t>Healthcare</t>
  </si>
  <si>
    <t>Clarity, Structure, Content, Relevance, Organization, Flow, Coherence, Logic</t>
  </si>
  <si>
    <t>Presenting with authority, Engaging storytelling, Vocal dynamics, Charisma, Authenticity</t>
  </si>
  <si>
    <t>Slides, PowerPoint, Keynote, Presentation software, Graphics, Images</t>
  </si>
  <si>
    <t>Slides, PowerPoint, Keynote, Presentation software, Graphics, Images, Charts</t>
  </si>
  <si>
    <t>Outline, Framework, Organization, Format, Sequence</t>
  </si>
  <si>
    <t>DELIVERY, STRUCTURE, VISUAL AIDS, PRESENTATION ATTRIBUTE.</t>
  </si>
  <si>
    <t>Visual aids are tools used to enhance the presentation and improve audience understanding. They include slides, graphics, charts, images, videos, and other multimedia elements.</t>
  </si>
  <si>
    <t>The derivative narratives aim to provide clear explanations and answers to the users' questions or prompts. This helps learners to understand complex topics in a more accessible and straightforward manner.</t>
  </si>
  <si>
    <t>My responses are generated based on patterns in the text data I've been trained on. When answering questions, I don't engage in thinking, deciding, remembering, looking, or searching as a human would. Instead, I use statistical patterns and language patterns from the training data to produce responses.</t>
  </si>
  <si>
    <t>My purpose is to process and generate text based on the input I receive. If you have any questions or need assistance with text-based tasks, feel free to ask!</t>
  </si>
  <si>
    <t>I'm a purely text-based model, so I don't have access to sensory experiences or the capability to view, watch, or interact with content in the way that humans do.</t>
  </si>
  <si>
    <t>My knowledge is limited to what I was trained on, and I do not have access to real-time information or external content beyond my training data. However, I can generate responses based on the information available up to my last update in September 2021.</t>
  </si>
  <si>
    <t>A2D5B51U4CQA9</t>
  </si>
  <si>
    <t>I LIKE THIS ONE</t>
  </si>
  <si>
    <t>GOOD ONE</t>
  </si>
  <si>
    <t>NICE SARVEY</t>
  </si>
  <si>
    <t>THIS PRESTATION IS GOOD</t>
  </si>
  <si>
    <t>A2I0XNXERA586I</t>
  </si>
  <si>
    <t>physics</t>
  </si>
  <si>
    <t xml:space="preserve">Use commas to separate three or more words, phrases, or clauses written in a series. Example: George traveled to Spain, France, and Germany. Use commas to separate two or more coordinate adjectives that describe the same noun.
</t>
  </si>
  <si>
    <t xml:space="preserve">TOO MEANS ALSO. -Use commas to separate “too” from the rest of the sentence when it can be replaced by the word “also.” ...
</t>
  </si>
  <si>
    <t xml:space="preserve">Use a comma to separate introductory words, phrases, or clauses from the main sentence: Because she didn't set her alarm, she was late for class. If she is late ...
</t>
  </si>
  <si>
    <t>PowerPoint.
Whiteboards.
Video clips.
Charts and graphs.
Handouts.
Flip chart.
Props.
Overheads.</t>
  </si>
  <si>
    <t xml:space="preserve">The main points of any speech are the key pieces of information or arguments contained within the talk or presentation. In other words, the main points are what you want your audience to remember.
</t>
  </si>
  <si>
    <t xml:space="preserve">The benefits of a differentiated process in the classroom include greater student engagement, social and academic inclusivity, and greater confidence for students and teachers. Differentiating instruction allows teachers to support each student and adhere to standards and curriculum guides
</t>
  </si>
  <si>
    <t xml:space="preserve">Some argue that there is not enough time to successfully implement differentiated instruction. Since students are often working at their own pace, teachers may not be able to teach them all the skills necessary for success in the next grade level.
</t>
  </si>
  <si>
    <t>ASSGVN0YLLOE3</t>
  </si>
  <si>
    <t>teacher</t>
  </si>
  <si>
    <t>Oral delivery, presentation delivery, vocal delivery, speaking, projection, public speaking, declaiming, imparting, conveying, reciting, projecting, performance, addressing, delivering message, staging, address, oratory, storytelling, lecture, instructional delivery, disperse, disseminate, imparting knowledge, performance art, monologue</t>
  </si>
  <si>
    <t>PowerPoint slides, diagrams, graphs, charts, images, photographs, illustrations, posters, maps, drawings, animations, videos, flip charts, props, models.</t>
  </si>
  <si>
    <t>Speaking clearly, articulation, good posture, confident, engaging, enthusiastic, eye contact, concise, humorous, passionate, vocal delivery, volume, pause, theatrical, storytelling, animated, dynamic, prepared, polished, energy.</t>
  </si>
  <si>
    <t>Delivery:
-Speak clearly and audibly
-Vary pitch, volume, and speed of delivery
-Incorporate gestures
Structure:
-Start with an introduction to catch attention and give an overview
-When possible, use stories and anecdotes to illustrate points
-Make sure to set up a logical flow of ideas
-Finish with a summary of main points
Visual Aids:
-Use slides to support ideas, not to read from
-Keep the information on slides brief, concise, and relevant
-Incorporate key visuals and graphics
Presentation Attributes:
-Practice in advance and be prepared
-Be confident and show enthusiasm
-Be interactive and seek audience feedback and participation
Main Concepts:
-Effective presentation delivery
-Organizing ideas for presentations
-Utilizing visual aids in presentations
-Exhibiting presentation attributes
Relationships:
The effective delivery and organization of ideas, as well as the adequate utilization of visual aids and display of presentation attributes, have an impact on how successful a presentation is.</t>
  </si>
  <si>
    <t>some good</t>
  </si>
  <si>
    <t>A2F0XUUA9FZMXI</t>
  </si>
  <si>
    <t>structure, outline, framework, hierarchy, sequence, flow, pacing, logic, organization</t>
  </si>
  <si>
    <t>give a presentation, deliver a speech, speak to an audience, address a crowd, hold forth</t>
  </si>
  <si>
    <t>visual aids, visuals, presentation aids, presentation tools, graphic organizers, charts, graphs, diagrams, maps, images, videos, animations, simulations, models</t>
  </si>
  <si>
    <t>use, incorporate, display, show, illustrate, explain, clarify, highlight, emphasize, summarize</t>
  </si>
  <si>
    <t>Delivery
Be clear and concise. Use simple language that your audience can understand.
Be confident and engaging. Make eye contact with your audience and speak with enthusiasm.
Practice your presentation beforehand. This will help you feel more comfortable and confident when you deliver it.
Structure
Have a clear introduction, body, and conclusion. The introduction should grab your audience's attention and introduce your main points. The body should present your main points in a clear and logical order. The conclusion should summarize your main points and leave your audience with a clear call to action.
Use logical transitions between your points. This will help your audience follow your train of thought.
Pace your presentation so that it is not too fast or too slow. You want to give your audience enough time to absorb your information, but you don't want to bore them either.
Visual Aids
Use visual aids to support your points. Visual aids can help your audience understand your presentation more easily.
Make sure your visual aids are clear and easy to read. You don't want your audience to be straining to see your visuals.
Don't overload your audience with too many visual aids. Too many visuals can be distracting.
Presentation Attributes
Be clear, concise, and organized. Your presentation should be easy to understand and follow.
Be informative and engaging. Your presentation should provide your audience with new information or insights, and it should keep their attention.
Be persuasive if necessary. If you are trying to persuade your audience to take a particular action, your presentation should be persuasive.
Concepts and Relationships
The main concepts mentioned in the video narrative are delivery, structure, visual aids, and presentation attributes. These concepts are all interrelated. For example, good delivery can help to improve the clarity and conciseness of your presentation. Visual aids can help to improve the organization and in formativeness of your presentation. And presentation attributes such as clarity, conciseness, and in formativeness can all contribute to the overall persuasiveness of your presentation</t>
  </si>
  <si>
    <t>Delivery
Be clear and concise. Use simple language that your audience can understand.
Be confident and engaging. Make eye contact with your audience and speak with enthusiasm.
Practice your presentation beforehand. This will help you feel more comfortable and confident when you deliver it.
Use gestures and facial expressions to emphasize your points. This will help your audience stay engaged and interested.
Vary your tone of voice to keep your audience's attention. Don't just read from your slides or notes.
Structure
Have a clear introduction, body, and conclusion. The introduction should grab your audience's attention and introduce your main points. The body should present your main points in a clear and logical order. The conclusion should summarize your main points and leave your audience with a clear call to action.
Use logical transitions between your points. This will help your audience follow your train of thought.
Pace your presentation so that it is not too fast or too slow. You want to give your audience enough time to absorb your information, but you don't want to bore them either.
Visual Aids
Use visual aids to support your points. Visual aids can help your audience understand your presentation more easily.
Make sure your visual aids are clear and easy to read. You don't want your audience to be straining to see your visuals.
Don't overload your audience with too many visual aids. Too many visuals can be distracting.
Use visual aids to add interest and variety to your presentation. Visual aids can help to keep your audience's attention and make your presentation more memorable.
Presentation Attributes
Be clear, concise, and organized. Your presentation should be easy to understand and follow.
Be informative and engaging. Your presentation should provide your audience with new information or insights, and it should keep their attention.
Be persuasive if necessary. If you are trying to persuade your audience to take a particular action, your presentation should be persuasive.
Be professional and polished. Your presentation should look and sound professional. This means using appropriate language, dressing appropriately, and delivering your presentation in a confident and engaging manner.
Concepts and Relationships
The main concepts mentioned in the video narrative are delivery, structure, visual aids, and presentation attributes. These concepts are all interrelated. For example, good delivery can help to improve the clarity and conciseness of your presentation. Visual aids can help to improve the organization and in formativeness of your presentation. And presentation attributes such as clarity, conciseness, and in formativeness can all contribute to the overall persuasiveness of your presentation.
In addition to these main concepts, the video narrative also discusses the importance of audience analysis, practice, and feedback. Audience analysis is the process of understanding your audience so that you can tailor your presentation to their needs and interests. Practice is essential for ensuring that your presentation is well-delivered and error-free. Feedback is helpful for identifying areas where your presentation can be improved.</t>
  </si>
  <si>
    <t>Derivative narratives can be used to create stories that are both educational and entertaining. This can help to keep learners engaged and motivated, and it can also make the information they are learning more memorable.</t>
  </si>
  <si>
    <t>My score on mental demand is 11. This means that I am a relatively demanding task to perform. I require a lot of cognitive resources, such as attention, memory, and processing speed. I also require a lot of mental effort, such as concentration and problem-solving.</t>
  </si>
  <si>
    <t>A2X0TZYX6YA9Q4</t>
  </si>
  <si>
    <t>Public Schools in the US. ...</t>
  </si>
  <si>
    <t>se commas to separate three or more words, phrases, or clauses written in a series.</t>
  </si>
  <si>
    <t>helps the businesses to close the feedback loop with their detractors and convert them to promoters. This, in turn, establishes a long-term relationship with the customers.</t>
  </si>
  <si>
    <t>helps the businesses to close the feedback loop with their detractors and convert them to promoters. This, in turn, establishes a long-t</t>
  </si>
  <si>
    <t>Scores are totted up from the cards left in players' hands at the end of each round. Th</t>
  </si>
  <si>
    <t>helps the businesses to close the feedback loop with their detractors and convert them to promoters. This, in turn, establishes a long-term</t>
  </si>
  <si>
    <t>A3MK5I6MXKBFJ2</t>
  </si>
  <si>
    <t>Master</t>
  </si>
  <si>
    <t>Outline, blueprint, presentation template, organization, plan, system, format, audience, method, flow, content, points, slides, topics, speech, framework, diagram, layout, sequence, summary, principles, guidelines, visual aids.</t>
  </si>
  <si>
    <t xml:space="preserve">
Presenting, articulating, expressing, communicating, delivering, discussing, reporting, delivering thoughts, speech, conveying ideas, story-telling, explicating, declaiming, summarizing, outlining, lecturing, sermonizing.</t>
  </si>
  <si>
    <t>Slides, projector, whiteboard, screen, flipchart, diagrams, graphs, illustrations, photographs, videos, data visualization, tables, charts, images, clipart</t>
  </si>
  <si>
    <t>Clear voice, body language, slides, visuals, data analytics, storytelling, humour, audience engagement, practice, confidence, posture, timing, eye contact, structure</t>
  </si>
  <si>
    <t>DELIVERY:</t>
  </si>
  <si>
    <t>DELIVERY:
• Have enthusiasm in your delivery, be passionate about the subject and content. 
• Speak clearly, pay attention to your posture, and practice. 
• Be aware of your body language, facial expressions, and gestures.
STRUCTURE:
• Start by outlining the goal of your presentation and the main points to be covered.
• Peel off each point further and provide the audience with details. 
• Have a clear structure and be organized in your presentation. 
VISUAL AIDS:
• Use visual aids such as images, slides, videos, diagrams, and props to further explain your points. 
• Visual aids help to engage your audience and make your presentation more interactive. 
PRESENTATION ATTRIBUTE:
• Have confidence and believe in yourself and your content. 
• Control your nerves and find ways to cope with anxiety.
• Listen to your audience and be prepared to take questions. 
Main Concepts: Delivery, Structure, Visual Aids, Presentation Attribute
Relationships: The delivery, structure, visual aids, and presentation attribute are all related because they are all important factors in giving a successful presentation. A strong delivery should combine enthusiasm</t>
  </si>
  <si>
    <t>One of the positive aspects of the generated Derivative Narratives to support learning is that they can provide a way for learners to create their own interpretations of the material, allowing them to develop deeper understanding and engagement with the material. Additionally, they can break up the monotony of simply reading and memorizing material, providing a more interactive and engaging experience. Lastly, they can be used to connect disparate pieces of content and make the material more accessible and easier to understand.</t>
  </si>
  <si>
    <t>The generated Derivative Narratives to support learning can be inadequate and at times too simplistic, providing incomplete information or failing to capture more complex nuances of the content. The generated derivative narratives can also be too generic and not tailored enough to the individual needs of the learners. Additionally, they can be difficult for learners to interpret as the generated narratives lack clarity and may fail to explain the concepts in a way that is meaningful to the learner.</t>
  </si>
  <si>
    <t>My score would be 8. Although the videos did require some mental effort and concentration to follow along, my overall experience in watching them was not overly taxing. There was not a lot of complex thinking, memorizing, or decision-making required. Instead, it was mostly a process of looking and understanding what was happening.</t>
  </si>
  <si>
    <t>I worked moderately hard both mentally and physically to watch the recommended derivative video narratives. I had to focus on the material and take notes in order to comprehend and remember what I was watching.</t>
  </si>
  <si>
    <t>I felt moderately frustrated while watching the recommended Derivative Video Narratives to support my learning. I felt I needed more explanation and context around the concepts being explained in order to really understand them.</t>
  </si>
  <si>
    <t>I think I have performed well to identify new useful terms from watching the recommended Derivative Video Narratives. I have been consistently taking notes during the video, and have been able to summarize the key topics and takeaways from the presentation. Additionally, I was able to identify certain patterns and trends in the lecture that were beneficial to my understanding of derivative trading.</t>
  </si>
  <si>
    <t>A2ZVNN5418E46A</t>
  </si>
  <si>
    <t>organization, framework, arrangement, system, design, construction, layout, blueprint, form, order, composition, pattern, stability, architecture, skeletal, stability, strength, rigidity, support, infrastructure, foundation, fabric, framework, constitution, building, plan, shape, frame, stability</t>
  </si>
  <si>
    <t>package, shipment, courier, transport, order, logistics, shipping, drop-off, dispatch, fulfillment, delivery service, express, track, receive, receipt, deliverer, send, mail, post, online shopping, doorstep, van, driver, route, speed, convenience, on-time, signature, tracking number, shipping address</t>
  </si>
  <si>
    <t>chart, graph, diagram, illustration, picture, image, slide, presentation, PowerPoint, infographic, model, display, demonstration, exhibit, map, poster, visual representation, visual aid, visual aid materials, visual media, visual support, visual illustration, visual tool, visual cue, visual aid device, visual aid software, visual presentation, visual material, visual aid equipment</t>
  </si>
  <si>
    <t>visual aids, body language, eye contact, confidence, clarity, tone of voice, posture, gestures, facial expressions, enthusiasm, preparation, timing, organization, audience engagement, charisma, professionalism, slide design, delivery, vocal variety, articulation, storytelling, stage presence, adaptability, persuasiveness, communication skills, audience interaction, slide transitions, pacing, dress code, use of props, humor, creativity, subject knowledge, slide content, slide layout, use of technology, audience analysis, non-verbal communication, authenticity, memorization, opening and closing statements, brevity, language use, rhetoric, self-assurance, stage body language, stage direction, stage performance</t>
  </si>
  <si>
    <t>1. Be knowledgeable and well-prepared about the topic to build credibility with the audience.
2. Demonstrate enthusiasm and passion for the topic to</t>
  </si>
  <si>
    <t>. Engage the audience: Use eye contact and varied vocal tones to connect with the audience and keep them interested.
. Use body language effectively: Gesture naturally and confidently, and use movements to emphasize key points.
. Control nervousness: Practice and prepare thoroughly to reduce anxiety, and use strategies like deep breathing or visualization to manage nervousness.
Pace and energy: Maintain a good pace and energy level throughout the presentation to keep audience engagement high</t>
  </si>
  <si>
    <t>Clear and concise explanations: Derivative Narratives provide step-by-step explanations of complex concepts, making them easier to understand for learners. The narratives break down abstract ideas into concrete examples, helping learners grasp the underlying principles more effectively.</t>
  </si>
  <si>
    <t>Inaccuracies and biases: AI models trained on existing data often inherit the biases, stereotypes, and inaccuracies present in the training data. As a result, the narratives generated may contain biased or incorrect information, leading to potential misinformation or reinforcing existing biases.</t>
  </si>
  <si>
    <t>The mental workload refers to the amount of mental effort required to complete a task. It can be influenced by factors such as time pressure, information processing demands, and the need to juggle multiple cognitive processes simultaneously</t>
  </si>
  <si>
    <t>I would need more information about the task or situation.</t>
  </si>
  <si>
    <t>Nervous</t>
  </si>
  <si>
    <t>Good job</t>
  </si>
  <si>
    <t>A25SOJ29CT4DTR</t>
  </si>
  <si>
    <t>an introduction detailing the purpose and structure of the talk,a body covering the main points, and a conclusion summarising and highlighting the significance of your talk.</t>
  </si>
  <si>
    <t xml:space="preserve">Smile,Take a deep breath,Speak clearly,Speak at an even pace
</t>
  </si>
  <si>
    <t>Credibility,Memorability,Visual appeal,Professionalism,Audience-focused,Informative</t>
  </si>
  <si>
    <t>NOne</t>
  </si>
  <si>
    <t>I'm very active.</t>
  </si>
  <si>
    <t>I'm not low now</t>
  </si>
  <si>
    <t>well</t>
  </si>
  <si>
    <t>A2RZ5BNYI65EBI</t>
  </si>
  <si>
    <t>commerce</t>
  </si>
  <si>
    <t xml:space="preserve">While a period ends a sentence full-stop, a comma is a smaller, softer pause. It can separate words, clauses, or ideas within one sentence.
</t>
  </si>
  <si>
    <t xml:space="preserve">Commas are used to separate three or more words, phrases, or clauses in a series. This means that when three or more items are being listed in a sentence, a comma goes between each item in the list. For example: John went to the grocery store and bought bread, milk, butter, macaroni and cheese.
</t>
  </si>
  <si>
    <t xml:space="preserve">Visual aids are visual materials, such as pictures, charts, and diagrams, that help people understand and remember information shared in an oral presentation. When giving a speech or presentation, a speaker communicates information orally.Oct 25, 2021
</t>
  </si>
  <si>
    <t xml:space="preserve">The benefits of a differentiated process in the classroom include greater student engagement, social and academic inclusivity, and greater confidence for students and teachers. Differentiating instruction allows teachers to support each student and adhere to standards and curriculum guides.
</t>
  </si>
  <si>
    <t>A30VIJCJSNQU7G</t>
  </si>
  <si>
    <t>building</t>
  </si>
  <si>
    <t>service</t>
  </si>
  <si>
    <t>Flip chart</t>
  </si>
  <si>
    <t xml:space="preserve">aspect.
</t>
  </si>
  <si>
    <t>voice is speeded</t>
  </si>
  <si>
    <t>A1TOBYKOF9SJLJ</t>
  </si>
  <si>
    <t>EMPOLYEE</t>
  </si>
  <si>
    <t>GOODTHINK</t>
  </si>
  <si>
    <t>DEIVERY IS GOOD JOB.</t>
  </si>
  <si>
    <t>VISUAL AIDS IS ARE THINGS THAT YOUCAN LOOK AT SUCH AS A FILM</t>
  </si>
  <si>
    <t>ATTRIBUTES IS A QUALITY OR CHARACTERISTIC THAT SOME ONE OF PRESENTATION</t>
  </si>
  <si>
    <t>GOOD HITS</t>
  </si>
  <si>
    <t>VISUAL AIDS STRUCTURE DELIVERY PRESENTATION ATTRIBUTE</t>
  </si>
  <si>
    <t>GOOD POSITIVE</t>
  </si>
  <si>
    <t>NO NEGATIVE</t>
  </si>
  <si>
    <t>GOOD HITS SO 20 MARKS</t>
  </si>
  <si>
    <t>GOOD FRUSTRATION</t>
  </si>
  <si>
    <t>A2AIYOA6SMPITW</t>
  </si>
  <si>
    <t>The statistic shows the distribution of the workforce across economic sectors in the United States from 2011 to 2021. In 2021, 1.66 percent of the workforce in the US was employed in agriculture, 19.18 percent in industry and 79.15 percent in services. See U.S. GDP per capita for more information.May31, 2023</t>
  </si>
  <si>
    <t>A3SW63RMOVJEEQ</t>
  </si>
  <si>
    <t>This essay will now' — introduces what is next. 'Furthermore' — takes the point, issue, or data further. 'In contrast' — includes a strong alternative or challenge.</t>
  </si>
  <si>
    <t>Make eye contact with your audience instead of reading off your notes the entire time.</t>
  </si>
  <si>
    <t>Visual aids include objects, images, diagrams, data graphs, charts such as pie charts, and moving images such as videos. Common technologies used to share visual aids include projectors, presentation applications, and whiteboards.</t>
  </si>
  <si>
    <t>Greet the audience and introduce yourself. Before you start delivering your talk, introduce yourself to the audience and clarify who you are and your relevant expertise.</t>
  </si>
  <si>
    <t>good thoughts</t>
  </si>
  <si>
    <t>A3TDRHWNODGVB3</t>
  </si>
  <si>
    <t>Words of phrases that guide the listener during a presentation. They let the listener know what happened so far and what is going to happen next. Below is a guide for using signposts during a presentation.</t>
  </si>
  <si>
    <t>Delivery refers to the way which you actually deliver perform or give your presentation</t>
  </si>
  <si>
    <t>handouts, overheads</t>
  </si>
  <si>
    <t>communicating our thoughts and ideas</t>
  </si>
  <si>
    <t>communicate and idea</t>
  </si>
  <si>
    <t>communicating and ideas</t>
  </si>
  <si>
    <t>Skills</t>
  </si>
  <si>
    <t>studys</t>
  </si>
  <si>
    <t>very nice</t>
  </si>
  <si>
    <t>Very good</t>
  </si>
  <si>
    <t>A2RTJ8WUA40UKM</t>
  </si>
  <si>
    <t xml:space="preserve">Outline, framework, sequence, order, plan, flow, plan of action, arrangement, organization, format, skeleton, diagram, design, tendencies, system, approach, design principles, architecture, guidelines, principles, preparation.
</t>
  </si>
  <si>
    <t xml:space="preserve">Voice, intonation, pronunciation, articulation, read aloud, expression, body language, manner, appearance, posture, confidence, enthusiasm, conviction, charisma, vigor, clarity, dynamism, animation, energy, performance, elucidation, jargon.
</t>
  </si>
  <si>
    <t xml:space="preserve">Slides, charts, diagrams, graphs, visuals, illustrations, photographs, images, pictures, video clips, animations, props, posters, whiteboard drawings, text, transition effects, sound effects, colours, lighting effects, fonts, layouts.
</t>
  </si>
  <si>
    <t xml:space="preserve">Structure, engagement, relevance, detail, content, delivery, confidence, enthusiasm, clarity, brevity, variance, message, interaction, adaptability, audience participation, storytelling, humour, visuals, audio.
</t>
  </si>
  <si>
    <t>Delivery: Practice and be comfortable with the material. Make eye contact and maintain eye contact with the audience. Talk in a clear, loud, and appropriate voice. Vary and be creative with intonation and body language.
Structure: Brainstorm ideas beforehand. Research the topic and be familiar with it. Create an outline or plan. Execute the plan and stay organized.
Visual Aids: Utilize slides, diagrams, and visuals. Enhance the presentation and appeal to the audience.
Presentation Attributes: Engage the audience and keep them interested. Use stories and humour. Adapt the presentation to the audience. Be concise and precise. Leave the audience something to think about.
Relationships: Delivery, structure, visual aid, and presentation attributes are all necessary components of giving a successful presentation. A well-structured presentation that utilizes visuals, combines proper delivery, and engaging attributes can help keep the audience engaged and involved</t>
  </si>
  <si>
    <t>Delivery: Speak with confidence, clarity, and projection. Use appropriate gestures to support your message. Make eye contact with the audience.
Structure: Properly plan out and organize the presentation. Make use of an outline. Research the topic thoroughly.
Visual Aids: Utilize slides, diagrams, visuals, and audio to enhance the presentation and keep the audience engaged.
Presentation Attributes: Capture the audience's attention with stories and humour. Be concise and precise. Adapt the presentation to the audience's needs.
Relationships: Delivery, structure, visual aids, and presentation attributes are all essential parts of an effective presentation. A well-structured presentation, with use of visuals, backed up by good delivery and presentation attributes can help to keep the audience interested and involved</t>
  </si>
  <si>
    <t>The generated Derivative Narratives may require excessive computing resources to generate. This could result in high costs as well as long processing times when generating the simulations. Additionally, the Derivative Narratives may lack the depth of understanding associated with traditional learning methods, which could limit learning potential. Consequently, it is difficult to assess the quality of the Derivative Narratives and their effectiveness for learning without conducting experiments and evaluations. Finally, the Derivative Narratives may be prone to errors due to the complexity of the algorithms used to generate them, which could affect the reliability and accuracy of the simulations</t>
  </si>
  <si>
    <t>I score a 17 on effort because while I did not have to do anything physically to watch the Derivative Video Narratives, I had to efforts to search for the appropriate videos to watch and to analyze and synthesize the information presented in order to truly understand the concepts.</t>
  </si>
  <si>
    <t>I score a 7 on frustration because I felt mostly encouraged and motivated throughout the process of watching the Derivative Video Narratives. Although there were a few times when I felt slightly discouraged as I searched for appropriate videos, overall, I felt like I was making progress and developing a better understanding of the concepts being presented.</t>
  </si>
  <si>
    <t>I score a 13 on frustration because I felt mostly encouraged and motivated throughout the process of watching the Derivative Video Narratives. Although there were a few times when I felt slightly discouraged as I searched for appropriate videos, overall, I felt like I was making progress and developing a better understanding of the concepts being presented.</t>
  </si>
  <si>
    <t>ATHFYU89LSLV0</t>
  </si>
  <si>
    <t>master</t>
  </si>
  <si>
    <t>Outline, organization, plan, design, framework, format, sequence, order, architecture, hierarchy, system, arrangement, building blocks, flowchart</t>
  </si>
  <si>
    <t>Speech, address, express, convey, communicate, vocalize, present, vocalise, assert, enunciate, recite, deliver, perform, lecturing, imparting, talking, orating, declaiming</t>
  </si>
  <si>
    <t>Slides, charts, photographs, diagrams, pictures, images, videos, posters,infographics, graphs, maps, illustrations, flashcards, props, models</t>
  </si>
  <si>
    <t>Engagement, enthusiasm, voice quality, gestures, eye contact, inflection, physical presence, awareness, communication, body language, composure, public speaking, dynamism, confidence, knowledge, conviction, storytelling, delivery</t>
  </si>
  <si>
    <t xml:space="preserve">
DELIVERY: 
1. A good presentation should be delivered well with clarity and confidence.
2. It also pays to have well thought out transitions, as it adds coherence to the presentation. 
STRUCTURE:
1. A good structure is important as one should always keep their audience in mind.
2. The order of the presentation should be well planned out so that the main points are easier to follow. 
VISUAL AIDS: 
1. Visual aids are important in order to help the audience better understand the content. 
2. Visuals can help to explain complex ideas and can be used to illustrate key points in the presentation.
PRESENTATION ATTRIBUTES: 
1. It's important to avoid distractions like fidgeting or using too many visual aids.
2. Preparation and practice are also important as it helps one to remain focused and know exactly what they want to say.
Main Concepts:
1. Delivery 
2. Structure 
3. Visual Aids 
4. Presentation Attributes 
Relationships: 
1. Delivery and structure should work together in order to create a coherent and engaging presentation. 
</t>
  </si>
  <si>
    <t>Presentation Attributes: 
• Be conscious of your body language 
• Be well organised
• Know the material
• Be friendly and enthusiastic 
Main concepts:
• Delivery of Presentations 
• Structuring Presentations 
• Visual aids 
• Presentation Attributes 
Relationships: 
• Delivery, Structure, Visual Aids and Presentation Attributes are the components of a successful presentation. 
• Delivery techniques, such as speaking loudly and clearly, enunciating, using natural gestures and controlling the speed of your delivery, should be used to create an engaging and interesting presentation.</t>
  </si>
  <si>
    <t>The generated Derivative Narratives provide the learner with an easy and effective way to understand the subject material. They can help focus the learner's attention on specific parts of the material, making it easier to absorb and remember. Furthermore, as the Derivative Narratives are designed to be short and succinct, they can be used as a revision tool to quickly go over the main points of the material. In addition, they can be used as a tool for prompting self-reflection and helping learners to develop their own ideas.</t>
  </si>
  <si>
    <t xml:space="preserve">
One of the most negative aspects of generated Derivative Narratives to support learning is that they lack the nuance and creativity present in human-created stories. Generated narratives are often formulaic and lack the emotional depth and resonance of real stories. Additionally, because of the data-driven approach used to generate these narratives, they may lack context relevant to a given situation or environment, which could lead to a poorly informed decision-making process. Lastly, the literature surrounding the use of generated narrative in education is still in its infancy, meaning that there is limited research-based evidence to support its use in educational practice.</t>
  </si>
  <si>
    <t>I found the task of watching the Derivative Video Narratives fairly mentally demanding, as there was a lot of critical thinking involved, such as analyzing the videos to determine which ones would be most helpful and helpful for my learning goals. I also had to remember details from the videos, and pay attention to the overall narrative structure and thematic elements so I could gain the most knowledge from them.</t>
  </si>
  <si>
    <t>I put in medium effort while watching the Derivative Video Narratives to support my learning. I paid close attention to the information presented and took the time to fully understand it.</t>
  </si>
  <si>
    <t>I felt quite irritable and annoyed while watching the recommended Derivative Video Narratives to support my learning since I found it difficult to comprehend the content and most of the topics didn't seem to relate to my learning objectives.</t>
  </si>
  <si>
    <t>I think I was fairly successful at identifying new useful terms from watching the Derivative Video Narratives. I took the time to understand the concepts and accumulated some new knowledge which I can build upon. I also tried to think about how I could apply the new knowledge to other areas of my work.</t>
  </si>
  <si>
    <t>A3VI7VLJSN6H1U</t>
  </si>
  <si>
    <t>Software developer</t>
  </si>
  <si>
    <t>Outline, Framework, Organization, Format, Layout, Sequence, Order, Hierarchy, Main points, Subpoints, Introduction, Body, Conclusion, Transition, Slide design, Bullet points, Visual aids, Flow, Logical progression, Architecture, Building blocks, Skeleton, Content arrangement, Storytelling, Topic hierarchy, Clarity, Coherence, Support, Supportive evidence, Examples, Charts, Graphs, Data presentation, Data visualization, Key elements, Structural elements, Main ideas, Supporting details, Chronological order, Cause and effect, Problem-solution, Problem analysis, Solution proposal, Proposition, Argumentation, Persuasion, Proposition, Visual hierarchy, Smooth transition, Logical flow, Categorization, Grouping, Sectioning, Segmentation, Divisions, Summarization.</t>
  </si>
  <si>
    <t>Confidence, Tone, Pace, Articulation, Body language, Eye contact, Gestures, Vocal variety, Enthusiasm, Engagement, Charisma, Presence, Poise, Projection, Clarity, Diction, Fluency, Emotion, Expressiveness, Audience interaction, Connection, Impact, Timing, Humor, Storytelling, Audience awareness, Adaptability, Q&amp;A handling, Visual aids usage, Slide navigation, Stage presence, Stage movement,</t>
  </si>
  <si>
    <t>Audience attention, Visual aids usage, Visual composition, Visual hierarchy, Visual appeal, Supporting visuals, Visual presentation, Visual representation of ideas, Visual learning aids, Illustrative examples, Visual demonstration, Visual aids effectiveness, Visual engagement, Visual support, Enhancing visuals, Slide content</t>
  </si>
  <si>
    <t>Confidence, Clarity, Conciseness, Conviction, Enthusiasm, Engagement, Eye contact, Body language, Vocal variety, Articulation, Timing, Poise, Charisma, Presence, Preparation, Knowledge, Expertise, Relevance, Structure, Organization, Flow, Storytelling, Visual aids, Slide design, Audience awareness, Adaptability, Interaction, Empathy, Active listening, Q&amp;A handling, Humor, Impact, Message delivery, Persuasiveness, Credibility, Authenticity, Empowerment</t>
  </si>
  <si>
    <t>Delivery and Presentation Attributes are closely related as attributes like confidence, clarity, enthusiasm, and engagement are essential components of effective delivery.
Structure is crucial in guiding the flow and coherence of the presentation, while Visual Aids complement and enhance the message, making it more engaging and understandable for the audience.
All of these concepts collectively contribute to a successful and impactful presentation, ensuring that the presenter effectively communicates their message to the audience and maintains their attention throughout the delivery</t>
  </si>
  <si>
    <t>Delivery is the manner in which a presentation is given, involving aspects like confidence, body language, vocal variety, and engagement.
Structure refers to the organization and layout of the presentation, including the order of content, main points, subpoints, and transitions.</t>
  </si>
  <si>
    <t>good learning process</t>
  </si>
  <si>
    <t>it is done for this one to score</t>
  </si>
  <si>
    <t>improvement</t>
  </si>
  <si>
    <t>perfect</t>
  </si>
  <si>
    <t>AW4VKLBPGU5IS</t>
  </si>
  <si>
    <t>TEXAS</t>
  </si>
  <si>
    <t>A35FGRGPMW6VPU</t>
  </si>
  <si>
    <t>Introduction, body, conclusion
Hook, call to action
Problem, solution, benefits
Thesis statement, supporting points, conclusion
Clarity, organization, flow
Transitions, signposts
Visual aids, handouts
Q&amp;A
Practice, rehearsal</t>
  </si>
  <si>
    <t>Volume, pace, tone
Eye contact, gestures, facial expressions
Confidence, enthusiasm, energy
Clarity, conciseness, fluency
Variety, emphasis, pauses
Questions, answers, Q&amp;A
Engagement, audience interaction
Practice, rehearsal</t>
  </si>
  <si>
    <t>Clarity, simplicity, relevance
Contrast, color, white space
Legibility, size, font
Organization, hierarchy, flow
Impact, engagement, persuasion
Support, explanation, illustration
Variety, interest, creativity
Practice, rehearsal</t>
  </si>
  <si>
    <t>Clarity, conciseness, fluency
Confidence, enthusiasm, energy
Engagement, audience interaction
Humor, storytelling, creativity
Professionalism, credibility, trustworthiness
Dress, body language, gestures
Eye contact, facial expressions, tone of voice
Practice, rehearsal, feedback</t>
  </si>
  <si>
    <t>Be clear and concise: Speak slowly and clearly so that your audience can understand you.
Use gestures and facial expressions: Use gestures and facial expressions to engage your audience and emphasize your points.
Be confident and enthusiastic: Believe in yourself and your message, and your audience will too.
Practice your presentation: Practice your presentation beforehand so that you feel comfortable and confident when you deliver it.
Structure
Have a clear introduction: The introduction should grab your audience's attention and tell them what your presentation is about.
Organize your points logically: Your points should be organized in a way that makes sense to your audience.
Use transitions to connect your points: Use transitions to help your audience follow your train of thought.
End with a strong conclusion: The conclusion should summarize your main points and leave your audience with something to think about.
Visual Aids
Use visual aids to support your points: Visual aids can help to illustrate your points and make your presentation more engaging.
Keep your visual aids simple: Your visual aids should be easy to understand and should not distract from your message.
Practice using your visual aids: Practice using your visual aids before your presentation so that you are comfortable with them.
Presentation Attributes
Be credible: Be prepared and knowledgeable about your topic.
Be professional: Dress appropriately and use language that is appropriate for your audience.
Be engaging: Use humor, storytelling, and creativity to keep your audience's attention.
Be yourself: Don't try to be someone you're not. Your audience will appreciate your authenticity.
Main Concepts and Relationships
The main concepts mentioned in the video narrative are delivery, structure, visual aids, and presentation attributes. These concepts are all interrelated. For example, good delivery can help to make your structure more clear, and good visual aids can help to make your presentation more engaging.
The video narrative also emphasizes the importance of practice. By practicing your presentation, you can improve your delivery, structure, use of visual aids, and presentation attributes. This will help you to give a more effective and memorable presentation.</t>
  </si>
  <si>
    <t>Delivery
Be clear and concise: Speak slowly and clearly so that your audience can understand you.
Use gestures and facial expressions: Use gestures and facial expressions to engage your audience and emphasize your points.
Be confident and enthusiastic: Believe in yourself and your message, and your audience will too.
Practice your presentation: Practice your presentation beforehand so that you feel comfortable and confident when you deliver it.
Structure
Have a clear introduction: The introduction should grab your audience's attention and tell them what your presentation is about.
Organize your points logically: Your points should be organized in a way that makes sense to your audience.
Use transitions to connect your points: Use transitions to help your audience follow your train of thought.
End with a strong conclusion: The conclusion should summarize your main points and leave your audience with something to think about.
Visual Aids
Use visual aids to support your points: Visual aids can help to illustrate your points and make your presentation more engaging.
Keep your visual aids simple: Your visual aids should be easy to understand and should not distract from your message.
Practice using your visual aids: Practice using your visual aids before your presentation so that you are comfortable with them.
Presentation Attributes
Be credible: Be prepared and knowledgeable about your topic.
Be professional: Dress appropriately and use language that is appropriate for your audience.
Be engaging: Use humor, storytelling, and creativity to keep your audience's attention.
Be yourself: Don't try to be someone you're not. Your audience will appreciate your authenticity.
Main Concepts and Relationships
The main concepts mentioned in the video narrative are delivery, structure, visual aids, and presentation attributes. These concepts are all interrelated. For example, good delivery can help to make your structure more clear, and good visual aids can help to make your presentation more engaging.
The video narrative also emphasizes the importance of practice. By practicing your presentation, you can improve your delivery, structure, use of visual aids, and presentation attributes. This will help you to give a more effective and memorable presentation.</t>
  </si>
  <si>
    <t>There are many positive aspects of using generated derivative narratives to support learning. Here are a few of the most notable:
Personalization: Derivative narratives can be personalized to the individual learner's interests and needs. This can help to make the learning experience more engaging and effective.
Flexibility: Derivative narratives can be accessed on demand, which gives learners the flexibility to learn at their own pace and in their own time.
Interactivity: Derivative narratives can be interactive, which allows learners to interact with the content and actively participate in the learning process.
Engagement: Derivative narratives can be engaging, which can help to keep learners motivated and interested in the learning material.
Accessibility: Derivative narratives can be accessible to learners with a variety of disabilities. This can help to ensure that all learners have the opportunity to access and benefit from the learning material.
Overall, generated derivative narratives offer a number of potential benefits for supporting learning. They can be personalized, flexible, interactive, engaging, and accessible. These features make them a promising tool for supporting learning in a variety of settings.
Here are some additional thoughts on the positive aspects of generated derivative narratives:
They can help to make learning more fun and engaging. Narratives are a natural way for humans to learn, and they can help to make the learning process more engaging and memorable.
They can help to make learning more relevant to the learner's interests. By personalizing the narratives to the learner's interests, they can be more likely to stay engaged and motivated.
They can help to make learning more accessible to a wider range of learners. By making the narratives interactive and accessible, they can be more accessible to learners with different learning styles and abilities.
I believe that generated derivative narratives have the potential to revolutionize the way we learn. They offer a number of potential benefits that can make learning more fun, engaging, and accessible. I am excited to see how they are used to support learning in the future.</t>
  </si>
  <si>
    <t>There are a few potential drawbacks to using generated derivative narratives to support learning. Here are a few of the most notable:
Accuracy: Derivative narratives are created by algorithms, and as such, they are not always accurate. This is especially true for complex topics or topics that require a deep understanding of the material.
Bias: Derivative narratives can be biased, depending on the data that is used to train the algorithms. This can be a problem if the data is not representative of the population of learners.
Lack of creativity: Derivative narratives can lack creativity, as they are based on existing data. This can make them less engaging for some learners.
Cost: Generating derivative narratives can be expensive, as it requires the use of powerful algorithms and computing resources. This can limit their use in some settings.
Overall, generated derivative narratives offer a number of potential benefits for supporting learning. However, there are also some potential drawbacks that should be considered. It is important to weigh the benefits and drawbacks before deciding whether or not to use generated derivative narratives to support learning.
Here are some additional thoughts on the potential drawbacks of generated derivative narratives:
Accuracy: It is important to note that the accuracy of generated derivative narratives can vary depending on the quality of the data that is used to train the algorithms. If the data is not accurate or representative, the narratives may also be inaccurate.
Bias: It is also important to be aware of the potential for bias in generated derivative narratives. This is because the algorithms that are used to generate the narratives are trained on data that is created by humans. As such, the narratives may reflect the biases that are present in the data.
Lack of creativity: Some learners may find that generated derivative narratives lack creativity. This is because the narratives are based on existing data, and they may not be as engaging as narratives that are created by humans.
Cost: The cost of generating derivative narratives can be a barrier to their use in some settings. This is because it requires the use of powerful algorithms and computing resources.
I believe that it is important to be aware of the potential drawbacks of generated derivative narratives before using them to support learning. However, I also believe that the potential benefits of these narratives outweigh the drawbacks. With careful development and use, generated derivative narratives can be a powerful tool for supporting learning.</t>
  </si>
  <si>
    <t xml:space="preserve">
Sure. My score of 10 out of 20 for the mental demand of watching the recommended derivative video narratives is based on the following factors:
The complexity of the concepts being presented: The videos covered a variety of concepts, some of which were more complex than others. The more complex the concepts, the more mental effort I had to put in to understand them. For example, the video on delivery covered a number of different concepts, such as eye contact, gestures, and vocal variety. These concepts are all relatively complex, and they required me to think about them carefully in order to understand them.
The amount of visual information in the videos: The videos used a lot of visual information, such as charts, graphs, and diagrams. This visual information helped to illustrate the concepts being presented, but it also required me to pay attention and interpret the information. For example, the video on visual aids showed a number of different types of visual aids, and I had to think about how each type of visual aid could be used to support the presentation of a particular concept.
The length of the videos: The videos were a total of 8 minutes long. This is not a long time, but it was long enough that I had to focus and pay attention to the content. I found that I had to concentrate for the entire duration of the videos in order to keep up with the information being presented.</t>
  </si>
  <si>
    <t>Sure. My score of 7 out of 20 for the effort required to watch the recommended derivative video narratives is based on the following factors:
The complexity of the concepts being presented: The videos covered a variety of concepts, some of which were more complex than others. The more complex the concepts, the more mental effort I had to put in to understand them. However, the concepts in the videos were not too complex, so I did not have to work too hard to understand them.
The amount of visual information in the videos: The videos used a lot of visual information, such as charts, graphs, and diagrams. This visual information helped to illustrate the concepts being presented, but it also required me to pay attention and interpret the information. However, the visual information in the videos was not too overwhelming, so I was able to follow along without too much difficulty.
The length of the videos: The videos were a total of 8 minutes long. This is not a long time, but it was long enough that I had to focus and pay attention to the content. However, I did not find the videos to be too long or tiring, so I was able to watch them without too much effort.</t>
  </si>
  <si>
    <t>I would rate my level of frustration while watching the recommended derivative video narratives to support my learning as 1 out of 20. I did not feel any discouragement, irritation, stress, or annoyance while watching the videos. I found the videos to be well-made and informative, and I was able to follow along without any difficulty.
Here are some factors that influenced my rating of my frustration level:
The clarity of the content: The videos were clear and easy to understand. The narrator spoke clearly and slowly, and the visuals were helpful in illustrating the concepts being presented.
The pacing of the videos: The videos were paced well. The narrator did not speak too quickly or too slowly, and there were enough pauses to allow me to absorb the information.
The overall quality of the videos: The videos were well-made and professional. The audio and visuals were clear and high-quality, and the overall presentation was engaging and informative.</t>
  </si>
  <si>
    <t xml:space="preserve">Please eSure. My score of 15 out of 20 for my performance in identifying new useful terms from watching the recommended derivative video narratives is based on the following factors:
The number of new terms that I learned: I was able to identify a number of new terms that I was not familiar with before. This is a good indication that I was able to learn new information from the videos.
The clarity of the definitions: The definitions of the new terms were clear and easy to understand. This made it easy for me to learn and remember the new terms.
The opportunities for practice: The videos included a number of opportunities for practice, such as quizzes and interactive exercises. This helped me to solidify my understanding of the new terms.
xplain your score.
</t>
  </si>
  <si>
    <t>A1GEOECN72ZMC7</t>
  </si>
  <si>
    <t>Information technology</t>
  </si>
  <si>
    <t>arrangement, apparatus</t>
  </si>
  <si>
    <t>transfer,collection</t>
  </si>
  <si>
    <t>flipchart,projectors</t>
  </si>
  <si>
    <t>aspect,trait</t>
  </si>
  <si>
    <t>Explain the content in a simple way and also don't make fancy transitions</t>
  </si>
  <si>
    <t>be clear about your presentation and create an effective presentation and use visual aids to aid the presentation</t>
  </si>
  <si>
    <t>It is used for easy interacting and adapting towards the presenters point of view</t>
  </si>
  <si>
    <t>Switching towards derivative narratives is time consuming and it is unrealistic in context of standardized test and also the concept of learning styles in unproven</t>
  </si>
  <si>
    <t>it actually creates a situation that allows me to reach beyond prior experiences so it does take half of the mental demand</t>
  </si>
  <si>
    <t>It is a video narrative it is easy to watch and doesn't take much effort</t>
  </si>
  <si>
    <t>since it is video derivative method its doesn't make frustrated</t>
  </si>
  <si>
    <t>since it is new way of learning and and also it provide prior experiences the performance is high</t>
  </si>
  <si>
    <t>A3T6PRR1KKNI08</t>
  </si>
  <si>
    <t>IT FIELD</t>
  </si>
  <si>
    <t>an introduction detailing the purpose and structure of the talk; a body covering the main points; and a conclusion summarising and highlighting the significance of your talk.</t>
  </si>
  <si>
    <t>impromptu, extemporaneous, manuscript, and memorized.</t>
  </si>
  <si>
    <t>Common technologies used to share visual aids include projectors, presentation applications, and whiteboard</t>
  </si>
  <si>
    <t>A good presentation should be concise and should be focused on the topic. It should not move off-track.</t>
  </si>
  <si>
    <t xml:space="preserve">Main points are not intended to stand alone. Instead, speakers must back up their main points
by offering up examples, statistics, facts, anecdotes, or other information that contribute to the
audience’s understanding of the main points. These are sub-points, which are used to help
support the main points. 
</t>
  </si>
  <si>
    <t>The benefits of a differentiated process in the classroom include greater student engagement, social and academic inclusivity, and greater confidence for students and teachers.</t>
  </si>
  <si>
    <t>Some argue that there is not enough time to successfully implement differentiated instruction.</t>
  </si>
  <si>
    <t>GOOD TO STUDY</t>
  </si>
  <si>
    <t>A1F3HF70PF8G97</t>
  </si>
  <si>
    <t>architecture, construction, design</t>
  </si>
  <si>
    <t>transmit, give, transfer</t>
  </si>
  <si>
    <t>visual structure, visual interconnected</t>
  </si>
  <si>
    <t>visual film, webminar, seminar</t>
  </si>
  <si>
    <t>There are several transitions and slides which is used to deliver a presentation in a particular styles for that one can use photoshop. It takes work and forethought to use powerpoint well. Break down the previous slides into minimum essential components. use structures to build an ideas. use visuals are the common way and 65% of people are visual learners</t>
  </si>
  <si>
    <t>checklist for an effective presentation, using different kinds of visual aids such as powerpoint using graphs, whiteboard with marker pens, sounds, use visual aids to the presentation. Audience attention increases as you signal the end of the talk</t>
  </si>
  <si>
    <t>checklist is easy to organize the essential things for presentation</t>
  </si>
  <si>
    <t>some lengthy conversations are negative</t>
  </si>
  <si>
    <t>It is about to remind lot of points from the presentation</t>
  </si>
  <si>
    <t>It should take lot of efforts for final output delivery</t>
  </si>
  <si>
    <t>It doesn't seems frustration. Instead it gives best performance</t>
  </si>
  <si>
    <t>It looks best performance for the overall output of presentation</t>
  </si>
  <si>
    <t>AOP5RF7KKTX8W</t>
  </si>
  <si>
    <t>epithet</t>
  </si>
  <si>
    <t>consignment distribution shipment</t>
  </si>
  <si>
    <t>they can increase the audience understanding</t>
  </si>
  <si>
    <t>presenting or making</t>
  </si>
  <si>
    <t>structure</t>
  </si>
  <si>
    <t>positive</t>
  </si>
  <si>
    <t>negative</t>
  </si>
  <si>
    <t>A3LXCMY8L2JOA3</t>
  </si>
  <si>
    <t>arrangement,apparatus</t>
  </si>
  <si>
    <t>explain the content in the simple way and also don't make fancy transitions</t>
  </si>
  <si>
    <t>Be clear about the presentation and create an effective presentation and use visual aids to aid the presentation</t>
  </si>
  <si>
    <t>It is easy for interacting and adapting towards the presenters point of view</t>
  </si>
  <si>
    <t>Switching towards derivative narratives is time consuming and it is unrealistic in context of standardized test and also the concept of learning styles is unproven</t>
  </si>
  <si>
    <t>it is a video narrative and it is easy to watch and learn it doesn't take much effort</t>
  </si>
  <si>
    <t>Since it is a video derivative learning it almost look like our daily consumption of internet it makes much more easier to learn in this method so it does not frustrating</t>
  </si>
  <si>
    <t>since its new way of learning and it also provides prior experience the performance is also high</t>
  </si>
  <si>
    <t>A1O5EIEK0HONJJ</t>
  </si>
  <si>
    <t>transfer, collection</t>
  </si>
  <si>
    <t>flipchart, projectors</t>
  </si>
  <si>
    <t>aspect, train</t>
  </si>
  <si>
    <t>explain the content in a simple way and also doesn't make fancy transitions</t>
  </si>
  <si>
    <t>Be clear about your presentation and create an effective presentation and use visual aids to aid the presentation</t>
  </si>
  <si>
    <t>It is used for easy interacting and adapting towards the presenter point of view</t>
  </si>
  <si>
    <t>Switching towards derivative narratives is time consuming and it is unrealistic in the context of standardized test and also the concept of learning styles in unproven</t>
  </si>
  <si>
    <t>It actually creates a situation that allows me to reach beyond prior experiences so it does take half of the mental demand comparing to normal method</t>
  </si>
  <si>
    <t>it is video narrative it is easy to watch and learn and doesn't take much effort</t>
  </si>
  <si>
    <t>Since it is video narrative method it doesn't make frustrated</t>
  </si>
  <si>
    <t>since it is easy way of learning the performance is also high</t>
  </si>
  <si>
    <t>A2PI9FQWMWE8J3</t>
  </si>
  <si>
    <t>ART</t>
  </si>
  <si>
    <t>Organization, framework, hierarchy, outline, coherence, template, sections, sequence, flow, predetermined arrangement, chronological order, cohesion, plan, pattern, rules, guidelines, steps</t>
  </si>
  <si>
    <t>Confidence, articulation, body language, mannerisms, enunciation, volume, intonation, pause, emotion, expression, posture, clarity, fluency, cadence, visual aids, inflection, diction, voice.</t>
  </si>
  <si>
    <t>Presentation slides, graphs, charts, animations, images, diagrams, videos, props, objects, photographs, drawings, pictures.</t>
  </si>
  <si>
    <t>Engagement, focus, enthusiasm, eye contact, relevance, motivation, delivery style, preparation, timeliness, interactivity, humor, poise, professionalism.</t>
  </si>
  <si>
    <t>Delivery: It is important to have confidence in your delivery. Maintain good body language and ensure you articulate clearly.
Structure: Structure your presentation in an organized way that is easy to understand with a clear outline.
Visual Aids: Use visuals to make your presentation more engaging and memorable.
Presentation Attributes: Focus on being engaging and enthusiasm, have eye contact with the audience and interact with them, ensure the presentation is relevant, and maintain a professional appearance.
Relationships: Delivery, structure, visual aids and presentation attributes are all important to consider when giving a presentation. They all work together to ensure a successful presentation. Delivery helps the audience understand the content of the presentation, structure keeps the presentation organized, visual aids make the presentation more engaging, and presentation attributes ensure professionalism and enthusiasm.</t>
  </si>
  <si>
    <t>Delivery: Speak clearly and confidently, use pauses, inflection and emotion when appropriate, and pay attention to volume, intonation and diction.
Structure: Plan the presentation ahead of time, create a hierarchical structure, use templates and predetermined arrangements, and follow a sequence to ensure coherence and cohesion.
Visual Aids: Utilize slides, images, videos, diagrams and other visuals to help the audience understand the content of the presentation better.</t>
  </si>
  <si>
    <t>I find the generated derivative narratives to be extremely positive for supporting learning because they provide a comprehensive overview of the entire topic in a concise and organized manner. They also provide additional details and examples that help to explain the main concepts and relationships between them. The generated derivative narratives make it easy to understand the main points about a presentation and to identify important information that must be included when making a presentation.</t>
  </si>
  <si>
    <t>One of the potential negatives with generated derivative narratives to support learning is that they can only provide general information on a given topic. While they provide a great overview of the main points and the relationships between them, they may miss some of the finer details that could be important for a successful presentation. Additionally, some of the examples and concepts provided may not be relevant to the particular situation or audience.</t>
  </si>
  <si>
    <t>A21ZMCNSIREHT4</t>
  </si>
  <si>
    <t>HEALTH CARE</t>
  </si>
  <si>
    <t>Use commas to separate three or more words, phrases, or clauses written in a series</t>
  </si>
  <si>
    <t>Commas are used to separate three or more words, phrases, or clauses in a series</t>
  </si>
  <si>
    <t>se commas to set off phrases that express contrast. Example: Some say the world will end in ice, not fire. It was her money</t>
  </si>
  <si>
    <t>Use commas to separate three or more words, phrases, or clauses written in a series. Example: George traveled to Spain, France, and Germany. Use commas to separate two or more coordinate adjectives that describe the same noun</t>
  </si>
  <si>
    <t>A898CLESYSR9U</t>
  </si>
  <si>
    <t>Biochemistry</t>
  </si>
  <si>
    <t>title, summary of the topic, topic name list.</t>
  </si>
  <si>
    <t>good pronunciation, writing skill, reading skill.</t>
  </si>
  <si>
    <t>smoothly pronunciation of the words. good presentation slide.</t>
  </si>
  <si>
    <t>nice presentation process</t>
  </si>
  <si>
    <t>power point basics, layout , writing skill</t>
  </si>
  <si>
    <t>presentation skills, neat and clean presentation.</t>
  </si>
  <si>
    <t>yes. it provides useful information</t>
  </si>
  <si>
    <t>i put lot of effort</t>
  </si>
  <si>
    <t>A2RIDNO7OJP9M3</t>
  </si>
  <si>
    <t>HEALTHCARE</t>
  </si>
  <si>
    <t>Use a comma to separate three or more words, phrases, or clauses written in a series. (A comma is necessary before the last</t>
  </si>
  <si>
    <t>While a period ends a sentence full-stop, a comma is a smaller, softer pause. It can separate words</t>
  </si>
  <si>
    <t>Use a comma to separate introductory words, phrases, or clauses from the main sentence: Because she didn't set her alarm,</t>
  </si>
  <si>
    <t>The main points of any speech are the key pieces of information or arguments contained within the talk or presentation</t>
  </si>
  <si>
    <t>something</t>
  </si>
  <si>
    <t>A30FIWN7YG5OAX</t>
  </si>
  <si>
    <t>scinece</t>
  </si>
  <si>
    <t>A23QWHVR69XW8W</t>
  </si>
  <si>
    <t>Some say the world will end in ice, not fire.</t>
  </si>
  <si>
    <t>The main points of any speech are the key pieces of information or arguments contained within the talk or presentation.</t>
  </si>
  <si>
    <t>Clearly define your objectives before making a presentation.</t>
  </si>
  <si>
    <t>good one</t>
  </si>
  <si>
    <t>nice one</t>
  </si>
  <si>
    <t>A303DQ9H634OUI</t>
  </si>
  <si>
    <t>A structure can be a skyscraper, an outhouse, your body, or a sentence. Structure is from the Latin word structura which means "a fitting together, building." Although it's certainly used to describe buildings.</t>
  </si>
  <si>
    <t>photographs, infographics, diagrams, videos, and data charts and graphs.</t>
  </si>
  <si>
    <t>used to style SVG elements and can be used as CSS properties.</t>
  </si>
  <si>
    <t>allow teachers to genuinely engage students in the story's message.</t>
  </si>
  <si>
    <t>the amount of work where the execution of a specific task requires that employees perform mental processes</t>
  </si>
  <si>
    <t>Normal</t>
  </si>
  <si>
    <t>A10OG56DIB3YOB</t>
  </si>
  <si>
    <t>construction</t>
  </si>
  <si>
    <t>Material structures include man-made objects such as buildings and machines and natural objects such as biological organisms, minerals and chemicals.</t>
  </si>
  <si>
    <t xml:space="preserve">A Delivery Associate (DA) ensures that products are delivered on time and in the proper condition. A DA packs and loads products onto vans before delivering orders to customers on predetermined routes.
</t>
  </si>
  <si>
    <t xml:space="preserve">Five common types of visual aids are photographs, infographics, diagrams, videos, and data charts and graphs, such as pie charts and bar charts.
</t>
  </si>
  <si>
    <t>The competent leader is also a competent speaker: They understand their audience and speak in terms and language they understand and can relate .</t>
  </si>
  <si>
    <t xml:space="preserve">Visual aids include objects, images, diagrams, data graphs, charts such as pie charts, and moving images such as videos. Common technologies used to share visual aids include projectors, presentation applications, and whiteboards
</t>
  </si>
  <si>
    <t xml:space="preserve">Visual aids include objects, images, diagrams, data graphs, charts such as pie charts, and moving images such as videos. Common technologies used to share visual aids include projectors, presentation applications, and whiteboards.Oct 25, 2021
</t>
  </si>
  <si>
    <t>because any problems or sitution keep clam on my self</t>
  </si>
  <si>
    <t>full effort on myself by my anything</t>
  </si>
  <si>
    <t>any sitution no frustration</t>
  </si>
  <si>
    <t>performance is very effectivily</t>
  </si>
  <si>
    <t>A280JTF4UZDE8R</t>
  </si>
  <si>
    <t>Use commas to separate independent clauses when they are joined by any of these seven coordinating conjunctions: and, but, for, or, nor, so, yet.</t>
  </si>
  <si>
    <t>Visual aids are visual materials, such as pictures, charts, and diagrams, that help people understand and remember information shared in an oral presentation. When giving a speech or presentation, a speaker communicates information orally.</t>
  </si>
  <si>
    <t>A2BFNLFR4EOUAP</t>
  </si>
  <si>
    <t>ALASKA</t>
  </si>
  <si>
    <t>THATS ONLY</t>
  </si>
  <si>
    <t>Video narrative: Learning GESTURE by linking it to its children concepts SMILE and HANDGESTURE (Click on the link, it will open in a new tab. You can also copy the link and open it in a new tab/window in your browser.) This narrative includes 5 video segments. [The introduction text in the video narrative gives a clear idea of the aim of the narrative.]</t>
  </si>
  <si>
    <t>Video narrative: Learning GESTURE by linking it to its children concepts SMILE and HANDGESTURE (Click on the link, it will open in a new tab. You can also copy the link and open it in a new tab/window in your browser.) This narrative includes 5 video segments. [All video segments clearly link to the presentation skills areas mentioned in the introduction.]</t>
  </si>
  <si>
    <t>Video narrative: Learning GESTURE by linking it to its children concepts SMILE and HANDGESTURE (Click on the link, it will open in a new tab. You can also copy the link and open it in a new tab/window in your browser.) This narrative includes 5 video segments. [The descriptions which introduce each video segment provide a useful summary.]</t>
  </si>
  <si>
    <t>Video narrative: Learning GESTURE by linking it to its children concepts SMILE and HANDGESTURE (Click on the link, it will open in a new tab. You can also copy the link and open it in a new tab/window in your browser.) This narrative includes 5 video segments. [All video segments provide relevant content for presentation skills learning.]</t>
  </si>
  <si>
    <t>Video narrative: Learning GESTURE by linking it to its children concepts SMILE and HANDGESTURE (Click on the link, it will open in a new tab. You can also copy the link and open it in a new tab/window in your browser.) This narrative includes 5 video segments. [The concluding text at the end of the video narrative provides appropriate summary.]</t>
  </si>
  <si>
    <t>Video narrative: Learning GESTURE by linking it to its children concepts SMILE and HANDGESTURE (Click on the link, it will open in a new tab. You can also copy the link and open it in a new tab/window in your browser.) This narrative includes 5 video segments. [This video narrative is useful for learning presentation skills.]</t>
  </si>
  <si>
    <t>Video narrative: Learning AUDIENCE by linking it to it children concept FEEDBACK (Click on the link, it will open in a new tab. You can also copy the link and open it in a new tab/window in your browser.) This narrative includes 6 video segments. [The introduction text in the video narrative gives a clear idea of the aim of the narrative.]</t>
  </si>
  <si>
    <t>Video narrative: Learning AUDIENCE by linking it to it children concept FEEDBACK (Click on the link, it will open in a new tab. You can also copy the link and open it in a new tab/window in your browser.) This narrative includes 6 video segments. [All video segments clearly link to the presentation skills areas mentioned in the introduction.]</t>
  </si>
  <si>
    <t>Video narrative: Learning AUDIENCE by linking it to it children concept FEEDBACK (Click on the link, it will open in a new tab. You can also copy the link and open it in a new tab/window in your browser.) This narrative includes 6 video segments. [The descriptions which introduce each video segment provide a useful summary.]</t>
  </si>
  <si>
    <t>Video narrative: Learning AUDIENCE by linking it to it children concept FEEDBACK (Click on the link, it will open in a new tab. You can also copy the link and open it in a new tab/window in your browser.) This narrative includes 6 video segments. [All video segments provide relevant content for presentation skills learning.]</t>
  </si>
  <si>
    <t>Video narrative: Learning AUDIENCE by linking it to it children concept FEEDBACK (Click on the link, it will open in a new tab. You can also copy the link and open it in a new tab/window in your browser.) This narrative includes 6 video segments. [The concluding text at the end of the video narrative provides appropriate summary.]</t>
  </si>
  <si>
    <t>Video narrative: Learning AUDIENCE by linking it to it children concept FEEDBACK (Click on the link, it will open in a new tab. You can also copy the link and open it in a new tab/window in your browser.) This narrative includes 6 video segments. [This video narrative is useful for learning presentation skills.]</t>
  </si>
  <si>
    <t>The Super Ordinate Video Narratives with the short description are useful to [Identify key points related to giving presentations]</t>
  </si>
  <si>
    <t>The Super Ordinate Video Narratives with the short description are useful to [Focus on key points at a time]</t>
  </si>
  <si>
    <t>The Super Ordinate Video Narratives with the short description are useful to [Identify key topics/concepts to learn]</t>
  </si>
  <si>
    <t>The Super Ordinate Video Narratives with the short description are useful to [Link main points mentioned in the video]</t>
  </si>
  <si>
    <t>What do you find positive about the recommended Super Ordinate Video Narratives for learning?</t>
  </si>
  <si>
    <t>What do you find negative about the recommended Super Ordinate Video Narratives for learning?</t>
  </si>
  <si>
    <t>bones of presentation</t>
  </si>
  <si>
    <t>speech, information, visuals, understanding</t>
  </si>
  <si>
    <t>medium, slides, graphs, images, keys, labels</t>
  </si>
  <si>
    <t>exciting, monotonous, educational,</t>
  </si>
  <si>
    <t>gestures and hand movements can either add or detract from delivery. Smaller gestures and natural movements preferred as they add emphasis without detracting.</t>
  </si>
  <si>
    <t>Don't drown the audience in unnecessary points and data, conveying data via a story can be helpful, but you have to be committed and truthful about story to come off authentic and relatable, simplify slides to the most important points</t>
  </si>
  <si>
    <t>I like that it takes from several different sources. One might find one presenter more to their liking and then have the ability to watch their entire video.</t>
  </si>
  <si>
    <t>Some of the shorter clips could be cited without proper context.</t>
  </si>
  <si>
    <t>It was mentally demanding in the same way watching any video is. One must keep concentrated on the speaker and the video itself.</t>
  </si>
  <si>
    <t>There was effort in the time it took as well as the attention it tood.</t>
  </si>
  <si>
    <t>It was fairly low frustration, besides a time or two when a video was slow to load.</t>
  </si>
  <si>
    <t>I think there was a lot of different information from different sources and styles. I was able to latch onto some key points, but others tended to wash over as there were a lot to keep track of.</t>
  </si>
  <si>
    <t>AX8EX2QI5HIQQ</t>
  </si>
  <si>
    <t>Engineering</t>
  </si>
  <si>
    <t>Framework,Organization,Flow,Subpoints,Body</t>
  </si>
  <si>
    <t xml:space="preserve">Tone of voice,Pace
</t>
  </si>
  <si>
    <t>Slides,power point, presentation</t>
  </si>
  <si>
    <t>Clear,Concise,Engaging</t>
  </si>
  <si>
    <t>deliver the points to the audience</t>
  </si>
  <si>
    <t>presentation to the audience</t>
  </si>
  <si>
    <t>way of approaching's the audience</t>
  </si>
  <si>
    <t>nothing to negative</t>
  </si>
  <si>
    <t>what i felt the video watching narration method</t>
  </si>
  <si>
    <t>what i felt i mentioned</t>
  </si>
  <si>
    <t>A22KRF782ELLB0</t>
  </si>
  <si>
    <t>information</t>
  </si>
  <si>
    <t>segmented, transitional, overall, connected</t>
  </si>
  <si>
    <t>personable, authoritative, straightforward</t>
  </si>
  <si>
    <t>simple, easy to understand, highly contrasted</t>
  </si>
  <si>
    <t>fully covers the topic, addresses the key points, answers the main questions</t>
  </si>
  <si>
    <t>using gestures as part of your delivery to engage with the audience more and deliver your message more effectively, using positivity during the presentation to connect with the audience</t>
  </si>
  <si>
    <t>getting feedback from others about your presentation before delivering it, making a lasting impression on the audience, delivering your message and relating to people in the audience</t>
  </si>
  <si>
    <t>I found the suggestions to be pretty solid as far as what I should do to engage with the audience better during a presentation. The presenters were pretty good at delivering a focused message without a lot of fluff.</t>
  </si>
  <si>
    <t>I suppose there could have been a more engaging way to deliver the messages, but it was good enough for me. It might have been nice to see more visualizations or graphics on-screen.</t>
  </si>
  <si>
    <t>It was all pretty straightforward and didn't require that much thought.</t>
  </si>
  <si>
    <t>I didn't have to work that hard to focus since it was pretty easy to follow.</t>
  </si>
  <si>
    <t>I felt no frustration during the videos.</t>
  </si>
  <si>
    <t>It was all laid out pretty well.</t>
  </si>
  <si>
    <t>Logical progression
Main points
Subpoints
Introduction
Body
Conclusion
Opening statement
Closing remarks
Transition
Slide structure
Bullet points
Visual aids
Slide layout
Information architecture
Key takeaways
Section headings
Subsections
Chronological order
Spatial order
Problem-solution structure</t>
  </si>
  <si>
    <t>Posture
Confidence
Enthusiasm
Pace
Volume
Clarity
Articulation
Intonation
Pause
Emphasis
Modulation
Pronunciation
Audience engagement
Audience interaction
Presence
Charisma
Energy
Dynamic delivery
Audience connection
Stage presence
Delivery style
Persuasion
Conviction
Authenticity
Emotion</t>
  </si>
  <si>
    <t>PowerPoint
Keynote
Prezi
Charts
Graphs
Diagrams
Infographics
Images
Photographs
Illustrations
Icons
Clipart
Visual data
Tables
Flowcharts
Process diagrams
Bar charts
Pie charts
Line graphs
Scatter plots
Gantt charts
Venn diagrams
Maps
Timelines
SmartArt
Bullet points</t>
  </si>
  <si>
    <t>Clarity
Conciseness
Coherence
Relevance
Structure
Engagement
Impact
Conviction
Confidence
Authenticity
Credibility
Professionalism
Adaptation
Rehearsal
Flexibility
Creativity
Originality
Memorability
Persuasiveness
Interactivity
Visual appeal
Clear message
Effective delivery
Audience connection
Thoughtful content
Logical flow
Well-preparedness</t>
  </si>
  <si>
    <t>Based on the information provided, here are the main points and concepts related to DELIVERY, STRUCTURE, VISUAL AIDS, and PRESENTATION ATTRIBUTES:
DELIVERY:
- The video narrative emphasizes the importance of learning presentation skills.
- The video focuses on learning about gestures as a component of delivery.
- Gestures are a key aspect of effective delivery and contribute to engaging the audience.
STRUCTURE:
- While the narrative does not explicitly discuss structural elements, the focus is more on delivery and gestures.
VISUAL AIDS:
- The video narrative does not specifically mention visual aids or their role in presentations.
PRESENTATION ATTRIBUTES:
- The main attribute highlighted here is the effective use of gestures as part of delivery.
- The video segments extracted from popular YouTube videos provide insights into smile, hand gestures, and gestures as a whole.
Main Concepts and Relationships:
- Learning about gestures (such as smile, hand gestures, and gestures in general) is the central focus of the video narrative.
- The relationship between gestures and delivery is highlighted, emphasizing how gestures contribute to effective communication during a presentation.
- The video mentions specific time points and durations for segments related to smile, hand gestures, and gestures in different YouTube videos.
- The narrative suggests that the video segments were automatically extracted and linked based on a theory for concept learning.
- The overall goal is to provide viewers with helpful insights into gestures and their role in improving presentation delivery.
Overall, the narrative seems to primarily emphasize the significance of incorporating appropriate gestures into presentation delivery.</t>
  </si>
  <si>
    <t>From the provided video narrative, here are the main points, concepts, and relationships related to DELIVERY, STRUCTURE, VISUAL AIDS, and PRESENTATION ATTRIBUTES:
DELIVERY:
- The focus is on learning about the audience as a component of delivery.
- The concept of feedback is highlighted as part of audience engagement and its role in enhancing delivery.
- The video segments emphasize the connection between feedback and effective presentation delivery.
STRUCTURE:
- The narrative does not explicitly address structural elements of presentations; the primary focus is on delivery and audience-related concepts.
VISUAL AIDS:
- The video narrative does not specifically mention visual aids or their role in presentations.
PRESENTATION ATTRIBUTES:
- The main attribute discussed here is the understanding of the audience and their feedback.
- Feedback is highlighted as a crucial component of audience engagement and improving presentation skills.
Main Concepts and Relationships:
- The video narrative revolves around understanding the audience as part of effective delivery.
- The video segments mention feedback and its connection to audience engagement and delivery improvement.
- The narrative features specific time points and durations for segments related to feedback and the audience from different YouTube videos.
- The relationship between feedback, audience engagement, and delivery enhancement is underscored.
- The ultimate goal is to provide viewers with insights into how audience understanding and feedback contribute to better presentation delivery.
Overall, the narrative highlights the importance of considering the audience's perspective and feedback for enhancing presentation delivery.</t>
  </si>
  <si>
    <t>Focused Content: The video narratives are specifically tailored to learning about different aspects of presentation skills, such as gestures, audience engagement, and feedback.
Segmented Approach: The video segments are divided into smaller, manageable parts, allowing learners to focus on specific concepts without feeling overwhelmed.
Variety of Sources: The video segments are extracted from popular YouTube videos, indicating that the content comes from a diverse range of sources, potentially offering different perspectives and approaches to presentation skills.
Concept Learning Theory: The video narratives are created based on a theory for concept learning, suggesting a structured and methodical approach to presenting information effectively.
Time Markers: Each video segment starts at a specific time point in the video, making it easy for learners to locate and access the relevant content quickly.
Duration Information: The provided duration information for each segment helps learners gauge the time commitment required for each concept.
Algorithmic Extraction: The use of algorithms for segmentation, characterization, and linking indicates an automated process that could efficiently curate and organize content.
Re-Watch Capability: Learners are encouraged to re-watch or explore other parts of the video, allowing them to review and reinforce their understanding as needed.
Relevance: The content is aligned with the topic of presentation skills, which is likely to be relevant and beneficial for individuals looking to improve their presentation abilities.</t>
  </si>
  <si>
    <t>Limited Context: The video segments might lack the broader context provided by the complete videos. Learners might miss out on the full depth and explanation of concepts due to the segmented approach.
Fragmented Understanding: Watching segmented video content might lead to a fragmented understanding of the concepts, as learners might miss the flow and progression of ideas within the full videos.
Dependency on Algorithms: The algorithmic extraction of video segments might result in segments that are not perfectly aligned with the desired concepts, leading to potential confusion or incomplete information.
Lack of Interaction: Video narratives might not allow for direct interaction with instructors or peers, limiting opportunities for asking questions or discussing concepts.
Content Quality: The quality of the original YouTube videos from which segments are extracted can vary significantly. Some videos might provide accurate and valuable information, while others could be less reliable or engaging.
No Personalization: The video narratives are not personalized to the individual learner's needs, learning style, or current skill level, which could lead to a less tailored learning experience.
Limited Learning Formats: Video-based learning might not cater to all learning preferences. Some individuals might prefer other formats like written content, interactive exercises, or live sessions.
Dependency on Visual Content: The video narratives assume learners can access and interpret visual content. This might not be suitable for visually impaired individuals or those who prefer text-based content.
Possible Overemphasis: By focusing heavily on specific concepts like gestures or audience engagement, the narratives might inadvertently overshadow other equally important presentation skills and attributes.</t>
  </si>
  <si>
    <t>It required high amount of focus</t>
  </si>
  <si>
    <t>Judgement required very high effort</t>
  </si>
  <si>
    <t>It was quite enjoyable</t>
  </si>
  <si>
    <t>I feel that I did good.</t>
  </si>
  <si>
    <t>A26UAJWMMNN351</t>
  </si>
  <si>
    <t>script, timing</t>
  </si>
  <si>
    <t>speech, words, posture</t>
  </si>
  <si>
    <t>clothing, glasses</t>
  </si>
  <si>
    <t>confidence, charisma</t>
  </si>
  <si>
    <t>Gestures, influence on audience,</t>
  </si>
  <si>
    <t>Feedback from colleagues, rehearsing talk, technique</t>
  </si>
  <si>
    <t>It gives great advice. They bring up suggestions I had not thought of.</t>
  </si>
  <si>
    <t>It takes a lot of time and effort to go through all of them.</t>
  </si>
  <si>
    <t>It was demanding but not overly.</t>
  </si>
  <si>
    <t>I had to concentrate to get the main pointers.</t>
  </si>
  <si>
    <t>I was not frustrated by the project.</t>
  </si>
  <si>
    <t>I think I did average and got the important points.</t>
  </si>
  <si>
    <t>A3UV55HC87DO9C</t>
  </si>
  <si>
    <t>Introduction, Body, Conclusion</t>
  </si>
  <si>
    <t>Tone, Speed, Volume</t>
  </si>
  <si>
    <t>Charts, Diagrams, Pictures, Slides, Text</t>
  </si>
  <si>
    <t>Lengthy, Informative, Factual</t>
  </si>
  <si>
    <t>Use small gestures, smile, focus on posture, pause after a key idea</t>
  </si>
  <si>
    <t>Sometimes saying less is more, rehearse enough in front of others to get feedback, give a brief rundown, know your audience when it comes to delivery, good presentations can change what the audience believes</t>
  </si>
  <si>
    <t>It's easy to learn something by starting with a concept that is easy to understand which is usually a generic idea.</t>
  </si>
  <si>
    <t>When something is too generic, it can be dull.</t>
  </si>
  <si>
    <t>I had to pay close attention because the concepts were ver specific.</t>
  </si>
  <si>
    <t>It required effort high effort because the sections of video were very focused. They generally went over key points so I really had to pay attention to every single word that was said.</t>
  </si>
  <si>
    <t>The only real issue I had was the page was a little slow to load. Also kind of frustrating to watch a video in the middle. Felt a little lost at times.</t>
  </si>
  <si>
    <t>I feel like I did well given the fact that a lot of the information was new to me.</t>
  </si>
  <si>
    <t>Introduction and Conclusion</t>
  </si>
  <si>
    <t>Content related to topic, smooth presentation</t>
  </si>
  <si>
    <t>Specific video content with excellent quality</t>
  </si>
  <si>
    <t>Good volume, pitch and effective voice</t>
  </si>
  <si>
    <t>The overall presentation with excellent speech, visual aids, engaging, effective.</t>
  </si>
  <si>
    <t>Relevant content, excellent intersection, specific topic</t>
  </si>
  <si>
    <t>Excellent topic, engaging</t>
  </si>
  <si>
    <t>somehow long</t>
  </si>
  <si>
    <t>effective</t>
  </si>
  <si>
    <t>not boring</t>
  </si>
  <si>
    <t>excellency</t>
  </si>
  <si>
    <t>ARTQWWNFA7IOD</t>
  </si>
  <si>
    <t>Introduction
Agenda
Main Points
Transition
Supporting Details
Visual Aids
Flow and Coherence
Conclusion
Q&amp;A and Discussion
Call to Action</t>
  </si>
  <si>
    <t>Engagement
Articulation
Tone
Body Language
Confidence
Pace
Projection
Visual Aids Handling
Interaction
Empathy
Authenticity
Pauses
Variation
Charisma
Adaptation
Enthusiasm
Timing</t>
  </si>
  <si>
    <t>Slides
Charts
Diagrams
Images
Infographics
Maps
Tables
Animations
Icons
Text
Colors
Backgrounds
Fonts
Callouts
Labels
Legends</t>
  </si>
  <si>
    <t>Clarity
Relevance
Structure
Engagement
Impact
Visual Appeal
Conciseness
Variety
Authenticity
Innovation
Interactivity
Credibility
Accessibility
Adaptability
Memorability</t>
  </si>
  <si>
    <t>Interconnected and relevant to every aspect of presentation</t>
  </si>
  <si>
    <t>deliver what expected</t>
  </si>
  <si>
    <t>ALL GOOD</t>
  </si>
  <si>
    <t>NOTHING BAD</t>
  </si>
  <si>
    <t>MANAGED WELL</t>
  </si>
  <si>
    <t>ALLGOOD AND IN CONTROL</t>
  </si>
  <si>
    <t>EVEN FRUSTRATION IN PLACE I THINK OF OF CONSEQUENCES OF IT</t>
  </si>
  <si>
    <t>SPRITUALLY AND PHYSICALLY STRONG TO HANDLE ANY SITUATION THEN EVERYTHING IN CONTROL</t>
  </si>
  <si>
    <t>A1LZWU72K42V92</t>
  </si>
  <si>
    <t>organization, display, outline</t>
  </si>
  <si>
    <t>Speaking, clarity</t>
  </si>
  <si>
    <t>Graphics, artwork</t>
  </si>
  <si>
    <t>display, graphics, artwork</t>
  </si>
  <si>
    <t>hand gesturing, smiling , nodding</t>
  </si>
  <si>
    <t>hand and facial gesturing</t>
  </si>
  <si>
    <t>attention to detail</t>
  </si>
  <si>
    <t>hard but not to hard</t>
  </si>
  <si>
    <t>easily understood</t>
  </si>
  <si>
    <t>not diffucult</t>
  </si>
  <si>
    <t>I think I performed well</t>
  </si>
  <si>
    <t>A2MCG5W6LHSRG9</t>
  </si>
  <si>
    <t>layout, flow, topic, conclusion, intro, main</t>
  </si>
  <si>
    <t>flow, speed, accuracy, interesting, interactive,</t>
  </si>
  <si>
    <t>presentation picture, movie, animated, graphic, bold,</t>
  </si>
  <si>
    <t>flow, topic, content,</t>
  </si>
  <si>
    <t>Mostly focused on Delivery and using both hand gestures and your physicals body language. Being and looking comfortable will be projected to audience</t>
  </si>
  <si>
    <t>The main topic was delivery and using both feedback and understanding the audience.</t>
  </si>
  <si>
    <t>All the videos/content are directly related and your only getting the meat of the content and not the things that aren't important. Easy to sort through large amount of video fast</t>
  </si>
  <si>
    <t>Overlapping ideas or information. Some redundancy</t>
  </si>
  <si>
    <t>The information was all there it doesn't take much effort to watch videos. Main topics and points were also clearly pointed out</t>
  </si>
  <si>
    <t>There isn't much effort needed when information is hand fed to you. The hard work was done by the system.</t>
  </si>
  <si>
    <t>The only thing that is frustrating is content that is too similar or repeated information.</t>
  </si>
  <si>
    <t>I was able to identify new terms and information and understand them.</t>
  </si>
  <si>
    <t>points, focus, highlight concerns</t>
  </si>
  <si>
    <t>problems, discussions, subjects, timeline</t>
  </si>
  <si>
    <t>headings, minutes, handout, significance</t>
  </si>
  <si>
    <t>statistics, recommendations , opportunities , Q&amp;A session</t>
  </si>
  <si>
    <t>expressions, formal or informal language, linking expressions. guiding the audience from one point to the next</t>
  </si>
  <si>
    <t>positive body language, voice and changes in intonation</t>
  </si>
  <si>
    <t>clear and logical structure to follow</t>
  </si>
  <si>
    <t>understand purpose of this presentation</t>
  </si>
  <si>
    <t>summarize the important facts</t>
  </si>
  <si>
    <t>anxiety motivates thorough preparation</t>
  </si>
  <si>
    <t>presentation is impactful and and create a positive impression on targeted audience</t>
  </si>
  <si>
    <t>A4W9APAHFWVLO</t>
  </si>
  <si>
    <t>Energy/Utilities</t>
  </si>
  <si>
    <t>Flow, Outline, Progression, Framework, Segment</t>
  </si>
  <si>
    <t>Tone, Pace, Volume, Energy, Articulation, Body Language</t>
  </si>
  <si>
    <t>Images, Charts, Tables, Graphics, Design, Clarity</t>
  </si>
  <si>
    <t>Content, Storytelling, Memorability</t>
  </si>
  <si>
    <t>The keys to being a powerful public speaker lie in your delivery, presentation, and gestures. Having a positive outlook and smiling will help engage the audience and make them feel the same emotions as you speak. Using appropriate hand gestures will add emphasis to your main points. Finally, practicing multiple times before your presentation allows you to feel comfortable and speak more naturally.</t>
  </si>
  <si>
    <t>The most important ingredient in a successful presentation is resonating with the audience and having a memorable/relatable approach. You can reiterate your points multiple times, and in different ways, to get them to stick with the audience. You can also tell a true, personal story to connect with the audience and help them become engaged with you.</t>
  </si>
  <si>
    <t>I really like how the narratives are short and focus on one or two key areas at a time. I really think that helps the information sink in and the multiple videos about a topic give me more perspectives to connect with.</t>
  </si>
  <si>
    <t>I think the only negative is that some of the videos don't really provide any information and really just waste time before the next video with helpful information can be played.</t>
  </si>
  <si>
    <t>While it was somewhat demanding to grasp the information and retain it, at the end of the day, I was really just sitting back and watching videos.</t>
  </si>
  <si>
    <t>I think the only effortful part was picking out the most useful information from the videos. But, because the videos were short, just about all of the information contained in them was useful.</t>
  </si>
  <si>
    <t>I'm not really sure what I would have to be stressed about. I pretty relaxing to listen to the videos and I felt somewhat empowered by the information I was given in them.</t>
  </si>
  <si>
    <t>I didn't feel like any of the terms used in the videos were new to me. However, learning how to apply them to my presentations was very helpful. I think because the videos were focused on just a few areas of public speaking, retaining the information was easier.</t>
  </si>
  <si>
    <t>intro, body, main points, conclusion, highlights, summary</t>
  </si>
  <si>
    <t>posture, tone, eye contact, cadence</t>
  </si>
  <si>
    <t>pictures, videos, graphs, slides</t>
  </si>
  <si>
    <t>organization, knowledge, effectiveness, clarity, enthusiasm</t>
  </si>
  <si>
    <t>eye contact, smile, relaxed posture, no fidgeting, no hands in pocket</t>
  </si>
  <si>
    <t>rehearse, know your audience, practice, get feedback, have a story to tell, be relatable</t>
  </si>
  <si>
    <t>I find that they are helpful in identifying the topics and giving you ideas to to show you how to become better.</t>
  </si>
  <si>
    <t>Some of the times they really did not deliver in the video segments according to the topics.</t>
  </si>
  <si>
    <t>I think that you had to pay some attention as I think most of the things in the videos you were familiar with. So you pay attention and then think of how these things would be helpful. So you did not to give it all you had since you were familiar with the concepts. Just needed bits and pieces to make it all clear.</t>
  </si>
  <si>
    <t>You just had to listen which is not much work at all.</t>
  </si>
  <si>
    <t>Everything was simple so no frustration.</t>
  </si>
  <si>
    <t>I think I got most of what was said but I could have missed some things.</t>
  </si>
  <si>
    <t>Topic and Conclusion of topic</t>
  </si>
  <si>
    <t>Involving, Engage with audience, Deliver seamlessly.</t>
  </si>
  <si>
    <t>Best quality product, pictures, samples and handouts</t>
  </si>
  <si>
    <t>Well practiced, ready to deliver, clearly featured, point wise discussion</t>
  </si>
  <si>
    <t>Excellent topic selection, motivated, approachable solution and Interactive</t>
  </si>
  <si>
    <t>The summary, narrative, conclusion, related information and excellent delivery skill</t>
  </si>
  <si>
    <t>Point to point discussion</t>
  </si>
  <si>
    <t>Little long</t>
  </si>
  <si>
    <t>Although it was easy to grasp, mental attention is needed to know the topic more clearly.</t>
  </si>
  <si>
    <t>Half of the effort is needed to know about the topic and it's effect.</t>
  </si>
  <si>
    <t>A little bit long in length.</t>
  </si>
  <si>
    <t>Excellent performance and delivered perfectly.</t>
  </si>
  <si>
    <t>A2QD9PJUKW7PKK</t>
  </si>
  <si>
    <t>Accountant</t>
  </si>
  <si>
    <t>Finance and Accountant</t>
  </si>
  <si>
    <t>Introduction, Organization, Summary, Conclusion</t>
  </si>
  <si>
    <t>Volume, Pronunciation, Rhythm</t>
  </si>
  <si>
    <t>PowerPoint, Images, Graphics, Google Slides</t>
  </si>
  <si>
    <t>Clarity, Relevance, Confidence</t>
  </si>
  <si>
    <t>hand gesture, posture,pause</t>
  </si>
  <si>
    <t>speak loud, video tape, know your audience, have a story to tell, be relatable</t>
  </si>
  <si>
    <t>clarity, Engagement, story telling,</t>
  </si>
  <si>
    <t>lack of interaction, one side communication, distraction</t>
  </si>
  <si>
    <t>The videos may likely present context in a straightforward manner with clear explanations and minimal complexity, viewer may find content is managebale</t>
  </si>
  <si>
    <t>moderate or low level of effort require to watch because The use of visual aids, clear explanations, effective storytelling techniques helps</t>
  </si>
  <si>
    <t>the video is easily understandable and viewer may not get frustrated</t>
  </si>
  <si>
    <t>The videos are designed to make learning easier, with clear explanations and pictures to help you understand.</t>
  </si>
  <si>
    <t>AGNJKSH5LFKXZ</t>
  </si>
  <si>
    <t>cohesion, linear, concise</t>
  </si>
  <si>
    <t>direct, passionate, humorous</t>
  </si>
  <si>
    <t>spreadsheets, graphs, pointer</t>
  </si>
  <si>
    <t>educational, precise, adaptable</t>
  </si>
  <si>
    <t>The main point that I was able to derive from these videos is the effective use of gestures, and how they add to one's presentation. I learned the importance of using gestures that adds to my presentation, rather than distract from it. A good practice is to clasp my hands at belt-level and make gestures from there. The gestures would look and feel natural and would help to add emphasis on key ideas of my presentation.</t>
  </si>
  <si>
    <t>The main concept I was able to derive from the presented videos is the importance of receiving and acknowledging feedback from one's audience when giving a presentation. It is vital to be alert to one's audience and to notice what aspects of a presentation is making an impact on the audience. The feedback one receives from audience can help to guide how best to proceed in a presentation that will resonate best with the audience.</t>
  </si>
  <si>
    <t>I felt the recommended Super Ordinate Video Narratives were concise and delivered key points to remember when making a presentation. I thought these narratives provided critical things to consider to give better presentations and to make a larger impact on one's audience.</t>
  </si>
  <si>
    <t>I don't feel like there were any negatives to the presented narratives. I saw the importance of each one, and found them to be quite helpful.</t>
  </si>
  <si>
    <t>I feel it is important to pay attention to the material presented, but I didn't feel like the content was mentally draining for me to absorb.</t>
  </si>
  <si>
    <t>I was focused on the content presented, but was able to absorb the learning materials without any difficulty. There was mental effort involved in taking in the information, but it wasn't mentally draining by any means.</t>
  </si>
  <si>
    <t>I was not discouraged in any way with the materials presented. On the contrary, I found the materials to be quite helpful.</t>
  </si>
  <si>
    <t>I think I was able to comprehend the important and key materials presented quite well. I was able to understand what the presenters were talking about, and was able to see its importance.</t>
  </si>
  <si>
    <t>A2HNP1YL1IBFMU</t>
  </si>
  <si>
    <t>manufacturing</t>
  </si>
  <si>
    <t>bullet lists, less of text</t>
  </si>
  <si>
    <t>confident, unrushed</t>
  </si>
  <si>
    <t>color coded, diagrams, charts</t>
  </si>
  <si>
    <t>concise, focused</t>
  </si>
  <si>
    <t>avoid distractive hand gestures, do not avoid eye contact, smile, work on posture, no stress on the knees, move with grace, practice a few times and focus on a couple of improvements like making eye contact etc. each time you practice,</t>
  </si>
  <si>
    <t>get feedback while practicing, do not over-poulate slides with a lot of data, rehearse out loud, video tape practice sessions, understand who your audience is, convey info using a story that is interesting, relate to the audience,</t>
  </si>
  <si>
    <t>gives a quick overview of what to focus on and more importantly what to avoid when making a presentation</t>
  </si>
  <si>
    <t>requires some amount of filling in the blanks when you are a student learning the concepts of making an effective and good presentation</t>
  </si>
  <si>
    <t>Concise videos with a lot of info, so I had to be sharp at all times</t>
  </si>
  <si>
    <t>Most of the concepts were new to me and I had to really focus to understand them</t>
  </si>
  <si>
    <t>Not very frustrated but you never can be overconfident.</t>
  </si>
  <si>
    <t>I think I got an idea of what most of the videos were trying to convey, but there might have been some gaps</t>
  </si>
  <si>
    <t>A3N0QZ9ZKUCTCQ</t>
  </si>
  <si>
    <t>Introduction, Body, Main points, Outline, Conclusion, Recap, Subthemes</t>
  </si>
  <si>
    <t>Pace, Tone, Gestures, Posture, Articulation, Body language, Energy, Nervousness</t>
  </si>
  <si>
    <t>Thumbnails, Captions, Infographics, Bullet points, Slides, Images, Graphs, Charts, Diagrams</t>
  </si>
  <si>
    <t>Structure, Preparation, Interactivity, Visual appeal, Conciseness, Engagement, Clarity</t>
  </si>
  <si>
    <t>Gestures, including hand gestures and smiles, are crucial elements of delivery. They enhance communication by adding visual cues and emotional connection with the audience. It helps with ensuring a logical flow and clarity in conveying the message.</t>
  </si>
  <si>
    <t>Vary tone, pitch, and pace to keep the audience engaged and convey emotions effectively. Maintain consistent eye contact to establish credibility and engagement. Tailor content to the needs and interests of the specific audience to keep them engaged. By observing audience reactions and engagement level, insights into how well one's message is being received and whether adjustments are needed can be known.</t>
  </si>
  <si>
    <t>The videos combine visual and auditory elements, making them easy for me to understand and retain information compared to reading text alone. The concepts are explained in a simplified way making them good for learning.</t>
  </si>
  <si>
    <t>The videos are limiting opportunities for further knowledge and understanding of the topics due to their online nature. The quality of the video might differs which affect the quality of the learning process.</t>
  </si>
  <si>
    <t>The video flow smoothly and the information was easy to process.</t>
  </si>
  <si>
    <t>The topic can be advance to learn and the information hard to retain.</t>
  </si>
  <si>
    <t>The effort require in watching the video and following along was simple and effortless.</t>
  </si>
  <si>
    <t>The video did what it was meant to do and I was able to learn new information.</t>
  </si>
  <si>
    <t>A9MYC5IGQ2DO4</t>
  </si>
  <si>
    <t>CSE</t>
  </si>
  <si>
    <t xml:space="preserve">They have three main stages: introduction, body and conclusion (i.e. tell them what you are going to say; then say it; then tell them what you have said). When a presentation does not have these clear sections, it can be very difficult for listeners to follow what is being said.
</t>
  </si>
  <si>
    <t>How can you make a good presentation even more effective?
Focus on your Audience's Needs.
Keep it Simple: Concentrate on your Core Message.
Smile and Make Eye Contact with your Audience</t>
  </si>
  <si>
    <t xml:space="preserve">i can use phrases such as 'Let's focus on …', 'I want to highlight …', 'Pay attention to …', 'Let's look at …', 'I want to briefly address …', or 'Now, let's discuss …. ' You can use these phrases after your sequencing words to help you with your structure.21-Apr-2023
</t>
  </si>
  <si>
    <t>A good presentation should be concise and should be focused on the topic. It should not move off-track. A good presentation should have the potential to convey the required information. The fear should be transformed into positive energy during the presentati</t>
  </si>
  <si>
    <t>Visual aids include objects, images, diagrams, data graphs, charts such as pie charts, and moving images such as videos. Common technologies used to share visual aids include projectors, presentation applications, and whiteboards</t>
  </si>
  <si>
    <t>Narrative allows us to link learning with the prior experiences of the learner but at a profoundly human level. It is constructivist, but involving affect as well as reason. It is situated, but it is more than the problem-solving</t>
  </si>
  <si>
    <t>A positive learning environment is often one where learners feel they are learning and making progress. Help enable this by regularly prompting students to reflect upon what they've learnt, and where possible linking it to real-world uses.</t>
  </si>
  <si>
    <t>Mental workload reflects the amount of mental resources required to perform a set of concurrent tasks (Hoedemaeker, 2002). Sustained high mental workload will cause mental fatigue, decreased performance, and even detrimental health effects in the long run</t>
  </si>
  <si>
    <t>Mental health problems can affect a student's energy level, concentration, dependability, mental ability, and optimism, hindering performance. Research suggests that depression is associated with lower grade point averages, and that co-occurring depression and anxiety can increase this association.</t>
  </si>
  <si>
    <t>MANUFACTURING</t>
  </si>
  <si>
    <t>title,introduction, body and conclusion</t>
  </si>
  <si>
    <t>Let's focus on, 'I want to highlight, 'Pay attention to 'Let's look at , 'I want to briefly address', or 'Now, let's discuss</t>
  </si>
  <si>
    <t>descriptions of people, things, or events.</t>
  </si>
  <si>
    <t>quality</t>
  </si>
  <si>
    <t>lag of video</t>
  </si>
  <si>
    <t>A299J4PKHAEU9H</t>
  </si>
  <si>
    <t>CSA</t>
  </si>
  <si>
    <t>I'd like to give you an overview of.... Next, I'll focus on.....and then we'll consider.... Then I'll go on to highlight what I see as the main points of.... Finally, I'd like to address the problem</t>
  </si>
  <si>
    <t>Make eye contact with your audience instead of reading off your notes the entire time. Avoid distracting behaviours, like chewing gum or fidgeting. Watch for nervous gestures, such as rocking, or tapping. Make sure to dress appropriately for your profession.</t>
  </si>
  <si>
    <t>All right, let's jump right in! Let's get started. Let's kick things off. I've divided the presentation into 3 parts: In the first part, ... / Then in the second part, ... / Finally, I'll go on to talk about..</t>
  </si>
  <si>
    <t>There are a number of aspects that you need to consider when preparing a presentation. They include the aim of the presentation, the subject matter, the audience, the venue or place, the time of day, and the length of the talk.</t>
  </si>
  <si>
    <t xml:space="preserve">Superordinate goals are goals that get people from opposing sides to come together and work toward a common end result.
</t>
  </si>
  <si>
    <t xml:space="preserve">among students. Advantages: This method can create interest in the students and they start liking both the teacher and the subject. It can also support the development of imagination and inculcation of virtues, which are required for social living. Students learn more than what is given in the textbook.29-May-2023
</t>
  </si>
  <si>
    <t>Self Employed Independent Contractor</t>
  </si>
  <si>
    <t>Freelance</t>
  </si>
  <si>
    <t>Organized, Rehearsed, Clear beginning, middle and end.</t>
  </si>
  <si>
    <t>Direct, Clear.</t>
  </si>
  <si>
    <t>Informative, structured, related, creative</t>
  </si>
  <si>
    <t>Meaningful, Careful</t>
  </si>
  <si>
    <t>Smiling when appropriate, avoid using bad hand gestures, nods are good</t>
  </si>
  <si>
    <t>Cutting unneeded items, be aware of your audience, being convincing/getting your audience to do things you've talked about. All of these things make for a better presentation and allow you to connect with your audience while removing things you don't need.</t>
  </si>
  <si>
    <t>I think the videos were relevant to the topic, they give concrete tips for improvement.</t>
  </si>
  <si>
    <t>A lot of them are ideas that are told in video instruction form, I think it may be beneficial if you had someone critique an actual presentation and talk about the good and bad things the speaker did.</t>
  </si>
  <si>
    <t>I don't think it was high mental demand but you do need to pay attention.</t>
  </si>
  <si>
    <t>It's really easy to just press play on a video and listen/watch.</t>
  </si>
  <si>
    <t>I had no frustration while watching the videos.</t>
  </si>
  <si>
    <t>I think I picked up small tips about presenting, but I don't think that I would be a great presenter just from watching the videos.</t>
  </si>
  <si>
    <t>A2EI075XZT9Y2S</t>
  </si>
  <si>
    <t>Construction</t>
  </si>
  <si>
    <t>formatting</t>
  </si>
  <si>
    <t>flow, presenting</t>
  </si>
  <si>
    <t>graphs, videos</t>
  </si>
  <si>
    <t>stats, facts</t>
  </si>
  <si>
    <t>keep your gestures simple and positive, not distracting</t>
  </si>
  <si>
    <t>Know your audience, relate, include a story to keep it interesting</t>
  </si>
  <si>
    <t>Get straight to the point, quickly delivered, stay on topic.</t>
  </si>
  <si>
    <t>rather boring. Very dry delivery and lack much interest.</t>
  </si>
  <si>
    <t>Have to pay attention, retain information, information that is slow and boring.</t>
  </si>
  <si>
    <t>Same reasoning as before. takes a lot of effort to focus on uninteresting dry material.</t>
  </si>
  <si>
    <t>No frustrations at all. Information was on point and quickly delivered.</t>
  </si>
  <si>
    <t>basic information for the most part. retaining it for any length of time is tough without anything memorable.</t>
  </si>
  <si>
    <t>A38NFX88VZDMJ3</t>
  </si>
  <si>
    <t>Page slides, presenters, topics, sections</t>
  </si>
  <si>
    <t>time, page slides, speaking</t>
  </si>
  <si>
    <t>diagrams, charts, photos, display</t>
  </si>
  <si>
    <t>visuals, topics, data, story</t>
  </si>
  <si>
    <t>Gestures done during the presentation are important. It is important to smile during a presentation.</t>
  </si>
  <si>
    <t>It is important to understand if your audience know what your are talking about.</t>
  </si>
  <si>
    <t>I find the videos mostly relevant and covering the topic.</t>
  </si>
  <si>
    <t>Some of the videos are not helpful, or the summary text.</t>
  </si>
  <si>
    <t>It was hard to check whether all videos were on the topic, it was a lot to check.</t>
  </si>
  <si>
    <t>There were a lot of videos and text to review.</t>
  </si>
  <si>
    <t>The task was straight foreward.</t>
  </si>
  <si>
    <t>I am not sure if I fully understood some of the questions.</t>
  </si>
  <si>
    <t>A36T7N6CT9GUCG</t>
  </si>
  <si>
    <t>Media</t>
  </si>
  <si>
    <t>Beginning, Middle and End, The Hook, Thesis</t>
  </si>
  <si>
    <t>Confident, Clear, To the point</t>
  </si>
  <si>
    <t>Powerpoint, Slides, Videos</t>
  </si>
  <si>
    <t>Successful, Convincing</t>
  </si>
  <si>
    <t>The videos were mostly about hand gestures and engaging the audience physically while appearing confident. They had to do with avoiding distracting gestures, smiling, practicing regularly, eye contact and keeping your hands in a natural pose where you can gesture normally. Mostly this has to do with delivery and presentation attributes rather than the structure of your presentation or any visual aids.</t>
  </si>
  <si>
    <t>This set of clips was now about the audience, and how important the audience is. One or two of the clips cut off before offering anything meaningful or helpful but generally it seemed helpful to impress on the viewer how to think about the audience while structuring your presentation and composing your visual aids, mainly, that it has to engage the audience.</t>
  </si>
  <si>
    <t>They did generally seem to link with the areas that they were meant to and usually included a brief and helpful tidbit that was easy to watch, digest and navigate quickly.</t>
  </si>
  <si>
    <t>Some of the videos cut off before getting into the most helpful part of the video and left the viewer without some of the crucial information about the topic that the presenter intended.</t>
  </si>
  <si>
    <t>It wasn't super demanding and was quite interesting. However, in order to actually learn something, it did require some amount of engagement and paying attention.</t>
  </si>
  <si>
    <t>The page wasn't set up to be particularly friendly looking and it felt kind of daunting at first. Making the clips more aesthetically pleasing and inviting would have made this require less effort.</t>
  </si>
  <si>
    <t>I didn't feel very frustrated at all and generally enjoyed the experience once I got into it. I did have some minimal frustration, however, if a video cut off before I thought it should.</t>
  </si>
  <si>
    <t>I can definitely understand the concepts that the videos were trying to teach but I think I'm still a long way from being expert in presenting or knowing these concepts, though I'm definitely further along on my way.</t>
  </si>
  <si>
    <t>A2F0X4LN9N4O4C</t>
  </si>
  <si>
    <t>None of the above</t>
  </si>
  <si>
    <t>Federal Government</t>
  </si>
  <si>
    <t>Introduce the story in a way that is understanding to the audience. Make the presentation meaningful to the audience. The body should contain the most important points of your presentation and should be delivered to the audience clearly. The end should summarize all of the points that were made in the presentation.</t>
  </si>
  <si>
    <t>Start with a short story to engage your audience. Don't read your paper word for word. Look up at the audience periodically to ensure that they are engaged with the content of your presentation.</t>
  </si>
  <si>
    <t>Use a projector if possible - this helps those that are not good at giving oral presentations. The room will be dark and you will be able to relax. Hand out a one-page pamphlet about your subject to engage the audience in your topic. Use PowerPoint to summarize important points of the presentation.</t>
  </si>
  <si>
    <t>You should rehearse your presentation beforehand to ensure that it flows well and sounds logical. It should be organized so that it makes sense to the audience. Stick to one topic and don't try to stray off of that topic, if possible.</t>
  </si>
  <si>
    <t>Smile and Hand Gestures (Should support what you're saying).
Posture - don't put your hands in your pocket - keep them near your body. 
Don't interlock your fingers.</t>
  </si>
  <si>
    <t>Don't give the audience too much information. Don't drown them in data.
Impact the audience and leave a lasting impression.
Reinforce the data.
Tell a story.
Convey the information effectively - use a story.</t>
  </si>
  <si>
    <t>They are easy to understand for beginning and experienced presenters.</t>
  </si>
  <si>
    <t>The videos cut off too quickly for me. I wanted to listen to more of the presenter's talk because they seemed to be very helpful.</t>
  </si>
  <si>
    <t>I think these videos were easy to understand and almost anyone could use them to improve their own speaking skills.</t>
  </si>
  <si>
    <t>It wasn't that hard to understand these videos for me.</t>
  </si>
  <si>
    <t>I was interested in learning more of how to improve my speaking so I was not frustrated by any of the speakers.</t>
  </si>
  <si>
    <t>I really didn't notice any new terminology in these videos that I haven't heard before. All of the language was not new to me.</t>
  </si>
  <si>
    <t>ALCVGNUURF8LQ</t>
  </si>
  <si>
    <t>Criminal Justice</t>
  </si>
  <si>
    <t>voice, inflection</t>
  </si>
  <si>
    <t>powerpoint, poster</t>
  </si>
  <si>
    <t>script, delivery</t>
  </si>
  <si>
    <t>project positive energy, smile</t>
  </si>
  <si>
    <t>use gestures to support your message</t>
  </si>
  <si>
    <t>They're organized and easy to follow</t>
  </si>
  <si>
    <t>It is unclear this person is an expert</t>
  </si>
  <si>
    <t>You had to pay attention to what they were saying</t>
  </si>
  <si>
    <t>It was hard to focus on the message when he was gesturing</t>
  </si>
  <si>
    <t>I have some key takeways for future presentations</t>
  </si>
  <si>
    <t>A2WQT33K6LD9Z5</t>
  </si>
  <si>
    <t>Tech. Field</t>
  </si>
  <si>
    <t>Organized. Paragraphs. Topics. Headlines. Bullet Points. Summary. Concise</t>
  </si>
  <si>
    <t>Speaking. Fluent. Smooth. Enthusiastic.</t>
  </si>
  <si>
    <t>Graphs. Powerpoint. Projector. Charts</t>
  </si>
  <si>
    <t>Clear. Concise. Understandable. Interesting.</t>
  </si>
  <si>
    <t>Place your hands in a relaxed position near your belt. Focus on not using distracting hand gestures. Keep your legs slightly bent and stay relaxed. Smile when giving a presentation.</t>
  </si>
  <si>
    <t>Stay calm, keep your knees slightly bent, stay relaxed, keep hand gestures to a minimum, keep a smile on your face, and stick to the main points that you need to make in order to be successful at giving a presentation that maintains the interest of the audience.</t>
  </si>
  <si>
    <t>It gave clear instructions on simple things that you can do to improve your presentations skills that are easy to remember.</t>
  </si>
  <si>
    <t>Some things such as keeping your knees slightly bent seem kinda odd. There are too many things to remember at once.</t>
  </si>
  <si>
    <t>The summaries were brief and the videos not too long.</t>
  </si>
  <si>
    <t>It was easy for me to focus my effort and attention on the short segments.</t>
  </si>
  <si>
    <t>The videos were nice and short so I never became frustrated.</t>
  </si>
  <si>
    <t>The videos were kind of boring and the presentations they give made it hard for me to remember everything they stated.</t>
  </si>
  <si>
    <t>As you can see on the screen, our topic today is......</t>
  </si>
  <si>
    <t>I’m very pleased to be presenting to you today.</t>
  </si>
  <si>
    <t>This talk is designed to act as a springboard for discussion.</t>
  </si>
  <si>
    <t>*Summarise information.
*Reduce the amount of spoken words, for example, you may show a graph of your results rather than reading them out.</t>
  </si>
  <si>
    <t>*Make a point memorable.
*Make something easier for the audience to understand.</t>
  </si>
  <si>
    <t>Focusing on Superordinate Goals.</t>
  </si>
  <si>
    <t>Make a point memorable.
Enhance your credibility.</t>
  </si>
  <si>
    <t>Engage the audience and maintain their interest.
Make something easier for the audience to understand.</t>
  </si>
  <si>
    <t>Pursuing and achieving goals is difficult.</t>
  </si>
  <si>
    <t>SALES</t>
  </si>
  <si>
    <t>Outline,Framework,Organization,Layout,Flow,Architecture,Roadmap,Logical Progression.</t>
  </si>
  <si>
    <t>The subject can be looked at under the following headings and We can break this area down into the following fields</t>
  </si>
  <si>
    <t>1) I’m very pleased to be here.
2) I’m very pleased to be talking to you today.
3) I’m very pleased to be presenting to you today.
4) I’m glad you could all make it.</t>
  </si>
  <si>
    <t>My first point concerns
First of all, I’d like to give you an overview of
Next, I’ll focus on.....and then we’ll consider
Then I’ll go on to highlight what I see as the main points of
Finally, I’d like to address the problem of
Finally, I’d like to raise briefly the issue of</t>
  </si>
  <si>
    <t>Goal-setting theory predominantly focuses on single, short-term goals and less on broad, long-term challenges.</t>
  </si>
  <si>
    <t>superordinate goals than when they focus on either subordinate or superordinate goals alone.</t>
  </si>
  <si>
    <t>A1NF6PELRKACS9</t>
  </si>
  <si>
    <t>main topic, sub topic, priority, bullet points, keywords, visual aids, content, refresh, memory</t>
  </si>
  <si>
    <t>story telling, humor, engaging audience, tone, variation, simplifying, articulation, projection, emphasis, rapport, connection</t>
  </si>
  <si>
    <t>simple, complex, bright, eye catching, memorable, recognisable, colorful, evoking emotion, mnemonics</t>
  </si>
  <si>
    <t>not boring, memorable, conveys idea, original, creative, emphasis on main points</t>
  </si>
  <si>
    <t>gesture, keep things focused, less distraction, use body language to emphasise concepts</t>
  </si>
  <si>
    <t>resonance, feedback, brief, main body, reiterate, made to measure</t>
  </si>
  <si>
    <t>It is structured and helps simplify things and organize it without much thought</t>
  </si>
  <si>
    <t>It could get monotonous</t>
  </si>
  <si>
    <t>The time crunch was building pressure</t>
  </si>
  <si>
    <t>The time wasn't enough</t>
  </si>
  <si>
    <t>It was a bit drawn out</t>
  </si>
  <si>
    <t>Too lengthy</t>
  </si>
  <si>
    <t>A1XH05IKC77OXO</t>
  </si>
  <si>
    <t xml:space="preserve">Make eye contact with your audience instead of reading off your notes the entire time. Avoid distracting behaviours, like chewing gum or fidgeting. Watch for nervous gestures, such as rocking, or tapping. Make sure to dress appropriately for your profession.28-Jul-2023
</t>
  </si>
  <si>
    <t xml:space="preserve">state sources where appropriate – for statistics, figures, pictures, etc.
</t>
  </si>
  <si>
    <t xml:space="preserve">A good presentation should be concise and should be focused on the topic. It should not move off-track. A good presentation should have the potential to convey the required information. The fear should be transformed into positive energy during the presentation.
</t>
  </si>
  <si>
    <t xml:space="preserve">DEFINITION: Main points are the major divisions of the body of a presentation. Each main point introduces one idea, or makes one claim, that helps to advance the central idea (thesis) of the presentation. LIMIT the number of main topics in the body of the presentation. Develop between two to five main points.
</t>
  </si>
  <si>
    <t>Na</t>
  </si>
  <si>
    <t>discipline, self worth, confidence, mindset</t>
  </si>
  <si>
    <t>work, destination</t>
  </si>
  <si>
    <t>picture, visual</t>
  </si>
  <si>
    <t>character, fortitude,</t>
  </si>
  <si>
    <t>correlation is causation</t>
  </si>
  <si>
    <t>self worth</t>
  </si>
  <si>
    <t>new learning</t>
  </si>
  <si>
    <t>I always like to achieve more and strive for more. Also learn new things</t>
  </si>
  <si>
    <t>I think effort is important and beats talent</t>
  </si>
  <si>
    <t>I think new ideas and information has it's challanges</t>
  </si>
  <si>
    <t>I think performing to the best of the ability is very important</t>
  </si>
  <si>
    <t>A5V3ZMQI0PU3F</t>
  </si>
  <si>
    <t>Financial Services</t>
  </si>
  <si>
    <t>topic, introduction, conclusion</t>
  </si>
  <si>
    <t>speech, flow</t>
  </si>
  <si>
    <t>Power Point, slides, whiteboard, projector</t>
  </si>
  <si>
    <t>speaking, displaying,</t>
  </si>
  <si>
    <t>When giving a presentation you should be aware of your body. You want to maintain a confident posture, smile at your audience, use gestures to emphasize your points, avoid gestures that distract from what you are saying.</t>
  </si>
  <si>
    <t>When delivering your presentation, you must know your audience. You should practice your presentation often and get feedback from colleagues about your delivery. You should not overwhelm your audience with data. You should keep them engaged by telling a story.</t>
  </si>
  <si>
    <t>Most of the videos start and end segments covered most of the subject.</t>
  </si>
  <si>
    <t>Some video segments did not flow smoothly.</t>
  </si>
  <si>
    <t>The narratives presented were all relative to the subject matter.</t>
  </si>
  <si>
    <t>Most of the narrative videos contained a list of the points that the presenter was making.</t>
  </si>
  <si>
    <t>Some of the narratives seem to cut off abruptly before a summary. Others noticeably skipped portions.</t>
  </si>
  <si>
    <t>I learned some terms and techniques I wasn't aware of.</t>
  </si>
  <si>
    <t>AMTG64Z00PRT9</t>
  </si>
  <si>
    <t>Delivery, Speech, Images</t>
  </si>
  <si>
    <t>Phrasing, Eloquence, Ideas</t>
  </si>
  <si>
    <t>Ideas, Pictures, Memes</t>
  </si>
  <si>
    <t>Slides, Information</t>
  </si>
  <si>
    <t>Gestures, Hand gestures, smiling</t>
  </si>
  <si>
    <t>Interacting with the audience, answering questions,</t>
  </si>
  <si>
    <t>They provide tips on delivering a presentation</t>
  </si>
  <si>
    <t>They can sometimes be a little vague.</t>
  </si>
  <si>
    <t>The videos were pretty straightforward</t>
  </si>
  <si>
    <t>It was fairly easy to process.</t>
  </si>
  <si>
    <t>I didn't find it frustrating, really.</t>
  </si>
  <si>
    <t>The points were fairly easy to understand.</t>
  </si>
  <si>
    <t>A3GUVWDWXARFHF</t>
  </si>
  <si>
    <t>Health services</t>
  </si>
  <si>
    <t>Organization, 3 act structure, PowerPoint, planned, rehearsed</t>
  </si>
  <si>
    <t>Clear, positive, strong voice, interesting, compelling, funny</t>
  </si>
  <si>
    <t>PowerPoint, pleasing, less words</t>
  </si>
  <si>
    <t>Overview, pitch, meeting, decision</t>
  </si>
  <si>
    <t>Using specific body language to avoid negative impressions from folks. Lot of appropriate use of hands. Having a smile, etc. All of these attributes contribute to making the listeners more positive towards the presenter</t>
  </si>
  <si>
    <t>Being aware of your audience, which influences how you might create your presentation to draw them in. Make sure you have a solid outline of your presentation that's created with purpose, like a story. Give folks an overview, give them the details, and then refresh them. This helps to drive home the main points of the presentation to the audience.</t>
  </si>
  <si>
    <t>They have a lot of useful tips for beginners. Lot of different things to practice or improve on.</t>
  </si>
  <si>
    <t>Because the advice is very vague you don't know what will be appropriate or not for your own presentations.</t>
  </si>
  <si>
    <t>It was a new topic and had to watch multiple videos</t>
  </si>
  <si>
    <t>There wasn't enough time</t>
  </si>
  <si>
    <t>Not enough time</t>
  </si>
  <si>
    <t>Dude</t>
  </si>
  <si>
    <t>AHXCMJUY4KI4C</t>
  </si>
  <si>
    <t>Graphics Designer for Offset Printing</t>
  </si>
  <si>
    <t>Introduction, Overview, Main points, Key ideas, Flow, Outline, Supporting Details, Evidence, Examples, Bullet points, Subheadings, Conclusion, Q&amp;A.</t>
  </si>
  <si>
    <t>Voice modulation, Articulation, Clarity, Rhythm, Fluency, Eye contact, Facial expressions, Visual aids usage, Slide, Pointer usage, Body movement, Stage control, Practice.</t>
  </si>
  <si>
    <t>Slides, PowerPoint, Charts, Graphs, Tables, Images, Icons, Color, Fonts, Layout, Animations, Audio, Posters, Whiteboards.</t>
  </si>
  <si>
    <t>Clear, Informative, Professional, Impactful, Creative, Logical, Confident, Timely.</t>
  </si>
  <si>
    <t>Smile, Handgesture, Gesture, Posture.</t>
  </si>
  <si>
    <t>Feedback, Audience.</t>
  </si>
  <si>
    <t>Superordinate video narratives for learning offer the advantage of comprehensive and structured content delivery, fostering deeper understanding through a cohesive storyline that concepts diverse concepts and facilitates more engaging and memorable learning experiences.</t>
  </si>
  <si>
    <t>Narratives are overly complex or convoluted, they could potentially hinder effective learning by causing confusion and cognitive overload among learners.</t>
  </si>
  <si>
    <t>Clear Instructions provided. So every one learn quickly</t>
  </si>
  <si>
    <t>I want learn new one.</t>
  </si>
  <si>
    <t>Not at all. Because, I want learn new one.</t>
  </si>
  <si>
    <t>Clear Instructions provided.</t>
  </si>
  <si>
    <t>A1S34BUFNQ33SQ</t>
  </si>
  <si>
    <t>Outline, organization, coherence, main points, subpoints, introduction, body, conclusion, flow, sequence, framework, arrangement, format, hierarchy, visuals, slides, transitions, logical progression, storytelling, opening statement,</t>
  </si>
  <si>
    <t>Speech pace, tone, body language, eye contact, gestures, vocal variety, confidence, enthusiasm, engagement, presence, projection</t>
  </si>
  <si>
    <t>Slides, PowerPoint, Keynote, graphics, images, charts, graphs, diagrams, infographics, multimedia, videos, animations, illustrations, visual representations</t>
  </si>
  <si>
    <t>Engaging, informative, persuasive, structured, organized, clear, concise, interactive, memorable, impactful, well-prepared, relevant, coherent, dynamic</t>
  </si>
  <si>
    <t>Posture and gestures</t>
  </si>
  <si>
    <t>It's about feedback</t>
  </si>
  <si>
    <t>Conceptual Understanding, Contextual Framework.</t>
  </si>
  <si>
    <t>Oversimplification, Lack of Detail</t>
  </si>
  <si>
    <t>I some times miss few of the points, which I need present infront of audiance without fear</t>
  </si>
  <si>
    <t>Great effort gives good conference and the starting point is very important in any presentation</t>
  </si>
  <si>
    <t>If we miss any point in the presentation we feel something missing in the presentation and get easily frastrated</t>
  </si>
  <si>
    <t>If the start point of the presentation is good, then rest all the presentation performance will be good.</t>
  </si>
  <si>
    <t>STAFF</t>
  </si>
  <si>
    <t>pictures, charts, and diagrams,</t>
  </si>
  <si>
    <t>concise and should be focused on the topic.</t>
  </si>
  <si>
    <t>visual materials, such as pictures, charts, and diagrams, that help people understand and remember information shared in an oral presentation</t>
  </si>
  <si>
    <t>get people from opposing sides to come together and work toward a common end result.</t>
  </si>
  <si>
    <t>Advantages: This method can create interest in the students and they start liking both the teacher and the subject. It can also support the development of imagination and inculcation of virtues,</t>
  </si>
  <si>
    <t>helps the businesses to close the feedback loop with their detractors and convert them to promoters.</t>
  </si>
  <si>
    <t>an economic term used to classify a broad group of occupations and industries that are related by what they do</t>
  </si>
  <si>
    <t>concise and should be focused on the topic</t>
  </si>
  <si>
    <t>allows us to link learning with the prior experiences of the learner but at a profoundly human level.</t>
  </si>
  <si>
    <t>Stories and narratives can be used to introduce new topics and terminology very easily</t>
  </si>
  <si>
    <t>VISUAL AIDS,</t>
  </si>
  <si>
    <t>Advantages: This method can create interest in the students and they start liking both the teacher and the subject.</t>
  </si>
  <si>
    <t>Staff</t>
  </si>
  <si>
    <t>I'd like to give you an overview of..</t>
  </si>
  <si>
    <t>his method can create interest in the students and they start liking both the teacher and the subject.</t>
  </si>
  <si>
    <t>A3QS7M912JGKFD</t>
  </si>
  <si>
    <t>financial assessment</t>
  </si>
  <si>
    <t>Presentations associate with structure of visual aids, bullet in point, audios and videos.</t>
  </si>
  <si>
    <t>Presentation can associate with delivery of keep an engaging pace and tone</t>
  </si>
  <si>
    <t>Visual aids of presentations can associate with pictures, chart and diagrams that help people to understand and remember information shared</t>
  </si>
  <si>
    <t>A good presentation should have the potential to convey the required course or information.</t>
  </si>
  <si>
    <t>Video segment mention smiles relate to delivery presentations is good presentations, on that video positive energy is creating and we can convey information easily to audience. Posture &amp; gestures are very important while presenting to keep focus on audience.</t>
  </si>
  <si>
    <t>We have a story to tell to impress audience, we remember stories better. Feedback is best segment to delivery our presentation on better way.</t>
  </si>
  <si>
    <t>These type of presentation will help to students to learn quickly.</t>
  </si>
  <si>
    <t>not find any negative presentations.</t>
  </si>
  <si>
    <t>before presenting a course we have to think and prepare a reliable notes</t>
  </si>
  <si>
    <t>we can easily present without fear</t>
  </si>
  <si>
    <t>we wont get any frustration</t>
  </si>
  <si>
    <t>it will help to student learn easily</t>
  </si>
  <si>
    <t>A structure is something of many parts that is put together. A structure can be a skyscraper, an outhouse, your body, or a sentence</t>
  </si>
  <si>
    <t>Make eye contact with your audience instead of reading off your notes the entire time. Avoid distracting behaviours, like chewing gum or fidgeting. Watch for nervous gestures, such as rocking, or tapping</t>
  </si>
  <si>
    <t>A visual aid is any material that gives shape and form to words or thoughts. Types of visual aids include physical samples, models, handouts, pictures, videos, infographics, etc. Visual aids have come a long way to now include digital tools such as overhead projectors</t>
  </si>
  <si>
    <t>A good presentation should be concise and should be focused on the topic. It should not move off-track. A good presentation should have the potential to convey the required information</t>
  </si>
  <si>
    <t>There are a number of aspects that you need to consider when preparing a presentation. They include the aim of the presentation, the subject matter, the audience, the venue or place, the time of day</t>
  </si>
  <si>
    <t>Common technologies used to share visual aids include projectors, presentation applications, and whiteboards</t>
  </si>
  <si>
    <t>Research says that your brain waves start to synchronize with the storyteller. It has been found that a narrative activates brain regions that are associated with deciphering and imaging a person's motives and perspective</t>
  </si>
  <si>
    <t>I Have a good score</t>
  </si>
  <si>
    <t>good effort.</t>
  </si>
  <si>
    <t>pictures, charts and diagrams, that help people understand and remember.</t>
  </si>
  <si>
    <t>Overview, brief, explanation</t>
  </si>
  <si>
    <t>clarity, supportive with evidences</t>
  </si>
  <si>
    <t>clear, avoid ambiguity</t>
  </si>
  <si>
    <t>voice tone, receivers acceptance</t>
  </si>
  <si>
    <t>Eye contact, smiling face, don't listen to others behavior, gesture, avoid emotions</t>
  </si>
  <si>
    <t>Get feedback, understand the audiences, use ideas, visuals, clear story, be relatable</t>
  </si>
  <si>
    <t>It is very clear and cover all the aspects during the presentation.</t>
  </si>
  <si>
    <t>No negatives at all.</t>
  </si>
  <si>
    <t>I have to carefully watch it.</t>
  </si>
  <si>
    <t>I always put lot of efforts to understand the concepts clearly</t>
  </si>
  <si>
    <t>I want to learn more. So no frustration at all.</t>
  </si>
  <si>
    <t>I always try to learn new things. So, it will greatly improve my performance</t>
  </si>
  <si>
    <t>technology</t>
  </si>
  <si>
    <t>it is easy to understand the whole project review in abstract model</t>
  </si>
  <si>
    <t>it is very clear detail explaination to all of our project study member</t>
  </si>
  <si>
    <t>it is easily understand the project in visual aids of presentin</t>
  </si>
  <si>
    <t>abstract, solution, ppt explaination and video technology</t>
  </si>
  <si>
    <t>delivery structure was very explained</t>
  </si>
  <si>
    <t>style of visual presentation</t>
  </si>
  <si>
    <t>all of you think positive only we can access anything.</t>
  </si>
  <si>
    <t>some complexity are slow down the work</t>
  </si>
  <si>
    <t>avoid the mental demand to easily work to sucess</t>
  </si>
  <si>
    <t>all effort to success the project</t>
  </si>
  <si>
    <t>some frustration means totally waste the project</t>
  </si>
  <si>
    <t>performance is must for success the project</t>
  </si>
  <si>
    <t>A1E2VJVX6MZ6PL</t>
  </si>
  <si>
    <t>Manufacturing</t>
  </si>
  <si>
    <t>The main body of your talk needs to meet the promises you made in the introduction. Depending on the nature of your presentation, clearly segment the different topics you will be discussing, and then work your way through them one at a time - it's important for everything to be organised logically for the audience to fully understand. There are many different ways to organise your main points, such as, by priority, theme, chronologically etc.</t>
  </si>
  <si>
    <t>Dress appropriately, Arrive early, Meet the moderator, Decide how to handle audience questions, Have a plan if the technology fails.</t>
  </si>
  <si>
    <t>An easy way to increase audiences’ sensory input is by transitioning from a simple speech into a video or audio clip. Videos allow you to convey information in a fast and rehearsed manner. Professional camera work captures prearranged images, audio and speech. This means video is capable of conveying emotion and information more effectively than speech. 
For this reason, a short video clip may do a better job at summarizing the main points of a presentation than a speech alone.</t>
  </si>
  <si>
    <t xml:space="preserve">Honest, Forward-looking, Inspiring, Competent
</t>
  </si>
  <si>
    <t>Providing feedback means giving students an explanation of what they are doing correctly AND incorrectly, with the focus of the feedback on what the students is doing right. It is most productive to a student's learning when they are provided with an explanation as to what is accurate and inaccurate about their work.</t>
  </si>
  <si>
    <t>Superordinate goals differ from smaller group goals in that they cannot be achieved by a single small group, and thus force multiple groups to work together, encouraging cooperation and penalizing competition.</t>
  </si>
  <si>
    <t>A brief, well-told narrative can catch their attention and can set the mood for learning. We like stories because our brains operate in the same fashion. Stories allow our brain to use information in the most effective way.</t>
  </si>
  <si>
    <t>Learn new tasks, remember processes, maintain focus, complete tasks independently, make timely decisions in the context of a workflow, ability to communicate with visitors, ability to complete tasks in situations that have a speed or productivity quota.</t>
  </si>
  <si>
    <t>The physical or mental strength or energy that you need to do something; something that takes a lot of energy.</t>
  </si>
  <si>
    <t>A feeling of anger because you cannot get what you want, Something that causes you to feel like this.</t>
  </si>
  <si>
    <t>The act of performing something in front of an audience, Something that you perform with good quality of speech to successful.</t>
  </si>
  <si>
    <t>IT Professional</t>
  </si>
  <si>
    <t>Course topics, relevant materials</t>
  </si>
  <si>
    <t>Communication, attraction</t>
  </si>
  <si>
    <t>presentation, images</t>
  </si>
  <si>
    <t>slides, images</t>
  </si>
  <si>
    <t>Smile, HANDGESTURE</t>
  </si>
  <si>
    <t>Learning Audience , feedback</t>
  </si>
  <si>
    <t>Feedback</t>
  </si>
  <si>
    <t>Mental demand is compulsary</t>
  </si>
  <si>
    <t>Effort is very important</t>
  </si>
  <si>
    <t>Gender</t>
  </si>
  <si>
    <t xml:space="preserve"> watch YouTube videos</t>
  </si>
  <si>
    <t xml:space="preserve">type(s) of training about presenting </t>
  </si>
  <si>
    <t>Age group</t>
  </si>
  <si>
    <t xml:space="preserve"> your experience in giving presentations</t>
  </si>
  <si>
    <t xml:space="preserve">Native </t>
  </si>
  <si>
    <t>type of presentations you have given</t>
  </si>
  <si>
    <t>Not Native</t>
  </si>
  <si>
    <t>CO1</t>
  </si>
  <si>
    <t>CO2</t>
  </si>
  <si>
    <t>CO3</t>
  </si>
  <si>
    <t>CO4</t>
  </si>
  <si>
    <t>CO5</t>
  </si>
  <si>
    <t>CO6</t>
  </si>
  <si>
    <t>CO7</t>
  </si>
  <si>
    <t>CO8</t>
  </si>
  <si>
    <t>CO9</t>
  </si>
  <si>
    <t>CO10</t>
  </si>
  <si>
    <t>CO11</t>
  </si>
  <si>
    <t>CO12</t>
  </si>
  <si>
    <t>CO13</t>
  </si>
  <si>
    <t>CO14</t>
  </si>
  <si>
    <t>CO15</t>
  </si>
  <si>
    <t>CO16</t>
  </si>
  <si>
    <t>CO17</t>
  </si>
  <si>
    <t>CO18</t>
  </si>
  <si>
    <t>CO19</t>
  </si>
  <si>
    <t>CO20</t>
  </si>
  <si>
    <t>CO21</t>
  </si>
  <si>
    <t>CO22</t>
  </si>
  <si>
    <t>CO23</t>
  </si>
  <si>
    <t>CO24</t>
  </si>
  <si>
    <t>CO25</t>
  </si>
  <si>
    <t>CO26</t>
  </si>
  <si>
    <t>CO27</t>
  </si>
  <si>
    <t>CO28</t>
  </si>
  <si>
    <t>CO29</t>
  </si>
  <si>
    <t>CO30</t>
  </si>
  <si>
    <t>CO31</t>
  </si>
  <si>
    <t>CO32</t>
  </si>
  <si>
    <t>CO33</t>
  </si>
  <si>
    <t>CO34</t>
  </si>
  <si>
    <t>CO35</t>
  </si>
  <si>
    <t>CO36</t>
  </si>
  <si>
    <t>CO37</t>
  </si>
  <si>
    <t>CO38</t>
  </si>
  <si>
    <t>CO39</t>
  </si>
  <si>
    <t>CO40</t>
  </si>
  <si>
    <t>CO41</t>
  </si>
  <si>
    <t>CO42</t>
  </si>
  <si>
    <t>CO43</t>
  </si>
  <si>
    <t>CO44</t>
  </si>
  <si>
    <t>CO45</t>
  </si>
  <si>
    <t>CO46</t>
  </si>
  <si>
    <t>CO47</t>
  </si>
  <si>
    <t>CO48</t>
  </si>
  <si>
    <t>CO49</t>
  </si>
  <si>
    <t>D</t>
  </si>
  <si>
    <t>CO</t>
  </si>
  <si>
    <t>Narrative type</t>
  </si>
  <si>
    <t># of deleted</t>
  </si>
  <si>
    <t>Participant code</t>
  </si>
  <si>
    <t>Reason</t>
  </si>
  <si>
    <t xml:space="preserve">Duplicated </t>
  </si>
  <si>
    <t>CR1</t>
  </si>
  <si>
    <t>CR2</t>
  </si>
  <si>
    <t>CR3</t>
  </si>
  <si>
    <t>CR4</t>
  </si>
  <si>
    <t>CR5</t>
  </si>
  <si>
    <t>CR6</t>
  </si>
  <si>
    <t>CR7</t>
  </si>
  <si>
    <t>CR8</t>
  </si>
  <si>
    <t>CR9</t>
  </si>
  <si>
    <t>CR10</t>
  </si>
  <si>
    <t>CR11</t>
  </si>
  <si>
    <t>CR12</t>
  </si>
  <si>
    <t>CR13</t>
  </si>
  <si>
    <t>CR14</t>
  </si>
  <si>
    <t>CR15</t>
  </si>
  <si>
    <t>CR16</t>
  </si>
  <si>
    <t>CR17</t>
  </si>
  <si>
    <t>CR18</t>
  </si>
  <si>
    <t>CR19</t>
  </si>
  <si>
    <t>CR20</t>
  </si>
  <si>
    <t>CR21</t>
  </si>
  <si>
    <t>CR22</t>
  </si>
  <si>
    <t>CR23</t>
  </si>
  <si>
    <t>CR24</t>
  </si>
  <si>
    <t>CR25</t>
  </si>
  <si>
    <t>CR26</t>
  </si>
  <si>
    <t>CR27</t>
  </si>
  <si>
    <t>CR28</t>
  </si>
  <si>
    <t>CR29</t>
  </si>
  <si>
    <t>CR30</t>
  </si>
  <si>
    <t>CR31</t>
  </si>
  <si>
    <t>CR32</t>
  </si>
  <si>
    <t>CR33</t>
  </si>
  <si>
    <t>CR34</t>
  </si>
  <si>
    <t>CR35</t>
  </si>
  <si>
    <t>CR36</t>
  </si>
  <si>
    <t>CR37</t>
  </si>
  <si>
    <t>CR38</t>
  </si>
  <si>
    <t>CR39</t>
  </si>
  <si>
    <t>CR40</t>
  </si>
  <si>
    <t>CR41</t>
  </si>
  <si>
    <t>CR42</t>
  </si>
  <si>
    <t>CR43</t>
  </si>
  <si>
    <t>CR44</t>
  </si>
  <si>
    <t>CR45</t>
  </si>
  <si>
    <t>CR46</t>
  </si>
  <si>
    <t>CR47</t>
  </si>
  <si>
    <t>CR48</t>
  </si>
  <si>
    <t>CR49</t>
  </si>
  <si>
    <t>CR50</t>
  </si>
  <si>
    <t>CR51</t>
  </si>
  <si>
    <t>CR52</t>
  </si>
  <si>
    <t>CR53</t>
  </si>
  <si>
    <t>CR54</t>
  </si>
  <si>
    <t>CR55</t>
  </si>
  <si>
    <t>CR56</t>
  </si>
  <si>
    <t>CR57</t>
  </si>
  <si>
    <t>CR58</t>
  </si>
  <si>
    <t>CR59</t>
  </si>
  <si>
    <t>CR60</t>
  </si>
  <si>
    <t>CR61</t>
  </si>
  <si>
    <t>CR62</t>
  </si>
  <si>
    <t>CR</t>
  </si>
  <si>
    <t>No pre and post terms</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</si>
  <si>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</si>
  <si>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</si>
  <si>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</si>
  <si>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</si>
  <si>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</si>
  <si>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</si>
  <si>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</si>
  <si>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</si>
  <si>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</si>
  <si>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</si>
  <si>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</si>
  <si>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</si>
  <si>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</si>
  <si>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</si>
  <si>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</si>
  <si>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</si>
  <si>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</si>
  <si>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</si>
  <si>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</si>
  <si>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</si>
  <si>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</si>
  <si>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</si>
  <si>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</si>
  <si>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</si>
  <si>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</si>
  <si>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</si>
  <si>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</si>
  <si>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</si>
  <si>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</si>
  <si>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</si>
  <si>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</si>
  <si>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</si>
  <si>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</si>
  <si>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</si>
  <si>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</si>
  <si>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</si>
  <si>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</si>
  <si>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</si>
  <si>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</si>
  <si>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</si>
  <si>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</si>
  <si>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</si>
  <si>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</si>
  <si>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</si>
  <si>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</si>
  <si>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</si>
  <si>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</si>
  <si>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</si>
  <si>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</si>
  <si>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</si>
  <si>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</si>
  <si>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</si>
  <si>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</si>
  <si>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</si>
  <si>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</si>
  <si>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</si>
  <si>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</si>
  <si>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</si>
  <si>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</si>
  <si>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</si>
  <si>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</si>
  <si>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</si>
  <si>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</si>
  <si>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</si>
  <si>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</si>
  <si>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</si>
  <si>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</si>
  <si>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</si>
  <si>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</si>
  <si>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</si>
  <si>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</si>
  <si>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</si>
  <si>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justification</t>
  </si>
  <si>
    <t>when the particicpants did not use any domain related terms in pre and post tests or use the words good, nothing, I like that and no other terms.</t>
  </si>
  <si>
    <t>Or repeat the exact words in the question iun pre and post tests (e.g. the same topic name "Structure") and nothing else</t>
  </si>
  <si>
    <t xml:space="preserve">Use domain un related terms before and after watching the videos </t>
  </si>
  <si>
    <t>use the word STRUCTURE only in pre and post test</t>
  </si>
  <si>
    <t>use the word NOTHING in pre and post test</t>
  </si>
  <si>
    <t>Use only the word good in pre and post test</t>
  </si>
  <si>
    <t>Repaet the same domain un related terms in pre and post test</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</si>
  <si>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</si>
  <si>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</si>
  <si>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</si>
  <si>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</si>
  <si>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</si>
  <si>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</si>
  <si>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</si>
  <si>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</si>
  <si>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</si>
  <si>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</si>
  <si>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</si>
  <si>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</si>
  <si>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</si>
  <si>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</si>
  <si>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</si>
  <si>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</si>
  <si>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</si>
  <si>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</si>
  <si>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</si>
  <si>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</si>
  <si>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</si>
  <si>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</si>
  <si>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</si>
  <si>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</si>
  <si>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</si>
  <si>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</si>
  <si>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</si>
  <si>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</si>
  <si>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</si>
  <si>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</si>
  <si>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</si>
  <si>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</si>
  <si>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</si>
  <si>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</si>
  <si>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</si>
  <si>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</si>
  <si>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</si>
  <si>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</si>
  <si>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</si>
  <si>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</si>
  <si>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</si>
  <si>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</si>
  <si>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</si>
  <si>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</si>
  <si>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</si>
  <si>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</si>
  <si>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</si>
  <si>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</si>
  <si>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</si>
  <si>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</si>
  <si>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</si>
  <si>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</si>
  <si>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</si>
  <si>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Duplicate answers in pre test with other users and duplicate the same answer in both post tests after the two videos</t>
  </si>
  <si>
    <t>S</t>
  </si>
  <si>
    <t>Duplicate answers</t>
  </si>
  <si>
    <t>Duplicate answer and no post test answers</t>
  </si>
  <si>
    <t>Freelancer</t>
  </si>
  <si>
    <t>Watch YOUTUbE for learning</t>
  </si>
  <si>
    <t>How muuch training have you had on presentation skills</t>
  </si>
  <si>
    <t>Participant's ID</t>
  </si>
  <si>
    <t>Participant ID</t>
  </si>
  <si>
    <t>Number of new terms-Learning outcome</t>
  </si>
  <si>
    <t>The New terms</t>
  </si>
  <si>
    <t>note</t>
  </si>
  <si>
    <t>length</t>
  </si>
  <si>
    <t>flowchart</t>
  </si>
  <si>
    <t>map</t>
  </si>
  <si>
    <t>message</t>
  </si>
  <si>
    <t>material</t>
  </si>
  <si>
    <t>audience</t>
  </si>
  <si>
    <t>picture</t>
  </si>
  <si>
    <t>chart</t>
  </si>
  <si>
    <t>diagram</t>
  </si>
  <si>
    <t>start</t>
  </si>
  <si>
    <t>text</t>
  </si>
  <si>
    <t>story</t>
  </si>
  <si>
    <t>aim</t>
  </si>
  <si>
    <t>transition</t>
  </si>
  <si>
    <t>heading</t>
  </si>
  <si>
    <t>speed</t>
  </si>
  <si>
    <t>figure</t>
  </si>
  <si>
    <t>statistic</t>
  </si>
  <si>
    <t>infographics</t>
  </si>
  <si>
    <t>persuasive</t>
  </si>
  <si>
    <t>visuals</t>
  </si>
  <si>
    <t>interest</t>
  </si>
  <si>
    <t>memorable</t>
  </si>
  <si>
    <t>introduction</t>
  </si>
  <si>
    <t>communication</t>
  </si>
  <si>
    <t>opening</t>
  </si>
  <si>
    <t>beginning</t>
  </si>
  <si>
    <t>slide</t>
  </si>
  <si>
    <t>notes</t>
  </si>
  <si>
    <t>graphic</t>
  </si>
  <si>
    <t>section</t>
  </si>
  <si>
    <t>narrative</t>
  </si>
  <si>
    <t>visualaids</t>
  </si>
  <si>
    <t>objective</t>
  </si>
  <si>
    <t>powerpoint</t>
  </si>
  <si>
    <t>context</t>
  </si>
  <si>
    <t>comfortable</t>
  </si>
  <si>
    <t>graph</t>
  </si>
  <si>
    <t>focus</t>
  </si>
  <si>
    <t>motivation</t>
  </si>
  <si>
    <t>video</t>
  </si>
  <si>
    <t>visualaid</t>
  </si>
  <si>
    <t>approach</t>
  </si>
  <si>
    <t>practice</t>
  </si>
  <si>
    <t>conclusion</t>
  </si>
  <si>
    <t>passion</t>
  </si>
  <si>
    <t>summarize</t>
  </si>
  <si>
    <t>enthusiasm</t>
  </si>
  <si>
    <t>result</t>
  </si>
  <si>
    <t>signpost</t>
  </si>
  <si>
    <t>nervous</t>
  </si>
  <si>
    <t>confident</t>
  </si>
  <si>
    <t>topic</t>
  </si>
  <si>
    <t>confidently</t>
  </si>
  <si>
    <t>voice</t>
  </si>
  <si>
    <t>tone</t>
  </si>
  <si>
    <t>storyline</t>
  </si>
  <si>
    <t>framework</t>
  </si>
  <si>
    <t>impact</t>
  </si>
  <si>
    <t>nervousness</t>
  </si>
  <si>
    <t>connection</t>
  </si>
  <si>
    <t>conviction</t>
  </si>
  <si>
    <t>composure</t>
  </si>
  <si>
    <t>influence</t>
  </si>
  <si>
    <t>excitement</t>
  </si>
  <si>
    <t>animation</t>
  </si>
  <si>
    <t>breathing</t>
  </si>
  <si>
    <t>storytelling</t>
  </si>
  <si>
    <t>projection</t>
  </si>
  <si>
    <t>preparation</t>
  </si>
  <si>
    <t>closing</t>
  </si>
  <si>
    <t>purpose</t>
  </si>
  <si>
    <t>end</t>
  </si>
  <si>
    <t>highlight</t>
  </si>
  <si>
    <t>posture</t>
  </si>
  <si>
    <t>strategy</t>
  </si>
  <si>
    <t>method</t>
  </si>
  <si>
    <t>feedback</t>
  </si>
  <si>
    <t>whiteboard</t>
  </si>
  <si>
    <t>middle</t>
  </si>
  <si>
    <t>marker</t>
  </si>
  <si>
    <t>modulation</t>
  </si>
  <si>
    <t>definition</t>
  </si>
  <si>
    <t>stress</t>
  </si>
  <si>
    <t>memorability</t>
  </si>
  <si>
    <t>stand</t>
  </si>
  <si>
    <t>sound</t>
  </si>
  <si>
    <t>format</t>
  </si>
  <si>
    <t>projector</t>
  </si>
  <si>
    <t>image</t>
  </si>
  <si>
    <t>pace</t>
  </si>
  <si>
    <t>gesture</t>
  </si>
  <si>
    <t>prop</t>
  </si>
  <si>
    <t>expression</t>
  </si>
  <si>
    <t>eye</t>
  </si>
  <si>
    <t>guide</t>
  </si>
  <si>
    <t>plan</t>
  </si>
  <si>
    <t>pause</t>
  </si>
  <si>
    <t>clarity</t>
  </si>
  <si>
    <t>distraction</t>
  </si>
  <si>
    <t>conscious</t>
  </si>
  <si>
    <t>coherence</t>
  </si>
  <si>
    <t>analysis</t>
  </si>
  <si>
    <t>conciseness</t>
  </si>
  <si>
    <t>overload</t>
  </si>
  <si>
    <t>opener</t>
  </si>
  <si>
    <t>rehearse</t>
  </si>
  <si>
    <t>organization</t>
  </si>
  <si>
    <t>finish</t>
  </si>
  <si>
    <t>pitch</t>
  </si>
  <si>
    <t>smiling</t>
  </si>
  <si>
    <t>smile</t>
  </si>
  <si>
    <t>handgesture</t>
  </si>
  <si>
    <t>gestures</t>
  </si>
  <si>
    <t>summarise</t>
  </si>
  <si>
    <t>intonation</t>
  </si>
  <si>
    <t>number of participants with new terms</t>
  </si>
  <si>
    <t>number of participants without  new terms</t>
  </si>
  <si>
    <t>Average of new terms</t>
  </si>
  <si>
    <t>STDV</t>
  </si>
  <si>
    <t>Worker ID</t>
  </si>
  <si>
    <t>The introduction text in the video narrative gives a clear idea of the aim of the narrative.</t>
  </si>
  <si>
    <t>All video segments clearly link to the presentation skills areas mentioned in the introduction.</t>
  </si>
  <si>
    <t>The descriptions which introduce each video segment provide a useful summary.</t>
  </si>
  <si>
    <t>All video segments provide relevant content for presentation skills learning.</t>
  </si>
  <si>
    <t>The concluding text at the end of the video narrative provides appropriate summary.</t>
  </si>
  <si>
    <t>This video narrative is useful for learning presentation skills.</t>
  </si>
  <si>
    <t>All median</t>
  </si>
  <si>
    <t>All Average</t>
  </si>
  <si>
    <t>All STDV</t>
  </si>
  <si>
    <t>Overall median</t>
  </si>
  <si>
    <t>Overall AVG</t>
  </si>
  <si>
    <t>Overall STDV</t>
  </si>
  <si>
    <t>Q1</t>
  </si>
  <si>
    <t>Q2</t>
  </si>
  <si>
    <t>Q3</t>
  </si>
  <si>
    <t>Q4</t>
  </si>
  <si>
    <t>Q5</t>
  </si>
  <si>
    <t>Q6</t>
  </si>
  <si>
    <t>Overall quality CO</t>
  </si>
  <si>
    <t>ID</t>
  </si>
  <si>
    <t>Overall quality CR</t>
  </si>
  <si>
    <t>Overall quality D</t>
  </si>
  <si>
    <t>Overall quality S</t>
  </si>
  <si>
    <t>All Median</t>
  </si>
  <si>
    <t>All AVG</t>
  </si>
  <si>
    <t>Overall All</t>
  </si>
  <si>
    <t>Kruskal Wallis Test</t>
  </si>
  <si>
    <t>Mann-Whitney U Test</t>
  </si>
  <si>
    <t>CO-CR</t>
  </si>
  <si>
    <t>CO-D</t>
  </si>
  <si>
    <t>CO-S</t>
  </si>
  <si>
    <t>CR-S</t>
  </si>
  <si>
    <t>CR-D</t>
  </si>
  <si>
    <t>D-S</t>
  </si>
  <si>
    <t>Identify key points related to giving presentations</t>
  </si>
  <si>
    <t>Focus on key points at a time</t>
  </si>
  <si>
    <t>Identify key topics/concepts to learn</t>
  </si>
  <si>
    <t>Link main points mentioned in the video</t>
  </si>
  <si>
    <t>PU1</t>
  </si>
  <si>
    <t>PU2</t>
  </si>
  <si>
    <t>PU3</t>
  </si>
  <si>
    <t>PU4</t>
  </si>
  <si>
    <t>Emplyed</t>
  </si>
  <si>
    <t>Unemplyed</t>
  </si>
  <si>
    <t>Retired</t>
  </si>
  <si>
    <t>Selfemplyed</t>
  </si>
  <si>
    <t>Median</t>
  </si>
  <si>
    <t>AVG</t>
  </si>
  <si>
    <t>CO-PU1</t>
  </si>
  <si>
    <t>CO-PU2</t>
  </si>
  <si>
    <t>CO-PU3</t>
  </si>
  <si>
    <t>CO-PU4</t>
  </si>
  <si>
    <t>CR-PU1</t>
  </si>
  <si>
    <t>CR-PU2</t>
  </si>
  <si>
    <t>CR-PU3</t>
  </si>
  <si>
    <t>CR-PU4</t>
  </si>
  <si>
    <t>D-PU1</t>
  </si>
  <si>
    <t>D-PU2</t>
  </si>
  <si>
    <t>D-PU3</t>
  </si>
  <si>
    <t>D-PU4</t>
  </si>
  <si>
    <t>S-PU1</t>
  </si>
  <si>
    <t>S-PU2</t>
  </si>
  <si>
    <t>S-PU3</t>
  </si>
  <si>
    <t>S-PU4</t>
  </si>
  <si>
    <t>OverAll</t>
  </si>
  <si>
    <t>Overall</t>
  </si>
  <si>
    <t>CO- CR</t>
  </si>
  <si>
    <t>Mann Whiteny U test</t>
  </si>
  <si>
    <t>D-CR</t>
  </si>
  <si>
    <t>S-CR</t>
  </si>
  <si>
    <t xml:space="preserve"> MENTAL DEMAND</t>
  </si>
  <si>
    <t xml:space="preserve"> EFFORT</t>
  </si>
  <si>
    <t xml:space="preserve"> FRUSTRATION</t>
  </si>
  <si>
    <t xml:space="preserve"> PERFORMANCE</t>
  </si>
  <si>
    <t>Mental work load</t>
  </si>
  <si>
    <t>Effort</t>
  </si>
  <si>
    <t>Frustration</t>
  </si>
  <si>
    <t>Performance</t>
  </si>
  <si>
    <t>Super Ordinate</t>
  </si>
  <si>
    <t>Derivative</t>
  </si>
  <si>
    <t>Correlative</t>
  </si>
  <si>
    <t>Combinational</t>
  </si>
  <si>
    <t xml:space="preserve"> Worker ID</t>
  </si>
  <si>
    <t>Q1- different ranks</t>
  </si>
  <si>
    <t>Q2- different ranks</t>
  </si>
  <si>
    <t>Q3- different ranks</t>
  </si>
  <si>
    <t>Q4- different ranks</t>
  </si>
  <si>
    <t>Q5- different ranks</t>
  </si>
  <si>
    <t>Usefulness</t>
  </si>
  <si>
    <t>CO-5</t>
  </si>
  <si>
    <t>CO-6</t>
  </si>
  <si>
    <t>CO-7</t>
  </si>
  <si>
    <t>CO-4</t>
  </si>
  <si>
    <t>CO-3</t>
  </si>
  <si>
    <t>CO-2</t>
  </si>
  <si>
    <t>CO-1</t>
  </si>
  <si>
    <t>CR-5</t>
  </si>
  <si>
    <t>CR-4</t>
  </si>
  <si>
    <t>CR-3</t>
  </si>
  <si>
    <t>CR-2</t>
  </si>
  <si>
    <t>CR-1</t>
  </si>
  <si>
    <t>D-5</t>
  </si>
  <si>
    <t>D-4</t>
  </si>
  <si>
    <t>D-3</t>
  </si>
  <si>
    <t>D-2</t>
  </si>
  <si>
    <t>D-1</t>
  </si>
  <si>
    <t>S-5</t>
  </si>
  <si>
    <t>S-4</t>
  </si>
  <si>
    <t>S-3</t>
  </si>
  <si>
    <t>S-2</t>
  </si>
  <si>
    <t>S-1</t>
  </si>
  <si>
    <t>Q6-Usefulness</t>
  </si>
  <si>
    <t>ALL Quality</t>
  </si>
  <si>
    <t>All -5</t>
  </si>
  <si>
    <t>All-4</t>
  </si>
  <si>
    <t>All-3</t>
  </si>
  <si>
    <t>All2</t>
  </si>
  <si>
    <t>All1</t>
  </si>
  <si>
    <t>PU1- different ranks</t>
  </si>
  <si>
    <t>PU2- different ranks</t>
  </si>
  <si>
    <t>PU3- different ranks</t>
  </si>
  <si>
    <t>PU4- different ranks</t>
  </si>
  <si>
    <t>CR-7</t>
  </si>
  <si>
    <t>CR-6</t>
  </si>
  <si>
    <t>D-7</t>
  </si>
  <si>
    <t>D-6</t>
  </si>
  <si>
    <t>S-7</t>
  </si>
  <si>
    <t>S-6</t>
  </si>
  <si>
    <t>All-PU1</t>
  </si>
  <si>
    <t>All-PU2</t>
  </si>
  <si>
    <t>All-PU3</t>
  </si>
  <si>
    <t>All-PU4</t>
  </si>
  <si>
    <t>All-PU5</t>
  </si>
  <si>
    <t>All-PU6</t>
  </si>
  <si>
    <t>All-PU7</t>
  </si>
  <si>
    <t>Overall Quality</t>
  </si>
  <si>
    <r>
      <t>I was frustrated when the video segments</t>
    </r>
    <r>
      <rPr>
        <b/>
        <sz val="11"/>
        <color rgb="FFFF0000"/>
        <rFont val="Calibri"/>
        <family val="2"/>
        <scheme val="minor"/>
      </rPr>
      <t xml:space="preserve"> didn't teach anything</t>
    </r>
    <r>
      <rPr>
        <sz val="11"/>
        <color theme="1"/>
        <rFont val="Calibri"/>
        <family val="2"/>
        <scheme val="minor"/>
      </rPr>
      <t xml:space="preserve"> new. I had to play them again to check if I was missing something or there really wasn't anything to learn from them.</t>
    </r>
  </si>
  <si>
    <r>
      <t xml:space="preserve">I didn't find any of it particularly frustrating but the different presenters and their different styles meant that </t>
    </r>
    <r>
      <rPr>
        <b/>
        <sz val="11"/>
        <color rgb="FFFF0000"/>
        <rFont val="Calibri"/>
        <family val="2"/>
        <scheme val="minor"/>
      </rPr>
      <t>the transitions between videos were not always as smooth</t>
    </r>
    <r>
      <rPr>
        <sz val="11"/>
        <color theme="1"/>
        <rFont val="Calibri"/>
        <family val="2"/>
        <scheme val="minor"/>
      </rPr>
      <t xml:space="preserve"> as I would prefer.</t>
    </r>
  </si>
  <si>
    <r>
      <t>My only frustration with the videos is that sometimes they</t>
    </r>
    <r>
      <rPr>
        <b/>
        <sz val="11"/>
        <color rgb="FFFF0000"/>
        <rFont val="Calibri"/>
        <family val="2"/>
        <scheme val="minor"/>
      </rPr>
      <t xml:space="preserve"> didn't want to load right</t>
    </r>
    <r>
      <rPr>
        <sz val="11"/>
        <color theme="1"/>
        <rFont val="Calibri"/>
        <family val="2"/>
        <scheme val="minor"/>
      </rPr>
      <t xml:space="preserve"> and I was very conscious of the timer.</t>
    </r>
  </si>
  <si>
    <r>
      <t>The performance of presentation was excellent,</t>
    </r>
    <r>
      <rPr>
        <b/>
        <sz val="11"/>
        <color rgb="FF4472C4"/>
        <rFont val="Calibri"/>
        <family val="2"/>
        <scheme val="minor"/>
      </rPr>
      <t xml:space="preserve"> easy to understand and very engaging</t>
    </r>
    <r>
      <rPr>
        <sz val="11"/>
        <color theme="1"/>
        <rFont val="Calibri"/>
        <family val="2"/>
        <scheme val="minor"/>
      </rPr>
      <t>.</t>
    </r>
  </si>
  <si>
    <r>
      <t xml:space="preserve">I think the </t>
    </r>
    <r>
      <rPr>
        <b/>
        <sz val="11"/>
        <color rgb="FF4472C4"/>
        <rFont val="Calibri"/>
        <family val="2"/>
        <scheme val="minor"/>
      </rPr>
      <t>main ideas and key words stood out. I recognized them easily</t>
    </r>
    <r>
      <rPr>
        <sz val="11"/>
        <color theme="1"/>
        <rFont val="Calibri"/>
        <family val="2"/>
        <scheme val="minor"/>
      </rPr>
      <t>.</t>
    </r>
  </si>
  <si>
    <r>
      <t>They explain various ideas</t>
    </r>
    <r>
      <rPr>
        <sz val="11"/>
        <color rgb="FFFF0000"/>
        <rFont val="Calibri"/>
        <family val="2"/>
        <scheme val="minor"/>
      </rPr>
      <t xml:space="preserve"> </t>
    </r>
    <r>
      <rPr>
        <b/>
        <sz val="11"/>
        <color rgb="FFFF0000"/>
        <rFont val="Calibri"/>
        <family val="2"/>
        <scheme val="minor"/>
      </rPr>
      <t>but are not designed to teach specific terms</t>
    </r>
  </si>
  <si>
    <r>
      <t xml:space="preserve">I FEEL CORRELATIVE VIDEO </t>
    </r>
    <r>
      <rPr>
        <b/>
        <sz val="11"/>
        <color rgb="FF0D5BDC"/>
        <rFont val="Calibri"/>
        <family val="2"/>
        <scheme val="minor"/>
      </rPr>
      <t>GIVES MORE EASE TO UNDERSTAND THE CONCEPT BETTER</t>
    </r>
  </si>
  <si>
    <r>
      <t>I had to</t>
    </r>
    <r>
      <rPr>
        <b/>
        <sz val="11"/>
        <color rgb="FFFF0000"/>
        <rFont val="Calibri"/>
        <family val="2"/>
        <scheme val="minor"/>
      </rPr>
      <t xml:space="preserve"> pay close attention</t>
    </r>
    <r>
      <rPr>
        <sz val="11"/>
        <color theme="1"/>
        <rFont val="Calibri"/>
        <family val="2"/>
        <scheme val="minor"/>
      </rPr>
      <t xml:space="preserve"> to each video and make sure I didn't miss what they were saying.</t>
    </r>
  </si>
  <si>
    <r>
      <t>I was trying to</t>
    </r>
    <r>
      <rPr>
        <b/>
        <sz val="11"/>
        <color rgb="FFFF0000"/>
        <rFont val="Calibri"/>
        <family val="2"/>
        <scheme val="minor"/>
      </rPr>
      <t xml:space="preserve"> pay attention</t>
    </r>
    <r>
      <rPr>
        <sz val="11"/>
        <color theme="1"/>
        <rFont val="Calibri"/>
        <family val="2"/>
        <scheme val="minor"/>
      </rPr>
      <t xml:space="preserve"> but I also know that these are not skills I use in my real life. I think all of the presenters were experienced and gave good advice, I just dont think it would really benefit me personally.</t>
    </r>
  </si>
  <si>
    <r>
      <t xml:space="preserve">There </t>
    </r>
    <r>
      <rPr>
        <b/>
        <sz val="11"/>
        <color rgb="FFFF0000"/>
        <rFont val="Calibri"/>
        <family val="2"/>
        <scheme val="minor"/>
      </rPr>
      <t>was quite a lot of information to take in</t>
    </r>
    <r>
      <rPr>
        <sz val="11"/>
        <color theme="1"/>
        <rFont val="Calibri"/>
        <family val="2"/>
        <scheme val="minor"/>
      </rPr>
      <t>, so I give it a medium score.</t>
    </r>
  </si>
  <si>
    <r>
      <rPr>
        <sz val="11"/>
        <color rgb="FFFF0000"/>
        <rFont val="Calibri"/>
        <family val="2"/>
        <scheme val="minor"/>
      </rPr>
      <t>try to remember re</t>
    </r>
    <r>
      <rPr>
        <b/>
        <sz val="11"/>
        <color rgb="FFFF0000"/>
        <rFont val="Calibri"/>
        <family val="2"/>
        <scheme val="minor"/>
      </rPr>
      <t>member core points</t>
    </r>
  </si>
  <si>
    <r>
      <t>There's a lot of</t>
    </r>
    <r>
      <rPr>
        <b/>
        <sz val="11"/>
        <color rgb="FFFF0000"/>
        <rFont val="Calibri"/>
        <family val="2"/>
        <scheme val="minor"/>
      </rPr>
      <t xml:space="preserve"> remembering.</t>
    </r>
  </si>
  <si>
    <r>
      <t>There were</t>
    </r>
    <r>
      <rPr>
        <b/>
        <sz val="11"/>
        <color rgb="FFFF0000"/>
        <rFont val="Calibri"/>
        <family val="2"/>
        <scheme val="minor"/>
      </rPr>
      <t xml:space="preserve"> a lot of videos</t>
    </r>
    <r>
      <rPr>
        <sz val="11"/>
        <color theme="1"/>
        <rFont val="Calibri"/>
        <family val="2"/>
        <scheme val="minor"/>
      </rPr>
      <t xml:space="preserve"> to go through.</t>
    </r>
  </si>
  <si>
    <r>
      <t>Giving attention to different voices and</t>
    </r>
    <r>
      <rPr>
        <b/>
        <sz val="11"/>
        <color rgb="FFFF0000"/>
        <rFont val="Calibri"/>
        <family val="2"/>
        <scheme val="minor"/>
      </rPr>
      <t xml:space="preserve"> attempting to recall all that was said is a bit demanding.</t>
    </r>
  </si>
  <si>
    <r>
      <t xml:space="preserve">It was somewhat high demand, just </t>
    </r>
    <r>
      <rPr>
        <b/>
        <sz val="11"/>
        <color rgb="FFFF0000"/>
        <rFont val="Calibri"/>
        <family val="2"/>
        <scheme val="minor"/>
      </rPr>
      <t>to pay attention and try to understand what a couple of the speakers were saying.</t>
    </r>
  </si>
  <si>
    <r>
      <t xml:space="preserve">Learn new tasks, </t>
    </r>
    <r>
      <rPr>
        <sz val="11"/>
        <color rgb="FFFF0000"/>
        <rFont val="Calibri"/>
        <family val="2"/>
        <scheme val="minor"/>
      </rPr>
      <t>remember processes, maintain focus</t>
    </r>
    <r>
      <rPr>
        <sz val="11"/>
        <color theme="1"/>
        <rFont val="Calibri"/>
        <family val="2"/>
        <scheme val="minor"/>
      </rPr>
      <t>, complete tasks independently, make timely decisions in the context of a workflow</t>
    </r>
  </si>
  <si>
    <r>
      <t>I felt that</t>
    </r>
    <r>
      <rPr>
        <b/>
        <sz val="11"/>
        <color rgb="FFFF0000"/>
        <rFont val="Calibri"/>
        <family val="2"/>
        <scheme val="minor"/>
      </rPr>
      <t xml:space="preserve"> it was quite mentally demanding as I had to focus on the videos and grasp everything to the best of my ability.</t>
    </r>
  </si>
  <si>
    <r>
      <t>Some parts somewhat</t>
    </r>
    <r>
      <rPr>
        <b/>
        <sz val="11"/>
        <color rgb="FFFF0000"/>
        <rFont val="Calibri"/>
        <family val="2"/>
        <scheme val="minor"/>
      </rPr>
      <t xml:space="preserve"> boring.</t>
    </r>
  </si>
  <si>
    <r>
      <rPr>
        <b/>
        <sz val="11"/>
        <color rgb="FFFF0000"/>
        <rFont val="Calibri"/>
        <family val="2"/>
        <scheme val="minor"/>
      </rPr>
      <t xml:space="preserve">It requires some concentration </t>
    </r>
    <r>
      <rPr>
        <sz val="11"/>
        <color theme="1"/>
        <rFont val="Calibri"/>
        <family val="2"/>
        <scheme val="minor"/>
      </rPr>
      <t>but it's not using words that require you to look up.</t>
    </r>
  </si>
  <si>
    <r>
      <t xml:space="preserve">The mental </t>
    </r>
    <r>
      <rPr>
        <b/>
        <sz val="11"/>
        <color rgb="FFFF0000"/>
        <rFont val="Calibri"/>
        <family val="2"/>
        <scheme val="minor"/>
      </rPr>
      <t>demand was high because I had to memorize everything that was related to the topic</t>
    </r>
    <r>
      <rPr>
        <sz val="11"/>
        <color theme="1"/>
        <rFont val="Calibri"/>
        <family val="2"/>
        <scheme val="minor"/>
      </rPr>
      <t xml:space="preserve"> while also figuring out whether it was relevant or not.</t>
    </r>
  </si>
  <si>
    <r>
      <rPr>
        <b/>
        <sz val="11"/>
        <color rgb="FF0D5BDC"/>
        <rFont val="Calibri"/>
        <family val="2"/>
        <scheme val="minor"/>
      </rPr>
      <t>Everything was easy to understand</t>
    </r>
    <r>
      <rPr>
        <sz val="11"/>
        <color theme="1"/>
        <rFont val="Calibri"/>
        <family val="2"/>
        <scheme val="minor"/>
      </rPr>
      <t>, yet slightly boring.</t>
    </r>
  </si>
  <si>
    <r>
      <t>Many of the videos were just speakers talking about their course that you should be so the mental demand was very low. But</t>
    </r>
    <r>
      <rPr>
        <b/>
        <sz val="11"/>
        <color rgb="FF0D5BDC"/>
        <rFont val="Calibri"/>
        <family val="2"/>
        <scheme val="minor"/>
      </rPr>
      <t xml:space="preserve"> some actually gave interesting concepts to think about which was a bit higher but not overwhelming so a 4 was on average between the two types of information shared.</t>
    </r>
  </si>
  <si>
    <r>
      <t xml:space="preserve">I really tried to get the tips. I </t>
    </r>
    <r>
      <rPr>
        <b/>
        <sz val="11"/>
        <color rgb="FFFF0000"/>
        <rFont val="Calibri"/>
        <family val="2"/>
        <scheme val="minor"/>
      </rPr>
      <t>took notes</t>
    </r>
    <r>
      <rPr>
        <sz val="11"/>
        <color theme="1"/>
        <rFont val="Calibri"/>
        <family val="2"/>
        <scheme val="minor"/>
      </rPr>
      <t>.</t>
    </r>
  </si>
  <si>
    <r>
      <t>It is a bit of a</t>
    </r>
    <r>
      <rPr>
        <b/>
        <sz val="11"/>
        <color rgb="FFFF0000"/>
        <rFont val="Calibri"/>
        <family val="2"/>
        <scheme val="minor"/>
      </rPr>
      <t xml:space="preserve"> deluge of information</t>
    </r>
    <r>
      <rPr>
        <sz val="11"/>
        <color theme="1"/>
        <rFont val="Calibri"/>
        <family val="2"/>
        <scheme val="minor"/>
      </rPr>
      <t>, so for me, the effort was on the medium to high side.</t>
    </r>
  </si>
  <si>
    <r>
      <rPr>
        <b/>
        <sz val="11"/>
        <color rgb="FF0D5BDC"/>
        <rFont val="Calibri"/>
        <family val="2"/>
        <scheme val="minor"/>
      </rPr>
      <t>The videos require attention but not too much mental effort to understand</t>
    </r>
    <r>
      <rPr>
        <sz val="11"/>
        <color theme="1"/>
        <rFont val="Calibri"/>
        <family val="2"/>
        <scheme val="minor"/>
      </rPr>
      <t>; I think, however, that they are more effective through reflection and by re-watching some (if not all) videos once they've all played. That takes more time than effort, though.</t>
    </r>
  </si>
  <si>
    <r>
      <t xml:space="preserve">It took barely any effort to watch them. </t>
    </r>
    <r>
      <rPr>
        <b/>
        <sz val="11"/>
        <color rgb="FF0D5BDC"/>
        <rFont val="Calibri"/>
        <family val="2"/>
        <scheme val="minor"/>
      </rPr>
      <t>It was very relaxed and easy</t>
    </r>
  </si>
  <si>
    <r>
      <t>I give an 18 because</t>
    </r>
    <r>
      <rPr>
        <b/>
        <sz val="11"/>
        <color rgb="FF0D5BDC"/>
        <rFont val="Calibri"/>
        <family val="2"/>
        <scheme val="minor"/>
      </rPr>
      <t xml:space="preserve"> it is very easy to understand</t>
    </r>
  </si>
  <si>
    <r>
      <t xml:space="preserve">We should put more </t>
    </r>
    <r>
      <rPr>
        <b/>
        <sz val="11"/>
        <color rgb="FFFF0000"/>
        <rFont val="Calibri"/>
        <family val="2"/>
        <scheme val="minor"/>
      </rPr>
      <t>effort to understand the video</t>
    </r>
  </si>
  <si>
    <r>
      <t>I had to put in too much effort as</t>
    </r>
    <r>
      <rPr>
        <b/>
        <sz val="11"/>
        <color rgb="FFFF0000"/>
        <rFont val="Calibri"/>
        <family val="2"/>
        <scheme val="minor"/>
      </rPr>
      <t xml:space="preserve"> I am not experienced about the presentations. I had to note down all the significant points.</t>
    </r>
    <r>
      <rPr>
        <sz val="11"/>
        <color theme="1"/>
        <rFont val="Calibri"/>
        <family val="2"/>
        <scheme val="minor"/>
      </rPr>
      <t xml:space="preserve"> Often I had to replay the segments to make sure that I didn't miss anything. The second narrative required relatively less effort.</t>
    </r>
  </si>
  <si>
    <r>
      <rPr>
        <b/>
        <sz val="11"/>
        <color rgb="FF0D5BDC"/>
        <rFont val="Calibri"/>
        <family val="2"/>
        <scheme val="minor"/>
      </rPr>
      <t>There was nothing complicated about their presentations</t>
    </r>
    <r>
      <rPr>
        <sz val="11"/>
        <color theme="1"/>
        <rFont val="Calibri"/>
        <family val="2"/>
        <scheme val="minor"/>
      </rPr>
      <t>. It was a little hard to stay interested.</t>
    </r>
  </si>
  <si>
    <r>
      <t>Videos took</t>
    </r>
    <r>
      <rPr>
        <b/>
        <sz val="11"/>
        <color rgb="FFFF0000"/>
        <rFont val="Calibri"/>
        <family val="2"/>
        <scheme val="minor"/>
      </rPr>
      <t xml:space="preserve"> a little long to load</t>
    </r>
    <r>
      <rPr>
        <sz val="11"/>
        <color theme="1"/>
        <rFont val="Calibri"/>
        <family val="2"/>
        <scheme val="minor"/>
      </rPr>
      <t xml:space="preserve">, but other than that, </t>
    </r>
    <r>
      <rPr>
        <b/>
        <sz val="11"/>
        <color rgb="FF0D5BDC"/>
        <rFont val="Calibri"/>
        <family val="2"/>
        <scheme val="minor"/>
      </rPr>
      <t>very little frustration.</t>
    </r>
  </si>
  <si>
    <r>
      <t>Only a little</t>
    </r>
    <r>
      <rPr>
        <b/>
        <sz val="11"/>
        <color rgb="FFFF0000"/>
        <rFont val="Calibri"/>
        <family val="2"/>
        <scheme val="minor"/>
      </rPr>
      <t xml:space="preserve"> frustrated with the accent </t>
    </r>
    <r>
      <rPr>
        <sz val="11"/>
        <color theme="1"/>
        <rFont val="Calibri"/>
        <family val="2"/>
        <scheme val="minor"/>
      </rPr>
      <t>but I got over it quick.</t>
    </r>
  </si>
  <si>
    <r>
      <t xml:space="preserve">It was slightly </t>
    </r>
    <r>
      <rPr>
        <b/>
        <sz val="11"/>
        <color rgb="FFFF0000"/>
        <rFont val="Calibri"/>
        <family val="2"/>
        <scheme val="minor"/>
      </rPr>
      <t>boring at times</t>
    </r>
    <r>
      <rPr>
        <b/>
        <sz val="11"/>
        <color rgb="FF0D5BDC"/>
        <rFont val="Calibri"/>
        <family val="2"/>
        <scheme val="minor"/>
      </rPr>
      <t xml:space="preserve"> but not discouraging</t>
    </r>
  </si>
  <si>
    <r>
      <t xml:space="preserve">an action or type of behaviour that involves </t>
    </r>
    <r>
      <rPr>
        <b/>
        <sz val="11"/>
        <color rgb="FFFF0000"/>
        <rFont val="Calibri"/>
        <family val="2"/>
        <scheme val="minor"/>
      </rPr>
      <t>a lot of attention to detail or to small matters that are not important</t>
    </r>
  </si>
  <si>
    <r>
      <t xml:space="preserve">I guess some of the stuff was presented in a concise way that I maybe understood well, </t>
    </r>
    <r>
      <rPr>
        <b/>
        <sz val="11"/>
        <color rgb="FFFF0000"/>
        <rFont val="Calibri"/>
        <family val="2"/>
        <scheme val="minor"/>
      </rPr>
      <t>but overall, seemed like a lot of super basic stuff, didn't particularly feel like I learned much.</t>
    </r>
  </si>
  <si>
    <r>
      <t>the only thing that was frustrating slightly was trying to understand people with heavy</t>
    </r>
    <r>
      <rPr>
        <sz val="11"/>
        <color rgb="FFC00000"/>
        <rFont val="Calibri"/>
        <family val="2"/>
        <scheme val="minor"/>
      </rPr>
      <t xml:space="preserve"> accents</t>
    </r>
    <r>
      <rPr>
        <sz val="11"/>
        <color rgb="FF0D5BDC"/>
        <rFont val="Calibri"/>
        <family val="2"/>
        <scheme val="minor"/>
      </rPr>
      <t>. it was not that bad though.</t>
    </r>
  </si>
  <si>
    <r>
      <t xml:space="preserve">The mental demands of watching these video narratives can vary depending on factors such as the complexity of the content, the viewer's familiarity with the topic, their attention span, and their preferred learning style. Here are some considerations:
</t>
    </r>
    <r>
      <rPr>
        <b/>
        <sz val="11"/>
        <color rgb="FFFF0000"/>
        <rFont val="Calibri"/>
        <family val="2"/>
        <scheme val="minor"/>
      </rPr>
      <t>Content Complexity: If the concepts discussed in the videos are complex or new to the viewer, it might require more mental effort to understand and process the information.</t>
    </r>
    <r>
      <rPr>
        <sz val="11"/>
        <color rgb="FFFF0000"/>
        <rFont val="Calibri"/>
        <family val="2"/>
        <scheme val="minor"/>
      </rPr>
      <t xml:space="preserve">
Concentration: Maintaining focus while watching videos, especially if they're longer or cover dense content, can be mentally demanding. Avoiding distractions is essential.
Retaining Information: Remembering key points and concepts from the videos might require active engagement, note-taking, or re-watching segments.
Cognitive Load: If the videos present a lot of information in a short time, it could lead to cognitive overload, making it challenging to retain everything.</t>
    </r>
  </si>
  <si>
    <t>Work load</t>
  </si>
  <si>
    <t>Negative</t>
  </si>
  <si>
    <t>Positive</t>
  </si>
  <si>
    <t>Mental</t>
  </si>
  <si>
    <t>lots of videos</t>
  </si>
  <si>
    <t>pay attention</t>
  </si>
  <si>
    <t>boring</t>
  </si>
  <si>
    <t xml:space="preserve">hard </t>
  </si>
  <si>
    <t>analyse</t>
  </si>
  <si>
    <t>Nimber of cell</t>
  </si>
  <si>
    <t>27,5,11,21,24,32</t>
  </si>
  <si>
    <t>recall mentioned concepts and rememeber them and focu and concentration</t>
  </si>
  <si>
    <t>26,35</t>
  </si>
  <si>
    <t>not hard and ove it</t>
  </si>
  <si>
    <t>17,39,38</t>
  </si>
  <si>
    <t>intersting</t>
  </si>
  <si>
    <t>18,34,41</t>
  </si>
  <si>
    <t>easy way to help understanding</t>
  </si>
  <si>
    <t>23,28,36,37,40,44,46,47</t>
  </si>
  <si>
    <t>taking nots</t>
  </si>
  <si>
    <t>2,27</t>
  </si>
  <si>
    <t>deluge (extract) information</t>
  </si>
  <si>
    <t>not east to understand some terms</t>
  </si>
  <si>
    <t>full focus</t>
  </si>
  <si>
    <t>32,4</t>
  </si>
  <si>
    <t>easy</t>
  </si>
  <si>
    <t>6,17,20,25,37,38,40,39,41,47</t>
  </si>
  <si>
    <t>not  too much effort</t>
  </si>
  <si>
    <t>16,28,35,46</t>
  </si>
  <si>
    <t>engagement</t>
  </si>
  <si>
    <t>24,42</t>
  </si>
  <si>
    <t>loading</t>
  </si>
  <si>
    <t>transition between segments</t>
  </si>
  <si>
    <t>no new terms</t>
  </si>
  <si>
    <t>presenter accent</t>
  </si>
  <si>
    <t>understanding</t>
  </si>
  <si>
    <t>video content</t>
  </si>
  <si>
    <t>length of video</t>
  </si>
  <si>
    <t>40,41</t>
  </si>
  <si>
    <t>5,6</t>
  </si>
  <si>
    <t>2,3,20,25,26,29,32,34,37,35,36,39,44,45,42,47,48</t>
  </si>
  <si>
    <t>eady</t>
  </si>
  <si>
    <t>6,24</t>
  </si>
  <si>
    <t>2,26</t>
  </si>
  <si>
    <t>not important</t>
  </si>
  <si>
    <t>not specific</t>
  </si>
  <si>
    <t xml:space="preserve">technique used </t>
  </si>
  <si>
    <t>video content and length</t>
  </si>
  <si>
    <t>41,49</t>
  </si>
  <si>
    <t>mix from above</t>
  </si>
  <si>
    <t>new learnt words</t>
  </si>
  <si>
    <t>47,42</t>
  </si>
  <si>
    <t>20,22</t>
  </si>
  <si>
    <t>4,18,25,27,28,32,34,33,37,44,45,46,48</t>
  </si>
  <si>
    <t>43,3,6,16,17,23,21,24,33,29,24</t>
  </si>
  <si>
    <t>confused</t>
  </si>
  <si>
    <t>requires attention</t>
  </si>
  <si>
    <t>a lot of information</t>
  </si>
  <si>
    <t>To remember</t>
  </si>
  <si>
    <t>video length</t>
  </si>
  <si>
    <t>52,53,77</t>
  </si>
  <si>
    <t>54,70,79</t>
  </si>
  <si>
    <t>51,99</t>
  </si>
  <si>
    <t>55,57,84,83,92,90,94,101,102,103</t>
  </si>
  <si>
    <t>clear video</t>
  </si>
  <si>
    <t>64,85</t>
  </si>
  <si>
    <t>knowledgable video</t>
  </si>
  <si>
    <t>79,89,98</t>
  </si>
  <si>
    <t>flexible learning</t>
  </si>
  <si>
    <t>70,73,87,95</t>
  </si>
  <si>
    <t>56,58,63,71,76,78,81,93,105,106</t>
  </si>
  <si>
    <t>high effort</t>
  </si>
  <si>
    <t>stay focused</t>
  </si>
  <si>
    <t>new way</t>
  </si>
  <si>
    <t>segments transition</t>
  </si>
  <si>
    <t>requireswrite notes</t>
  </si>
  <si>
    <t>73,95</t>
  </si>
  <si>
    <t>58,72,97,78,93</t>
  </si>
  <si>
    <t>56,99,77</t>
  </si>
  <si>
    <t>51,74,55,105</t>
  </si>
  <si>
    <t>provide examples and explanation</t>
  </si>
  <si>
    <t>no effort</t>
  </si>
  <si>
    <t>57,63,71,83,89,84,101,98,102,103,105</t>
  </si>
  <si>
    <t>description</t>
  </si>
  <si>
    <t>irretation</t>
  </si>
  <si>
    <t>loadin</t>
  </si>
  <si>
    <t>abript ending</t>
  </si>
  <si>
    <t>same contents</t>
  </si>
  <si>
    <t>focusing and rememebering</t>
  </si>
  <si>
    <t>58,97</t>
  </si>
  <si>
    <t>51,53</t>
  </si>
  <si>
    <t>easy to identify terms</t>
  </si>
  <si>
    <t>no frustration</t>
  </si>
  <si>
    <t>enjoyable and engaging</t>
  </si>
  <si>
    <t>52,83,85</t>
  </si>
  <si>
    <t>55,57,63,70,76,81,84,86,89,90,94,95,98,101,102,105,106</t>
  </si>
  <si>
    <t>identify new terms</t>
  </si>
  <si>
    <t>51,53,55,58,76,79,84,91,90,93,94,95,102,104</t>
  </si>
  <si>
    <t>52,77,103</t>
  </si>
  <si>
    <t>56,57,60,70,71,72,78,81,83,85,86,89,92,96,99,106,105</t>
  </si>
  <si>
    <r>
      <t xml:space="preserve">It actually </t>
    </r>
    <r>
      <rPr>
        <sz val="11"/>
        <color rgb="FF0D5BDC"/>
        <rFont val="Calibri"/>
        <family val="2"/>
        <scheme val="minor"/>
      </rPr>
      <t>creates a situation that allows me to reach beyond prior experiences</t>
    </r>
    <r>
      <rPr>
        <sz val="11"/>
        <color theme="1"/>
        <rFont val="Calibri"/>
        <family val="2"/>
        <scheme val="minor"/>
      </rPr>
      <t xml:space="preserve"> so it does take half of the mental demand comparing to normal method</t>
    </r>
  </si>
  <si>
    <t>to remember points</t>
  </si>
  <si>
    <t>not engaging for textual learners</t>
  </si>
  <si>
    <t>complex concepts</t>
  </si>
  <si>
    <t>information processing demand</t>
  </si>
  <si>
    <t>go byond past experience</t>
  </si>
  <si>
    <t>well presented</t>
  </si>
  <si>
    <t>effort to analyse</t>
  </si>
  <si>
    <t>more information is needed</t>
  </si>
  <si>
    <t>taking notes</t>
  </si>
  <si>
    <t>useful visuals</t>
  </si>
  <si>
    <t>not complex</t>
  </si>
  <si>
    <t>more explanation is needed</t>
  </si>
  <si>
    <t>New terms learnt</t>
  </si>
  <si>
    <r>
      <t xml:space="preserve">It wasn't super demanding and was </t>
    </r>
    <r>
      <rPr>
        <sz val="11"/>
        <color rgb="FF0D5BDC"/>
        <rFont val="Calibri"/>
        <family val="2"/>
        <scheme val="minor"/>
      </rPr>
      <t>quite interesting</t>
    </r>
    <r>
      <rPr>
        <sz val="11"/>
        <color theme="1"/>
        <rFont val="Calibri"/>
        <family val="2"/>
        <scheme val="minor"/>
      </rPr>
      <t xml:space="preserve">. However, in order to actually learn something, it did require some amount of </t>
    </r>
    <r>
      <rPr>
        <sz val="11"/>
        <color rgb="FF0D5BDC"/>
        <rFont val="Calibri"/>
        <family val="2"/>
        <scheme val="minor"/>
      </rPr>
      <t xml:space="preserve">engagement </t>
    </r>
    <r>
      <rPr>
        <sz val="11"/>
        <color theme="1"/>
        <rFont val="Calibri"/>
        <family val="2"/>
        <scheme val="minor"/>
      </rPr>
      <t>and paying attention.</t>
    </r>
  </si>
  <si>
    <r>
      <t>The page</t>
    </r>
    <r>
      <rPr>
        <sz val="11"/>
        <color rgb="FFFF0000"/>
        <rFont val="Calibri"/>
        <family val="2"/>
        <scheme val="minor"/>
      </rPr>
      <t xml:space="preserve"> wasn't set up to be particularly friendly looking</t>
    </r>
    <r>
      <rPr>
        <sz val="11"/>
        <color theme="1"/>
        <rFont val="Calibri"/>
        <family val="2"/>
        <scheme val="minor"/>
      </rPr>
      <t xml:space="preserve"> and it felt kind of daunting at first. Making the clips more aesthetically pleasing and inviting would have made this require less effort.</t>
    </r>
  </si>
  <si>
    <r>
      <t xml:space="preserve">I didn't feel very frustrated at all and </t>
    </r>
    <r>
      <rPr>
        <sz val="11"/>
        <color rgb="FF0D5BDC"/>
        <rFont val="Calibri"/>
        <family val="2"/>
        <scheme val="minor"/>
      </rPr>
      <t>generally enjoyed</t>
    </r>
    <r>
      <rPr>
        <sz val="11"/>
        <color theme="1"/>
        <rFont val="Calibri"/>
        <family val="2"/>
        <scheme val="minor"/>
      </rPr>
      <t xml:space="preserve"> the experience once I got into it. I did have some minimal frustration, however, if a video cut off before I thought it should.</t>
    </r>
  </si>
  <si>
    <r>
      <t xml:space="preserve">I can definitely </t>
    </r>
    <r>
      <rPr>
        <sz val="11"/>
        <color rgb="FF0D5BDC"/>
        <rFont val="Calibri"/>
        <family val="2"/>
        <scheme val="minor"/>
      </rPr>
      <t>understand the concepts</t>
    </r>
    <r>
      <rPr>
        <sz val="11"/>
        <color theme="1"/>
        <rFont val="Calibri"/>
        <family val="2"/>
        <scheme val="minor"/>
      </rPr>
      <t xml:space="preserve"> that the videos were trying to teach but I think I'm still a long way from being expert in presenting or knowing these concepts, though I'm definitely further along on my way.</t>
    </r>
  </si>
  <si>
    <r>
      <t>They were</t>
    </r>
    <r>
      <rPr>
        <sz val="11"/>
        <color rgb="FF0D5BDC"/>
        <rFont val="Calibri"/>
        <family val="2"/>
        <scheme val="minor"/>
      </rPr>
      <t xml:space="preserve"> smooth and useful</t>
    </r>
    <r>
      <rPr>
        <sz val="11"/>
        <color theme="1"/>
        <rFont val="Calibri"/>
        <family val="2"/>
        <scheme val="minor"/>
      </rPr>
      <t>.</t>
    </r>
  </si>
  <si>
    <r>
      <t>Digital stories provide students with the</t>
    </r>
    <r>
      <rPr>
        <sz val="11"/>
        <color rgb="FF0D5BDC"/>
        <rFont val="Calibri"/>
        <family val="2"/>
        <scheme val="minor"/>
      </rPr>
      <t xml:space="preserve"> opportunity to digest information in a meaningful way</t>
    </r>
    <r>
      <rPr>
        <sz val="11"/>
        <color theme="1"/>
        <rFont val="Calibri"/>
        <family val="2"/>
        <scheme val="minor"/>
      </rPr>
      <t>. This is particularly important in an age where people are bombarded with stories and information</t>
    </r>
  </si>
  <si>
    <r>
      <t xml:space="preserve">I like that it </t>
    </r>
    <r>
      <rPr>
        <sz val="11"/>
        <color rgb="FF0D5BDC"/>
        <rFont val="Calibri"/>
        <family val="2"/>
        <scheme val="minor"/>
      </rPr>
      <t>show the subject from many different points of view</t>
    </r>
    <r>
      <rPr>
        <sz val="11"/>
        <color theme="1"/>
        <rFont val="Calibri"/>
        <family val="2"/>
        <scheme val="minor"/>
      </rPr>
      <t xml:space="preserve">. </t>
    </r>
    <r>
      <rPr>
        <sz val="11"/>
        <color rgb="FF0D5BDC"/>
        <rFont val="Calibri"/>
        <family val="2"/>
        <scheme val="minor"/>
      </rPr>
      <t>It is helpful to hear from different voices</t>
    </r>
    <r>
      <rPr>
        <sz val="11"/>
        <color theme="1"/>
        <rFont val="Calibri"/>
        <family val="2"/>
        <scheme val="minor"/>
      </rPr>
      <t>.</t>
    </r>
  </si>
  <si>
    <r>
      <t>I found the recommendations to use your</t>
    </r>
    <r>
      <rPr>
        <sz val="11"/>
        <color rgb="FF0D5BDC"/>
        <rFont val="Calibri"/>
        <family val="2"/>
        <scheme val="minor"/>
      </rPr>
      <t xml:space="preserve"> personal stories to be helpful</t>
    </r>
    <r>
      <rPr>
        <sz val="11"/>
        <color theme="1"/>
        <rFont val="Calibri"/>
        <family val="2"/>
        <scheme val="minor"/>
      </rPr>
      <t>, as I try to stay away from that.</t>
    </r>
  </si>
  <si>
    <r>
      <t xml:space="preserve">I think they help provide structure for learning a skill by </t>
    </r>
    <r>
      <rPr>
        <sz val="11"/>
        <color rgb="FF0D5BDC"/>
        <rFont val="Calibri"/>
        <family val="2"/>
        <scheme val="minor"/>
      </rPr>
      <t>breaking down that skill into several subtopics.</t>
    </r>
  </si>
  <si>
    <r>
      <t xml:space="preserve">The narrative orientation helps us to </t>
    </r>
    <r>
      <rPr>
        <sz val="11"/>
        <color rgb="FF0D5BDC"/>
        <rFont val="Calibri"/>
        <family val="2"/>
        <scheme val="minor"/>
      </rPr>
      <t>understand the dynamics of the educational effectiveness of stories</t>
    </r>
  </si>
  <si>
    <r>
      <t>E</t>
    </r>
    <r>
      <rPr>
        <sz val="11"/>
        <color rgb="FF0D5BDC"/>
        <rFont val="Calibri"/>
        <family val="2"/>
        <scheme val="minor"/>
      </rPr>
      <t>xperienced managers have the chance to teach their team members the same skills they possess</t>
    </r>
    <r>
      <rPr>
        <sz val="11"/>
        <color theme="1"/>
        <rFont val="Calibri"/>
        <family val="2"/>
        <scheme val="minor"/>
      </rPr>
      <t>, resulting in an enhanced skill set for all involved.</t>
    </r>
  </si>
  <si>
    <r>
      <t xml:space="preserve">most important is to </t>
    </r>
    <r>
      <rPr>
        <sz val="11"/>
        <color rgb="FF0D5BDC"/>
        <rFont val="Calibri"/>
        <family val="2"/>
        <scheme val="minor"/>
      </rPr>
      <t>adjust delivery and content to suit the perception of the target audience</t>
    </r>
    <r>
      <rPr>
        <sz val="11"/>
        <color theme="1"/>
        <rFont val="Calibri"/>
        <family val="2"/>
        <scheme val="minor"/>
      </rPr>
      <t xml:space="preserve"> and their frame of reference, deliver the same subject in different ways to different audiences after judging the level of understanding and their intellectual, social and professional surroundings.</t>
    </r>
  </si>
  <si>
    <r>
      <t xml:space="preserve">You </t>
    </r>
    <r>
      <rPr>
        <sz val="11"/>
        <color rgb="FF0D5BDC"/>
        <rFont val="Calibri"/>
        <family val="2"/>
        <scheme val="minor"/>
      </rPr>
      <t>get visuals along with the verbal information</t>
    </r>
  </si>
  <si>
    <r>
      <t>They</t>
    </r>
    <r>
      <rPr>
        <sz val="11"/>
        <color rgb="FF0D5BDC"/>
        <rFont val="Calibri"/>
        <family val="2"/>
        <scheme val="minor"/>
      </rPr>
      <t xml:space="preserve"> help with getting organized and staying focused</t>
    </r>
  </si>
  <si>
    <r>
      <t xml:space="preserve">I was very impressed with the main points presented in the narratives. </t>
    </r>
    <r>
      <rPr>
        <sz val="11"/>
        <color rgb="FF0D5BDC"/>
        <rFont val="Calibri"/>
        <family val="2"/>
        <scheme val="minor"/>
      </rPr>
      <t>The points in most of the videos were carefully presented one by one so that one cannot miss them.</t>
    </r>
  </si>
  <si>
    <r>
      <t xml:space="preserve">Most of the videos start and end </t>
    </r>
    <r>
      <rPr>
        <sz val="11"/>
        <color rgb="FF0D5BDC"/>
        <rFont val="Calibri"/>
        <family val="2"/>
        <scheme val="minor"/>
      </rPr>
      <t>segments covered most of the subject</t>
    </r>
    <r>
      <rPr>
        <sz val="11"/>
        <color theme="1"/>
        <rFont val="Calibri"/>
        <family val="2"/>
        <scheme val="minor"/>
      </rPr>
      <t>.</t>
    </r>
  </si>
  <si>
    <r>
      <t xml:space="preserve">Narrative allows us to link learning with the prior experiences of the learner but at a profoundly human level. </t>
    </r>
    <r>
      <rPr>
        <sz val="11"/>
        <color rgb="FF0D5BDC"/>
        <rFont val="Calibri"/>
        <family val="2"/>
        <scheme val="minor"/>
      </rPr>
      <t>It is constructivist, but involving affect as well as reason</t>
    </r>
    <r>
      <rPr>
        <sz val="11"/>
        <color theme="1"/>
        <rFont val="Calibri"/>
        <family val="2"/>
        <scheme val="minor"/>
      </rPr>
      <t>. It is situated, but it is more than the problem-solving</t>
    </r>
  </si>
  <si>
    <t>video narrative structure- transition</t>
  </si>
  <si>
    <t>video narrative structure-clarity</t>
  </si>
  <si>
    <t>video narrative support learning-quick</t>
  </si>
  <si>
    <t>video narrative support learning-clear</t>
  </si>
  <si>
    <t>video narrative structure-transition</t>
  </si>
  <si>
    <t>video narrative support learning- transition</t>
  </si>
  <si>
    <t>video narrative support learning- clarity</t>
  </si>
  <si>
    <t>video narrative support learning-engagement</t>
  </si>
  <si>
    <t>Summarise positives</t>
  </si>
  <si>
    <t>Segments-ending time</t>
  </si>
  <si>
    <t>segments-short</t>
  </si>
  <si>
    <t>User- to be interactive</t>
  </si>
  <si>
    <t>segment-Focus Topic and Concept</t>
  </si>
  <si>
    <t>segment-loading</t>
  </si>
  <si>
    <t>segments-ending time</t>
  </si>
  <si>
    <t>Repitative</t>
  </si>
  <si>
    <t>video narrative support learning- clarity &amp; engagement</t>
  </si>
  <si>
    <t>video narrative support learning-clear &amp;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</si>
</sst>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rgb="FF9C0006"/>
      <name val="Calibri"/>
      <family val="2"/>
      <scheme val="minor"/>
    </font>
    <font>
      <b/>
      <sz val="10"/>
      <color rgb="FFFF0000"/>
      <name val="Arial"/>
      <family val="2"/>
    </font>
    <font>
      <sz val="8"/>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b/>
      <sz val="11"/>
      <color theme="1"/>
      <name val="Calibri"/>
      <family val="2"/>
      <scheme val="minor"/>
    </font>
    <font>
      <sz val="11"/>
      <color rgb="FFFF0000"/>
      <name val="Calibri"/>
      <family val="2"/>
      <scheme val="minor"/>
    </font>
    <font>
      <sz val="11"/>
      <color rgb="FF4472C4"/>
      <name val="Calibri"/>
      <family val="2"/>
      <scheme val="minor"/>
    </font>
    <font>
      <b/>
      <sz val="11"/>
      <color rgb="FF4472C4"/>
      <name val="Calibri"/>
      <family val="2"/>
      <scheme val="minor"/>
    </font>
    <font>
      <sz val="11"/>
      <color rgb="FFC00000"/>
      <name val="Calibri"/>
      <family val="2"/>
      <scheme val="minor"/>
    </font>
    <font>
      <sz val="11"/>
      <color rgb="FF0D5BDC"/>
      <name val="Calibri"/>
      <family val="2"/>
      <scheme val="minor"/>
    </font>
    <font>
      <b/>
      <sz val="11"/>
      <color rgb="FF0D5BDC"/>
      <name val="Calibri"/>
      <family val="2"/>
      <scheme val="minor"/>
    </font>
  </fonts>
  <fills count="7">
    <fill>
      <patternFill patternType="none"/>
    </fill>
    <fill>
      <patternFill patternType="gray125"/>
    </fill>
    <fill>
      <patternFill patternType="solid">
        <fgColor rgb="FFFFC7CE"/>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2">
    <xf numFmtId="0" fontId="0" fillId="0" borderId="0"/>
    <xf numFmtId="0" fontId="1" fillId="2" borderId="0" applyNumberFormat="0" applyBorder="0" applyAlignment="0" applyProtection="0"/>
  </cellStyleXfs>
  <cellXfs count="76">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right" wrapText="1"/>
    </xf>
    <xf numFmtId="0" fontId="0" fillId="0" borderId="1" xfId="0" applyBorder="1" applyAlignment="1">
      <alignment vertical="top" wrapText="1"/>
    </xf>
    <xf numFmtId="0" fontId="0" fillId="0" borderId="0" xfId="0" applyAlignment="1">
      <alignment vertical="top" wrapText="1"/>
    </xf>
    <xf numFmtId="0" fontId="2" fillId="0" borderId="1" xfId="0" applyFont="1" applyBorder="1" applyAlignment="1">
      <alignment vertical="top" wrapText="1"/>
    </xf>
    <xf numFmtId="0" fontId="0" fillId="3" borderId="1" xfId="0" applyFill="1" applyBorder="1" applyAlignment="1">
      <alignment vertical="top" wrapText="1"/>
    </xf>
    <xf numFmtId="0" fontId="0" fillId="3" borderId="0" xfId="0" applyFill="1" applyAlignment="1">
      <alignment vertical="top"/>
    </xf>
    <xf numFmtId="0" fontId="0" fillId="0" borderId="1" xfId="0" applyBorder="1" applyAlignment="1">
      <alignment horizontal="right" vertical="top" wrapText="1"/>
    </xf>
    <xf numFmtId="0" fontId="0" fillId="4" borderId="1" xfId="0" applyFill="1" applyBorder="1" applyAlignment="1">
      <alignment vertical="top" wrapText="1"/>
    </xf>
    <xf numFmtId="0" fontId="0" fillId="4" borderId="1" xfId="0" applyFill="1" applyBorder="1" applyAlignment="1">
      <alignment horizontal="right" vertical="top" wrapText="1"/>
    </xf>
    <xf numFmtId="0" fontId="0" fillId="4" borderId="0" xfId="0" applyFill="1" applyAlignment="1">
      <alignment vertical="top" wrapText="1"/>
    </xf>
    <xf numFmtId="0" fontId="0" fillId="3" borderId="0" xfId="0" applyFill="1" applyAlignment="1">
      <alignment vertical="top" wrapText="1"/>
    </xf>
    <xf numFmtId="0" fontId="0" fillId="3" borderId="1" xfId="0" applyFill="1" applyBorder="1" applyAlignment="1">
      <alignment wrapText="1"/>
    </xf>
    <xf numFmtId="0" fontId="0" fillId="3" borderId="0" xfId="0" applyFill="1"/>
    <xf numFmtId="0" fontId="1" fillId="2" borderId="1" xfId="1" applyBorder="1" applyAlignment="1">
      <alignment vertical="top" wrapText="1"/>
    </xf>
    <xf numFmtId="0" fontId="0" fillId="3" borderId="1" xfId="0" applyFill="1" applyBorder="1" applyAlignment="1">
      <alignment horizontal="right" wrapText="1"/>
    </xf>
    <xf numFmtId="0" fontId="2" fillId="3" borderId="1" xfId="0" applyFont="1" applyFill="1"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4" fillId="5" borderId="1" xfId="0" applyFont="1" applyFill="1" applyBorder="1" applyAlignment="1">
      <alignment vertical="top" wrapText="1"/>
    </xf>
    <xf numFmtId="0" fontId="0" fillId="5" borderId="1" xfId="0" applyFill="1" applyBorder="1" applyAlignment="1">
      <alignment wrapText="1"/>
    </xf>
    <xf numFmtId="0" fontId="0" fillId="5" borderId="0" xfId="0" applyFill="1" applyAlignment="1">
      <alignment vertical="top" wrapText="1"/>
    </xf>
    <xf numFmtId="0" fontId="0" fillId="5" borderId="1" xfId="0" applyFill="1" applyBorder="1" applyAlignment="1">
      <alignment horizontal="right" wrapText="1"/>
    </xf>
    <xf numFmtId="2" fontId="0" fillId="0" borderId="0" xfId="0" applyNumberFormat="1"/>
    <xf numFmtId="1" fontId="0" fillId="0" borderId="0" xfId="0" applyNumberFormat="1"/>
    <xf numFmtId="0" fontId="0" fillId="0" borderId="2" xfId="0" applyBorder="1" applyAlignment="1">
      <alignment vertical="top" wrapText="1"/>
    </xf>
    <xf numFmtId="0" fontId="4" fillId="0" borderId="0" xfId="0" applyFont="1" applyAlignment="1">
      <alignment vertical="top" wrapText="1"/>
    </xf>
    <xf numFmtId="0" fontId="4" fillId="0" borderId="0" xfId="0" applyFont="1"/>
    <xf numFmtId="2" fontId="4" fillId="3" borderId="1" xfId="0" applyNumberFormat="1" applyFont="1" applyFill="1" applyBorder="1" applyAlignment="1">
      <alignment vertical="top" wrapText="1"/>
    </xf>
    <xf numFmtId="2" fontId="4" fillId="0" borderId="1" xfId="0" applyNumberFormat="1" applyFont="1" applyBorder="1" applyAlignment="1">
      <alignment vertical="top" wrapText="1"/>
    </xf>
    <xf numFmtId="2" fontId="0" fillId="3" borderId="0" xfId="0" applyNumberFormat="1" applyFill="1"/>
    <xf numFmtId="2" fontId="0" fillId="0" borderId="0" xfId="0" applyNumberFormat="1" applyAlignment="1">
      <alignment vertical="top" wrapText="1"/>
    </xf>
    <xf numFmtId="2" fontId="0" fillId="3" borderId="0" xfId="0" applyNumberFormat="1" applyFill="1" applyAlignment="1">
      <alignment vertical="top" wrapText="1"/>
    </xf>
    <xf numFmtId="0" fontId="6" fillId="0" borderId="0" xfId="0" applyFont="1"/>
    <xf numFmtId="0" fontId="5" fillId="0" borderId="0" xfId="0" applyFont="1"/>
    <xf numFmtId="0" fontId="7" fillId="0" borderId="0" xfId="0" applyFont="1"/>
    <xf numFmtId="2" fontId="7" fillId="0" borderId="0" xfId="0" applyNumberFormat="1" applyFont="1"/>
    <xf numFmtId="0" fontId="0" fillId="0" borderId="3" xfId="0" applyBorder="1"/>
    <xf numFmtId="0" fontId="0" fillId="5" borderId="0" xfId="0" applyFill="1" applyAlignment="1">
      <alignment wrapText="1"/>
    </xf>
    <xf numFmtId="0" fontId="0" fillId="0" borderId="0" xfId="0" applyAlignment="1">
      <alignment wrapText="1"/>
    </xf>
    <xf numFmtId="0" fontId="5" fillId="0" borderId="0" xfId="0" applyFont="1" applyAlignment="1">
      <alignment vertical="top" wrapText="1"/>
    </xf>
    <xf numFmtId="0" fontId="0" fillId="3" borderId="1" xfId="0" applyFill="1" applyBorder="1" applyAlignment="1">
      <alignment horizontal="right" vertical="top" wrapText="1"/>
    </xf>
    <xf numFmtId="0" fontId="0" fillId="5" borderId="0" xfId="0" applyFill="1"/>
    <xf numFmtId="0" fontId="7" fillId="0" borderId="1" xfId="0" applyFont="1" applyBorder="1" applyAlignment="1">
      <alignment vertical="top" wrapText="1"/>
    </xf>
    <xf numFmtId="0" fontId="7" fillId="3" borderId="1" xfId="0" applyFont="1" applyFill="1" applyBorder="1" applyAlignment="1">
      <alignment vertical="top" wrapText="1"/>
    </xf>
    <xf numFmtId="1" fontId="0" fillId="0" borderId="0" xfId="0" applyNumberFormat="1" applyAlignment="1">
      <alignment vertical="top" wrapText="1"/>
    </xf>
    <xf numFmtId="1" fontId="7" fillId="3" borderId="0" xfId="0" applyNumberFormat="1" applyFont="1" applyFill="1" applyAlignment="1">
      <alignment vertical="top" wrapText="1"/>
    </xf>
    <xf numFmtId="1" fontId="7" fillId="0" borderId="0" xfId="0" applyNumberFormat="1" applyFont="1" applyAlignment="1">
      <alignment vertical="top" wrapText="1"/>
    </xf>
    <xf numFmtId="1" fontId="7" fillId="5" borderId="0" xfId="0" applyNumberFormat="1" applyFont="1" applyFill="1" applyAlignment="1">
      <alignment vertical="top" wrapText="1"/>
    </xf>
    <xf numFmtId="0" fontId="8" fillId="0" borderId="1" xfId="0" applyFont="1" applyBorder="1" applyAlignment="1">
      <alignment vertical="top" wrapText="1"/>
    </xf>
    <xf numFmtId="0" fontId="4" fillId="0" borderId="1" xfId="0" applyFont="1" applyBorder="1" applyAlignment="1">
      <alignment vertical="top" wrapText="1"/>
    </xf>
    <xf numFmtId="0" fontId="13" fillId="3" borderId="1" xfId="0" applyFont="1" applyFill="1" applyBorder="1" applyAlignment="1">
      <alignment vertical="top" wrapText="1"/>
    </xf>
    <xf numFmtId="0" fontId="4" fillId="3" borderId="1" xfId="0" applyFont="1" applyFill="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0" fillId="0" borderId="1" xfId="0" applyFont="1" applyBorder="1" applyAlignment="1">
      <alignment vertical="top" wrapText="1"/>
    </xf>
    <xf numFmtId="0" fontId="9" fillId="0" borderId="1" xfId="0" applyFont="1" applyBorder="1" applyAlignment="1">
      <alignment vertical="top" wrapText="1"/>
    </xf>
    <xf numFmtId="0" fontId="0" fillId="0" borderId="2" xfId="0" applyFill="1" applyBorder="1" applyAlignment="1">
      <alignment vertical="top" wrapText="1"/>
    </xf>
    <xf numFmtId="0" fontId="0" fillId="6" borderId="0" xfId="0" applyFill="1"/>
    <xf numFmtId="0" fontId="4" fillId="6" borderId="0" xfId="0" applyFont="1" applyFill="1"/>
    <xf numFmtId="0" fontId="0" fillId="6" borderId="0" xfId="0" applyFill="1" applyBorder="1"/>
    <xf numFmtId="3" fontId="0" fillId="0" borderId="0" xfId="0" applyNumberFormat="1"/>
    <xf numFmtId="0" fontId="8" fillId="5" borderId="1" xfId="0" applyFont="1" applyFill="1" applyBorder="1" applyAlignment="1">
      <alignment wrapText="1"/>
    </xf>
    <xf numFmtId="0" fontId="8" fillId="5" borderId="1" xfId="0" applyFont="1" applyFill="1" applyBorder="1" applyAlignment="1">
      <alignment horizontal="right" wrapText="1"/>
    </xf>
    <xf numFmtId="0" fontId="12" fillId="5" borderId="1" xfId="0" applyFont="1" applyFill="1" applyBorder="1" applyAlignment="1">
      <alignment wrapText="1"/>
    </xf>
    <xf numFmtId="0" fontId="12" fillId="5" borderId="1" xfId="0" applyFont="1" applyFill="1" applyBorder="1" applyAlignment="1">
      <alignment horizontal="right" wrapText="1"/>
    </xf>
    <xf numFmtId="3" fontId="0" fillId="6" borderId="0" xfId="0" applyNumberFormat="1" applyFill="1"/>
    <xf numFmtId="0" fontId="12" fillId="3" borderId="1" xfId="0" applyFont="1" applyFill="1" applyBorder="1" applyAlignment="1">
      <alignment vertical="top" wrapText="1"/>
    </xf>
    <xf numFmtId="0" fontId="13" fillId="3" borderId="1" xfId="0" applyFont="1" applyFill="1" applyBorder="1" applyAlignment="1">
      <alignment horizontal="center" vertical="top" wrapText="1"/>
    </xf>
    <xf numFmtId="0" fontId="0" fillId="3" borderId="4" xfId="0" applyFill="1" applyBorder="1" applyAlignment="1">
      <alignment vertical="top" wrapText="1"/>
    </xf>
    <xf numFmtId="0" fontId="0" fillId="3" borderId="2" xfId="0" applyFill="1" applyBorder="1" applyAlignment="1">
      <alignment vertical="top" wrapText="1"/>
    </xf>
    <xf numFmtId="0" fontId="0" fillId="0" borderId="4" xfId="0" applyFill="1" applyBorder="1" applyAlignment="1">
      <alignment vertical="top" wrapText="1"/>
    </xf>
    <xf numFmtId="0" fontId="0" fillId="0" borderId="5" xfId="0" applyFill="1" applyBorder="1" applyAlignment="1">
      <alignment vertical="top" wrapText="1"/>
    </xf>
    <xf numFmtId="0" fontId="0" fillId="0" borderId="0" xfId="0" applyFill="1" applyBorder="1" applyAlignment="1">
      <alignment vertical="top" wrapText="1"/>
    </xf>
  </cellXfs>
  <cellStyles count="2">
    <cellStyle name="Bad" xfId="1" builtinId="27"/>
    <cellStyle name="Normal" xfId="0" builtinId="0"/>
  </cellStyles>
  <dxfs count="1">
    <dxf>
      <font>
        <color rgb="FF9C0006"/>
      </font>
      <fill>
        <patternFill>
          <bgColor rgb="FFFFC7CE"/>
        </patternFill>
      </fill>
    </dxf>
  </dxfs>
  <tableStyles count="0" defaultTableStyle="TableStyleMedium2" defaultPivotStyle="PivotStyleLight16"/>
  <colors>
    <mruColors>
      <color rgb="FF0D5BDC"/>
      <color rgb="FF4472C4"/>
      <color rgb="FF33A8FF"/>
      <color rgb="FF870000"/>
      <color rgb="FFA6A6A6"/>
      <color rgb="FFC00000"/>
      <color rgb="FFFF8FB4"/>
      <color rgb="FF093C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rPr>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0274-4901-80FF-CE243E1AA39D}"/>
              </c:ext>
            </c:extLst>
          </c:dPt>
          <c:dPt>
            <c:idx val="2"/>
            <c:invertIfNegative val="0"/>
            <c:bubble3D val="0"/>
            <c:spPr>
              <a:solidFill>
                <a:srgbClr val="870000"/>
              </a:solidFill>
              <a:ln>
                <a:noFill/>
              </a:ln>
              <a:effectLst/>
            </c:spPr>
            <c:extLst>
              <c:ext xmlns:c16="http://schemas.microsoft.com/office/drawing/2014/chart" uri="{C3380CC4-5D6E-409C-BE32-E72D297353CC}">
                <c16:uniqueId val="{00000002-0274-4901-80FF-CE243E1AA39D}"/>
              </c:ext>
            </c:extLst>
          </c:dPt>
          <c:cat>
            <c:strRef>
              <c:f>'Combine All-Profiles'!$C$224:$C$226</c:f>
              <c:strCache>
                <c:ptCount val="3"/>
                <c:pt idx="0">
                  <c:v>Male</c:v>
                </c:pt>
                <c:pt idx="1">
                  <c:v>Female</c:v>
                </c:pt>
                <c:pt idx="2">
                  <c:v>Prefer not to say</c:v>
                </c:pt>
              </c:strCache>
            </c:strRef>
          </c:cat>
          <c:val>
            <c:numRef>
              <c:f>'Combine All-Profiles'!$D$224:$D$226</c:f>
              <c:numCache>
                <c:formatCode>General</c:formatCode>
                <c:ptCount val="3"/>
                <c:pt idx="0">
                  <c:v>125</c:v>
                </c:pt>
                <c:pt idx="1">
                  <c:v>90</c:v>
                </c:pt>
                <c:pt idx="2">
                  <c:v>2</c:v>
                </c:pt>
              </c:numCache>
            </c:numRef>
          </c:val>
          <c:extLst>
            <c:ext xmlns:c16="http://schemas.microsoft.com/office/drawing/2014/chart" uri="{C3380CC4-5D6E-409C-BE32-E72D297353CC}">
              <c16:uniqueId val="{00000000-0274-4901-80FF-CE243E1AA39D}"/>
            </c:ext>
          </c:extLst>
        </c:ser>
        <c:dLbls>
          <c:showLegendKey val="0"/>
          <c:showVal val="0"/>
          <c:showCatName val="0"/>
          <c:showSerName val="0"/>
          <c:showPercent val="0"/>
          <c:showBubbleSize val="0"/>
        </c:dLbls>
        <c:gapWidth val="328"/>
        <c:axId val="601983536"/>
        <c:axId val="601984192"/>
      </c:barChart>
      <c:catAx>
        <c:axId val="60198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01984192"/>
        <c:crosses val="autoZero"/>
        <c:auto val="1"/>
        <c:lblAlgn val="ctr"/>
        <c:lblOffset val="100"/>
        <c:noMultiLvlLbl val="0"/>
      </c:catAx>
      <c:valAx>
        <c:axId val="60198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0198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746-474C-A888-17CE9779313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746-474C-A888-17CE9779313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E746-474C-A888-17CE97793135}"/>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E746-474C-A888-17CE977931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E0-4338-9665-9F5E46E5C88D}"/>
              </c:ext>
            </c:extLst>
          </c:dPt>
          <c:val>
            <c:numRef>
              <c:f>'Combine Quality'!$C$443:$C$447</c:f>
              <c:numCache>
                <c:formatCode>General</c:formatCode>
                <c:ptCount val="5"/>
                <c:pt idx="0">
                  <c:v>14</c:v>
                </c:pt>
                <c:pt idx="1">
                  <c:v>69</c:v>
                </c:pt>
                <c:pt idx="2">
                  <c:v>10</c:v>
                </c:pt>
                <c:pt idx="3">
                  <c:v>3</c:v>
                </c:pt>
                <c:pt idx="4">
                  <c:v>0</c:v>
                </c:pt>
              </c:numCache>
            </c:numRef>
          </c:val>
          <c:extLst>
            <c:ext xmlns:c16="http://schemas.microsoft.com/office/drawing/2014/chart" uri="{C3380CC4-5D6E-409C-BE32-E72D297353CC}">
              <c16:uniqueId val="{00000000-E746-474C-A888-17CE9779313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B53-4E7A-9787-2A498075EF0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B53-4E7A-9787-2A498075EF0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0B53-4E7A-9787-2A498075EF0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0B53-4E7A-9787-2A498075EF00}"/>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0B53-4E7A-9787-2A498075EF00}"/>
              </c:ext>
            </c:extLst>
          </c:dPt>
          <c:val>
            <c:numRef>
              <c:f>'Combine Quality'!$D$443:$D$447</c:f>
              <c:numCache>
                <c:formatCode>General</c:formatCode>
                <c:ptCount val="5"/>
                <c:pt idx="0">
                  <c:v>27</c:v>
                </c:pt>
                <c:pt idx="1">
                  <c:v>55</c:v>
                </c:pt>
                <c:pt idx="2">
                  <c:v>9</c:v>
                </c:pt>
                <c:pt idx="3">
                  <c:v>4</c:v>
                </c:pt>
                <c:pt idx="4">
                  <c:v>1</c:v>
                </c:pt>
              </c:numCache>
            </c:numRef>
          </c:val>
          <c:extLst>
            <c:ext xmlns:c16="http://schemas.microsoft.com/office/drawing/2014/chart" uri="{C3380CC4-5D6E-409C-BE32-E72D297353CC}">
              <c16:uniqueId val="{00000000-0B53-4E7A-9787-2A498075EF0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3E1-4A28-9B63-84AAC2DAF6E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3E1-4A28-9B63-84AAC2DAF6E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93E1-4A28-9B63-84AAC2DAF6E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93E1-4A28-9B63-84AAC2DAF6E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93E1-4A28-9B63-84AAC2DAF6EF}"/>
              </c:ext>
            </c:extLst>
          </c:dPt>
          <c:val>
            <c:numRef>
              <c:f>'Combine Quality'!$E$443:$E$447</c:f>
              <c:numCache>
                <c:formatCode>General</c:formatCode>
                <c:ptCount val="5"/>
                <c:pt idx="0">
                  <c:v>24</c:v>
                </c:pt>
                <c:pt idx="1">
                  <c:v>51</c:v>
                </c:pt>
                <c:pt idx="2">
                  <c:v>13</c:v>
                </c:pt>
                <c:pt idx="3">
                  <c:v>7</c:v>
                </c:pt>
                <c:pt idx="4">
                  <c:v>1</c:v>
                </c:pt>
              </c:numCache>
            </c:numRef>
          </c:val>
          <c:extLst>
            <c:ext xmlns:c16="http://schemas.microsoft.com/office/drawing/2014/chart" uri="{C3380CC4-5D6E-409C-BE32-E72D297353CC}">
              <c16:uniqueId val="{00000000-93E1-4A28-9B63-84AAC2DAF6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63B-4A3E-8F86-7C9BEDAE9F0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A63B-4A3E-8F86-7C9BEDAE9F02}"/>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A63B-4A3E-8F86-7C9BEDAE9F02}"/>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A63B-4A3E-8F86-7C9BEDAE9F02}"/>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A63B-4A3E-8F86-7C9BEDAE9F02}"/>
              </c:ext>
            </c:extLst>
          </c:dPt>
          <c:val>
            <c:numRef>
              <c:f>'Combine Quality'!$F$443:$F$447</c:f>
              <c:numCache>
                <c:formatCode>General</c:formatCode>
                <c:ptCount val="5"/>
                <c:pt idx="0">
                  <c:v>27</c:v>
                </c:pt>
                <c:pt idx="1">
                  <c:v>55</c:v>
                </c:pt>
                <c:pt idx="2">
                  <c:v>10</c:v>
                </c:pt>
                <c:pt idx="3">
                  <c:v>3</c:v>
                </c:pt>
                <c:pt idx="4">
                  <c:v>1</c:v>
                </c:pt>
              </c:numCache>
            </c:numRef>
          </c:val>
          <c:extLst>
            <c:ext xmlns:c16="http://schemas.microsoft.com/office/drawing/2014/chart" uri="{C3380CC4-5D6E-409C-BE32-E72D297353CC}">
              <c16:uniqueId val="{00000000-A63B-4A3E-8F86-7C9BEDAE9F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DA0-430B-B496-CD091AE0EDF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DA0-430B-B496-CD091AE0EDFA}"/>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DDA0-430B-B496-CD091AE0EDFA}"/>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DDA0-430B-B496-CD091AE0EDFA}"/>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DDA0-430B-B496-CD091AE0EDFA}"/>
              </c:ext>
            </c:extLst>
          </c:dPt>
          <c:val>
            <c:numRef>
              <c:f>'Combine Quality'!$G$443:$G$447</c:f>
              <c:numCache>
                <c:formatCode>General</c:formatCode>
                <c:ptCount val="5"/>
                <c:pt idx="0">
                  <c:v>27</c:v>
                </c:pt>
                <c:pt idx="1">
                  <c:v>46</c:v>
                </c:pt>
                <c:pt idx="2">
                  <c:v>14</c:v>
                </c:pt>
                <c:pt idx="3">
                  <c:v>7</c:v>
                </c:pt>
                <c:pt idx="4">
                  <c:v>2</c:v>
                </c:pt>
              </c:numCache>
            </c:numRef>
          </c:val>
          <c:extLst>
            <c:ext xmlns:c16="http://schemas.microsoft.com/office/drawing/2014/chart" uri="{C3380CC4-5D6E-409C-BE32-E72D297353CC}">
              <c16:uniqueId val="{00000000-DDA0-430B-B496-CD091AE0EDF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C1C-4AFC-B7F8-68BEED277E9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C1C-4AFC-B7F8-68BEED277E9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C1C-4AFC-B7F8-68BEED277E9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6C1C-4AFC-B7F8-68BEED277E90}"/>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6C1C-4AFC-B7F8-68BEED277E90}"/>
              </c:ext>
            </c:extLst>
          </c:dPt>
          <c:val>
            <c:numRef>
              <c:f>'Combine Quality'!$H$443:$H$447</c:f>
              <c:numCache>
                <c:formatCode>General</c:formatCode>
                <c:ptCount val="5"/>
                <c:pt idx="0">
                  <c:v>23.8</c:v>
                </c:pt>
                <c:pt idx="1">
                  <c:v>55.2</c:v>
                </c:pt>
                <c:pt idx="2">
                  <c:v>11.2</c:v>
                </c:pt>
                <c:pt idx="3">
                  <c:v>4.8</c:v>
                </c:pt>
                <c:pt idx="4">
                  <c:v>1</c:v>
                </c:pt>
              </c:numCache>
            </c:numRef>
          </c:val>
          <c:extLst>
            <c:ext xmlns:c16="http://schemas.microsoft.com/office/drawing/2014/chart" uri="{C3380CC4-5D6E-409C-BE32-E72D297353CC}">
              <c16:uniqueId val="{00000000-6C1C-4AFC-B7F8-68BEED277E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A32-4F5E-99A8-B6D98F3D00E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A32-4F5E-99A8-B6D98F3D00E6}"/>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A32-4F5E-99A8-B6D98F3D00E6}"/>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6A32-4F5E-99A8-B6D98F3D00E6}"/>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6A32-4F5E-99A8-B6D98F3D00E6}"/>
              </c:ext>
            </c:extLst>
          </c:dPt>
          <c:val>
            <c:numRef>
              <c:f>'Combine Quality'!$I$443:$I$447</c:f>
              <c:numCache>
                <c:formatCode>General</c:formatCode>
                <c:ptCount val="5"/>
                <c:pt idx="0">
                  <c:v>35</c:v>
                </c:pt>
                <c:pt idx="1">
                  <c:v>48</c:v>
                </c:pt>
                <c:pt idx="2">
                  <c:v>10</c:v>
                </c:pt>
                <c:pt idx="3">
                  <c:v>2</c:v>
                </c:pt>
                <c:pt idx="4">
                  <c:v>1</c:v>
                </c:pt>
              </c:numCache>
            </c:numRef>
          </c:val>
          <c:extLst>
            <c:ext xmlns:c16="http://schemas.microsoft.com/office/drawing/2014/chart" uri="{C3380CC4-5D6E-409C-BE32-E72D297353CC}">
              <c16:uniqueId val="{00000000-6A32-4F5E-99A8-B6D98F3D00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08C-4FB0-8E2E-8A1B5F97DA5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08C-4FB0-8E2E-8A1B5F97DA53}"/>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208C-4FB0-8E2E-8A1B5F97DA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E7-465D-8D25-B84C0CF5F93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4-208C-4FB0-8E2E-8A1B5F97DA53}"/>
              </c:ext>
            </c:extLst>
          </c:dPt>
          <c:val>
            <c:numRef>
              <c:f>'Combine Quality'!$C$448:$C$452</c:f>
              <c:numCache>
                <c:formatCode>General</c:formatCode>
                <c:ptCount val="5"/>
                <c:pt idx="0">
                  <c:v>35</c:v>
                </c:pt>
                <c:pt idx="1">
                  <c:v>69</c:v>
                </c:pt>
                <c:pt idx="2">
                  <c:v>9</c:v>
                </c:pt>
                <c:pt idx="3">
                  <c:v>0</c:v>
                </c:pt>
                <c:pt idx="4">
                  <c:v>1</c:v>
                </c:pt>
              </c:numCache>
            </c:numRef>
          </c:val>
          <c:extLst>
            <c:ext xmlns:c16="http://schemas.microsoft.com/office/drawing/2014/chart" uri="{C3380CC4-5D6E-409C-BE32-E72D297353CC}">
              <c16:uniqueId val="{00000000-208C-4FB0-8E2E-8A1B5F97DA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4D6-4C10-AF84-520FE96E34E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4D6-4C10-AF84-520FE96E34E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34D6-4C10-AF84-520FE96E34E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34D6-4C10-AF84-520FE96E34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2D-4146-926C-73230055888B}"/>
              </c:ext>
            </c:extLst>
          </c:dPt>
          <c:val>
            <c:numRef>
              <c:f>'Combine Quality'!$D$448:$D$452</c:f>
              <c:numCache>
                <c:formatCode>General</c:formatCode>
                <c:ptCount val="5"/>
                <c:pt idx="0">
                  <c:v>46</c:v>
                </c:pt>
                <c:pt idx="1">
                  <c:v>60</c:v>
                </c:pt>
                <c:pt idx="2">
                  <c:v>6</c:v>
                </c:pt>
                <c:pt idx="3">
                  <c:v>2</c:v>
                </c:pt>
                <c:pt idx="4">
                  <c:v>0</c:v>
                </c:pt>
              </c:numCache>
            </c:numRef>
          </c:val>
          <c:extLst>
            <c:ext xmlns:c16="http://schemas.microsoft.com/office/drawing/2014/chart" uri="{C3380CC4-5D6E-409C-BE32-E72D297353CC}">
              <c16:uniqueId val="{00000000-34D6-4C10-AF84-520FE96E34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8BB-463C-9A80-25D584F9A8C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8BB-463C-9A80-25D584F9A8C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D8BB-463C-9A80-25D584F9A8C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D8BB-463C-9A80-25D584F9A8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D2-4E6F-A9EF-3990C2D86B19}"/>
              </c:ext>
            </c:extLst>
          </c:dPt>
          <c:val>
            <c:numRef>
              <c:f>'Combine Quality'!$E$448:$E$452</c:f>
              <c:numCache>
                <c:formatCode>General</c:formatCode>
                <c:ptCount val="5"/>
                <c:pt idx="0">
                  <c:v>36</c:v>
                </c:pt>
                <c:pt idx="1">
                  <c:v>60</c:v>
                </c:pt>
                <c:pt idx="2">
                  <c:v>17</c:v>
                </c:pt>
                <c:pt idx="3">
                  <c:v>1</c:v>
                </c:pt>
                <c:pt idx="4">
                  <c:v>0</c:v>
                </c:pt>
              </c:numCache>
            </c:numRef>
          </c:val>
          <c:extLst>
            <c:ext xmlns:c16="http://schemas.microsoft.com/office/drawing/2014/chart" uri="{C3380CC4-5D6E-409C-BE32-E72D297353CC}">
              <c16:uniqueId val="{00000000-D8BB-463C-9A80-25D584F9A8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sz="1400" b="1" i="0" u="none" strike="noStrike" kern="1200" spc="0" baseline="0">
                <a:solidFill>
                  <a:schemeClr val="tx1"/>
                </a:solidFill>
                <a:latin typeface="+mn-lt"/>
                <a:ea typeface="+mn-ea"/>
                <a:cs typeface="+mn-cs"/>
              </a:rPr>
              <a:t>Watching YouTube videos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4-C363-4179-9992-BAF12A4964E4}"/>
              </c:ext>
            </c:extLst>
          </c:dPt>
          <c:dPt>
            <c:idx val="2"/>
            <c:invertIfNegative val="0"/>
            <c:bubble3D val="0"/>
            <c:spPr>
              <a:solidFill>
                <a:srgbClr val="00B050"/>
              </a:solidFill>
              <a:ln>
                <a:noFill/>
              </a:ln>
              <a:effectLst/>
            </c:spPr>
            <c:extLst>
              <c:ext xmlns:c16="http://schemas.microsoft.com/office/drawing/2014/chart" uri="{C3380CC4-5D6E-409C-BE32-E72D297353CC}">
                <c16:uniqueId val="{00000005-C363-4179-9992-BAF12A4964E4}"/>
              </c:ext>
            </c:extLst>
          </c:dPt>
          <c:dPt>
            <c:idx val="3"/>
            <c:invertIfNegative val="0"/>
            <c:bubble3D val="0"/>
            <c:spPr>
              <a:solidFill>
                <a:srgbClr val="C00000"/>
              </a:solidFill>
              <a:ln>
                <a:noFill/>
              </a:ln>
              <a:effectLst/>
            </c:spPr>
            <c:extLst>
              <c:ext xmlns:c16="http://schemas.microsoft.com/office/drawing/2014/chart" uri="{C3380CC4-5D6E-409C-BE32-E72D297353CC}">
                <c16:uniqueId val="{00000006-C363-4179-9992-BAF12A4964E4}"/>
              </c:ext>
            </c:extLst>
          </c:dPt>
          <c:cat>
            <c:strRef>
              <c:f>'Combine All-Profiles'!$G$224:$G$227</c:f>
              <c:strCache>
                <c:ptCount val="4"/>
                <c:pt idx="0">
                  <c:v>Every day</c:v>
                </c:pt>
                <c:pt idx="1">
                  <c:v>Every week</c:v>
                </c:pt>
                <c:pt idx="2">
                  <c:v>Occasionally</c:v>
                </c:pt>
                <c:pt idx="3">
                  <c:v>Once a month</c:v>
                </c:pt>
              </c:strCache>
            </c:strRef>
          </c:cat>
          <c:val>
            <c:numRef>
              <c:f>'Combine All-Profiles'!$H$224:$H$227</c:f>
              <c:numCache>
                <c:formatCode>General</c:formatCode>
                <c:ptCount val="4"/>
                <c:pt idx="0">
                  <c:v>151</c:v>
                </c:pt>
                <c:pt idx="1">
                  <c:v>42</c:v>
                </c:pt>
                <c:pt idx="2">
                  <c:v>11</c:v>
                </c:pt>
                <c:pt idx="3">
                  <c:v>12</c:v>
                </c:pt>
              </c:numCache>
            </c:numRef>
          </c:val>
          <c:extLst>
            <c:ext xmlns:c16="http://schemas.microsoft.com/office/drawing/2014/chart" uri="{C3380CC4-5D6E-409C-BE32-E72D297353CC}">
              <c16:uniqueId val="{00000000-C363-4179-9992-BAF12A4964E4}"/>
            </c:ext>
          </c:extLst>
        </c:ser>
        <c:dLbls>
          <c:showLegendKey val="0"/>
          <c:showVal val="0"/>
          <c:showCatName val="0"/>
          <c:showSerName val="0"/>
          <c:showPercent val="0"/>
          <c:showBubbleSize val="0"/>
        </c:dLbls>
        <c:gapWidth val="219"/>
        <c:axId val="669756360"/>
        <c:axId val="669755048"/>
      </c:barChart>
      <c:catAx>
        <c:axId val="669756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69755048"/>
        <c:crosses val="autoZero"/>
        <c:auto val="1"/>
        <c:lblAlgn val="ctr"/>
        <c:lblOffset val="100"/>
        <c:noMultiLvlLbl val="0"/>
      </c:catAx>
      <c:valAx>
        <c:axId val="669755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69756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7FE-4D96-A62E-F49B02B6A98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7FE-4D96-A62E-F49B02B6A987}"/>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F7FE-4D96-A62E-F49B02B6A987}"/>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F7FE-4D96-A62E-F49B02B6A9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9A-469D-B1A1-1B1DEF23588E}"/>
              </c:ext>
            </c:extLst>
          </c:dPt>
          <c:val>
            <c:numRef>
              <c:f>'Combine Quality'!$F$448:$F$452</c:f>
              <c:numCache>
                <c:formatCode>General</c:formatCode>
                <c:ptCount val="5"/>
                <c:pt idx="0">
                  <c:v>51</c:v>
                </c:pt>
                <c:pt idx="1">
                  <c:v>55</c:v>
                </c:pt>
                <c:pt idx="2">
                  <c:v>6</c:v>
                </c:pt>
                <c:pt idx="3">
                  <c:v>2</c:v>
                </c:pt>
                <c:pt idx="4">
                  <c:v>0</c:v>
                </c:pt>
              </c:numCache>
            </c:numRef>
          </c:val>
          <c:extLst>
            <c:ext xmlns:c16="http://schemas.microsoft.com/office/drawing/2014/chart" uri="{C3380CC4-5D6E-409C-BE32-E72D297353CC}">
              <c16:uniqueId val="{00000000-F7FE-4D96-A62E-F49B02B6A9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ECB-4FBD-9812-D3ABC3C056B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ECB-4FBD-9812-D3ABC3C056B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BECB-4FBD-9812-D3ABC3C056B5}"/>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BECB-4FBD-9812-D3ABC3C056B5}"/>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BECB-4FBD-9812-D3ABC3C056B5}"/>
              </c:ext>
            </c:extLst>
          </c:dPt>
          <c:val>
            <c:numRef>
              <c:f>'Combine Quality'!$G$448:$G$452</c:f>
              <c:numCache>
                <c:formatCode>General</c:formatCode>
                <c:ptCount val="5"/>
                <c:pt idx="0">
                  <c:v>40</c:v>
                </c:pt>
                <c:pt idx="1">
                  <c:v>55</c:v>
                </c:pt>
                <c:pt idx="2">
                  <c:v>15</c:v>
                </c:pt>
                <c:pt idx="3">
                  <c:v>2</c:v>
                </c:pt>
                <c:pt idx="4">
                  <c:v>2</c:v>
                </c:pt>
              </c:numCache>
            </c:numRef>
          </c:val>
          <c:extLst>
            <c:ext xmlns:c16="http://schemas.microsoft.com/office/drawing/2014/chart" uri="{C3380CC4-5D6E-409C-BE32-E72D297353CC}">
              <c16:uniqueId val="{00000000-BECB-4FBD-9812-D3ABC3C056B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D91-4829-8DA5-DBEAA991523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D91-4829-8DA5-DBEAA991523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1D91-4829-8DA5-DBEAA991523D}"/>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1D91-4829-8DA5-DBEAA991523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1D91-4829-8DA5-DBEAA991523D}"/>
              </c:ext>
            </c:extLst>
          </c:dPt>
          <c:val>
            <c:numRef>
              <c:f>'Combine Quality'!$H$448:$H$452</c:f>
              <c:numCache>
                <c:formatCode>General</c:formatCode>
                <c:ptCount val="5"/>
                <c:pt idx="0">
                  <c:v>41.6</c:v>
                </c:pt>
                <c:pt idx="1">
                  <c:v>59.8</c:v>
                </c:pt>
                <c:pt idx="2">
                  <c:v>10.6</c:v>
                </c:pt>
                <c:pt idx="3">
                  <c:v>1.4</c:v>
                </c:pt>
                <c:pt idx="4">
                  <c:v>0.6</c:v>
                </c:pt>
              </c:numCache>
            </c:numRef>
          </c:val>
          <c:extLst>
            <c:ext xmlns:c16="http://schemas.microsoft.com/office/drawing/2014/chart" uri="{C3380CC4-5D6E-409C-BE32-E72D297353CC}">
              <c16:uniqueId val="{00000000-1D91-4829-8DA5-DBEAA991523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80C-4AD1-874B-EA50CE2D82E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80C-4AD1-874B-EA50CE2D8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68-42EC-82E7-87E081F8B6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68-42EC-82E7-87E081F8B6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68-42EC-82E7-87E081F8B695}"/>
              </c:ext>
            </c:extLst>
          </c:dPt>
          <c:val>
            <c:numRef>
              <c:f>'Combine Quality'!$I$448:$I$452</c:f>
              <c:numCache>
                <c:formatCode>General</c:formatCode>
                <c:ptCount val="5"/>
                <c:pt idx="0">
                  <c:v>45</c:v>
                </c:pt>
                <c:pt idx="1">
                  <c:v>59</c:v>
                </c:pt>
                <c:pt idx="2">
                  <c:v>10</c:v>
                </c:pt>
                <c:pt idx="3">
                  <c:v>0</c:v>
                </c:pt>
                <c:pt idx="4">
                  <c:v>0</c:v>
                </c:pt>
              </c:numCache>
            </c:numRef>
          </c:val>
          <c:extLst>
            <c:ext xmlns:c16="http://schemas.microsoft.com/office/drawing/2014/chart" uri="{C3380CC4-5D6E-409C-BE32-E72D297353CC}">
              <c16:uniqueId val="{00000000-380C-4AD1-874B-EA50CE2D82E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86F-4183-88D5-A84D56591D2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86F-4183-88D5-A84D56591D2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386F-4183-88D5-A84D56591D2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386F-4183-88D5-A84D56591D2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386F-4183-88D5-A84D56591D2F}"/>
              </c:ext>
            </c:extLst>
          </c:dPt>
          <c:val>
            <c:numRef>
              <c:f>'Combine Quality'!$C$453:$C$457</c:f>
              <c:numCache>
                <c:formatCode>General</c:formatCode>
                <c:ptCount val="5"/>
                <c:pt idx="0">
                  <c:v>22</c:v>
                </c:pt>
                <c:pt idx="1">
                  <c:v>60</c:v>
                </c:pt>
                <c:pt idx="2">
                  <c:v>33</c:v>
                </c:pt>
                <c:pt idx="3">
                  <c:v>9</c:v>
                </c:pt>
                <c:pt idx="4">
                  <c:v>2</c:v>
                </c:pt>
              </c:numCache>
            </c:numRef>
          </c:val>
          <c:extLst>
            <c:ext xmlns:c16="http://schemas.microsoft.com/office/drawing/2014/chart" uri="{C3380CC4-5D6E-409C-BE32-E72D297353CC}">
              <c16:uniqueId val="{00000000-386F-4183-88D5-A84D56591D2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E43-4E8A-9C2B-CAC4330296E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E43-4E8A-9C2B-CAC4330296E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BE43-4E8A-9C2B-CAC4330296E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BE43-4E8A-9C2B-CAC4330296E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BE43-4E8A-9C2B-CAC4330296EF}"/>
              </c:ext>
            </c:extLst>
          </c:dPt>
          <c:val>
            <c:numRef>
              <c:f>'Combine Quality'!$D$453:$D$457</c:f>
              <c:numCache>
                <c:formatCode>General</c:formatCode>
                <c:ptCount val="5"/>
                <c:pt idx="0">
                  <c:v>30</c:v>
                </c:pt>
                <c:pt idx="1">
                  <c:v>51</c:v>
                </c:pt>
                <c:pt idx="2">
                  <c:v>24</c:v>
                </c:pt>
                <c:pt idx="3">
                  <c:v>16</c:v>
                </c:pt>
                <c:pt idx="4">
                  <c:v>5</c:v>
                </c:pt>
              </c:numCache>
            </c:numRef>
          </c:val>
          <c:extLst>
            <c:ext xmlns:c16="http://schemas.microsoft.com/office/drawing/2014/chart" uri="{C3380CC4-5D6E-409C-BE32-E72D297353CC}">
              <c16:uniqueId val="{00000000-BE43-4E8A-9C2B-CAC4330296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D4C-44BF-A673-79D6299337F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D4C-44BF-A673-79D6299337F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D4C-44BF-A673-79D6299337F9}"/>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6D4C-44BF-A673-79D6299337F9}"/>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6D4C-44BF-A673-79D6299337F9}"/>
              </c:ext>
            </c:extLst>
          </c:dPt>
          <c:val>
            <c:numRef>
              <c:f>'Combine Quality'!$E$453:$E$457</c:f>
              <c:numCache>
                <c:formatCode>General</c:formatCode>
                <c:ptCount val="5"/>
                <c:pt idx="0">
                  <c:v>28</c:v>
                </c:pt>
                <c:pt idx="1">
                  <c:v>52</c:v>
                </c:pt>
                <c:pt idx="2">
                  <c:v>26</c:v>
                </c:pt>
                <c:pt idx="3">
                  <c:v>14</c:v>
                </c:pt>
                <c:pt idx="4">
                  <c:v>6</c:v>
                </c:pt>
              </c:numCache>
            </c:numRef>
          </c:val>
          <c:extLst>
            <c:ext xmlns:c16="http://schemas.microsoft.com/office/drawing/2014/chart" uri="{C3380CC4-5D6E-409C-BE32-E72D297353CC}">
              <c16:uniqueId val="{00000000-6D4C-44BF-A673-79D6299337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003-4F89-AC58-94FFF7E793B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003-4F89-AC58-94FFF7E793B7}"/>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E003-4F89-AC58-94FFF7E793B7}"/>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E003-4F89-AC58-94FFF7E793B7}"/>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E003-4F89-AC58-94FFF7E793B7}"/>
              </c:ext>
            </c:extLst>
          </c:dPt>
          <c:val>
            <c:numRef>
              <c:f>'Combine Quality'!$F$453:$F$457</c:f>
              <c:numCache>
                <c:formatCode>General</c:formatCode>
                <c:ptCount val="5"/>
                <c:pt idx="0">
                  <c:v>26</c:v>
                </c:pt>
                <c:pt idx="1">
                  <c:v>46</c:v>
                </c:pt>
                <c:pt idx="2">
                  <c:v>28</c:v>
                </c:pt>
                <c:pt idx="3">
                  <c:v>17</c:v>
                </c:pt>
                <c:pt idx="4">
                  <c:v>9</c:v>
                </c:pt>
              </c:numCache>
            </c:numRef>
          </c:val>
          <c:extLst>
            <c:ext xmlns:c16="http://schemas.microsoft.com/office/drawing/2014/chart" uri="{C3380CC4-5D6E-409C-BE32-E72D297353CC}">
              <c16:uniqueId val="{00000000-E003-4F89-AC58-94FFF7E793B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307-4E43-BA6D-A397B6B03E8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A307-4E43-BA6D-A397B6B03E8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A307-4E43-BA6D-A397B6B03E8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A307-4E43-BA6D-A397B6B03E8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A307-4E43-BA6D-A397B6B03E8F}"/>
              </c:ext>
            </c:extLst>
          </c:dPt>
          <c:val>
            <c:numRef>
              <c:f>'Combine Quality'!$G$453:$G$457</c:f>
              <c:numCache>
                <c:formatCode>General</c:formatCode>
                <c:ptCount val="5"/>
                <c:pt idx="0">
                  <c:v>27</c:v>
                </c:pt>
                <c:pt idx="1">
                  <c:v>53</c:v>
                </c:pt>
                <c:pt idx="2">
                  <c:v>29</c:v>
                </c:pt>
                <c:pt idx="3">
                  <c:v>12</c:v>
                </c:pt>
                <c:pt idx="4">
                  <c:v>5</c:v>
                </c:pt>
              </c:numCache>
            </c:numRef>
          </c:val>
          <c:extLst>
            <c:ext xmlns:c16="http://schemas.microsoft.com/office/drawing/2014/chart" uri="{C3380CC4-5D6E-409C-BE32-E72D297353CC}">
              <c16:uniqueId val="{00000000-A307-4E43-BA6D-A397B6B03E8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EE5C-4491-B15D-C45B34320E7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EE5C-4491-B15D-C45B34320E7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EE5C-4491-B15D-C45B34320E79}"/>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EE5C-4491-B15D-C45B34320E79}"/>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EE5C-4491-B15D-C45B34320E79}"/>
              </c:ext>
            </c:extLst>
          </c:dPt>
          <c:val>
            <c:numRef>
              <c:f>'Combine Quality'!$H$453:$H$457</c:f>
              <c:numCache>
                <c:formatCode>General</c:formatCode>
                <c:ptCount val="5"/>
                <c:pt idx="0">
                  <c:v>26.6</c:v>
                </c:pt>
                <c:pt idx="1">
                  <c:v>52.4</c:v>
                </c:pt>
                <c:pt idx="2">
                  <c:v>28</c:v>
                </c:pt>
                <c:pt idx="3">
                  <c:v>13.6</c:v>
                </c:pt>
                <c:pt idx="4">
                  <c:v>5.4</c:v>
                </c:pt>
              </c:numCache>
            </c:numRef>
          </c:val>
          <c:extLst>
            <c:ext xmlns:c16="http://schemas.microsoft.com/office/drawing/2014/chart" uri="{C3380CC4-5D6E-409C-BE32-E72D297353CC}">
              <c16:uniqueId val="{00000000-EE5C-4491-B15D-C45B34320E7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solidFill>
                  <a:schemeClr val="tx1"/>
                </a:solidFill>
              </a:rPr>
              <a:t>Watching YouTube for learning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C48E-4A2A-9517-35C43423755B}"/>
              </c:ext>
            </c:extLst>
          </c:dPt>
          <c:dPt>
            <c:idx val="2"/>
            <c:invertIfNegative val="0"/>
            <c:bubble3D val="0"/>
            <c:spPr>
              <a:solidFill>
                <a:srgbClr val="00B050"/>
              </a:solidFill>
              <a:ln>
                <a:noFill/>
              </a:ln>
              <a:effectLst/>
            </c:spPr>
            <c:extLst>
              <c:ext xmlns:c16="http://schemas.microsoft.com/office/drawing/2014/chart" uri="{C3380CC4-5D6E-409C-BE32-E72D297353CC}">
                <c16:uniqueId val="{00000002-C48E-4A2A-9517-35C43423755B}"/>
              </c:ext>
            </c:extLst>
          </c:dPt>
          <c:dPt>
            <c:idx val="3"/>
            <c:invertIfNegative val="0"/>
            <c:bubble3D val="0"/>
            <c:spPr>
              <a:solidFill>
                <a:srgbClr val="870000"/>
              </a:solidFill>
              <a:ln>
                <a:noFill/>
              </a:ln>
              <a:effectLst/>
            </c:spPr>
            <c:extLst>
              <c:ext xmlns:c16="http://schemas.microsoft.com/office/drawing/2014/chart" uri="{C3380CC4-5D6E-409C-BE32-E72D297353CC}">
                <c16:uniqueId val="{00000003-C48E-4A2A-9517-35C43423755B}"/>
              </c:ext>
            </c:extLst>
          </c:dPt>
          <c:cat>
            <c:strRef>
              <c:f>'Combine All-Profiles'!$M$224:$M$227</c:f>
              <c:strCache>
                <c:ptCount val="4"/>
                <c:pt idx="0">
                  <c:v>Every day</c:v>
                </c:pt>
                <c:pt idx="1">
                  <c:v>Every week</c:v>
                </c:pt>
                <c:pt idx="2">
                  <c:v>Occasionally</c:v>
                </c:pt>
                <c:pt idx="3">
                  <c:v>Once a month</c:v>
                </c:pt>
              </c:strCache>
            </c:strRef>
          </c:cat>
          <c:val>
            <c:numRef>
              <c:f>'Combine All-Profiles'!$N$224:$N$227</c:f>
              <c:numCache>
                <c:formatCode>General</c:formatCode>
                <c:ptCount val="4"/>
                <c:pt idx="0">
                  <c:v>71</c:v>
                </c:pt>
                <c:pt idx="1">
                  <c:v>86</c:v>
                </c:pt>
                <c:pt idx="2">
                  <c:v>28</c:v>
                </c:pt>
                <c:pt idx="3">
                  <c:v>28</c:v>
                </c:pt>
              </c:numCache>
            </c:numRef>
          </c:val>
          <c:extLst>
            <c:ext xmlns:c16="http://schemas.microsoft.com/office/drawing/2014/chart" uri="{C3380CC4-5D6E-409C-BE32-E72D297353CC}">
              <c16:uniqueId val="{00000000-C48E-4A2A-9517-35C43423755B}"/>
            </c:ext>
          </c:extLst>
        </c:ser>
        <c:dLbls>
          <c:showLegendKey val="0"/>
          <c:showVal val="0"/>
          <c:showCatName val="0"/>
          <c:showSerName val="0"/>
          <c:showPercent val="0"/>
          <c:showBubbleSize val="0"/>
        </c:dLbls>
        <c:gapWidth val="271"/>
        <c:axId val="575514840"/>
        <c:axId val="575509920"/>
      </c:barChart>
      <c:catAx>
        <c:axId val="575514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75509920"/>
        <c:crosses val="autoZero"/>
        <c:auto val="1"/>
        <c:lblAlgn val="ctr"/>
        <c:lblOffset val="100"/>
        <c:noMultiLvlLbl val="0"/>
      </c:catAx>
      <c:valAx>
        <c:axId val="57550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75514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E90-47DB-BAFA-1C8D4722970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E90-47DB-BAFA-1C8D47229703}"/>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1E90-47DB-BAFA-1C8D47229703}"/>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1E90-47DB-BAFA-1C8D47229703}"/>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1E90-47DB-BAFA-1C8D47229703}"/>
              </c:ext>
            </c:extLst>
          </c:dPt>
          <c:val>
            <c:numRef>
              <c:f>'Combine Quality'!$I$453:$I$457</c:f>
              <c:numCache>
                <c:formatCode>General</c:formatCode>
                <c:ptCount val="5"/>
                <c:pt idx="0">
                  <c:v>26</c:v>
                </c:pt>
                <c:pt idx="1">
                  <c:v>54</c:v>
                </c:pt>
                <c:pt idx="2">
                  <c:v>25</c:v>
                </c:pt>
                <c:pt idx="3">
                  <c:v>12</c:v>
                </c:pt>
                <c:pt idx="4">
                  <c:v>9</c:v>
                </c:pt>
              </c:numCache>
            </c:numRef>
          </c:val>
          <c:extLst>
            <c:ext xmlns:c16="http://schemas.microsoft.com/office/drawing/2014/chart" uri="{C3380CC4-5D6E-409C-BE32-E72D297353CC}">
              <c16:uniqueId val="{00000000-1E90-47DB-BAFA-1C8D4722970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7A7-4E8A-83D7-2BFF8B3195D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7A7-4E8A-83D7-2BFF8B3195D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07A7-4E8A-83D7-2BFF8B3195DE}"/>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07A7-4E8A-83D7-2BFF8B3195DE}"/>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07A7-4E8A-83D7-2BFF8B3195DE}"/>
              </c:ext>
            </c:extLst>
          </c:dPt>
          <c:val>
            <c:numRef>
              <c:f>'Combine Quality'!$C$458:$C$462</c:f>
              <c:numCache>
                <c:formatCode>General</c:formatCode>
                <c:ptCount val="5"/>
                <c:pt idx="0">
                  <c:v>23</c:v>
                </c:pt>
                <c:pt idx="1">
                  <c:v>56</c:v>
                </c:pt>
                <c:pt idx="2">
                  <c:v>6</c:v>
                </c:pt>
                <c:pt idx="3">
                  <c:v>11</c:v>
                </c:pt>
                <c:pt idx="4">
                  <c:v>2</c:v>
                </c:pt>
              </c:numCache>
            </c:numRef>
          </c:val>
          <c:extLst>
            <c:ext xmlns:c16="http://schemas.microsoft.com/office/drawing/2014/chart" uri="{C3380CC4-5D6E-409C-BE32-E72D297353CC}">
              <c16:uniqueId val="{00000000-07A7-4E8A-83D7-2BFF8B3195D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9CD-4A23-8A7E-5F17927C297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9CD-4A23-8A7E-5F17927C297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D9CD-4A23-8A7E-5F17927C297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D9CD-4A23-8A7E-5F17927C2970}"/>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D9CD-4A23-8A7E-5F17927C2970}"/>
              </c:ext>
            </c:extLst>
          </c:dPt>
          <c:val>
            <c:numRef>
              <c:f>'Combine Quality'!$D$458:$D$462</c:f>
              <c:numCache>
                <c:formatCode>General</c:formatCode>
                <c:ptCount val="5"/>
                <c:pt idx="0">
                  <c:v>42</c:v>
                </c:pt>
                <c:pt idx="1">
                  <c:v>41</c:v>
                </c:pt>
                <c:pt idx="2">
                  <c:v>8</c:v>
                </c:pt>
                <c:pt idx="3">
                  <c:v>5</c:v>
                </c:pt>
                <c:pt idx="4">
                  <c:v>2</c:v>
                </c:pt>
              </c:numCache>
            </c:numRef>
          </c:val>
          <c:extLst>
            <c:ext xmlns:c16="http://schemas.microsoft.com/office/drawing/2014/chart" uri="{C3380CC4-5D6E-409C-BE32-E72D297353CC}">
              <c16:uniqueId val="{00000000-D9CD-4A23-8A7E-5F17927C297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D8B-4737-815E-674A638EEF9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D8B-4737-815E-674A638EEF9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CD8B-4737-815E-674A638EEF9F}"/>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CD8B-4737-815E-674A638EEF9F}"/>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CD8B-4737-815E-674A638EEF9F}"/>
              </c:ext>
            </c:extLst>
          </c:dPt>
          <c:val>
            <c:numRef>
              <c:f>'Combine Quality'!$E$458:$E$462</c:f>
              <c:numCache>
                <c:formatCode>General</c:formatCode>
                <c:ptCount val="5"/>
                <c:pt idx="0">
                  <c:v>32</c:v>
                </c:pt>
                <c:pt idx="1">
                  <c:v>44</c:v>
                </c:pt>
                <c:pt idx="2">
                  <c:v>11</c:v>
                </c:pt>
                <c:pt idx="3">
                  <c:v>6</c:v>
                </c:pt>
                <c:pt idx="4">
                  <c:v>5</c:v>
                </c:pt>
              </c:numCache>
            </c:numRef>
          </c:val>
          <c:extLst>
            <c:ext xmlns:c16="http://schemas.microsoft.com/office/drawing/2014/chart" uri="{C3380CC4-5D6E-409C-BE32-E72D297353CC}">
              <c16:uniqueId val="{00000000-CD8B-4737-815E-674A638EEF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D45-46D2-9A56-AD0A2496644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D45-46D2-9A56-AD0A2496644A}"/>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1D45-46D2-9A56-AD0A2496644A}"/>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1D45-46D2-9A56-AD0A2496644A}"/>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1D45-46D2-9A56-AD0A2496644A}"/>
              </c:ext>
            </c:extLst>
          </c:dPt>
          <c:val>
            <c:numRef>
              <c:f>'Combine Quality'!$F$458:$F$462</c:f>
              <c:numCache>
                <c:formatCode>General</c:formatCode>
                <c:ptCount val="5"/>
                <c:pt idx="0">
                  <c:v>47</c:v>
                </c:pt>
                <c:pt idx="1">
                  <c:v>34</c:v>
                </c:pt>
                <c:pt idx="2">
                  <c:v>11</c:v>
                </c:pt>
                <c:pt idx="3">
                  <c:v>5</c:v>
                </c:pt>
                <c:pt idx="4">
                  <c:v>1</c:v>
                </c:pt>
              </c:numCache>
            </c:numRef>
          </c:val>
          <c:extLst>
            <c:ext xmlns:c16="http://schemas.microsoft.com/office/drawing/2014/chart" uri="{C3380CC4-5D6E-409C-BE32-E72D297353CC}">
              <c16:uniqueId val="{00000000-1D45-46D2-9A56-AD0A2496644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589-4003-986F-FD59EE8D38D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589-4003-986F-FD59EE8D38D1}"/>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5589-4003-986F-FD59EE8D38D1}"/>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5589-4003-986F-FD59EE8D38D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5589-4003-986F-FD59EE8D38D1}"/>
              </c:ext>
            </c:extLst>
          </c:dPt>
          <c:val>
            <c:numRef>
              <c:f>'Combine Quality'!$G$458:$G$462</c:f>
              <c:numCache>
                <c:formatCode>General</c:formatCode>
                <c:ptCount val="5"/>
                <c:pt idx="0">
                  <c:v>31</c:v>
                </c:pt>
                <c:pt idx="1">
                  <c:v>34</c:v>
                </c:pt>
                <c:pt idx="2">
                  <c:v>21</c:v>
                </c:pt>
                <c:pt idx="3">
                  <c:v>9</c:v>
                </c:pt>
                <c:pt idx="4">
                  <c:v>3</c:v>
                </c:pt>
              </c:numCache>
            </c:numRef>
          </c:val>
          <c:extLst>
            <c:ext xmlns:c16="http://schemas.microsoft.com/office/drawing/2014/chart" uri="{C3380CC4-5D6E-409C-BE32-E72D297353CC}">
              <c16:uniqueId val="{00000000-5589-4003-986F-FD59EE8D38D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640-403F-9B3D-7CCFCF41A26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640-403F-9B3D-7CCFCF41A269}"/>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C640-403F-9B3D-7CCFCF41A269}"/>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C640-403F-9B3D-7CCFCF41A269}"/>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C640-403F-9B3D-7CCFCF41A269}"/>
              </c:ext>
            </c:extLst>
          </c:dPt>
          <c:val>
            <c:numRef>
              <c:f>'Combine Quality'!$H$458:$H$462</c:f>
              <c:numCache>
                <c:formatCode>General</c:formatCode>
                <c:ptCount val="5"/>
                <c:pt idx="0">
                  <c:v>35</c:v>
                </c:pt>
                <c:pt idx="1">
                  <c:v>41.8</c:v>
                </c:pt>
                <c:pt idx="2">
                  <c:v>11.4</c:v>
                </c:pt>
                <c:pt idx="3">
                  <c:v>7.2</c:v>
                </c:pt>
                <c:pt idx="4">
                  <c:v>2.6</c:v>
                </c:pt>
              </c:numCache>
            </c:numRef>
          </c:val>
          <c:extLst>
            <c:ext xmlns:c16="http://schemas.microsoft.com/office/drawing/2014/chart" uri="{C3380CC4-5D6E-409C-BE32-E72D297353CC}">
              <c16:uniqueId val="{00000000-C640-403F-9B3D-7CCFCF41A26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8A1-4B91-BED0-91982A58EAC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8A1-4B91-BED0-91982A58EAC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78A1-4B91-BED0-91982A58EACD}"/>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78A1-4B91-BED0-91982A58EAC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78A1-4B91-BED0-91982A58EACD}"/>
              </c:ext>
            </c:extLst>
          </c:dPt>
          <c:val>
            <c:numRef>
              <c:f>'Combine Quality'!$I$458:$I$462</c:f>
              <c:numCache>
                <c:formatCode>General</c:formatCode>
                <c:ptCount val="5"/>
                <c:pt idx="0">
                  <c:v>45</c:v>
                </c:pt>
                <c:pt idx="1">
                  <c:v>37</c:v>
                </c:pt>
                <c:pt idx="2">
                  <c:v>8</c:v>
                </c:pt>
                <c:pt idx="3">
                  <c:v>3</c:v>
                </c:pt>
                <c:pt idx="4">
                  <c:v>5</c:v>
                </c:pt>
              </c:numCache>
            </c:numRef>
          </c:val>
          <c:extLst>
            <c:ext xmlns:c16="http://schemas.microsoft.com/office/drawing/2014/chart" uri="{C3380CC4-5D6E-409C-BE32-E72D297353CC}">
              <c16:uniqueId val="{00000000-78A1-4B91-BED0-91982A58EAC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90D-40B9-9A0D-742EAD5203B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90D-40B9-9A0D-742EAD5203BA}"/>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390D-40B9-9A0D-742EAD5203BA}"/>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390D-40B9-9A0D-742EAD5203BA}"/>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390D-40B9-9A0D-742EAD5203BA}"/>
              </c:ext>
            </c:extLst>
          </c:dPt>
          <c:val>
            <c:numRef>
              <c:f>'Combine Quality'!$C$464:$C$468</c:f>
              <c:numCache>
                <c:formatCode>General</c:formatCode>
                <c:ptCount val="5"/>
                <c:pt idx="0">
                  <c:v>23.5</c:v>
                </c:pt>
                <c:pt idx="1">
                  <c:v>63.5</c:v>
                </c:pt>
                <c:pt idx="2">
                  <c:v>14.5</c:v>
                </c:pt>
                <c:pt idx="3">
                  <c:v>5.75</c:v>
                </c:pt>
                <c:pt idx="4">
                  <c:v>1.25</c:v>
                </c:pt>
              </c:numCache>
            </c:numRef>
          </c:val>
          <c:extLst>
            <c:ext xmlns:c16="http://schemas.microsoft.com/office/drawing/2014/chart" uri="{C3380CC4-5D6E-409C-BE32-E72D297353CC}">
              <c16:uniqueId val="{00000000-390D-40B9-9A0D-742EAD5203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100-4F60-8744-85E3AC09031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100-4F60-8744-85E3AC090314}"/>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2100-4F60-8744-85E3AC090314}"/>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2100-4F60-8744-85E3AC090314}"/>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2100-4F60-8744-85E3AC090314}"/>
              </c:ext>
            </c:extLst>
          </c:dPt>
          <c:val>
            <c:numRef>
              <c:f>'Combine Quality'!$D$464:$D$468</c:f>
              <c:numCache>
                <c:formatCode>General</c:formatCode>
                <c:ptCount val="5"/>
                <c:pt idx="0">
                  <c:v>36.25</c:v>
                </c:pt>
                <c:pt idx="1">
                  <c:v>51.75</c:v>
                </c:pt>
                <c:pt idx="2">
                  <c:v>11.75</c:v>
                </c:pt>
                <c:pt idx="3">
                  <c:v>6.75</c:v>
                </c:pt>
                <c:pt idx="4">
                  <c:v>2</c:v>
                </c:pt>
              </c:numCache>
            </c:numRef>
          </c:val>
          <c:extLst>
            <c:ext xmlns:c16="http://schemas.microsoft.com/office/drawing/2014/chart" uri="{C3380CC4-5D6E-409C-BE32-E72D297353CC}">
              <c16:uniqueId val="{00000000-2100-4F60-8744-85E3AC09031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4472C4"/>
              </a:solidFill>
              <a:ln>
                <a:noFill/>
              </a:ln>
              <a:effectLst/>
            </c:spPr>
            <c:extLst>
              <c:ext xmlns:c16="http://schemas.microsoft.com/office/drawing/2014/chart" uri="{C3380CC4-5D6E-409C-BE32-E72D297353CC}">
                <c16:uniqueId val="{00000006-FCF4-49FE-8691-6222E3BBB1B9}"/>
              </c:ext>
            </c:extLst>
          </c:dPt>
          <c:dPt>
            <c:idx val="1"/>
            <c:invertIfNegative val="0"/>
            <c:bubble3D val="0"/>
            <c:spPr>
              <a:solidFill>
                <a:srgbClr val="00B050"/>
              </a:solidFill>
              <a:ln>
                <a:noFill/>
              </a:ln>
              <a:effectLst/>
            </c:spPr>
            <c:extLst>
              <c:ext xmlns:c16="http://schemas.microsoft.com/office/drawing/2014/chart" uri="{C3380CC4-5D6E-409C-BE32-E72D297353CC}">
                <c16:uniqueId val="{00000001-FCF4-49FE-8691-6222E3BBB1B9}"/>
              </c:ext>
            </c:extLst>
          </c:dPt>
          <c:dPt>
            <c:idx val="2"/>
            <c:invertIfNegative val="0"/>
            <c:bubble3D val="0"/>
            <c:spPr>
              <a:solidFill>
                <a:srgbClr val="FFC000"/>
              </a:solidFill>
              <a:ln>
                <a:noFill/>
              </a:ln>
              <a:effectLst/>
            </c:spPr>
            <c:extLst>
              <c:ext xmlns:c16="http://schemas.microsoft.com/office/drawing/2014/chart" uri="{C3380CC4-5D6E-409C-BE32-E72D297353CC}">
                <c16:uniqueId val="{00000002-FCF4-49FE-8691-6222E3BBB1B9}"/>
              </c:ext>
            </c:extLst>
          </c:dPt>
          <c:dPt>
            <c:idx val="3"/>
            <c:invertIfNegative val="0"/>
            <c:bubble3D val="0"/>
            <c:spPr>
              <a:solidFill>
                <a:srgbClr val="FF8FB4"/>
              </a:solidFill>
              <a:ln>
                <a:noFill/>
              </a:ln>
              <a:effectLst/>
            </c:spPr>
            <c:extLst>
              <c:ext xmlns:c16="http://schemas.microsoft.com/office/drawing/2014/chart" uri="{C3380CC4-5D6E-409C-BE32-E72D297353CC}">
                <c16:uniqueId val="{00000003-FCF4-49FE-8691-6222E3BBB1B9}"/>
              </c:ext>
            </c:extLst>
          </c:dPt>
          <c:dPt>
            <c:idx val="4"/>
            <c:invertIfNegative val="0"/>
            <c:bubble3D val="0"/>
            <c:spPr>
              <a:solidFill>
                <a:srgbClr val="00B0F0"/>
              </a:solidFill>
              <a:ln>
                <a:noFill/>
              </a:ln>
              <a:effectLst/>
            </c:spPr>
            <c:extLst>
              <c:ext xmlns:c16="http://schemas.microsoft.com/office/drawing/2014/chart" uri="{C3380CC4-5D6E-409C-BE32-E72D297353CC}">
                <c16:uniqueId val="{00000005-FCF4-49FE-8691-6222E3BBB1B9}"/>
              </c:ext>
            </c:extLst>
          </c:dPt>
          <c:dPt>
            <c:idx val="5"/>
            <c:invertIfNegative val="0"/>
            <c:bubble3D val="0"/>
            <c:spPr>
              <a:solidFill>
                <a:srgbClr val="870000"/>
              </a:solidFill>
              <a:ln>
                <a:noFill/>
              </a:ln>
              <a:effectLst/>
            </c:spPr>
            <c:extLst>
              <c:ext xmlns:c16="http://schemas.microsoft.com/office/drawing/2014/chart" uri="{C3380CC4-5D6E-409C-BE32-E72D297353CC}">
                <c16:uniqueId val="{00000004-FCF4-49FE-8691-6222E3BBB1B9}"/>
              </c:ext>
            </c:extLst>
          </c:dPt>
          <c:cat>
            <c:strRef>
              <c:f>'Combine All-Profiles'!$C$230:$C$235</c:f>
              <c:strCache>
                <c:ptCount val="6"/>
                <c:pt idx="0">
                  <c:v>30-35</c:v>
                </c:pt>
                <c:pt idx="1">
                  <c:v>24-29</c:v>
                </c:pt>
                <c:pt idx="2">
                  <c:v>36-41</c:v>
                </c:pt>
                <c:pt idx="3">
                  <c:v>48-53</c:v>
                </c:pt>
                <c:pt idx="4">
                  <c:v>42-47</c:v>
                </c:pt>
                <c:pt idx="5">
                  <c:v>54+</c:v>
                </c:pt>
              </c:strCache>
            </c:strRef>
          </c:cat>
          <c:val>
            <c:numRef>
              <c:f>'Combine All-Profiles'!$D$230:$D$235</c:f>
              <c:numCache>
                <c:formatCode>General</c:formatCode>
                <c:ptCount val="6"/>
                <c:pt idx="0">
                  <c:v>99</c:v>
                </c:pt>
                <c:pt idx="1">
                  <c:v>28</c:v>
                </c:pt>
                <c:pt idx="2">
                  <c:v>49</c:v>
                </c:pt>
                <c:pt idx="3">
                  <c:v>11</c:v>
                </c:pt>
                <c:pt idx="4">
                  <c:v>19</c:v>
                </c:pt>
                <c:pt idx="5">
                  <c:v>6</c:v>
                </c:pt>
              </c:numCache>
            </c:numRef>
          </c:val>
          <c:extLst>
            <c:ext xmlns:c16="http://schemas.microsoft.com/office/drawing/2014/chart" uri="{C3380CC4-5D6E-409C-BE32-E72D297353CC}">
              <c16:uniqueId val="{00000000-FCF4-49FE-8691-6222E3BBB1B9}"/>
            </c:ext>
          </c:extLst>
        </c:ser>
        <c:dLbls>
          <c:showLegendKey val="0"/>
          <c:showVal val="0"/>
          <c:showCatName val="0"/>
          <c:showSerName val="0"/>
          <c:showPercent val="0"/>
          <c:showBubbleSize val="0"/>
        </c:dLbls>
        <c:gapWidth val="140"/>
        <c:axId val="663027504"/>
        <c:axId val="663027832"/>
      </c:barChart>
      <c:catAx>
        <c:axId val="66302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63027832"/>
        <c:crosses val="autoZero"/>
        <c:auto val="1"/>
        <c:lblAlgn val="ctr"/>
        <c:lblOffset val="100"/>
        <c:noMultiLvlLbl val="0"/>
      </c:catAx>
      <c:valAx>
        <c:axId val="663027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63027504"/>
        <c:crosses val="autoZero"/>
        <c:crossBetween val="between"/>
      </c:valAx>
      <c:spPr>
        <a:noFill/>
        <a:ln w="15875">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614-45F1-8627-CD95AAE1685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614-45F1-8627-CD95AAE16850}"/>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8614-45F1-8627-CD95AAE16850}"/>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8614-45F1-8627-CD95AAE16850}"/>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8614-45F1-8627-CD95AAE16850}"/>
              </c:ext>
            </c:extLst>
          </c:dPt>
          <c:val>
            <c:numRef>
              <c:f>'Combine Quality'!$E$464:$E$468</c:f>
              <c:numCache>
                <c:formatCode>General</c:formatCode>
                <c:ptCount val="5"/>
                <c:pt idx="0">
                  <c:v>30</c:v>
                </c:pt>
                <c:pt idx="1">
                  <c:v>51.75</c:v>
                </c:pt>
                <c:pt idx="2">
                  <c:v>16.75</c:v>
                </c:pt>
                <c:pt idx="3">
                  <c:v>7</c:v>
                </c:pt>
                <c:pt idx="4">
                  <c:v>3</c:v>
                </c:pt>
              </c:numCache>
            </c:numRef>
          </c:val>
          <c:extLst>
            <c:ext xmlns:c16="http://schemas.microsoft.com/office/drawing/2014/chart" uri="{C3380CC4-5D6E-409C-BE32-E72D297353CC}">
              <c16:uniqueId val="{00000000-8614-45F1-8627-CD95AAE168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4DF-468B-A3A2-B50635DF055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4DF-468B-A3A2-B50635DF0551}"/>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64DF-468B-A3A2-B50635DF0551}"/>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64DF-468B-A3A2-B50635DF055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64DF-468B-A3A2-B50635DF0551}"/>
              </c:ext>
            </c:extLst>
          </c:dPt>
          <c:val>
            <c:numRef>
              <c:f>'Combine Quality'!$F$464:$F$468</c:f>
              <c:numCache>
                <c:formatCode>General</c:formatCode>
                <c:ptCount val="5"/>
                <c:pt idx="0">
                  <c:v>37.75</c:v>
                </c:pt>
                <c:pt idx="1">
                  <c:v>47.5</c:v>
                </c:pt>
                <c:pt idx="2">
                  <c:v>13.75</c:v>
                </c:pt>
                <c:pt idx="3">
                  <c:v>6.75</c:v>
                </c:pt>
                <c:pt idx="4">
                  <c:v>2.75</c:v>
                </c:pt>
              </c:numCache>
            </c:numRef>
          </c:val>
          <c:extLst>
            <c:ext xmlns:c16="http://schemas.microsoft.com/office/drawing/2014/chart" uri="{C3380CC4-5D6E-409C-BE32-E72D297353CC}">
              <c16:uniqueId val="{00000000-64DF-468B-A3A2-B50635DF05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A78-484C-A587-962114E9AF9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A78-484C-A587-962114E9AF9D}"/>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9A78-484C-A587-962114E9AF9D}"/>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9A78-484C-A587-962114E9AF9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9A78-484C-A587-962114E9AF9D}"/>
              </c:ext>
            </c:extLst>
          </c:dPt>
          <c:val>
            <c:numRef>
              <c:f>'Combine Quality'!$G$464:$G$468</c:f>
              <c:numCache>
                <c:formatCode>General</c:formatCode>
                <c:ptCount val="5"/>
                <c:pt idx="0">
                  <c:v>31.25</c:v>
                </c:pt>
                <c:pt idx="1">
                  <c:v>47</c:v>
                </c:pt>
                <c:pt idx="2">
                  <c:v>19.75</c:v>
                </c:pt>
                <c:pt idx="3">
                  <c:v>7.5</c:v>
                </c:pt>
                <c:pt idx="4">
                  <c:v>3</c:v>
                </c:pt>
              </c:numCache>
            </c:numRef>
          </c:val>
          <c:extLst>
            <c:ext xmlns:c16="http://schemas.microsoft.com/office/drawing/2014/chart" uri="{C3380CC4-5D6E-409C-BE32-E72D297353CC}">
              <c16:uniqueId val="{00000000-9A78-484C-A587-962114E9AF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39C-46E3-A9D4-007952C8F3A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39C-46E3-A9D4-007952C8F3AE}"/>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C39C-46E3-A9D4-007952C8F3AE}"/>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C39C-46E3-A9D4-007952C8F3AE}"/>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C39C-46E3-A9D4-007952C8F3AE}"/>
              </c:ext>
            </c:extLst>
          </c:dPt>
          <c:val>
            <c:numRef>
              <c:f>'Combine Quality'!$H$464:$H$468</c:f>
              <c:numCache>
                <c:formatCode>General</c:formatCode>
                <c:ptCount val="5"/>
                <c:pt idx="0">
                  <c:v>31.75</c:v>
                </c:pt>
                <c:pt idx="1">
                  <c:v>52.3</c:v>
                </c:pt>
                <c:pt idx="2">
                  <c:v>15.299999999999999</c:v>
                </c:pt>
                <c:pt idx="3">
                  <c:v>6.7499999999999991</c:v>
                </c:pt>
                <c:pt idx="4">
                  <c:v>2.4</c:v>
                </c:pt>
              </c:numCache>
            </c:numRef>
          </c:val>
          <c:extLst>
            <c:ext xmlns:c16="http://schemas.microsoft.com/office/drawing/2014/chart" uri="{C3380CC4-5D6E-409C-BE32-E72D297353CC}">
              <c16:uniqueId val="{00000000-C39C-46E3-A9D4-007952C8F3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All-Usefulness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85B-41E9-8409-FC9F084FC44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85B-41E9-8409-FC9F084FC448}"/>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985B-41E9-8409-FC9F084FC448}"/>
              </c:ext>
            </c:extLst>
          </c:dPt>
          <c:dPt>
            <c:idx val="3"/>
            <c:bubble3D val="0"/>
            <c:spPr>
              <a:solidFill>
                <a:srgbClr val="FF8FB4"/>
              </a:solidFill>
              <a:ln w="19050">
                <a:solidFill>
                  <a:schemeClr val="lt1"/>
                </a:solidFill>
              </a:ln>
              <a:effectLst/>
            </c:spPr>
            <c:extLst>
              <c:ext xmlns:c16="http://schemas.microsoft.com/office/drawing/2014/chart" uri="{C3380CC4-5D6E-409C-BE32-E72D297353CC}">
                <c16:uniqueId val="{00000004-985B-41E9-8409-FC9F084FC448}"/>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985B-41E9-8409-FC9F084FC448}"/>
              </c:ext>
            </c:extLst>
          </c:dPt>
          <c:val>
            <c:numRef>
              <c:f>'Combine Quality'!$I$464:$I$468</c:f>
              <c:numCache>
                <c:formatCode>General</c:formatCode>
                <c:ptCount val="5"/>
                <c:pt idx="0">
                  <c:v>37.75</c:v>
                </c:pt>
                <c:pt idx="1">
                  <c:v>49.5</c:v>
                </c:pt>
                <c:pt idx="2">
                  <c:v>13.25</c:v>
                </c:pt>
                <c:pt idx="3">
                  <c:v>4.25</c:v>
                </c:pt>
                <c:pt idx="4">
                  <c:v>3.75</c:v>
                </c:pt>
              </c:numCache>
            </c:numRef>
          </c:val>
          <c:extLst>
            <c:ext xmlns:c16="http://schemas.microsoft.com/office/drawing/2014/chart" uri="{C3380CC4-5D6E-409C-BE32-E72D297353CC}">
              <c16:uniqueId val="{00000000-985B-41E9-8409-FC9F084FC44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C99-4157-83E2-754AA1F9BFB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C99-4157-83E2-754AA1F9BFB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C99-4157-83E2-754AA1F9BFB6}"/>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C99-4157-83E2-754AA1F9BF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5D-4EB3-A9ED-B01D4A603B50}"/>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5-BC99-4157-83E2-754AA1F9BF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5D-4EB3-A9ED-B01D4A603B50}"/>
              </c:ext>
            </c:extLst>
          </c:dPt>
          <c:val>
            <c:numRef>
              <c:f>'Combined Perceived Usefulness'!$C$226:$C$232</c:f>
              <c:numCache>
                <c:formatCode>General</c:formatCode>
                <c:ptCount val="7"/>
                <c:pt idx="0">
                  <c:v>6</c:v>
                </c:pt>
                <c:pt idx="1">
                  <c:v>28</c:v>
                </c:pt>
                <c:pt idx="2">
                  <c:v>10</c:v>
                </c:pt>
                <c:pt idx="3">
                  <c:v>3</c:v>
                </c:pt>
                <c:pt idx="4">
                  <c:v>0</c:v>
                </c:pt>
                <c:pt idx="5">
                  <c:v>1</c:v>
                </c:pt>
                <c:pt idx="6">
                  <c:v>0</c:v>
                </c:pt>
              </c:numCache>
            </c:numRef>
          </c:val>
          <c:extLst>
            <c:ext xmlns:c16="http://schemas.microsoft.com/office/drawing/2014/chart" uri="{C3380CC4-5D6E-409C-BE32-E72D297353CC}">
              <c16:uniqueId val="{00000000-BC99-4157-83E2-754AA1F9BFB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D5B-41F8-A5CC-EB9A5B4F67B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D5B-41F8-A5CC-EB9A5B4F67B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D5B-41F8-A5CC-EB9A5B4F67B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D5B-41F8-A5CC-EB9A5B4F67B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BD5B-41F8-A5CC-EB9A5B4F67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FB-473C-BA71-18DAC344BF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FB-473C-BA71-18DAC344BF3F}"/>
              </c:ext>
            </c:extLst>
          </c:dPt>
          <c:val>
            <c:numRef>
              <c:f>'Combined Perceived Usefulness'!$D$226:$D$232</c:f>
              <c:numCache>
                <c:formatCode>General</c:formatCode>
                <c:ptCount val="7"/>
                <c:pt idx="0">
                  <c:v>11</c:v>
                </c:pt>
                <c:pt idx="1">
                  <c:v>22</c:v>
                </c:pt>
                <c:pt idx="2">
                  <c:v>12</c:v>
                </c:pt>
                <c:pt idx="3">
                  <c:v>2</c:v>
                </c:pt>
                <c:pt idx="4">
                  <c:v>1</c:v>
                </c:pt>
                <c:pt idx="5">
                  <c:v>0</c:v>
                </c:pt>
                <c:pt idx="6">
                  <c:v>0</c:v>
                </c:pt>
              </c:numCache>
            </c:numRef>
          </c:val>
          <c:extLst>
            <c:ext xmlns:c16="http://schemas.microsoft.com/office/drawing/2014/chart" uri="{C3380CC4-5D6E-409C-BE32-E72D297353CC}">
              <c16:uniqueId val="{00000000-BD5B-41F8-A5CC-EB9A5B4F67B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C90-48CC-95D6-E1595BA7692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C90-48CC-95D6-E1595BA7692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C90-48CC-95D6-E1595BA7692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C90-48CC-95D6-E1595BA769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50-4CA0-9649-F8F2FE5C0E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B50-4CA0-9649-F8F2FE5C0E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B50-4CA0-9649-F8F2FE5C0EDE}"/>
              </c:ext>
            </c:extLst>
          </c:dPt>
          <c:val>
            <c:numRef>
              <c:f>'Combined Perceived Usefulness'!$E$226:$E$232</c:f>
              <c:numCache>
                <c:formatCode>General</c:formatCode>
                <c:ptCount val="7"/>
                <c:pt idx="0">
                  <c:v>18</c:v>
                </c:pt>
                <c:pt idx="1">
                  <c:v>23</c:v>
                </c:pt>
                <c:pt idx="2">
                  <c:v>3</c:v>
                </c:pt>
                <c:pt idx="3">
                  <c:v>4</c:v>
                </c:pt>
                <c:pt idx="4">
                  <c:v>0</c:v>
                </c:pt>
                <c:pt idx="5">
                  <c:v>0</c:v>
                </c:pt>
                <c:pt idx="6">
                  <c:v>0</c:v>
                </c:pt>
              </c:numCache>
            </c:numRef>
          </c:val>
          <c:extLst>
            <c:ext xmlns:c16="http://schemas.microsoft.com/office/drawing/2014/chart" uri="{C3380CC4-5D6E-409C-BE32-E72D297353CC}">
              <c16:uniqueId val="{00000000-8C90-48CC-95D6-E1595BA769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5C4-47B1-906B-543EB865A7F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5C4-47B1-906B-543EB865A7F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5C4-47B1-906B-543EB865A7F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05C4-47B1-906B-543EB865A7F7}"/>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05C4-47B1-906B-543EB865A7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3D-49E0-90AD-91A0CA4990A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3D-49E0-90AD-91A0CA4990AD}"/>
              </c:ext>
            </c:extLst>
          </c:dPt>
          <c:val>
            <c:numRef>
              <c:f>'Combined Perceived Usefulness'!$F$226:$F$232</c:f>
              <c:numCache>
                <c:formatCode>General</c:formatCode>
                <c:ptCount val="7"/>
                <c:pt idx="0">
                  <c:v>11</c:v>
                </c:pt>
                <c:pt idx="1">
                  <c:v>25</c:v>
                </c:pt>
                <c:pt idx="2">
                  <c:v>10</c:v>
                </c:pt>
                <c:pt idx="3">
                  <c:v>1</c:v>
                </c:pt>
                <c:pt idx="4">
                  <c:v>1</c:v>
                </c:pt>
                <c:pt idx="5">
                  <c:v>0</c:v>
                </c:pt>
                <c:pt idx="6">
                  <c:v>0</c:v>
                </c:pt>
              </c:numCache>
            </c:numRef>
          </c:val>
          <c:extLst>
            <c:ext xmlns:c16="http://schemas.microsoft.com/office/drawing/2014/chart" uri="{C3380CC4-5D6E-409C-BE32-E72D297353CC}">
              <c16:uniqueId val="{00000000-05C4-47B1-906B-543EB865A7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641-47EE-B74D-490BA777FC6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641-47EE-B74D-490BA777FC65}"/>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4-C641-47EE-B74D-490BA777FC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62-4F5F-A175-FF01494AB5E9}"/>
              </c:ext>
            </c:extLst>
          </c:dPt>
          <c:dPt>
            <c:idx val="4"/>
            <c:bubble3D val="0"/>
            <c:spPr>
              <a:solidFill>
                <a:srgbClr val="33A8FF"/>
              </a:solidFill>
              <a:ln w="19050">
                <a:solidFill>
                  <a:schemeClr val="lt1"/>
                </a:solidFill>
              </a:ln>
              <a:effectLst/>
            </c:spPr>
            <c:extLst>
              <c:ext xmlns:c16="http://schemas.microsoft.com/office/drawing/2014/chart" uri="{C3380CC4-5D6E-409C-BE32-E72D297353CC}">
                <c16:uniqueId val="{00000003-C641-47EE-B74D-490BA777FC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62-4F5F-A175-FF01494AB5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62-4F5F-A175-FF01494AB5E9}"/>
              </c:ext>
            </c:extLst>
          </c:dPt>
          <c:val>
            <c:numRef>
              <c:f>'Combined Perceived Usefulness'!$G$226:$G$232</c:f>
              <c:numCache>
                <c:formatCode>General</c:formatCode>
                <c:ptCount val="7"/>
                <c:pt idx="0">
                  <c:v>1</c:v>
                </c:pt>
                <c:pt idx="1">
                  <c:v>15</c:v>
                </c:pt>
                <c:pt idx="2">
                  <c:v>1</c:v>
                </c:pt>
                <c:pt idx="3">
                  <c:v>0</c:v>
                </c:pt>
                <c:pt idx="4">
                  <c:v>1</c:v>
                </c:pt>
                <c:pt idx="5">
                  <c:v>0</c:v>
                </c:pt>
                <c:pt idx="6">
                  <c:v>0</c:v>
                </c:pt>
              </c:numCache>
            </c:numRef>
          </c:val>
          <c:extLst>
            <c:ext xmlns:c16="http://schemas.microsoft.com/office/drawing/2014/chart" uri="{C3380CC4-5D6E-409C-BE32-E72D297353CC}">
              <c16:uniqueId val="{00000000-C641-47EE-B74D-490BA777FC6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The amount of training on presentation skills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7EDB-44A5-BC13-0F2001D691B1}"/>
              </c:ext>
            </c:extLst>
          </c:dPt>
          <c:dPt>
            <c:idx val="2"/>
            <c:invertIfNegative val="0"/>
            <c:bubble3D val="0"/>
            <c:spPr>
              <a:solidFill>
                <a:srgbClr val="870000"/>
              </a:solidFill>
              <a:ln>
                <a:noFill/>
              </a:ln>
              <a:effectLst/>
            </c:spPr>
            <c:extLst>
              <c:ext xmlns:c16="http://schemas.microsoft.com/office/drawing/2014/chart" uri="{C3380CC4-5D6E-409C-BE32-E72D297353CC}">
                <c16:uniqueId val="{00000004-7EDB-44A5-BC13-0F2001D691B1}"/>
              </c:ext>
            </c:extLst>
          </c:dPt>
          <c:dPt>
            <c:idx val="3"/>
            <c:invertIfNegative val="0"/>
            <c:bubble3D val="0"/>
            <c:spPr>
              <a:solidFill>
                <a:srgbClr val="00B050"/>
              </a:solidFill>
              <a:ln>
                <a:noFill/>
              </a:ln>
              <a:effectLst/>
            </c:spPr>
            <c:extLst>
              <c:ext xmlns:c16="http://schemas.microsoft.com/office/drawing/2014/chart" uri="{C3380CC4-5D6E-409C-BE32-E72D297353CC}">
                <c16:uniqueId val="{00000002-7EDB-44A5-BC13-0F2001D691B1}"/>
              </c:ext>
            </c:extLst>
          </c:dPt>
          <c:dPt>
            <c:idx val="4"/>
            <c:invertIfNegative val="0"/>
            <c:bubble3D val="0"/>
            <c:spPr>
              <a:solidFill>
                <a:srgbClr val="FF8FB4"/>
              </a:solidFill>
              <a:ln>
                <a:noFill/>
              </a:ln>
              <a:effectLst/>
            </c:spPr>
            <c:extLst>
              <c:ext xmlns:c16="http://schemas.microsoft.com/office/drawing/2014/chart" uri="{C3380CC4-5D6E-409C-BE32-E72D297353CC}">
                <c16:uniqueId val="{00000003-7EDB-44A5-BC13-0F2001D691B1}"/>
              </c:ext>
            </c:extLst>
          </c:dPt>
          <c:cat>
            <c:strRef>
              <c:f>'Combine All-Profiles'!$I$224:$I$228</c:f>
              <c:strCache>
                <c:ptCount val="5"/>
                <c:pt idx="0">
                  <c:v>Quite a bit</c:v>
                </c:pt>
                <c:pt idx="1">
                  <c:v>A lot</c:v>
                </c:pt>
                <c:pt idx="2">
                  <c:v>Not at all</c:v>
                </c:pt>
                <c:pt idx="3">
                  <c:v>Some training</c:v>
                </c:pt>
                <c:pt idx="4">
                  <c:v>Extensive training</c:v>
                </c:pt>
              </c:strCache>
            </c:strRef>
          </c:cat>
          <c:val>
            <c:numRef>
              <c:f>'Combine All-Profiles'!$J$224:$J$228</c:f>
              <c:numCache>
                <c:formatCode>General</c:formatCode>
                <c:ptCount val="5"/>
                <c:pt idx="0">
                  <c:v>48</c:v>
                </c:pt>
                <c:pt idx="1">
                  <c:v>80</c:v>
                </c:pt>
                <c:pt idx="2">
                  <c:v>15</c:v>
                </c:pt>
                <c:pt idx="3">
                  <c:v>50</c:v>
                </c:pt>
                <c:pt idx="4">
                  <c:v>24</c:v>
                </c:pt>
              </c:numCache>
            </c:numRef>
          </c:val>
          <c:extLst>
            <c:ext xmlns:c16="http://schemas.microsoft.com/office/drawing/2014/chart" uri="{C3380CC4-5D6E-409C-BE32-E72D297353CC}">
              <c16:uniqueId val="{00000000-7EDB-44A5-BC13-0F2001D691B1}"/>
            </c:ext>
          </c:extLst>
        </c:ser>
        <c:dLbls>
          <c:showLegendKey val="0"/>
          <c:showVal val="0"/>
          <c:showCatName val="0"/>
          <c:showSerName val="0"/>
          <c:showPercent val="0"/>
          <c:showBubbleSize val="0"/>
        </c:dLbls>
        <c:gapWidth val="182"/>
        <c:axId val="654018096"/>
        <c:axId val="654033512"/>
      </c:barChart>
      <c:catAx>
        <c:axId val="65401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54033512"/>
        <c:crosses val="autoZero"/>
        <c:auto val="1"/>
        <c:lblAlgn val="ctr"/>
        <c:lblOffset val="100"/>
        <c:noMultiLvlLbl val="0"/>
      </c:catAx>
      <c:valAx>
        <c:axId val="654033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5401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7AC-4648-950B-4046B9D5CB0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7AC-4648-950B-4046B9D5CB0A}"/>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D7AC-4648-950B-4046B9D5CB0A}"/>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D7AC-4648-950B-4046B9D5CB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5B-415D-83E5-D16019CAD16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5B-415D-83E5-D16019CAD16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5B-415D-83E5-D16019CAD162}"/>
              </c:ext>
            </c:extLst>
          </c:dPt>
          <c:val>
            <c:numRef>
              <c:f>'Combined Perceived Usefulness'!$C$233:$C$239</c:f>
              <c:numCache>
                <c:formatCode>General</c:formatCode>
                <c:ptCount val="7"/>
                <c:pt idx="0">
                  <c:v>17</c:v>
                </c:pt>
                <c:pt idx="1">
                  <c:v>31</c:v>
                </c:pt>
                <c:pt idx="2">
                  <c:v>6</c:v>
                </c:pt>
                <c:pt idx="3">
                  <c:v>3</c:v>
                </c:pt>
                <c:pt idx="4">
                  <c:v>0</c:v>
                </c:pt>
                <c:pt idx="5">
                  <c:v>0</c:v>
                </c:pt>
                <c:pt idx="6">
                  <c:v>0</c:v>
                </c:pt>
              </c:numCache>
            </c:numRef>
          </c:val>
          <c:extLst>
            <c:ext xmlns:c16="http://schemas.microsoft.com/office/drawing/2014/chart" uri="{C3380CC4-5D6E-409C-BE32-E72D297353CC}">
              <c16:uniqueId val="{00000000-D7AC-4648-950B-4046B9D5CB0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D78-49A2-BBF6-213318416A4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D78-49A2-BBF6-213318416A4B}"/>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D78-49A2-BBF6-213318416A4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D78-49A2-BBF6-213318416A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8-40BD-893D-CCA2A2C347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8-40BD-893D-CCA2A2C347D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8-40BD-893D-CCA2A2C347D7}"/>
              </c:ext>
            </c:extLst>
          </c:dPt>
          <c:val>
            <c:numRef>
              <c:f>'Combined Perceived Usefulness'!$D$233:$D$239</c:f>
              <c:numCache>
                <c:formatCode>General</c:formatCode>
                <c:ptCount val="7"/>
                <c:pt idx="0">
                  <c:v>25</c:v>
                </c:pt>
                <c:pt idx="1">
                  <c:v>22</c:v>
                </c:pt>
                <c:pt idx="2">
                  <c:v>6</c:v>
                </c:pt>
                <c:pt idx="3">
                  <c:v>4</c:v>
                </c:pt>
                <c:pt idx="4">
                  <c:v>0</c:v>
                </c:pt>
                <c:pt idx="5">
                  <c:v>0</c:v>
                </c:pt>
                <c:pt idx="6">
                  <c:v>0</c:v>
                </c:pt>
              </c:numCache>
            </c:numRef>
          </c:val>
          <c:extLst>
            <c:ext xmlns:c16="http://schemas.microsoft.com/office/drawing/2014/chart" uri="{C3380CC4-5D6E-409C-BE32-E72D297353CC}">
              <c16:uniqueId val="{00000000-7D78-49A2-BBF6-213318416A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742-469B-AE3C-E3B80659E79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742-469B-AE3C-E3B80659E79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742-469B-AE3C-E3B80659E795}"/>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742-469B-AE3C-E3B80659E7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47-4790-B651-D16BFEF8E7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B47-4790-B651-D16BFEF8E7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B47-4790-B651-D16BFEF8E778}"/>
              </c:ext>
            </c:extLst>
          </c:dPt>
          <c:val>
            <c:numRef>
              <c:f>'Combined Perceived Usefulness'!$E$233:$E$239</c:f>
              <c:numCache>
                <c:formatCode>General</c:formatCode>
                <c:ptCount val="7"/>
                <c:pt idx="0">
                  <c:v>26</c:v>
                </c:pt>
                <c:pt idx="1">
                  <c:v>22</c:v>
                </c:pt>
                <c:pt idx="2">
                  <c:v>7</c:v>
                </c:pt>
                <c:pt idx="3">
                  <c:v>2</c:v>
                </c:pt>
                <c:pt idx="4">
                  <c:v>0</c:v>
                </c:pt>
                <c:pt idx="5">
                  <c:v>0</c:v>
                </c:pt>
                <c:pt idx="6">
                  <c:v>0</c:v>
                </c:pt>
              </c:numCache>
            </c:numRef>
          </c:val>
          <c:extLst>
            <c:ext xmlns:c16="http://schemas.microsoft.com/office/drawing/2014/chart" uri="{C3380CC4-5D6E-409C-BE32-E72D297353CC}">
              <c16:uniqueId val="{00000000-8742-469B-AE3C-E3B80659E79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E29-476E-9E5F-FBFE88FAC3E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E29-476E-9E5F-FBFE88FAC3E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E29-476E-9E5F-FBFE88FAC3E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E29-476E-9E5F-FBFE88FAC3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95-4A07-8D63-F555F884C25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95-4A07-8D63-F555F884C25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95-4A07-8D63-F555F884C259}"/>
              </c:ext>
            </c:extLst>
          </c:dPt>
          <c:val>
            <c:numRef>
              <c:f>'Combined Perceived Usefulness'!$F$233:$F$239</c:f>
              <c:numCache>
                <c:formatCode>General</c:formatCode>
                <c:ptCount val="7"/>
                <c:pt idx="0">
                  <c:v>18</c:v>
                </c:pt>
                <c:pt idx="1">
                  <c:v>29</c:v>
                </c:pt>
                <c:pt idx="2">
                  <c:v>9</c:v>
                </c:pt>
                <c:pt idx="3">
                  <c:v>1</c:v>
                </c:pt>
                <c:pt idx="4">
                  <c:v>0</c:v>
                </c:pt>
                <c:pt idx="5">
                  <c:v>0</c:v>
                </c:pt>
                <c:pt idx="6">
                  <c:v>0</c:v>
                </c:pt>
              </c:numCache>
            </c:numRef>
          </c:val>
          <c:extLst>
            <c:ext xmlns:c16="http://schemas.microsoft.com/office/drawing/2014/chart" uri="{C3380CC4-5D6E-409C-BE32-E72D297353CC}">
              <c16:uniqueId val="{00000000-6E29-476E-9E5F-FBFE88FAC3E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3C5-480C-9F47-47859EDD517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3C5-480C-9F47-47859EDD517F}"/>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03-23C5-480C-9F47-47859EDD51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AB-4A95-9C3E-400BEF3621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1AB-4A95-9C3E-400BEF3621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1AB-4A95-9C3E-400BEF3621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1AB-4A95-9C3E-400BEF362161}"/>
              </c:ext>
            </c:extLst>
          </c:dPt>
          <c:val>
            <c:numRef>
              <c:f>'Combined Perceived Usefulness'!$G$233:$G$239</c:f>
              <c:numCache>
                <c:formatCode>General</c:formatCode>
                <c:ptCount val="7"/>
                <c:pt idx="0">
                  <c:v>6</c:v>
                </c:pt>
                <c:pt idx="1">
                  <c:v>13</c:v>
                </c:pt>
                <c:pt idx="2">
                  <c:v>2</c:v>
                </c:pt>
                <c:pt idx="3">
                  <c:v>0</c:v>
                </c:pt>
                <c:pt idx="4">
                  <c:v>0</c:v>
                </c:pt>
                <c:pt idx="5">
                  <c:v>0</c:v>
                </c:pt>
                <c:pt idx="6">
                  <c:v>0</c:v>
                </c:pt>
              </c:numCache>
            </c:numRef>
          </c:val>
          <c:extLst>
            <c:ext xmlns:c16="http://schemas.microsoft.com/office/drawing/2014/chart" uri="{C3380CC4-5D6E-409C-BE32-E72D297353CC}">
              <c16:uniqueId val="{00000000-23C5-480C-9F47-47859EDD51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61F-4F46-9BCF-E3B70DE53BD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61F-4F46-9BCF-E3B70DE53BD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961F-4F46-9BCF-E3B70DE53BD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961F-4F46-9BCF-E3B70DE53BD9}"/>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961F-4F46-9BCF-E3B70DE53BD9}"/>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961F-4F46-9BCF-E3B70DE53BD9}"/>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961F-4F46-9BCF-E3B70DE53BD9}"/>
              </c:ext>
            </c:extLst>
          </c:dPt>
          <c:val>
            <c:numRef>
              <c:f>'Combined Perceived Usefulness'!$C$240:$C$246</c:f>
              <c:numCache>
                <c:formatCode>General</c:formatCode>
                <c:ptCount val="7"/>
                <c:pt idx="0">
                  <c:v>10</c:v>
                </c:pt>
                <c:pt idx="1">
                  <c:v>18</c:v>
                </c:pt>
                <c:pt idx="2">
                  <c:v>11</c:v>
                </c:pt>
                <c:pt idx="3">
                  <c:v>6</c:v>
                </c:pt>
                <c:pt idx="4">
                  <c:v>9</c:v>
                </c:pt>
                <c:pt idx="5">
                  <c:v>6</c:v>
                </c:pt>
                <c:pt idx="6">
                  <c:v>3</c:v>
                </c:pt>
              </c:numCache>
            </c:numRef>
          </c:val>
          <c:extLst>
            <c:ext xmlns:c16="http://schemas.microsoft.com/office/drawing/2014/chart" uri="{C3380CC4-5D6E-409C-BE32-E72D297353CC}">
              <c16:uniqueId val="{00000000-961F-4F46-9BCF-E3B70DE53BD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432-42F7-AD03-5692A5B9526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432-42F7-AD03-5692A5B9526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432-42F7-AD03-5692A5B9526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432-42F7-AD03-5692A5B95262}"/>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8432-42F7-AD03-5692A5B95262}"/>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8432-42F7-AD03-5692A5B95262}"/>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8432-42F7-AD03-5692A5B95262}"/>
              </c:ext>
            </c:extLst>
          </c:dPt>
          <c:val>
            <c:numRef>
              <c:f>'Combined Perceived Usefulness'!$D$240:$D$246</c:f>
              <c:numCache>
                <c:formatCode>General</c:formatCode>
                <c:ptCount val="7"/>
                <c:pt idx="0">
                  <c:v>15</c:v>
                </c:pt>
                <c:pt idx="1">
                  <c:v>11</c:v>
                </c:pt>
                <c:pt idx="2">
                  <c:v>14</c:v>
                </c:pt>
                <c:pt idx="3">
                  <c:v>6</c:v>
                </c:pt>
                <c:pt idx="4">
                  <c:v>4</c:v>
                </c:pt>
                <c:pt idx="5">
                  <c:v>9</c:v>
                </c:pt>
                <c:pt idx="6">
                  <c:v>4</c:v>
                </c:pt>
              </c:numCache>
            </c:numRef>
          </c:val>
          <c:extLst>
            <c:ext xmlns:c16="http://schemas.microsoft.com/office/drawing/2014/chart" uri="{C3380CC4-5D6E-409C-BE32-E72D297353CC}">
              <c16:uniqueId val="{00000000-8432-42F7-AD03-5692A5B952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DCF-4631-902A-55DF87002EA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DCF-4631-902A-55DF87002EA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DCF-4631-902A-55DF87002EA9}"/>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DCF-4631-902A-55DF87002EA9}"/>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6DCF-4631-902A-55DF87002EA9}"/>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6DCF-4631-902A-55DF87002EA9}"/>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6DCF-4631-902A-55DF87002EA9}"/>
              </c:ext>
            </c:extLst>
          </c:dPt>
          <c:val>
            <c:numRef>
              <c:f>'Combined Perceived Usefulness'!$E$240:$E$246</c:f>
              <c:numCache>
                <c:formatCode>General</c:formatCode>
                <c:ptCount val="7"/>
                <c:pt idx="0">
                  <c:v>7</c:v>
                </c:pt>
                <c:pt idx="1">
                  <c:v>23</c:v>
                </c:pt>
                <c:pt idx="2">
                  <c:v>8</c:v>
                </c:pt>
                <c:pt idx="3">
                  <c:v>10</c:v>
                </c:pt>
                <c:pt idx="4">
                  <c:v>8</c:v>
                </c:pt>
                <c:pt idx="5">
                  <c:v>3</c:v>
                </c:pt>
                <c:pt idx="6">
                  <c:v>4</c:v>
                </c:pt>
              </c:numCache>
            </c:numRef>
          </c:val>
          <c:extLst>
            <c:ext xmlns:c16="http://schemas.microsoft.com/office/drawing/2014/chart" uri="{C3380CC4-5D6E-409C-BE32-E72D297353CC}">
              <c16:uniqueId val="{00000000-6DCF-4631-902A-55DF87002EA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122-49FB-8B91-DC07131673E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122-49FB-8B91-DC07131673E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C122-49FB-8B91-DC07131673E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C122-49FB-8B91-DC07131673E2}"/>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C122-49FB-8B91-DC07131673E2}"/>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C122-49FB-8B91-DC07131673E2}"/>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C122-49FB-8B91-DC07131673E2}"/>
              </c:ext>
            </c:extLst>
          </c:dPt>
          <c:val>
            <c:numRef>
              <c:f>'Combined Perceived Usefulness'!$F$240:$F$246</c:f>
              <c:numCache>
                <c:formatCode>General</c:formatCode>
                <c:ptCount val="7"/>
                <c:pt idx="0">
                  <c:v>7</c:v>
                </c:pt>
                <c:pt idx="1">
                  <c:v>23</c:v>
                </c:pt>
                <c:pt idx="2">
                  <c:v>8</c:v>
                </c:pt>
                <c:pt idx="3">
                  <c:v>8</c:v>
                </c:pt>
                <c:pt idx="4">
                  <c:v>7</c:v>
                </c:pt>
                <c:pt idx="5">
                  <c:v>9</c:v>
                </c:pt>
                <c:pt idx="6">
                  <c:v>1</c:v>
                </c:pt>
              </c:numCache>
            </c:numRef>
          </c:val>
          <c:extLst>
            <c:ext xmlns:c16="http://schemas.microsoft.com/office/drawing/2014/chart" uri="{C3380CC4-5D6E-409C-BE32-E72D297353CC}">
              <c16:uniqueId val="{00000000-C122-49FB-8B91-DC07131673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A31-4BDD-9AE7-F0836BE01F9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A31-4BDD-9AE7-F0836BE01F9F}"/>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A31-4BDD-9AE7-F0836BE01F9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A31-4BDD-9AE7-F0836BE01F9F}"/>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7A31-4BDD-9AE7-F0836BE01F9F}"/>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7A31-4BDD-9AE7-F0836BE01F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2C-46E1-91D0-972976797DEE}"/>
              </c:ext>
            </c:extLst>
          </c:dPt>
          <c:val>
            <c:numRef>
              <c:f>'Combined Perceived Usefulness'!$G$240:$G$246</c:f>
              <c:numCache>
                <c:formatCode>General</c:formatCode>
                <c:ptCount val="7"/>
                <c:pt idx="0">
                  <c:v>1</c:v>
                </c:pt>
                <c:pt idx="1">
                  <c:v>9</c:v>
                </c:pt>
                <c:pt idx="2">
                  <c:v>5</c:v>
                </c:pt>
                <c:pt idx="3">
                  <c:v>2</c:v>
                </c:pt>
                <c:pt idx="4">
                  <c:v>4</c:v>
                </c:pt>
                <c:pt idx="5">
                  <c:v>3</c:v>
                </c:pt>
                <c:pt idx="6">
                  <c:v>0</c:v>
                </c:pt>
              </c:numCache>
            </c:numRef>
          </c:val>
          <c:extLst>
            <c:ext xmlns:c16="http://schemas.microsoft.com/office/drawing/2014/chart" uri="{C3380CC4-5D6E-409C-BE32-E72D297353CC}">
              <c16:uniqueId val="{00000000-7A31-4BDD-9AE7-F0836BE01F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Training types</a:t>
            </a:r>
            <a:r>
              <a:rPr lang="en-GB" b="1" baseline="0">
                <a:solidFill>
                  <a:schemeClr val="tx1"/>
                </a:solidFill>
              </a:rPr>
              <a:t> about presentation skills</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2-A392-4F30-99AF-2D6636FEE130}"/>
              </c:ext>
            </c:extLst>
          </c:dPt>
          <c:dPt>
            <c:idx val="1"/>
            <c:invertIfNegative val="0"/>
            <c:bubble3D val="0"/>
            <c:spPr>
              <a:solidFill>
                <a:srgbClr val="00B050"/>
              </a:solidFill>
              <a:ln>
                <a:noFill/>
              </a:ln>
              <a:effectLst/>
            </c:spPr>
            <c:extLst>
              <c:ext xmlns:c16="http://schemas.microsoft.com/office/drawing/2014/chart" uri="{C3380CC4-5D6E-409C-BE32-E72D297353CC}">
                <c16:uniqueId val="{00000001-A392-4F30-99AF-2D6636FEE130}"/>
              </c:ext>
            </c:extLst>
          </c:dPt>
          <c:dPt>
            <c:idx val="3"/>
            <c:invertIfNegative val="0"/>
            <c:bubble3D val="0"/>
            <c:spPr>
              <a:solidFill>
                <a:srgbClr val="FF8FB4"/>
              </a:solidFill>
              <a:ln>
                <a:noFill/>
              </a:ln>
              <a:effectLst/>
            </c:spPr>
            <c:extLst>
              <c:ext xmlns:c16="http://schemas.microsoft.com/office/drawing/2014/chart" uri="{C3380CC4-5D6E-409C-BE32-E72D297353CC}">
                <c16:uniqueId val="{00000003-A392-4F30-99AF-2D6636FEE130}"/>
              </c:ext>
            </c:extLst>
          </c:dPt>
          <c:dPt>
            <c:idx val="4"/>
            <c:invertIfNegative val="0"/>
            <c:bubble3D val="0"/>
            <c:spPr>
              <a:solidFill>
                <a:srgbClr val="870000"/>
              </a:solidFill>
              <a:ln>
                <a:noFill/>
              </a:ln>
              <a:effectLst/>
            </c:spPr>
            <c:extLst>
              <c:ext xmlns:c16="http://schemas.microsoft.com/office/drawing/2014/chart" uri="{C3380CC4-5D6E-409C-BE32-E72D297353CC}">
                <c16:uniqueId val="{00000004-A392-4F30-99AF-2D6636FEE130}"/>
              </c:ext>
            </c:extLst>
          </c:dPt>
          <c:cat>
            <c:strRef>
              <c:f>'Combine All-Profiles'!$K$224:$K$228</c:f>
              <c:strCache>
                <c:ptCount val="5"/>
                <c:pt idx="0">
                  <c:v>Practice with feedback</c:v>
                </c:pt>
                <c:pt idx="1">
                  <c:v>Professional development training</c:v>
                </c:pt>
                <c:pt idx="2">
                  <c:v>Training at university</c:v>
                </c:pt>
                <c:pt idx="3">
                  <c:v>Training at high school</c:v>
                </c:pt>
                <c:pt idx="4">
                  <c:v>None at all</c:v>
                </c:pt>
              </c:strCache>
            </c:strRef>
          </c:cat>
          <c:val>
            <c:numRef>
              <c:f>'Combine All-Profiles'!$L$224:$L$228</c:f>
              <c:numCache>
                <c:formatCode>General</c:formatCode>
                <c:ptCount val="5"/>
                <c:pt idx="0">
                  <c:v>45</c:v>
                </c:pt>
                <c:pt idx="1">
                  <c:v>48</c:v>
                </c:pt>
                <c:pt idx="2">
                  <c:v>79</c:v>
                </c:pt>
                <c:pt idx="3">
                  <c:v>34</c:v>
                </c:pt>
                <c:pt idx="4">
                  <c:v>11</c:v>
                </c:pt>
              </c:numCache>
            </c:numRef>
          </c:val>
          <c:extLst>
            <c:ext xmlns:c16="http://schemas.microsoft.com/office/drawing/2014/chart" uri="{C3380CC4-5D6E-409C-BE32-E72D297353CC}">
              <c16:uniqueId val="{00000000-A392-4F30-99AF-2D6636FEE130}"/>
            </c:ext>
          </c:extLst>
        </c:ser>
        <c:dLbls>
          <c:showLegendKey val="0"/>
          <c:showVal val="0"/>
          <c:showCatName val="0"/>
          <c:showSerName val="0"/>
          <c:showPercent val="0"/>
          <c:showBubbleSize val="0"/>
        </c:dLbls>
        <c:gapWidth val="182"/>
        <c:axId val="654010880"/>
        <c:axId val="654016128"/>
      </c:barChart>
      <c:catAx>
        <c:axId val="65401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54016128"/>
        <c:crosses val="autoZero"/>
        <c:auto val="1"/>
        <c:lblAlgn val="ctr"/>
        <c:lblOffset val="100"/>
        <c:noMultiLvlLbl val="0"/>
      </c:catAx>
      <c:valAx>
        <c:axId val="65401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5401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C5F-492D-92B3-AB5C141F6C2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C5F-492D-92B3-AB5C141F6C2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C5F-492D-92B3-AB5C141F6C2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C5F-492D-92B3-AB5C141F6C22}"/>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6C5F-492D-92B3-AB5C141F6C22}"/>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6C5F-492D-92B3-AB5C141F6C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BF-4DB5-8ED4-45CB613D8808}"/>
              </c:ext>
            </c:extLst>
          </c:dPt>
          <c:val>
            <c:numRef>
              <c:f>'Combined Perceived Usefulness'!$C$247:$C$253</c:f>
              <c:numCache>
                <c:formatCode>General</c:formatCode>
                <c:ptCount val="7"/>
                <c:pt idx="0">
                  <c:v>17</c:v>
                </c:pt>
                <c:pt idx="1">
                  <c:v>17</c:v>
                </c:pt>
                <c:pt idx="2">
                  <c:v>7</c:v>
                </c:pt>
                <c:pt idx="3">
                  <c:v>4</c:v>
                </c:pt>
                <c:pt idx="4">
                  <c:v>3</c:v>
                </c:pt>
                <c:pt idx="5">
                  <c:v>1</c:v>
                </c:pt>
                <c:pt idx="6">
                  <c:v>0</c:v>
                </c:pt>
              </c:numCache>
            </c:numRef>
          </c:val>
          <c:extLst>
            <c:ext xmlns:c16="http://schemas.microsoft.com/office/drawing/2014/chart" uri="{C3380CC4-5D6E-409C-BE32-E72D297353CC}">
              <c16:uniqueId val="{00000000-6C5F-492D-92B3-AB5C141F6C2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DA3-4028-860F-8DB05FA5BA2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ADA3-4028-860F-8DB05FA5BA2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ADA3-4028-860F-8DB05FA5BA2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ADA3-4028-860F-8DB05FA5BA2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ADA3-4028-860F-8DB05FA5BA2E}"/>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ADA3-4028-860F-8DB05FA5BA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BCF-423B-8CBC-CC8D1DAF86BB}"/>
              </c:ext>
            </c:extLst>
          </c:dPt>
          <c:val>
            <c:numRef>
              <c:f>'Combined Perceived Usefulness'!$D$247:$D$253</c:f>
              <c:numCache>
                <c:formatCode>General</c:formatCode>
                <c:ptCount val="7"/>
                <c:pt idx="0">
                  <c:v>15</c:v>
                </c:pt>
                <c:pt idx="1">
                  <c:v>24</c:v>
                </c:pt>
                <c:pt idx="2">
                  <c:v>4</c:v>
                </c:pt>
                <c:pt idx="3">
                  <c:v>2</c:v>
                </c:pt>
                <c:pt idx="4">
                  <c:v>2</c:v>
                </c:pt>
                <c:pt idx="5">
                  <c:v>2</c:v>
                </c:pt>
                <c:pt idx="6">
                  <c:v>0</c:v>
                </c:pt>
              </c:numCache>
            </c:numRef>
          </c:val>
          <c:extLst>
            <c:ext xmlns:c16="http://schemas.microsoft.com/office/drawing/2014/chart" uri="{C3380CC4-5D6E-409C-BE32-E72D297353CC}">
              <c16:uniqueId val="{00000000-ADA3-4028-860F-8DB05FA5BA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3BE-46BA-97D4-33A1C669FC2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3BE-46BA-97D4-33A1C669FC2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73BE-46BA-97D4-33A1C669FC2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3BE-46BA-97D4-33A1C669FC2E}"/>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73BE-46BA-97D4-33A1C669FC2E}"/>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73BE-46BA-97D4-33A1C669FC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DB0-4714-BC64-387C7541C60F}"/>
              </c:ext>
            </c:extLst>
          </c:dPt>
          <c:val>
            <c:numRef>
              <c:f>'Combined Perceived Usefulness'!$E$247:$E$253</c:f>
              <c:numCache>
                <c:formatCode>General</c:formatCode>
                <c:ptCount val="7"/>
                <c:pt idx="0">
                  <c:v>20</c:v>
                </c:pt>
                <c:pt idx="1">
                  <c:v>17</c:v>
                </c:pt>
                <c:pt idx="2">
                  <c:v>7</c:v>
                </c:pt>
                <c:pt idx="3">
                  <c:v>1</c:v>
                </c:pt>
                <c:pt idx="4">
                  <c:v>1</c:v>
                </c:pt>
                <c:pt idx="5">
                  <c:v>3</c:v>
                </c:pt>
                <c:pt idx="6">
                  <c:v>0</c:v>
                </c:pt>
              </c:numCache>
            </c:numRef>
          </c:val>
          <c:extLst>
            <c:ext xmlns:c16="http://schemas.microsoft.com/office/drawing/2014/chart" uri="{C3380CC4-5D6E-409C-BE32-E72D297353CC}">
              <c16:uniqueId val="{00000000-73BE-46BA-97D4-33A1C669FC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S_PU4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450-4CC6-AB8B-34D1410599F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450-4CC6-AB8B-34D1410599F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4450-4CC6-AB8B-34D1410599F0}"/>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4450-4CC6-AB8B-34D1410599F0}"/>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4450-4CC6-AB8B-34D1410599F0}"/>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4450-4CC6-AB8B-34D1410599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E8-4414-B0EF-3782260128D6}"/>
              </c:ext>
            </c:extLst>
          </c:dPt>
          <c:val>
            <c:numRef>
              <c:f>'Combined Perceived Usefulness'!$F$247:$F$253</c:f>
              <c:numCache>
                <c:formatCode>General</c:formatCode>
                <c:ptCount val="7"/>
                <c:pt idx="0">
                  <c:v>14</c:v>
                </c:pt>
                <c:pt idx="1">
                  <c:v>25</c:v>
                </c:pt>
                <c:pt idx="2">
                  <c:v>4</c:v>
                </c:pt>
                <c:pt idx="3">
                  <c:v>2</c:v>
                </c:pt>
                <c:pt idx="4">
                  <c:v>1</c:v>
                </c:pt>
                <c:pt idx="5">
                  <c:v>3</c:v>
                </c:pt>
                <c:pt idx="6">
                  <c:v>0</c:v>
                </c:pt>
              </c:numCache>
            </c:numRef>
          </c:val>
          <c:extLst>
            <c:ext xmlns:c16="http://schemas.microsoft.com/office/drawing/2014/chart" uri="{C3380CC4-5D6E-409C-BE32-E72D297353CC}">
              <c16:uniqueId val="{00000000-4450-4CC6-AB8B-34D1410599F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3AD-423F-A477-A144688F4AA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3AD-423F-A477-A144688F4AA3}"/>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53AD-423F-A477-A144688F4AA3}"/>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53AD-423F-A477-A144688F4A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36-4F7B-A9CB-A41548AE2C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36-4F7B-A9CB-A41548AE2C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E36-4F7B-A9CB-A41548AE2C91}"/>
              </c:ext>
            </c:extLst>
          </c:dPt>
          <c:val>
            <c:numRef>
              <c:f>'Combined Perceived Usefulness'!$G$247:$G$253</c:f>
              <c:numCache>
                <c:formatCode>General</c:formatCode>
                <c:ptCount val="7"/>
                <c:pt idx="0">
                  <c:v>3</c:v>
                </c:pt>
                <c:pt idx="1">
                  <c:v>7</c:v>
                </c:pt>
                <c:pt idx="2">
                  <c:v>2</c:v>
                </c:pt>
                <c:pt idx="3">
                  <c:v>2</c:v>
                </c:pt>
                <c:pt idx="4">
                  <c:v>0</c:v>
                </c:pt>
                <c:pt idx="5">
                  <c:v>0</c:v>
                </c:pt>
                <c:pt idx="6">
                  <c:v>0</c:v>
                </c:pt>
              </c:numCache>
            </c:numRef>
          </c:val>
          <c:extLst>
            <c:ext xmlns:c16="http://schemas.microsoft.com/office/drawing/2014/chart" uri="{C3380CC4-5D6E-409C-BE32-E72D297353CC}">
              <c16:uniqueId val="{00000000-53AD-423F-A477-A144688F4AA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A46-43F8-B736-DAE74F7177F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A46-43F8-B736-DAE74F7177F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4A46-43F8-B736-DAE74F7177F6}"/>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4A46-43F8-B736-DAE74F7177F6}"/>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4A46-43F8-B736-DAE74F7177F6}"/>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4A46-43F8-B736-DAE74F7177F6}"/>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4A46-43F8-B736-DAE74F7177F6}"/>
              </c:ext>
            </c:extLst>
          </c:dPt>
          <c:val>
            <c:numRef>
              <c:f>'Combined Perceived Usefulness'!$C$255:$C$261</c:f>
              <c:numCache>
                <c:formatCode>0</c:formatCode>
                <c:ptCount val="7"/>
                <c:pt idx="0">
                  <c:v>12.5</c:v>
                </c:pt>
                <c:pt idx="1">
                  <c:v>23.5</c:v>
                </c:pt>
                <c:pt idx="2">
                  <c:v>8.5</c:v>
                </c:pt>
                <c:pt idx="3">
                  <c:v>4</c:v>
                </c:pt>
                <c:pt idx="4">
                  <c:v>3</c:v>
                </c:pt>
                <c:pt idx="5">
                  <c:v>2</c:v>
                </c:pt>
                <c:pt idx="6">
                  <c:v>0.75</c:v>
                </c:pt>
              </c:numCache>
            </c:numRef>
          </c:val>
          <c:extLst>
            <c:ext xmlns:c16="http://schemas.microsoft.com/office/drawing/2014/chart" uri="{C3380CC4-5D6E-409C-BE32-E72D297353CC}">
              <c16:uniqueId val="{00000000-4A46-43F8-B736-DAE74F7177F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C67-47FC-9418-5A9CE0B4F195}"/>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C67-47FC-9418-5A9CE0B4F195}"/>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C67-47FC-9418-5A9CE0B4F195}"/>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0C67-47FC-9418-5A9CE0B4F195}"/>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0C67-47FC-9418-5A9CE0B4F195}"/>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0C67-47FC-9418-5A9CE0B4F195}"/>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0C67-47FC-9418-5A9CE0B4F195}"/>
              </c:ext>
            </c:extLst>
          </c:dPt>
          <c:val>
            <c:numRef>
              <c:f>'Combined Perceived Usefulness'!$D$255:$D$261</c:f>
              <c:numCache>
                <c:formatCode>0</c:formatCode>
                <c:ptCount val="7"/>
                <c:pt idx="0">
                  <c:v>16.5</c:v>
                </c:pt>
                <c:pt idx="1">
                  <c:v>19.75</c:v>
                </c:pt>
                <c:pt idx="2">
                  <c:v>9</c:v>
                </c:pt>
                <c:pt idx="3">
                  <c:v>3.5</c:v>
                </c:pt>
                <c:pt idx="4">
                  <c:v>1.75</c:v>
                </c:pt>
                <c:pt idx="5">
                  <c:v>2.75</c:v>
                </c:pt>
                <c:pt idx="6">
                  <c:v>1</c:v>
                </c:pt>
              </c:numCache>
            </c:numRef>
          </c:val>
          <c:extLst>
            <c:ext xmlns:c16="http://schemas.microsoft.com/office/drawing/2014/chart" uri="{C3380CC4-5D6E-409C-BE32-E72D297353CC}">
              <c16:uniqueId val="{00000000-0C67-47FC-9418-5A9CE0B4F19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17FC-459F-8CCA-8D45C092B04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17FC-459F-8CCA-8D45C092B04B}"/>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17FC-459F-8CCA-8D45C092B04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17FC-459F-8CCA-8D45C092B04B}"/>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17FC-459F-8CCA-8D45C092B04B}"/>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17FC-459F-8CCA-8D45C092B04B}"/>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17FC-459F-8CCA-8D45C092B04B}"/>
              </c:ext>
            </c:extLst>
          </c:dPt>
          <c:val>
            <c:numRef>
              <c:f>'Combined Perceived Usefulness'!$E$255:$E$261</c:f>
              <c:numCache>
                <c:formatCode>0</c:formatCode>
                <c:ptCount val="7"/>
                <c:pt idx="0">
                  <c:v>17.75</c:v>
                </c:pt>
                <c:pt idx="1">
                  <c:v>21.25</c:v>
                </c:pt>
                <c:pt idx="2">
                  <c:v>6.25</c:v>
                </c:pt>
                <c:pt idx="3">
                  <c:v>4.25</c:v>
                </c:pt>
                <c:pt idx="4">
                  <c:v>2.25</c:v>
                </c:pt>
                <c:pt idx="5">
                  <c:v>1.5</c:v>
                </c:pt>
                <c:pt idx="6">
                  <c:v>1</c:v>
                </c:pt>
              </c:numCache>
            </c:numRef>
          </c:val>
          <c:extLst>
            <c:ext xmlns:c16="http://schemas.microsoft.com/office/drawing/2014/chart" uri="{C3380CC4-5D6E-409C-BE32-E72D297353CC}">
              <c16:uniqueId val="{00000000-17FC-459F-8CCA-8D45C092B0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940-434A-A0CE-A84C7A43239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940-434A-A0CE-A84C7A432398}"/>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6940-434A-A0CE-A84C7A432398}"/>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940-434A-A0CE-A84C7A432398}"/>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6940-434A-A0CE-A84C7A432398}"/>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6940-434A-A0CE-A84C7A432398}"/>
              </c:ext>
            </c:extLst>
          </c:dPt>
          <c:dPt>
            <c:idx val="6"/>
            <c:bubble3D val="0"/>
            <c:spPr>
              <a:solidFill>
                <a:srgbClr val="870000"/>
              </a:solidFill>
              <a:ln w="19050">
                <a:solidFill>
                  <a:schemeClr val="lt1"/>
                </a:solidFill>
              </a:ln>
              <a:effectLst/>
            </c:spPr>
            <c:extLst>
              <c:ext xmlns:c16="http://schemas.microsoft.com/office/drawing/2014/chart" uri="{C3380CC4-5D6E-409C-BE32-E72D297353CC}">
                <c16:uniqueId val="{00000007-6940-434A-A0CE-A84C7A432398}"/>
              </c:ext>
            </c:extLst>
          </c:dPt>
          <c:val>
            <c:numRef>
              <c:f>'Combined Perceived Usefulness'!$F$255:$F$261</c:f>
              <c:numCache>
                <c:formatCode>0</c:formatCode>
                <c:ptCount val="7"/>
                <c:pt idx="0">
                  <c:v>12.5</c:v>
                </c:pt>
                <c:pt idx="1">
                  <c:v>25.5</c:v>
                </c:pt>
                <c:pt idx="2">
                  <c:v>7.75</c:v>
                </c:pt>
                <c:pt idx="3">
                  <c:v>3</c:v>
                </c:pt>
                <c:pt idx="4">
                  <c:v>2.25</c:v>
                </c:pt>
                <c:pt idx="5">
                  <c:v>3</c:v>
                </c:pt>
                <c:pt idx="6">
                  <c:v>0.25</c:v>
                </c:pt>
              </c:numCache>
            </c:numRef>
          </c:val>
          <c:extLst>
            <c:ext xmlns:c16="http://schemas.microsoft.com/office/drawing/2014/chart" uri="{C3380CC4-5D6E-409C-BE32-E72D297353CC}">
              <c16:uniqueId val="{00000000-6940-434A-A0CE-A84C7A43239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558-4C1B-ABE1-39E853A3049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558-4C1B-ABE1-39E853A3049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558-4C1B-ABE1-39E853A3049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F558-4C1B-ABE1-39E853A3049D}"/>
              </c:ext>
            </c:extLst>
          </c:dPt>
          <c:dPt>
            <c:idx val="4"/>
            <c:bubble3D val="0"/>
            <c:spPr>
              <a:solidFill>
                <a:srgbClr val="FF8FB4"/>
              </a:solidFill>
              <a:ln w="19050">
                <a:solidFill>
                  <a:schemeClr val="lt1"/>
                </a:solidFill>
              </a:ln>
              <a:effectLst/>
            </c:spPr>
            <c:extLst>
              <c:ext xmlns:c16="http://schemas.microsoft.com/office/drawing/2014/chart" uri="{C3380CC4-5D6E-409C-BE32-E72D297353CC}">
                <c16:uniqueId val="{00000005-F558-4C1B-ABE1-39E853A3049D}"/>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6-F558-4C1B-ABE1-39E853A304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B8A-4BEB-AB66-483BE646D395}"/>
              </c:ext>
            </c:extLst>
          </c:dPt>
          <c:val>
            <c:numRef>
              <c:f>'Combined Perceived Usefulness'!$G$255:$G$261</c:f>
              <c:numCache>
                <c:formatCode>0</c:formatCode>
                <c:ptCount val="7"/>
                <c:pt idx="0">
                  <c:v>2.75</c:v>
                </c:pt>
                <c:pt idx="1">
                  <c:v>11</c:v>
                </c:pt>
                <c:pt idx="2">
                  <c:v>2.5</c:v>
                </c:pt>
                <c:pt idx="3">
                  <c:v>1</c:v>
                </c:pt>
                <c:pt idx="4">
                  <c:v>1.25</c:v>
                </c:pt>
                <c:pt idx="5">
                  <c:v>0.75</c:v>
                </c:pt>
                <c:pt idx="6">
                  <c:v>0</c:v>
                </c:pt>
              </c:numCache>
            </c:numRef>
          </c:val>
          <c:extLst>
            <c:ext xmlns:c16="http://schemas.microsoft.com/office/drawing/2014/chart" uri="{C3380CC4-5D6E-409C-BE32-E72D297353CC}">
              <c16:uniqueId val="{00000000-F558-4C1B-ABE1-39E853A304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Types of presentations that</a:t>
            </a:r>
            <a:r>
              <a:rPr lang="en-GB" b="1" baseline="0">
                <a:solidFill>
                  <a:schemeClr val="tx1"/>
                </a:solidFill>
              </a:rPr>
              <a:t> </a:t>
            </a:r>
            <a:r>
              <a:rPr lang="en-GB" b="1">
                <a:solidFill>
                  <a:schemeClr val="tx1"/>
                </a:solidFill>
              </a:rPr>
              <a:t>given by users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47772003499562554"/>
          <c:y val="0.17171296296296296"/>
          <c:w val="0.48344663167104113"/>
          <c:h val="0.70797863808690575"/>
        </c:manualLayout>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33A8FF"/>
              </a:solidFill>
              <a:ln>
                <a:noFill/>
              </a:ln>
              <a:effectLst/>
            </c:spPr>
            <c:extLst>
              <c:ext xmlns:c16="http://schemas.microsoft.com/office/drawing/2014/chart" uri="{C3380CC4-5D6E-409C-BE32-E72D297353CC}">
                <c16:uniqueId val="{00000007-0541-4B89-A5D9-0410B070C965}"/>
              </c:ext>
            </c:extLst>
          </c:dPt>
          <c:dPt>
            <c:idx val="2"/>
            <c:invertIfNegative val="0"/>
            <c:bubble3D val="0"/>
            <c:spPr>
              <a:solidFill>
                <a:srgbClr val="FFC000"/>
              </a:solidFill>
              <a:ln>
                <a:noFill/>
              </a:ln>
              <a:effectLst/>
            </c:spPr>
            <c:extLst>
              <c:ext xmlns:c16="http://schemas.microsoft.com/office/drawing/2014/chart" uri="{C3380CC4-5D6E-409C-BE32-E72D297353CC}">
                <c16:uniqueId val="{00000002-0541-4B89-A5D9-0410B070C965}"/>
              </c:ext>
            </c:extLst>
          </c:dPt>
          <c:dPt>
            <c:idx val="3"/>
            <c:invertIfNegative val="0"/>
            <c:bubble3D val="0"/>
            <c:spPr>
              <a:solidFill>
                <a:srgbClr val="C00000"/>
              </a:solidFill>
              <a:ln>
                <a:noFill/>
              </a:ln>
              <a:effectLst/>
            </c:spPr>
            <c:extLst>
              <c:ext xmlns:c16="http://schemas.microsoft.com/office/drawing/2014/chart" uri="{C3380CC4-5D6E-409C-BE32-E72D297353CC}">
                <c16:uniqueId val="{00000005-0541-4B89-A5D9-0410B070C965}"/>
              </c:ext>
            </c:extLst>
          </c:dPt>
          <c:dPt>
            <c:idx val="4"/>
            <c:invertIfNegative val="0"/>
            <c:bubble3D val="0"/>
            <c:spPr>
              <a:solidFill>
                <a:srgbClr val="A6A6A6"/>
              </a:solidFill>
              <a:ln>
                <a:noFill/>
              </a:ln>
              <a:effectLst/>
            </c:spPr>
            <c:extLst>
              <c:ext xmlns:c16="http://schemas.microsoft.com/office/drawing/2014/chart" uri="{C3380CC4-5D6E-409C-BE32-E72D297353CC}">
                <c16:uniqueId val="{00000006-0541-4B89-A5D9-0410B070C965}"/>
              </c:ext>
            </c:extLst>
          </c:dPt>
          <c:dPt>
            <c:idx val="5"/>
            <c:invertIfNegative val="0"/>
            <c:bubble3D val="0"/>
            <c:spPr>
              <a:solidFill>
                <a:srgbClr val="FF8FB4"/>
              </a:solidFill>
              <a:ln>
                <a:noFill/>
              </a:ln>
              <a:effectLst/>
            </c:spPr>
            <c:extLst>
              <c:ext xmlns:c16="http://schemas.microsoft.com/office/drawing/2014/chart" uri="{C3380CC4-5D6E-409C-BE32-E72D297353CC}">
                <c16:uniqueId val="{00000003-0541-4B89-A5D9-0410B070C965}"/>
              </c:ext>
            </c:extLst>
          </c:dPt>
          <c:dPt>
            <c:idx val="6"/>
            <c:invertIfNegative val="0"/>
            <c:bubble3D val="0"/>
            <c:spPr>
              <a:solidFill>
                <a:srgbClr val="00B050"/>
              </a:solidFill>
              <a:ln>
                <a:noFill/>
              </a:ln>
              <a:effectLst/>
            </c:spPr>
            <c:extLst>
              <c:ext xmlns:c16="http://schemas.microsoft.com/office/drawing/2014/chart" uri="{C3380CC4-5D6E-409C-BE32-E72D297353CC}">
                <c16:uniqueId val="{00000001-0541-4B89-A5D9-0410B070C965}"/>
              </c:ext>
            </c:extLst>
          </c:dPt>
          <c:dPt>
            <c:idx val="7"/>
            <c:invertIfNegative val="0"/>
            <c:bubble3D val="0"/>
            <c:spPr>
              <a:solidFill>
                <a:srgbClr val="870000"/>
              </a:solidFill>
              <a:ln>
                <a:noFill/>
              </a:ln>
              <a:effectLst/>
            </c:spPr>
            <c:extLst>
              <c:ext xmlns:c16="http://schemas.microsoft.com/office/drawing/2014/chart" uri="{C3380CC4-5D6E-409C-BE32-E72D297353CC}">
                <c16:uniqueId val="{00000004-0541-4B89-A5D9-0410B070C965}"/>
              </c:ext>
            </c:extLst>
          </c:dPt>
          <c:cat>
            <c:strRef>
              <c:f>'Combine All-Profiles'!$K$238:$K$245</c:f>
              <c:strCache>
                <c:ptCount val="8"/>
                <c:pt idx="0">
                  <c:v>Project presentation</c:v>
                </c:pt>
                <c:pt idx="1">
                  <c:v>Pitching an idea</c:v>
                </c:pt>
                <c:pt idx="2">
                  <c:v>Seminar</c:v>
                </c:pt>
                <c:pt idx="3">
                  <c:v>Presentation for a general audience</c:v>
                </c:pt>
                <c:pt idx="4">
                  <c:v>None</c:v>
                </c:pt>
                <c:pt idx="5">
                  <c:v>Conference presentation</c:v>
                </c:pt>
                <c:pt idx="6">
                  <c:v>Course work presentation</c:v>
                </c:pt>
                <c:pt idx="7">
                  <c:v>Outreach presentation</c:v>
                </c:pt>
              </c:strCache>
            </c:strRef>
          </c:cat>
          <c:val>
            <c:numRef>
              <c:f>'Combine All-Profiles'!$L$238:$L$245</c:f>
              <c:numCache>
                <c:formatCode>General</c:formatCode>
                <c:ptCount val="8"/>
                <c:pt idx="0">
                  <c:v>78</c:v>
                </c:pt>
                <c:pt idx="1">
                  <c:v>12</c:v>
                </c:pt>
                <c:pt idx="2">
                  <c:v>36</c:v>
                </c:pt>
                <c:pt idx="3">
                  <c:v>8</c:v>
                </c:pt>
                <c:pt idx="4">
                  <c:v>8</c:v>
                </c:pt>
                <c:pt idx="5">
                  <c:v>32</c:v>
                </c:pt>
                <c:pt idx="6">
                  <c:v>40</c:v>
                </c:pt>
                <c:pt idx="7">
                  <c:v>3</c:v>
                </c:pt>
              </c:numCache>
            </c:numRef>
          </c:val>
          <c:extLst>
            <c:ext xmlns:c16="http://schemas.microsoft.com/office/drawing/2014/chart" uri="{C3380CC4-5D6E-409C-BE32-E72D297353CC}">
              <c16:uniqueId val="{00000000-0541-4B89-A5D9-0410B070C965}"/>
            </c:ext>
          </c:extLst>
        </c:ser>
        <c:dLbls>
          <c:showLegendKey val="0"/>
          <c:showVal val="0"/>
          <c:showCatName val="0"/>
          <c:showSerName val="0"/>
          <c:showPercent val="0"/>
          <c:showBubbleSize val="0"/>
        </c:dLbls>
        <c:gapWidth val="77"/>
        <c:axId val="618284232"/>
        <c:axId val="618279968"/>
      </c:barChart>
      <c:catAx>
        <c:axId val="61828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8279968"/>
        <c:crosses val="autoZero"/>
        <c:auto val="1"/>
        <c:lblAlgn val="ctr"/>
        <c:lblOffset val="100"/>
        <c:noMultiLvlLbl val="0"/>
      </c:catAx>
      <c:valAx>
        <c:axId val="61827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828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a:solidFill>
                  <a:schemeClr val="tx1"/>
                </a:solidFill>
              </a:rPr>
              <a:t>NASA-TLX work Load scales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'Combined Mental Workload '!$C$221</c:f>
              <c:strCache>
                <c:ptCount val="1"/>
                <c:pt idx="0">
                  <c:v>Combinational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 Mental Workload '!$B$222:$B$225</c:f>
              <c:strCache>
                <c:ptCount val="4"/>
                <c:pt idx="0">
                  <c:v>Mental work load</c:v>
                </c:pt>
                <c:pt idx="1">
                  <c:v>Effort</c:v>
                </c:pt>
                <c:pt idx="2">
                  <c:v>Frustration</c:v>
                </c:pt>
                <c:pt idx="3">
                  <c:v>Performance</c:v>
                </c:pt>
              </c:strCache>
            </c:strRef>
          </c:cat>
          <c:val>
            <c:numRef>
              <c:f>'Combined Mental Workload '!$C$222:$C$225</c:f>
              <c:numCache>
                <c:formatCode>0.00</c:formatCode>
                <c:ptCount val="4"/>
                <c:pt idx="0">
                  <c:v>12.291666666666666</c:v>
                </c:pt>
                <c:pt idx="1">
                  <c:v>11.354166666666666</c:v>
                </c:pt>
                <c:pt idx="2">
                  <c:v>5.208333333333333</c:v>
                </c:pt>
                <c:pt idx="3">
                  <c:v>14.6875</c:v>
                </c:pt>
              </c:numCache>
            </c:numRef>
          </c:val>
          <c:extLst>
            <c:ext xmlns:c16="http://schemas.microsoft.com/office/drawing/2014/chart" uri="{C3380CC4-5D6E-409C-BE32-E72D297353CC}">
              <c16:uniqueId val="{00000000-BDED-4257-90FC-5263178F6CB2}"/>
            </c:ext>
          </c:extLst>
        </c:ser>
        <c:ser>
          <c:idx val="1"/>
          <c:order val="1"/>
          <c:tx>
            <c:strRef>
              <c:f>'Combined Mental Workload '!$D$221</c:f>
              <c:strCache>
                <c:ptCount val="1"/>
                <c:pt idx="0">
                  <c:v>Correlative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 Mental Workload '!$B$222:$B$225</c:f>
              <c:strCache>
                <c:ptCount val="4"/>
                <c:pt idx="0">
                  <c:v>Mental work load</c:v>
                </c:pt>
                <c:pt idx="1">
                  <c:v>Effort</c:v>
                </c:pt>
                <c:pt idx="2">
                  <c:v>Frustration</c:v>
                </c:pt>
                <c:pt idx="3">
                  <c:v>Performance</c:v>
                </c:pt>
              </c:strCache>
            </c:strRef>
          </c:cat>
          <c:val>
            <c:numRef>
              <c:f>'Combined Mental Workload '!$D$222:$D$225</c:f>
              <c:numCache>
                <c:formatCode>0.00</c:formatCode>
                <c:ptCount val="4"/>
                <c:pt idx="0">
                  <c:v>11.771929824561404</c:v>
                </c:pt>
                <c:pt idx="1">
                  <c:v>12.596491228070175</c:v>
                </c:pt>
                <c:pt idx="2">
                  <c:v>6.2807017543859649</c:v>
                </c:pt>
                <c:pt idx="3">
                  <c:v>14.596491228070175</c:v>
                </c:pt>
              </c:numCache>
            </c:numRef>
          </c:val>
          <c:extLst>
            <c:ext xmlns:c16="http://schemas.microsoft.com/office/drawing/2014/chart" uri="{C3380CC4-5D6E-409C-BE32-E72D297353CC}">
              <c16:uniqueId val="{00000001-BDED-4257-90FC-5263178F6CB2}"/>
            </c:ext>
          </c:extLst>
        </c:ser>
        <c:ser>
          <c:idx val="2"/>
          <c:order val="2"/>
          <c:tx>
            <c:strRef>
              <c:f>'Combined Mental Workload '!$E$221</c:f>
              <c:strCache>
                <c:ptCount val="1"/>
                <c:pt idx="0">
                  <c:v>Derivative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 Mental Workload '!$B$222:$B$225</c:f>
              <c:strCache>
                <c:ptCount val="4"/>
                <c:pt idx="0">
                  <c:v>Mental work load</c:v>
                </c:pt>
                <c:pt idx="1">
                  <c:v>Effort</c:v>
                </c:pt>
                <c:pt idx="2">
                  <c:v>Frustration</c:v>
                </c:pt>
                <c:pt idx="3">
                  <c:v>Performance</c:v>
                </c:pt>
              </c:strCache>
            </c:strRef>
          </c:cat>
          <c:val>
            <c:numRef>
              <c:f>'Combined Mental Workload '!$E$222:$E$225</c:f>
              <c:numCache>
                <c:formatCode>0.00</c:formatCode>
                <c:ptCount val="4"/>
                <c:pt idx="0">
                  <c:v>13.634920634920634</c:v>
                </c:pt>
                <c:pt idx="1">
                  <c:v>13.317460317460318</c:v>
                </c:pt>
                <c:pt idx="2">
                  <c:v>11.095238095238095</c:v>
                </c:pt>
                <c:pt idx="3">
                  <c:v>15</c:v>
                </c:pt>
              </c:numCache>
            </c:numRef>
          </c:val>
          <c:extLst>
            <c:ext xmlns:c16="http://schemas.microsoft.com/office/drawing/2014/chart" uri="{C3380CC4-5D6E-409C-BE32-E72D297353CC}">
              <c16:uniqueId val="{00000002-BDED-4257-90FC-5263178F6CB2}"/>
            </c:ext>
          </c:extLst>
        </c:ser>
        <c:ser>
          <c:idx val="3"/>
          <c:order val="3"/>
          <c:tx>
            <c:strRef>
              <c:f>'Combined Mental Workload '!$F$221</c:f>
              <c:strCache>
                <c:ptCount val="1"/>
                <c:pt idx="0">
                  <c:v>Super Ordinate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'Combined Mental Workload '!$B$222:$B$225</c:f>
              <c:strCache>
                <c:ptCount val="4"/>
                <c:pt idx="0">
                  <c:v>Mental work load</c:v>
                </c:pt>
                <c:pt idx="1">
                  <c:v>Effort</c:v>
                </c:pt>
                <c:pt idx="2">
                  <c:v>Frustration</c:v>
                </c:pt>
                <c:pt idx="3">
                  <c:v>Performance</c:v>
                </c:pt>
              </c:strCache>
            </c:strRef>
          </c:cat>
          <c:val>
            <c:numRef>
              <c:f>'Combined Mental Workload '!$F$222:$F$225</c:f>
              <c:numCache>
                <c:formatCode>0.00</c:formatCode>
                <c:ptCount val="4"/>
                <c:pt idx="0">
                  <c:v>13.040816326530612</c:v>
                </c:pt>
                <c:pt idx="1">
                  <c:v>13.224489795918368</c:v>
                </c:pt>
                <c:pt idx="2">
                  <c:v>6.6734693877551017</c:v>
                </c:pt>
                <c:pt idx="3">
                  <c:v>14.306122448979592</c:v>
                </c:pt>
              </c:numCache>
            </c:numRef>
          </c:val>
          <c:extLst>
            <c:ext xmlns:c16="http://schemas.microsoft.com/office/drawing/2014/chart" uri="{C3380CC4-5D6E-409C-BE32-E72D297353CC}">
              <c16:uniqueId val="{00000003-BDED-4257-90FC-5263178F6CB2}"/>
            </c:ext>
          </c:extLst>
        </c:ser>
        <c:dLbls>
          <c:dLblPos val="outEnd"/>
          <c:showLegendKey val="0"/>
          <c:showVal val="1"/>
          <c:showCatName val="0"/>
          <c:showSerName val="0"/>
          <c:showPercent val="0"/>
          <c:showBubbleSize val="0"/>
        </c:dLbls>
        <c:gapWidth val="182"/>
        <c:overlap val="3"/>
        <c:axId val="282251584"/>
        <c:axId val="590711200"/>
      </c:barChart>
      <c:catAx>
        <c:axId val="28225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590711200"/>
        <c:crossesAt val="0"/>
        <c:auto val="1"/>
        <c:lblAlgn val="ctr"/>
        <c:lblOffset val="100"/>
        <c:noMultiLvlLbl val="0"/>
      </c:catAx>
      <c:valAx>
        <c:axId val="590711200"/>
        <c:scaling>
          <c:orientation val="minMax"/>
          <c:max val="16"/>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82251584"/>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Job sector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870000"/>
            </a:solidFill>
            <a:ln>
              <a:noFill/>
            </a:ln>
            <a:effectLst/>
          </c:spPr>
          <c:invertIfNegative val="0"/>
          <c:dPt>
            <c:idx val="0"/>
            <c:invertIfNegative val="0"/>
            <c:bubble3D val="0"/>
            <c:spPr>
              <a:solidFill>
                <a:srgbClr val="0D5BDC"/>
              </a:solidFill>
              <a:ln>
                <a:noFill/>
              </a:ln>
              <a:effectLst/>
            </c:spPr>
            <c:extLst>
              <c:ext xmlns:c16="http://schemas.microsoft.com/office/drawing/2014/chart" uri="{C3380CC4-5D6E-409C-BE32-E72D297353CC}">
                <c16:uniqueId val="{00000003-C8A1-41C3-BCE7-B5D8E86388B0}"/>
              </c:ext>
            </c:extLst>
          </c:dPt>
          <c:dPt>
            <c:idx val="1"/>
            <c:invertIfNegative val="0"/>
            <c:bubble3D val="0"/>
            <c:spPr>
              <a:solidFill>
                <a:srgbClr val="00B050"/>
              </a:solidFill>
              <a:ln>
                <a:noFill/>
              </a:ln>
              <a:effectLst/>
            </c:spPr>
            <c:extLst>
              <c:ext xmlns:c16="http://schemas.microsoft.com/office/drawing/2014/chart" uri="{C3380CC4-5D6E-409C-BE32-E72D297353CC}">
                <c16:uniqueId val="{00000001-C8A1-41C3-BCE7-B5D8E86388B0}"/>
              </c:ext>
            </c:extLst>
          </c:dPt>
          <c:dPt>
            <c:idx val="3"/>
            <c:invertIfNegative val="0"/>
            <c:bubble3D val="0"/>
            <c:spPr>
              <a:solidFill>
                <a:srgbClr val="FFC000"/>
              </a:solidFill>
              <a:ln>
                <a:noFill/>
              </a:ln>
              <a:effectLst/>
            </c:spPr>
            <c:extLst>
              <c:ext xmlns:c16="http://schemas.microsoft.com/office/drawing/2014/chart" uri="{C3380CC4-5D6E-409C-BE32-E72D297353CC}">
                <c16:uniqueId val="{00000002-C8A1-41C3-BCE7-B5D8E86388B0}"/>
              </c:ext>
            </c:extLst>
          </c:dPt>
          <c:cat>
            <c:strRef>
              <c:f>'Combine All-Profiles'!$D$243:$D$246</c:f>
              <c:strCache>
                <c:ptCount val="4"/>
                <c:pt idx="0">
                  <c:v>Emplyed</c:v>
                </c:pt>
                <c:pt idx="1">
                  <c:v>Unemplyed</c:v>
                </c:pt>
                <c:pt idx="2">
                  <c:v>Retired</c:v>
                </c:pt>
                <c:pt idx="3">
                  <c:v>Selfemplyed</c:v>
                </c:pt>
              </c:strCache>
            </c:strRef>
          </c:cat>
          <c:val>
            <c:numRef>
              <c:f>'Combine All-Profiles'!$E$243:$E$246</c:f>
              <c:numCache>
                <c:formatCode>General</c:formatCode>
                <c:ptCount val="4"/>
                <c:pt idx="0">
                  <c:v>205</c:v>
                </c:pt>
                <c:pt idx="1">
                  <c:v>8</c:v>
                </c:pt>
                <c:pt idx="2">
                  <c:v>1</c:v>
                </c:pt>
                <c:pt idx="3">
                  <c:v>3</c:v>
                </c:pt>
              </c:numCache>
            </c:numRef>
          </c:val>
          <c:extLst>
            <c:ext xmlns:c16="http://schemas.microsoft.com/office/drawing/2014/chart" uri="{C3380CC4-5D6E-409C-BE32-E72D297353CC}">
              <c16:uniqueId val="{00000000-C8A1-41C3-BCE7-B5D8E86388B0}"/>
            </c:ext>
          </c:extLst>
        </c:ser>
        <c:dLbls>
          <c:showLegendKey val="0"/>
          <c:showVal val="0"/>
          <c:showCatName val="0"/>
          <c:showSerName val="0"/>
          <c:showPercent val="0"/>
          <c:showBubbleSize val="0"/>
        </c:dLbls>
        <c:gapWidth val="321"/>
        <c:axId val="618279312"/>
        <c:axId val="618278000"/>
      </c:barChart>
      <c:catAx>
        <c:axId val="61827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8278000"/>
        <c:crosses val="autoZero"/>
        <c:auto val="1"/>
        <c:lblAlgn val="ctr"/>
        <c:lblOffset val="100"/>
        <c:noMultiLvlLbl val="0"/>
      </c:catAx>
      <c:valAx>
        <c:axId val="61827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827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English</a:t>
            </a:r>
            <a:r>
              <a:rPr lang="en-GB" b="1" baseline="0">
                <a:solidFill>
                  <a:schemeClr val="tx1"/>
                </a:solidFill>
              </a:rPr>
              <a:t> native speakers</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50"/>
            </a:solidFill>
            <a:ln>
              <a:noFill/>
            </a:ln>
            <a:effectLst/>
          </c:spPr>
          <c:invertIfNegative val="0"/>
          <c:dPt>
            <c:idx val="0"/>
            <c:invertIfNegative val="0"/>
            <c:bubble3D val="0"/>
            <c:spPr>
              <a:solidFill>
                <a:srgbClr val="0D5BDC"/>
              </a:solidFill>
              <a:ln>
                <a:noFill/>
              </a:ln>
              <a:effectLst/>
            </c:spPr>
            <c:extLst>
              <c:ext xmlns:c16="http://schemas.microsoft.com/office/drawing/2014/chart" uri="{C3380CC4-5D6E-409C-BE32-E72D297353CC}">
                <c16:uniqueId val="{00000001-3F2C-4389-ACFD-A8155CEF7F5B}"/>
              </c:ext>
            </c:extLst>
          </c:dPt>
          <c:cat>
            <c:strRef>
              <c:f>'Combine All-Profiles'!$C$238:$C$239</c:f>
              <c:strCache>
                <c:ptCount val="2"/>
                <c:pt idx="0">
                  <c:v>Native </c:v>
                </c:pt>
                <c:pt idx="1">
                  <c:v>Not Native</c:v>
                </c:pt>
              </c:strCache>
            </c:strRef>
          </c:cat>
          <c:val>
            <c:numRef>
              <c:f>'Combine All-Profiles'!$D$238:$D$239</c:f>
              <c:numCache>
                <c:formatCode>General</c:formatCode>
                <c:ptCount val="2"/>
                <c:pt idx="0">
                  <c:v>184</c:v>
                </c:pt>
                <c:pt idx="1">
                  <c:v>33</c:v>
                </c:pt>
              </c:numCache>
            </c:numRef>
          </c:val>
          <c:extLst>
            <c:ext xmlns:c16="http://schemas.microsoft.com/office/drawing/2014/chart" uri="{C3380CC4-5D6E-409C-BE32-E72D297353CC}">
              <c16:uniqueId val="{00000000-3F2C-4389-ACFD-A8155CEF7F5B}"/>
            </c:ext>
          </c:extLst>
        </c:ser>
        <c:dLbls>
          <c:showLegendKey val="0"/>
          <c:showVal val="0"/>
          <c:showCatName val="0"/>
          <c:showSerName val="0"/>
          <c:showPercent val="0"/>
          <c:showBubbleSize val="0"/>
        </c:dLbls>
        <c:gapWidth val="500"/>
        <c:axId val="570730120"/>
        <c:axId val="570729792"/>
      </c:barChart>
      <c:catAx>
        <c:axId val="570730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70729792"/>
        <c:crosses val="autoZero"/>
        <c:auto val="1"/>
        <c:lblAlgn val="ctr"/>
        <c:lblOffset val="100"/>
        <c:noMultiLvlLbl val="0"/>
      </c:catAx>
      <c:valAx>
        <c:axId val="57072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70730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chart" Target="../charts/chart17.xml"/><Relationship Id="rId39" Type="http://schemas.openxmlformats.org/officeDocument/2006/relationships/chart" Target="../charts/chart30.xml"/><Relationship Id="rId3" Type="http://schemas.openxmlformats.org/officeDocument/2006/relationships/image" Target="../media/image3.png"/><Relationship Id="rId21" Type="http://schemas.openxmlformats.org/officeDocument/2006/relationships/chart" Target="../charts/chart12.xml"/><Relationship Id="rId34" Type="http://schemas.openxmlformats.org/officeDocument/2006/relationships/chart" Target="../charts/chart25.xml"/><Relationship Id="rId42" Type="http://schemas.openxmlformats.org/officeDocument/2006/relationships/chart" Target="../charts/chart33.xml"/><Relationship Id="rId47" Type="http://schemas.openxmlformats.org/officeDocument/2006/relationships/chart" Target="../charts/chart38.xml"/><Relationship Id="rId50" Type="http://schemas.openxmlformats.org/officeDocument/2006/relationships/chart" Target="../charts/chart41.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chart" Target="../charts/chart16.xml"/><Relationship Id="rId33" Type="http://schemas.openxmlformats.org/officeDocument/2006/relationships/chart" Target="../charts/chart24.xml"/><Relationship Id="rId38" Type="http://schemas.openxmlformats.org/officeDocument/2006/relationships/chart" Target="../charts/chart29.xml"/><Relationship Id="rId46" Type="http://schemas.openxmlformats.org/officeDocument/2006/relationships/chart" Target="../charts/chart37.xml"/><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chart" Target="../charts/chart11.xml"/><Relationship Id="rId29" Type="http://schemas.openxmlformats.org/officeDocument/2006/relationships/chart" Target="../charts/chart20.xml"/><Relationship Id="rId41" Type="http://schemas.openxmlformats.org/officeDocument/2006/relationships/chart" Target="../charts/chart3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chart" Target="../charts/chart15.xml"/><Relationship Id="rId32" Type="http://schemas.openxmlformats.org/officeDocument/2006/relationships/chart" Target="../charts/chart23.xml"/><Relationship Id="rId37" Type="http://schemas.openxmlformats.org/officeDocument/2006/relationships/chart" Target="../charts/chart28.xml"/><Relationship Id="rId40" Type="http://schemas.openxmlformats.org/officeDocument/2006/relationships/chart" Target="../charts/chart31.xml"/><Relationship Id="rId45" Type="http://schemas.openxmlformats.org/officeDocument/2006/relationships/chart" Target="../charts/chart36.xml"/><Relationship Id="rId53" Type="http://schemas.openxmlformats.org/officeDocument/2006/relationships/chart" Target="../charts/chart44.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14.xml"/><Relationship Id="rId28" Type="http://schemas.openxmlformats.org/officeDocument/2006/relationships/chart" Target="../charts/chart19.xml"/><Relationship Id="rId36" Type="http://schemas.openxmlformats.org/officeDocument/2006/relationships/chart" Target="../charts/chart27.xml"/><Relationship Id="rId49" Type="http://schemas.openxmlformats.org/officeDocument/2006/relationships/chart" Target="../charts/chart40.xml"/><Relationship Id="rId10" Type="http://schemas.openxmlformats.org/officeDocument/2006/relationships/image" Target="../media/image10.png"/><Relationship Id="rId19" Type="http://schemas.openxmlformats.org/officeDocument/2006/relationships/chart" Target="../charts/chart10.xml"/><Relationship Id="rId31" Type="http://schemas.openxmlformats.org/officeDocument/2006/relationships/chart" Target="../charts/chart22.xml"/><Relationship Id="rId44" Type="http://schemas.openxmlformats.org/officeDocument/2006/relationships/chart" Target="../charts/chart35.xml"/><Relationship Id="rId52" Type="http://schemas.openxmlformats.org/officeDocument/2006/relationships/chart" Target="../charts/chart43.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chart" Target="../charts/chart13.xml"/><Relationship Id="rId27" Type="http://schemas.openxmlformats.org/officeDocument/2006/relationships/chart" Target="../charts/chart18.xml"/><Relationship Id="rId30" Type="http://schemas.openxmlformats.org/officeDocument/2006/relationships/chart" Target="../charts/chart21.xml"/><Relationship Id="rId35" Type="http://schemas.openxmlformats.org/officeDocument/2006/relationships/chart" Target="../charts/chart26.xml"/><Relationship Id="rId43" Type="http://schemas.openxmlformats.org/officeDocument/2006/relationships/chart" Target="../charts/chart34.xml"/><Relationship Id="rId48" Type="http://schemas.openxmlformats.org/officeDocument/2006/relationships/chart" Target="../charts/chart39.xml"/><Relationship Id="rId8" Type="http://schemas.openxmlformats.org/officeDocument/2006/relationships/image" Target="../media/image8.png"/><Relationship Id="rId5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18" Type="http://schemas.openxmlformats.org/officeDocument/2006/relationships/chart" Target="../charts/chart46.xml"/><Relationship Id="rId26" Type="http://schemas.openxmlformats.org/officeDocument/2006/relationships/chart" Target="../charts/chart54.xml"/><Relationship Id="rId39" Type="http://schemas.openxmlformats.org/officeDocument/2006/relationships/chart" Target="../charts/chart67.xml"/><Relationship Id="rId3" Type="http://schemas.openxmlformats.org/officeDocument/2006/relationships/image" Target="../media/image21.png"/><Relationship Id="rId21" Type="http://schemas.openxmlformats.org/officeDocument/2006/relationships/chart" Target="../charts/chart49.xml"/><Relationship Id="rId34" Type="http://schemas.openxmlformats.org/officeDocument/2006/relationships/chart" Target="../charts/chart62.xml"/><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chart" Target="../charts/chart45.xml"/><Relationship Id="rId25" Type="http://schemas.openxmlformats.org/officeDocument/2006/relationships/chart" Target="../charts/chart53.xml"/><Relationship Id="rId33" Type="http://schemas.openxmlformats.org/officeDocument/2006/relationships/chart" Target="../charts/chart61.xml"/><Relationship Id="rId38" Type="http://schemas.openxmlformats.org/officeDocument/2006/relationships/chart" Target="../charts/chart66.xml"/><Relationship Id="rId2" Type="http://schemas.openxmlformats.org/officeDocument/2006/relationships/image" Target="../media/image20.png"/><Relationship Id="rId16" Type="http://schemas.openxmlformats.org/officeDocument/2006/relationships/image" Target="../media/image34.png"/><Relationship Id="rId20" Type="http://schemas.openxmlformats.org/officeDocument/2006/relationships/chart" Target="../charts/chart48.xml"/><Relationship Id="rId29" Type="http://schemas.openxmlformats.org/officeDocument/2006/relationships/chart" Target="../charts/chart57.xml"/><Relationship Id="rId41" Type="http://schemas.openxmlformats.org/officeDocument/2006/relationships/chart" Target="../charts/chart69.xml"/><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24" Type="http://schemas.openxmlformats.org/officeDocument/2006/relationships/chart" Target="../charts/chart52.xml"/><Relationship Id="rId32" Type="http://schemas.openxmlformats.org/officeDocument/2006/relationships/chart" Target="../charts/chart60.xml"/><Relationship Id="rId37" Type="http://schemas.openxmlformats.org/officeDocument/2006/relationships/chart" Target="../charts/chart65.xml"/><Relationship Id="rId40" Type="http://schemas.openxmlformats.org/officeDocument/2006/relationships/chart" Target="../charts/chart68.xml"/><Relationship Id="rId5" Type="http://schemas.openxmlformats.org/officeDocument/2006/relationships/image" Target="../media/image23.png"/><Relationship Id="rId15" Type="http://schemas.openxmlformats.org/officeDocument/2006/relationships/image" Target="../media/image33.png"/><Relationship Id="rId23" Type="http://schemas.openxmlformats.org/officeDocument/2006/relationships/chart" Target="../charts/chart51.xml"/><Relationship Id="rId28" Type="http://schemas.openxmlformats.org/officeDocument/2006/relationships/chart" Target="../charts/chart56.xml"/><Relationship Id="rId36" Type="http://schemas.openxmlformats.org/officeDocument/2006/relationships/chart" Target="../charts/chart64.xml"/><Relationship Id="rId10" Type="http://schemas.openxmlformats.org/officeDocument/2006/relationships/image" Target="../media/image28.png"/><Relationship Id="rId19" Type="http://schemas.openxmlformats.org/officeDocument/2006/relationships/chart" Target="../charts/chart47.xml"/><Relationship Id="rId31" Type="http://schemas.openxmlformats.org/officeDocument/2006/relationships/chart" Target="../charts/chart59.xml"/><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 Id="rId22" Type="http://schemas.openxmlformats.org/officeDocument/2006/relationships/chart" Target="../charts/chart50.xml"/><Relationship Id="rId27" Type="http://schemas.openxmlformats.org/officeDocument/2006/relationships/chart" Target="../charts/chart55.xml"/><Relationship Id="rId30" Type="http://schemas.openxmlformats.org/officeDocument/2006/relationships/chart" Target="../charts/chart58.xml"/><Relationship Id="rId35" Type="http://schemas.openxmlformats.org/officeDocument/2006/relationships/chart" Target="../charts/chart6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0.xml"/></Relationships>
</file>

<file path=xl/drawings/drawing1.xml><?xml version="1.0" encoding="utf-8"?>
<xdr:wsDr xmlns:xdr="http://schemas.openxmlformats.org/drawingml/2006/spreadsheetDrawing" xmlns:a="http://schemas.openxmlformats.org/drawingml/2006/main">
  <xdr:twoCellAnchor>
    <xdr:from>
      <xdr:col>14</xdr:col>
      <xdr:colOff>276225</xdr:colOff>
      <xdr:row>221</xdr:row>
      <xdr:rowOff>214312</xdr:rowOff>
    </xdr:from>
    <xdr:to>
      <xdr:col>21</xdr:col>
      <xdr:colOff>581025</xdr:colOff>
      <xdr:row>224</xdr:row>
      <xdr:rowOff>576262</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347662</xdr:colOff>
      <xdr:row>224</xdr:row>
      <xdr:rowOff>652462</xdr:rowOff>
    </xdr:from>
    <xdr:to>
      <xdr:col>22</xdr:col>
      <xdr:colOff>42862</xdr:colOff>
      <xdr:row>229</xdr:row>
      <xdr:rowOff>166687</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338137</xdr:colOff>
      <xdr:row>229</xdr:row>
      <xdr:rowOff>204787</xdr:rowOff>
    </xdr:from>
    <xdr:to>
      <xdr:col>22</xdr:col>
      <xdr:colOff>33337</xdr:colOff>
      <xdr:row>235</xdr:row>
      <xdr:rowOff>14287</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319087</xdr:colOff>
      <xdr:row>235</xdr:row>
      <xdr:rowOff>23812</xdr:rowOff>
    </xdr:from>
    <xdr:to>
      <xdr:col>22</xdr:col>
      <xdr:colOff>14287</xdr:colOff>
      <xdr:row>240</xdr:row>
      <xdr:rowOff>195262</xdr:rowOff>
    </xdr:to>
    <xdr:graphicFrame macro="">
      <xdr:nvGraphicFramePr>
        <xdr:cNvPr id="6" name="Chart 5">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319087</xdr:colOff>
      <xdr:row>240</xdr:row>
      <xdr:rowOff>261937</xdr:rowOff>
    </xdr:from>
    <xdr:to>
      <xdr:col>22</xdr:col>
      <xdr:colOff>14287</xdr:colOff>
      <xdr:row>244</xdr:row>
      <xdr:rowOff>490537</xdr:rowOff>
    </xdr:to>
    <xdr:graphicFrame macro="">
      <xdr:nvGraphicFramePr>
        <xdr:cNvPr id="7" name="Chart 6">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300037</xdr:colOff>
      <xdr:row>244</xdr:row>
      <xdr:rowOff>528637</xdr:rowOff>
    </xdr:from>
    <xdr:to>
      <xdr:col>21</xdr:col>
      <xdr:colOff>604837</xdr:colOff>
      <xdr:row>258</xdr:row>
      <xdr:rowOff>4762</xdr:rowOff>
    </xdr:to>
    <xdr:graphicFrame macro="">
      <xdr:nvGraphicFramePr>
        <xdr:cNvPr id="8" name="Chart 7">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280987</xdr:colOff>
      <xdr:row>258</xdr:row>
      <xdr:rowOff>42862</xdr:rowOff>
    </xdr:from>
    <xdr:to>
      <xdr:col>21</xdr:col>
      <xdr:colOff>585787</xdr:colOff>
      <xdr:row>272</xdr:row>
      <xdr:rowOff>119062</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190500</xdr:colOff>
      <xdr:row>248</xdr:row>
      <xdr:rowOff>71437</xdr:rowOff>
    </xdr:from>
    <xdr:to>
      <xdr:col>13</xdr:col>
      <xdr:colOff>552450</xdr:colOff>
      <xdr:row>262</xdr:row>
      <xdr:rowOff>147637</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557212</xdr:colOff>
      <xdr:row>235</xdr:row>
      <xdr:rowOff>14287</xdr:rowOff>
    </xdr:from>
    <xdr:to>
      <xdr:col>14</xdr:col>
      <xdr:colOff>309562</xdr:colOff>
      <xdr:row>240</xdr:row>
      <xdr:rowOff>185737</xdr:rowOff>
    </xdr:to>
    <xdr:graphicFrame macro="">
      <xdr:nvGraphicFramePr>
        <xdr:cNvPr id="11" name="Chart 10">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0</xdr:colOff>
      <xdr:row>1</xdr:row>
      <xdr:rowOff>0</xdr:rowOff>
    </xdr:from>
    <xdr:to>
      <xdr:col>31</xdr:col>
      <xdr:colOff>94400</xdr:colOff>
      <xdr:row>5</xdr:row>
      <xdr:rowOff>37900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12268200" y="2486025"/>
          <a:ext cx="6800000" cy="1600000"/>
        </a:xfrm>
        <a:prstGeom prst="rect">
          <a:avLst/>
        </a:prstGeom>
      </xdr:spPr>
    </xdr:pic>
    <xdr:clientData/>
  </xdr:twoCellAnchor>
  <xdr:twoCellAnchor editAs="oneCell">
    <xdr:from>
      <xdr:col>20</xdr:col>
      <xdr:colOff>0</xdr:colOff>
      <xdr:row>6</xdr:row>
      <xdr:rowOff>0</xdr:rowOff>
    </xdr:from>
    <xdr:to>
      <xdr:col>31</xdr:col>
      <xdr:colOff>170590</xdr:colOff>
      <xdr:row>11</xdr:row>
      <xdr:rowOff>228389</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12268200" y="4438650"/>
          <a:ext cx="6876190" cy="1685714"/>
        </a:xfrm>
        <a:prstGeom prst="rect">
          <a:avLst/>
        </a:prstGeom>
      </xdr:spPr>
    </xdr:pic>
    <xdr:clientData/>
  </xdr:twoCellAnchor>
  <xdr:twoCellAnchor editAs="oneCell">
    <xdr:from>
      <xdr:col>20</xdr:col>
      <xdr:colOff>0</xdr:colOff>
      <xdr:row>12</xdr:row>
      <xdr:rowOff>0</xdr:rowOff>
    </xdr:from>
    <xdr:to>
      <xdr:col>31</xdr:col>
      <xdr:colOff>189638</xdr:colOff>
      <xdr:row>16</xdr:row>
      <xdr:rowOff>114090</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3"/>
        <a:stretch>
          <a:fillRect/>
        </a:stretch>
      </xdr:blipFill>
      <xdr:spPr>
        <a:xfrm>
          <a:off x="12268200" y="6286500"/>
          <a:ext cx="6895238" cy="1676190"/>
        </a:xfrm>
        <a:prstGeom prst="rect">
          <a:avLst/>
        </a:prstGeom>
      </xdr:spPr>
    </xdr:pic>
    <xdr:clientData/>
  </xdr:twoCellAnchor>
  <xdr:twoCellAnchor editAs="oneCell">
    <xdr:from>
      <xdr:col>20</xdr:col>
      <xdr:colOff>0</xdr:colOff>
      <xdr:row>17</xdr:row>
      <xdr:rowOff>0</xdr:rowOff>
    </xdr:from>
    <xdr:to>
      <xdr:col>31</xdr:col>
      <xdr:colOff>84876</xdr:colOff>
      <xdr:row>21</xdr:row>
      <xdr:rowOff>95043</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4"/>
        <a:stretch>
          <a:fillRect/>
        </a:stretch>
      </xdr:blipFill>
      <xdr:spPr>
        <a:xfrm>
          <a:off x="12268200" y="8239125"/>
          <a:ext cx="6790476" cy="1657143"/>
        </a:xfrm>
        <a:prstGeom prst="rect">
          <a:avLst/>
        </a:prstGeom>
      </xdr:spPr>
    </xdr:pic>
    <xdr:clientData/>
  </xdr:twoCellAnchor>
  <xdr:twoCellAnchor editAs="oneCell">
    <xdr:from>
      <xdr:col>20</xdr:col>
      <xdr:colOff>0</xdr:colOff>
      <xdr:row>22</xdr:row>
      <xdr:rowOff>0</xdr:rowOff>
    </xdr:from>
    <xdr:to>
      <xdr:col>31</xdr:col>
      <xdr:colOff>142019</xdr:colOff>
      <xdr:row>27</xdr:row>
      <xdr:rowOff>9327</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5"/>
        <a:stretch>
          <a:fillRect/>
        </a:stretch>
      </xdr:blipFill>
      <xdr:spPr>
        <a:xfrm>
          <a:off x="12268200" y="10191750"/>
          <a:ext cx="6847619" cy="1580952"/>
        </a:xfrm>
        <a:prstGeom prst="rect">
          <a:avLst/>
        </a:prstGeom>
      </xdr:spPr>
    </xdr:pic>
    <xdr:clientData/>
  </xdr:twoCellAnchor>
  <xdr:twoCellAnchor editAs="oneCell">
    <xdr:from>
      <xdr:col>20</xdr:col>
      <xdr:colOff>0</xdr:colOff>
      <xdr:row>28</xdr:row>
      <xdr:rowOff>0</xdr:rowOff>
    </xdr:from>
    <xdr:to>
      <xdr:col>31</xdr:col>
      <xdr:colOff>56305</xdr:colOff>
      <xdr:row>32</xdr:row>
      <xdr:rowOff>256962</xdr:rowOff>
    </xdr:to>
    <xdr:pic>
      <xdr:nvPicPr>
        <xdr:cNvPr id="7" name="Picture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6"/>
        <a:stretch>
          <a:fillRect/>
        </a:stretch>
      </xdr:blipFill>
      <xdr:spPr>
        <a:xfrm>
          <a:off x="12268200" y="12153900"/>
          <a:ext cx="6761905" cy="1704762"/>
        </a:xfrm>
        <a:prstGeom prst="rect">
          <a:avLst/>
        </a:prstGeom>
      </xdr:spPr>
    </xdr:pic>
    <xdr:clientData/>
  </xdr:twoCellAnchor>
  <xdr:twoCellAnchor editAs="oneCell">
    <xdr:from>
      <xdr:col>20</xdr:col>
      <xdr:colOff>28575</xdr:colOff>
      <xdr:row>38</xdr:row>
      <xdr:rowOff>28575</xdr:rowOff>
    </xdr:from>
    <xdr:to>
      <xdr:col>29</xdr:col>
      <xdr:colOff>218365</xdr:colOff>
      <xdr:row>40</xdr:row>
      <xdr:rowOff>152311</xdr:rowOff>
    </xdr:to>
    <xdr:pic>
      <xdr:nvPicPr>
        <xdr:cNvPr id="8" name="Picture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7"/>
        <a:stretch>
          <a:fillRect/>
        </a:stretch>
      </xdr:blipFill>
      <xdr:spPr>
        <a:xfrm>
          <a:off x="12296775" y="15478125"/>
          <a:ext cx="5676190" cy="714286"/>
        </a:xfrm>
        <a:prstGeom prst="rect">
          <a:avLst/>
        </a:prstGeom>
      </xdr:spPr>
    </xdr:pic>
    <xdr:clientData/>
  </xdr:twoCellAnchor>
  <xdr:twoCellAnchor editAs="oneCell">
    <xdr:from>
      <xdr:col>20</xdr:col>
      <xdr:colOff>266700</xdr:colOff>
      <xdr:row>37</xdr:row>
      <xdr:rowOff>95250</xdr:rowOff>
    </xdr:from>
    <xdr:to>
      <xdr:col>24</xdr:col>
      <xdr:colOff>56871</xdr:colOff>
      <xdr:row>38</xdr:row>
      <xdr:rowOff>19025</xdr:rowOff>
    </xdr:to>
    <xdr:pic>
      <xdr:nvPicPr>
        <xdr:cNvPr id="9" name="Picture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8"/>
        <a:stretch>
          <a:fillRect/>
        </a:stretch>
      </xdr:blipFill>
      <xdr:spPr>
        <a:xfrm>
          <a:off x="12534900" y="15268575"/>
          <a:ext cx="2228571" cy="200000"/>
        </a:xfrm>
        <a:prstGeom prst="rect">
          <a:avLst/>
        </a:prstGeom>
      </xdr:spPr>
    </xdr:pic>
    <xdr:clientData/>
  </xdr:twoCellAnchor>
  <xdr:twoCellAnchor editAs="oneCell">
    <xdr:from>
      <xdr:col>20</xdr:col>
      <xdr:colOff>0</xdr:colOff>
      <xdr:row>43</xdr:row>
      <xdr:rowOff>0</xdr:rowOff>
    </xdr:from>
    <xdr:to>
      <xdr:col>29</xdr:col>
      <xdr:colOff>161219</xdr:colOff>
      <xdr:row>44</xdr:row>
      <xdr:rowOff>380904</xdr:rowOff>
    </xdr:to>
    <xdr:pic>
      <xdr:nvPicPr>
        <xdr:cNvPr id="10" name="Picture 9">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9"/>
        <a:stretch>
          <a:fillRect/>
        </a:stretch>
      </xdr:blipFill>
      <xdr:spPr>
        <a:xfrm>
          <a:off x="12268200" y="16716375"/>
          <a:ext cx="5647619" cy="771429"/>
        </a:xfrm>
        <a:prstGeom prst="rect">
          <a:avLst/>
        </a:prstGeom>
      </xdr:spPr>
    </xdr:pic>
    <xdr:clientData/>
  </xdr:twoCellAnchor>
  <xdr:twoCellAnchor editAs="oneCell">
    <xdr:from>
      <xdr:col>20</xdr:col>
      <xdr:colOff>0</xdr:colOff>
      <xdr:row>42</xdr:row>
      <xdr:rowOff>0</xdr:rowOff>
    </xdr:from>
    <xdr:to>
      <xdr:col>23</xdr:col>
      <xdr:colOff>409295</xdr:colOff>
      <xdr:row>42</xdr:row>
      <xdr:rowOff>247619</xdr:rowOff>
    </xdr:to>
    <xdr:pic>
      <xdr:nvPicPr>
        <xdr:cNvPr id="11" name="Picture 10">
          <a:extLst>
            <a:ext uri="{FF2B5EF4-FFF2-40B4-BE49-F238E27FC236}">
              <a16:creationId xmlns:a16="http://schemas.microsoft.com/office/drawing/2014/main" id="{00000000-0008-0000-1000-00000B000000}"/>
            </a:ext>
          </a:extLst>
        </xdr:cNvPr>
        <xdr:cNvPicPr>
          <a:picLocks noChangeAspect="1"/>
        </xdr:cNvPicPr>
      </xdr:nvPicPr>
      <xdr:blipFill>
        <a:blip xmlns:r="http://schemas.openxmlformats.org/officeDocument/2006/relationships" r:embed="rId10"/>
        <a:stretch>
          <a:fillRect/>
        </a:stretch>
      </xdr:blipFill>
      <xdr:spPr>
        <a:xfrm>
          <a:off x="12268200" y="16440150"/>
          <a:ext cx="2238095" cy="247619"/>
        </a:xfrm>
        <a:prstGeom prst="rect">
          <a:avLst/>
        </a:prstGeom>
      </xdr:spPr>
    </xdr:pic>
    <xdr:clientData/>
  </xdr:twoCellAnchor>
  <xdr:twoCellAnchor editAs="oneCell">
    <xdr:from>
      <xdr:col>20</xdr:col>
      <xdr:colOff>0</xdr:colOff>
      <xdr:row>47</xdr:row>
      <xdr:rowOff>0</xdr:rowOff>
    </xdr:from>
    <xdr:to>
      <xdr:col>29</xdr:col>
      <xdr:colOff>123124</xdr:colOff>
      <xdr:row>48</xdr:row>
      <xdr:rowOff>390451</xdr:rowOff>
    </xdr:to>
    <xdr:pic>
      <xdr:nvPicPr>
        <xdr:cNvPr id="12" name="Picture 11">
          <a:extLst>
            <a:ext uri="{FF2B5EF4-FFF2-40B4-BE49-F238E27FC236}">
              <a16:creationId xmlns:a16="http://schemas.microsoft.com/office/drawing/2014/main" id="{00000000-0008-0000-1000-00000C000000}"/>
            </a:ext>
          </a:extLst>
        </xdr:cNvPr>
        <xdr:cNvPicPr>
          <a:picLocks noChangeAspect="1"/>
        </xdr:cNvPicPr>
      </xdr:nvPicPr>
      <xdr:blipFill>
        <a:blip xmlns:r="http://schemas.openxmlformats.org/officeDocument/2006/relationships" r:embed="rId11"/>
        <a:stretch>
          <a:fillRect/>
        </a:stretch>
      </xdr:blipFill>
      <xdr:spPr>
        <a:xfrm>
          <a:off x="12268200" y="18278475"/>
          <a:ext cx="5609524" cy="590476"/>
        </a:xfrm>
        <a:prstGeom prst="rect">
          <a:avLst/>
        </a:prstGeom>
      </xdr:spPr>
    </xdr:pic>
    <xdr:clientData/>
  </xdr:twoCellAnchor>
  <xdr:twoCellAnchor editAs="oneCell">
    <xdr:from>
      <xdr:col>20</xdr:col>
      <xdr:colOff>0</xdr:colOff>
      <xdr:row>46</xdr:row>
      <xdr:rowOff>0</xdr:rowOff>
    </xdr:from>
    <xdr:to>
      <xdr:col>23</xdr:col>
      <xdr:colOff>256914</xdr:colOff>
      <xdr:row>46</xdr:row>
      <xdr:rowOff>228571</xdr:rowOff>
    </xdr:to>
    <xdr:pic>
      <xdr:nvPicPr>
        <xdr:cNvPr id="13" name="Picture 12">
          <a:extLst>
            <a:ext uri="{FF2B5EF4-FFF2-40B4-BE49-F238E27FC236}">
              <a16:creationId xmlns:a16="http://schemas.microsoft.com/office/drawing/2014/main" id="{00000000-0008-0000-1000-00000D000000}"/>
            </a:ext>
          </a:extLst>
        </xdr:cNvPr>
        <xdr:cNvPicPr>
          <a:picLocks noChangeAspect="1"/>
        </xdr:cNvPicPr>
      </xdr:nvPicPr>
      <xdr:blipFill>
        <a:blip xmlns:r="http://schemas.openxmlformats.org/officeDocument/2006/relationships" r:embed="rId12"/>
        <a:stretch>
          <a:fillRect/>
        </a:stretch>
      </xdr:blipFill>
      <xdr:spPr>
        <a:xfrm>
          <a:off x="12268200" y="17887950"/>
          <a:ext cx="2085714" cy="228571"/>
        </a:xfrm>
        <a:prstGeom prst="rect">
          <a:avLst/>
        </a:prstGeom>
      </xdr:spPr>
    </xdr:pic>
    <xdr:clientData/>
  </xdr:twoCellAnchor>
  <xdr:twoCellAnchor editAs="oneCell">
    <xdr:from>
      <xdr:col>20</xdr:col>
      <xdr:colOff>0</xdr:colOff>
      <xdr:row>52</xdr:row>
      <xdr:rowOff>0</xdr:rowOff>
    </xdr:from>
    <xdr:to>
      <xdr:col>29</xdr:col>
      <xdr:colOff>65981</xdr:colOff>
      <xdr:row>53</xdr:row>
      <xdr:rowOff>171380</xdr:rowOff>
    </xdr:to>
    <xdr:pic>
      <xdr:nvPicPr>
        <xdr:cNvPr id="14" name="Picture 13">
          <a:extLst>
            <a:ext uri="{FF2B5EF4-FFF2-40B4-BE49-F238E27FC236}">
              <a16:creationId xmlns:a16="http://schemas.microsoft.com/office/drawing/2014/main" id="{00000000-0008-0000-1000-00000E000000}"/>
            </a:ext>
          </a:extLst>
        </xdr:cNvPr>
        <xdr:cNvPicPr>
          <a:picLocks noChangeAspect="1"/>
        </xdr:cNvPicPr>
      </xdr:nvPicPr>
      <xdr:blipFill>
        <a:blip xmlns:r="http://schemas.openxmlformats.org/officeDocument/2006/relationships" r:embed="rId13"/>
        <a:stretch>
          <a:fillRect/>
        </a:stretch>
      </xdr:blipFill>
      <xdr:spPr>
        <a:xfrm>
          <a:off x="12268200" y="19469100"/>
          <a:ext cx="5552381" cy="561905"/>
        </a:xfrm>
        <a:prstGeom prst="rect">
          <a:avLst/>
        </a:prstGeom>
      </xdr:spPr>
    </xdr:pic>
    <xdr:clientData/>
  </xdr:twoCellAnchor>
  <xdr:twoCellAnchor editAs="oneCell">
    <xdr:from>
      <xdr:col>20</xdr:col>
      <xdr:colOff>0</xdr:colOff>
      <xdr:row>51</xdr:row>
      <xdr:rowOff>0</xdr:rowOff>
    </xdr:from>
    <xdr:to>
      <xdr:col>23</xdr:col>
      <xdr:colOff>247390</xdr:colOff>
      <xdr:row>51</xdr:row>
      <xdr:rowOff>228571</xdr:rowOff>
    </xdr:to>
    <xdr:pic>
      <xdr:nvPicPr>
        <xdr:cNvPr id="15" name="Picture 14">
          <a:extLst>
            <a:ext uri="{FF2B5EF4-FFF2-40B4-BE49-F238E27FC236}">
              <a16:creationId xmlns:a16="http://schemas.microsoft.com/office/drawing/2014/main" id="{00000000-0008-0000-1000-00000F000000}"/>
            </a:ext>
          </a:extLst>
        </xdr:cNvPr>
        <xdr:cNvPicPr>
          <a:picLocks noChangeAspect="1"/>
        </xdr:cNvPicPr>
      </xdr:nvPicPr>
      <xdr:blipFill>
        <a:blip xmlns:r="http://schemas.openxmlformats.org/officeDocument/2006/relationships" r:embed="rId14"/>
        <a:stretch>
          <a:fillRect/>
        </a:stretch>
      </xdr:blipFill>
      <xdr:spPr>
        <a:xfrm>
          <a:off x="12268200" y="19269075"/>
          <a:ext cx="2076190" cy="228571"/>
        </a:xfrm>
        <a:prstGeom prst="rect">
          <a:avLst/>
        </a:prstGeom>
      </xdr:spPr>
    </xdr:pic>
    <xdr:clientData/>
  </xdr:twoCellAnchor>
  <xdr:twoCellAnchor editAs="oneCell">
    <xdr:from>
      <xdr:col>20</xdr:col>
      <xdr:colOff>0</xdr:colOff>
      <xdr:row>56</xdr:row>
      <xdr:rowOff>0</xdr:rowOff>
    </xdr:from>
    <xdr:to>
      <xdr:col>28</xdr:col>
      <xdr:colOff>285105</xdr:colOff>
      <xdr:row>58</xdr:row>
      <xdr:rowOff>9450</xdr:rowOff>
    </xdr:to>
    <xdr:pic>
      <xdr:nvPicPr>
        <xdr:cNvPr id="16" name="Picture 15">
          <a:extLst>
            <a:ext uri="{FF2B5EF4-FFF2-40B4-BE49-F238E27FC236}">
              <a16:creationId xmlns:a16="http://schemas.microsoft.com/office/drawing/2014/main" id="{00000000-0008-0000-1000-000010000000}"/>
            </a:ext>
          </a:extLst>
        </xdr:cNvPr>
        <xdr:cNvPicPr>
          <a:picLocks noChangeAspect="1"/>
        </xdr:cNvPicPr>
      </xdr:nvPicPr>
      <xdr:blipFill>
        <a:blip xmlns:r="http://schemas.openxmlformats.org/officeDocument/2006/relationships" r:embed="rId15"/>
        <a:stretch>
          <a:fillRect/>
        </a:stretch>
      </xdr:blipFill>
      <xdr:spPr>
        <a:xfrm>
          <a:off x="12268200" y="20535900"/>
          <a:ext cx="5161905" cy="600000"/>
        </a:xfrm>
        <a:prstGeom prst="rect">
          <a:avLst/>
        </a:prstGeom>
      </xdr:spPr>
    </xdr:pic>
    <xdr:clientData/>
  </xdr:twoCellAnchor>
  <xdr:twoCellAnchor editAs="oneCell">
    <xdr:from>
      <xdr:col>20</xdr:col>
      <xdr:colOff>0</xdr:colOff>
      <xdr:row>55</xdr:row>
      <xdr:rowOff>0</xdr:rowOff>
    </xdr:from>
    <xdr:to>
      <xdr:col>23</xdr:col>
      <xdr:colOff>314057</xdr:colOff>
      <xdr:row>55</xdr:row>
      <xdr:rowOff>209524</xdr:rowOff>
    </xdr:to>
    <xdr:pic>
      <xdr:nvPicPr>
        <xdr:cNvPr id="17" name="Picture 16">
          <a:extLst>
            <a:ext uri="{FF2B5EF4-FFF2-40B4-BE49-F238E27FC236}">
              <a16:creationId xmlns:a16="http://schemas.microsoft.com/office/drawing/2014/main" id="{00000000-0008-0000-1000-000011000000}"/>
            </a:ext>
          </a:extLst>
        </xdr:cNvPr>
        <xdr:cNvPicPr>
          <a:picLocks noChangeAspect="1"/>
        </xdr:cNvPicPr>
      </xdr:nvPicPr>
      <xdr:blipFill>
        <a:blip xmlns:r="http://schemas.openxmlformats.org/officeDocument/2006/relationships" r:embed="rId16"/>
        <a:stretch>
          <a:fillRect/>
        </a:stretch>
      </xdr:blipFill>
      <xdr:spPr>
        <a:xfrm>
          <a:off x="12268200" y="20335875"/>
          <a:ext cx="2142857" cy="209524"/>
        </a:xfrm>
        <a:prstGeom prst="rect">
          <a:avLst/>
        </a:prstGeom>
      </xdr:spPr>
    </xdr:pic>
    <xdr:clientData/>
  </xdr:twoCellAnchor>
  <xdr:twoCellAnchor editAs="oneCell">
    <xdr:from>
      <xdr:col>20</xdr:col>
      <xdr:colOff>0</xdr:colOff>
      <xdr:row>60</xdr:row>
      <xdr:rowOff>0</xdr:rowOff>
    </xdr:from>
    <xdr:to>
      <xdr:col>29</xdr:col>
      <xdr:colOff>180267</xdr:colOff>
      <xdr:row>61</xdr:row>
      <xdr:rowOff>304713</xdr:rowOff>
    </xdr:to>
    <xdr:pic>
      <xdr:nvPicPr>
        <xdr:cNvPr id="18" name="Picture 17">
          <a:extLst>
            <a:ext uri="{FF2B5EF4-FFF2-40B4-BE49-F238E27FC236}">
              <a16:creationId xmlns:a16="http://schemas.microsoft.com/office/drawing/2014/main" id="{00000000-0008-0000-1000-000012000000}"/>
            </a:ext>
          </a:extLst>
        </xdr:cNvPr>
        <xdr:cNvPicPr>
          <a:picLocks noChangeAspect="1"/>
        </xdr:cNvPicPr>
      </xdr:nvPicPr>
      <xdr:blipFill>
        <a:blip xmlns:r="http://schemas.openxmlformats.org/officeDocument/2006/relationships" r:embed="rId17"/>
        <a:stretch>
          <a:fillRect/>
        </a:stretch>
      </xdr:blipFill>
      <xdr:spPr>
        <a:xfrm>
          <a:off x="12268200" y="21793200"/>
          <a:ext cx="5666667" cy="695238"/>
        </a:xfrm>
        <a:prstGeom prst="rect">
          <a:avLst/>
        </a:prstGeom>
      </xdr:spPr>
    </xdr:pic>
    <xdr:clientData/>
  </xdr:twoCellAnchor>
  <xdr:twoCellAnchor editAs="oneCell">
    <xdr:from>
      <xdr:col>20</xdr:col>
      <xdr:colOff>0</xdr:colOff>
      <xdr:row>59</xdr:row>
      <xdr:rowOff>0</xdr:rowOff>
    </xdr:from>
    <xdr:to>
      <xdr:col>23</xdr:col>
      <xdr:colOff>361676</xdr:colOff>
      <xdr:row>59</xdr:row>
      <xdr:rowOff>266667</xdr:rowOff>
    </xdr:to>
    <xdr:pic>
      <xdr:nvPicPr>
        <xdr:cNvPr id="19" name="Picture 18">
          <a:extLst>
            <a:ext uri="{FF2B5EF4-FFF2-40B4-BE49-F238E27FC236}">
              <a16:creationId xmlns:a16="http://schemas.microsoft.com/office/drawing/2014/main" id="{00000000-0008-0000-1000-000013000000}"/>
            </a:ext>
          </a:extLst>
        </xdr:cNvPr>
        <xdr:cNvPicPr>
          <a:picLocks noChangeAspect="1"/>
        </xdr:cNvPicPr>
      </xdr:nvPicPr>
      <xdr:blipFill>
        <a:blip xmlns:r="http://schemas.openxmlformats.org/officeDocument/2006/relationships" r:embed="rId18"/>
        <a:stretch>
          <a:fillRect/>
        </a:stretch>
      </xdr:blipFill>
      <xdr:spPr>
        <a:xfrm>
          <a:off x="12268200" y="21593175"/>
          <a:ext cx="2190476" cy="266667"/>
        </a:xfrm>
        <a:prstGeom prst="rect">
          <a:avLst/>
        </a:prstGeom>
      </xdr:spPr>
    </xdr:pic>
    <xdr:clientData/>
  </xdr:twoCellAnchor>
  <xdr:twoCellAnchor>
    <xdr:from>
      <xdr:col>9</xdr:col>
      <xdr:colOff>209550</xdr:colOff>
      <xdr:row>441</xdr:row>
      <xdr:rowOff>547687</xdr:rowOff>
    </xdr:from>
    <xdr:to>
      <xdr:col>14</xdr:col>
      <xdr:colOff>289350</xdr:colOff>
      <xdr:row>450</xdr:row>
      <xdr:rowOff>144187</xdr:rowOff>
    </xdr:to>
    <xdr:graphicFrame macro="">
      <xdr:nvGraphicFramePr>
        <xdr:cNvPr id="20" name="Chart 19">
          <a:extLst>
            <a:ext uri="{FF2B5EF4-FFF2-40B4-BE49-F238E27FC236}">
              <a16:creationId xmlns:a16="http://schemas.microsoft.com/office/drawing/2014/main" id="{00000000-0008-0000-1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300037</xdr:colOff>
      <xdr:row>441</xdr:row>
      <xdr:rowOff>547687</xdr:rowOff>
    </xdr:from>
    <xdr:to>
      <xdr:col>19</xdr:col>
      <xdr:colOff>456037</xdr:colOff>
      <xdr:row>450</xdr:row>
      <xdr:rowOff>144187</xdr:rowOff>
    </xdr:to>
    <xdr:graphicFrame macro="">
      <xdr:nvGraphicFramePr>
        <xdr:cNvPr id="21" name="Chart 20">
          <a:extLst>
            <a:ext uri="{FF2B5EF4-FFF2-40B4-BE49-F238E27FC236}">
              <a16:creationId xmlns:a16="http://schemas.microsoft.com/office/drawing/2014/main" id="{00000000-0008-0000-1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490537</xdr:colOff>
      <xdr:row>441</xdr:row>
      <xdr:rowOff>538162</xdr:rowOff>
    </xdr:from>
    <xdr:to>
      <xdr:col>25</xdr:col>
      <xdr:colOff>36937</xdr:colOff>
      <xdr:row>450</xdr:row>
      <xdr:rowOff>134662</xdr:rowOff>
    </xdr:to>
    <xdr:graphicFrame macro="">
      <xdr:nvGraphicFramePr>
        <xdr:cNvPr id="22" name="Chart 21">
          <a:extLst>
            <a:ext uri="{FF2B5EF4-FFF2-40B4-BE49-F238E27FC236}">
              <a16:creationId xmlns:a16="http://schemas.microsoft.com/office/drawing/2014/main" id="{00000000-0008-0000-1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25</xdr:col>
      <xdr:colOff>61912</xdr:colOff>
      <xdr:row>441</xdr:row>
      <xdr:rowOff>528637</xdr:rowOff>
    </xdr:from>
    <xdr:to>
      <xdr:col>30</xdr:col>
      <xdr:colOff>217912</xdr:colOff>
      <xdr:row>450</xdr:row>
      <xdr:rowOff>125137</xdr:rowOff>
    </xdr:to>
    <xdr:graphicFrame macro="">
      <xdr:nvGraphicFramePr>
        <xdr:cNvPr id="23" name="Chart 22">
          <a:extLst>
            <a:ext uri="{FF2B5EF4-FFF2-40B4-BE49-F238E27FC236}">
              <a16:creationId xmlns:a16="http://schemas.microsoft.com/office/drawing/2014/main" id="{00000000-0008-0000-1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30</xdr:col>
      <xdr:colOff>233362</xdr:colOff>
      <xdr:row>441</xdr:row>
      <xdr:rowOff>519112</xdr:rowOff>
    </xdr:from>
    <xdr:to>
      <xdr:col>35</xdr:col>
      <xdr:colOff>389362</xdr:colOff>
      <xdr:row>450</xdr:row>
      <xdr:rowOff>115612</xdr:rowOff>
    </xdr:to>
    <xdr:graphicFrame macro="">
      <xdr:nvGraphicFramePr>
        <xdr:cNvPr id="24" name="Chart 23">
          <a:extLst>
            <a:ext uri="{FF2B5EF4-FFF2-40B4-BE49-F238E27FC236}">
              <a16:creationId xmlns:a16="http://schemas.microsoft.com/office/drawing/2014/main" id="{00000000-0008-0000-10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35</xdr:col>
      <xdr:colOff>404812</xdr:colOff>
      <xdr:row>441</xdr:row>
      <xdr:rowOff>528637</xdr:rowOff>
    </xdr:from>
    <xdr:to>
      <xdr:col>40</xdr:col>
      <xdr:colOff>560812</xdr:colOff>
      <xdr:row>450</xdr:row>
      <xdr:rowOff>125137</xdr:rowOff>
    </xdr:to>
    <xdr:graphicFrame macro="">
      <xdr:nvGraphicFramePr>
        <xdr:cNvPr id="25" name="Chart 24">
          <a:extLst>
            <a:ext uri="{FF2B5EF4-FFF2-40B4-BE49-F238E27FC236}">
              <a16:creationId xmlns:a16="http://schemas.microsoft.com/office/drawing/2014/main" id="{00000000-0008-0000-10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40</xdr:col>
      <xdr:colOff>566737</xdr:colOff>
      <xdr:row>441</xdr:row>
      <xdr:rowOff>547687</xdr:rowOff>
    </xdr:from>
    <xdr:to>
      <xdr:col>46</xdr:col>
      <xdr:colOff>113137</xdr:colOff>
      <xdr:row>450</xdr:row>
      <xdr:rowOff>144187</xdr:rowOff>
    </xdr:to>
    <xdr:graphicFrame macro="">
      <xdr:nvGraphicFramePr>
        <xdr:cNvPr id="26" name="Chart 25">
          <a:extLst>
            <a:ext uri="{FF2B5EF4-FFF2-40B4-BE49-F238E27FC236}">
              <a16:creationId xmlns:a16="http://schemas.microsoft.com/office/drawing/2014/main" id="{00000000-0008-0000-10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xdr:col>
      <xdr:colOff>200025</xdr:colOff>
      <xdr:row>450</xdr:row>
      <xdr:rowOff>166687</xdr:rowOff>
    </xdr:from>
    <xdr:to>
      <xdr:col>14</xdr:col>
      <xdr:colOff>279825</xdr:colOff>
      <xdr:row>459</xdr:row>
      <xdr:rowOff>144187</xdr:rowOff>
    </xdr:to>
    <xdr:graphicFrame macro="">
      <xdr:nvGraphicFramePr>
        <xdr:cNvPr id="27" name="Chart 26">
          <a:extLst>
            <a:ext uri="{FF2B5EF4-FFF2-40B4-BE49-F238E27FC236}">
              <a16:creationId xmlns:a16="http://schemas.microsoft.com/office/drawing/2014/main" id="{00000000-0008-0000-10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14</xdr:col>
      <xdr:colOff>300037</xdr:colOff>
      <xdr:row>450</xdr:row>
      <xdr:rowOff>166687</xdr:rowOff>
    </xdr:from>
    <xdr:to>
      <xdr:col>19</xdr:col>
      <xdr:colOff>456037</xdr:colOff>
      <xdr:row>459</xdr:row>
      <xdr:rowOff>144187</xdr:rowOff>
    </xdr:to>
    <xdr:graphicFrame macro="">
      <xdr:nvGraphicFramePr>
        <xdr:cNvPr id="28" name="Chart 27">
          <a:extLst>
            <a:ext uri="{FF2B5EF4-FFF2-40B4-BE49-F238E27FC236}">
              <a16:creationId xmlns:a16="http://schemas.microsoft.com/office/drawing/2014/main" id="{00000000-0008-0000-10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19</xdr:col>
      <xdr:colOff>481012</xdr:colOff>
      <xdr:row>450</xdr:row>
      <xdr:rowOff>147637</xdr:rowOff>
    </xdr:from>
    <xdr:to>
      <xdr:col>25</xdr:col>
      <xdr:colOff>27412</xdr:colOff>
      <xdr:row>459</xdr:row>
      <xdr:rowOff>125137</xdr:rowOff>
    </xdr:to>
    <xdr:graphicFrame macro="">
      <xdr:nvGraphicFramePr>
        <xdr:cNvPr id="29" name="Chart 28">
          <a:extLst>
            <a:ext uri="{FF2B5EF4-FFF2-40B4-BE49-F238E27FC236}">
              <a16:creationId xmlns:a16="http://schemas.microsoft.com/office/drawing/2014/main" id="{00000000-0008-0000-10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25</xdr:col>
      <xdr:colOff>52387</xdr:colOff>
      <xdr:row>450</xdr:row>
      <xdr:rowOff>157162</xdr:rowOff>
    </xdr:from>
    <xdr:to>
      <xdr:col>30</xdr:col>
      <xdr:colOff>208387</xdr:colOff>
      <xdr:row>459</xdr:row>
      <xdr:rowOff>134662</xdr:rowOff>
    </xdr:to>
    <xdr:graphicFrame macro="">
      <xdr:nvGraphicFramePr>
        <xdr:cNvPr id="30" name="Chart 29">
          <a:extLst>
            <a:ext uri="{FF2B5EF4-FFF2-40B4-BE49-F238E27FC236}">
              <a16:creationId xmlns:a16="http://schemas.microsoft.com/office/drawing/2014/main" id="{00000000-0008-0000-10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30</xdr:col>
      <xdr:colOff>247650</xdr:colOff>
      <xdr:row>450</xdr:row>
      <xdr:rowOff>157162</xdr:rowOff>
    </xdr:from>
    <xdr:to>
      <xdr:col>35</xdr:col>
      <xdr:colOff>403650</xdr:colOff>
      <xdr:row>459</xdr:row>
      <xdr:rowOff>134662</xdr:rowOff>
    </xdr:to>
    <xdr:graphicFrame macro="">
      <xdr:nvGraphicFramePr>
        <xdr:cNvPr id="31" name="Chart 30">
          <a:extLst>
            <a:ext uri="{FF2B5EF4-FFF2-40B4-BE49-F238E27FC236}">
              <a16:creationId xmlns:a16="http://schemas.microsoft.com/office/drawing/2014/main" id="{00000000-0008-0000-10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35</xdr:col>
      <xdr:colOff>423862</xdr:colOff>
      <xdr:row>450</xdr:row>
      <xdr:rowOff>147637</xdr:rowOff>
    </xdr:from>
    <xdr:to>
      <xdr:col>40</xdr:col>
      <xdr:colOff>579862</xdr:colOff>
      <xdr:row>459</xdr:row>
      <xdr:rowOff>125137</xdr:rowOff>
    </xdr:to>
    <xdr:graphicFrame macro="">
      <xdr:nvGraphicFramePr>
        <xdr:cNvPr id="32" name="Chart 31">
          <a:extLst>
            <a:ext uri="{FF2B5EF4-FFF2-40B4-BE49-F238E27FC236}">
              <a16:creationId xmlns:a16="http://schemas.microsoft.com/office/drawing/2014/main" id="{00000000-0008-0000-10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40</xdr:col>
      <xdr:colOff>604837</xdr:colOff>
      <xdr:row>450</xdr:row>
      <xdr:rowOff>147637</xdr:rowOff>
    </xdr:from>
    <xdr:to>
      <xdr:col>46</xdr:col>
      <xdr:colOff>151237</xdr:colOff>
      <xdr:row>459</xdr:row>
      <xdr:rowOff>125137</xdr:rowOff>
    </xdr:to>
    <xdr:graphicFrame macro="">
      <xdr:nvGraphicFramePr>
        <xdr:cNvPr id="33" name="Chart 32">
          <a:extLst>
            <a:ext uri="{FF2B5EF4-FFF2-40B4-BE49-F238E27FC236}">
              <a16:creationId xmlns:a16="http://schemas.microsoft.com/office/drawing/2014/main" id="{00000000-0008-0000-10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190500</xdr:colOff>
      <xdr:row>459</xdr:row>
      <xdr:rowOff>166687</xdr:rowOff>
    </xdr:from>
    <xdr:to>
      <xdr:col>14</xdr:col>
      <xdr:colOff>270300</xdr:colOff>
      <xdr:row>468</xdr:row>
      <xdr:rowOff>144187</xdr:rowOff>
    </xdr:to>
    <xdr:graphicFrame macro="">
      <xdr:nvGraphicFramePr>
        <xdr:cNvPr id="34" name="Chart 33">
          <a:extLst>
            <a:ext uri="{FF2B5EF4-FFF2-40B4-BE49-F238E27FC236}">
              <a16:creationId xmlns:a16="http://schemas.microsoft.com/office/drawing/2014/main" id="{00000000-0008-0000-10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14</xdr:col>
      <xdr:colOff>280987</xdr:colOff>
      <xdr:row>459</xdr:row>
      <xdr:rowOff>166687</xdr:rowOff>
    </xdr:from>
    <xdr:to>
      <xdr:col>19</xdr:col>
      <xdr:colOff>436987</xdr:colOff>
      <xdr:row>468</xdr:row>
      <xdr:rowOff>144187</xdr:rowOff>
    </xdr:to>
    <xdr:graphicFrame macro="">
      <xdr:nvGraphicFramePr>
        <xdr:cNvPr id="35" name="Chart 34">
          <a:extLst>
            <a:ext uri="{FF2B5EF4-FFF2-40B4-BE49-F238E27FC236}">
              <a16:creationId xmlns:a16="http://schemas.microsoft.com/office/drawing/2014/main" id="{00000000-0008-0000-10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19</xdr:col>
      <xdr:colOff>471487</xdr:colOff>
      <xdr:row>459</xdr:row>
      <xdr:rowOff>166687</xdr:rowOff>
    </xdr:from>
    <xdr:to>
      <xdr:col>25</xdr:col>
      <xdr:colOff>17887</xdr:colOff>
      <xdr:row>468</xdr:row>
      <xdr:rowOff>144187</xdr:rowOff>
    </xdr:to>
    <xdr:graphicFrame macro="">
      <xdr:nvGraphicFramePr>
        <xdr:cNvPr id="36" name="Chart 35">
          <a:extLst>
            <a:ext uri="{FF2B5EF4-FFF2-40B4-BE49-F238E27FC236}">
              <a16:creationId xmlns:a16="http://schemas.microsoft.com/office/drawing/2014/main" id="{00000000-0008-0000-10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25</xdr:col>
      <xdr:colOff>128587</xdr:colOff>
      <xdr:row>459</xdr:row>
      <xdr:rowOff>157162</xdr:rowOff>
    </xdr:from>
    <xdr:to>
      <xdr:col>30</xdr:col>
      <xdr:colOff>284587</xdr:colOff>
      <xdr:row>468</xdr:row>
      <xdr:rowOff>134662</xdr:rowOff>
    </xdr:to>
    <xdr:graphicFrame macro="">
      <xdr:nvGraphicFramePr>
        <xdr:cNvPr id="37" name="Chart 36">
          <a:extLst>
            <a:ext uri="{FF2B5EF4-FFF2-40B4-BE49-F238E27FC236}">
              <a16:creationId xmlns:a16="http://schemas.microsoft.com/office/drawing/2014/main" id="{00000000-0008-0000-10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30</xdr:col>
      <xdr:colOff>280987</xdr:colOff>
      <xdr:row>459</xdr:row>
      <xdr:rowOff>157162</xdr:rowOff>
    </xdr:from>
    <xdr:to>
      <xdr:col>35</xdr:col>
      <xdr:colOff>436987</xdr:colOff>
      <xdr:row>468</xdr:row>
      <xdr:rowOff>134662</xdr:rowOff>
    </xdr:to>
    <xdr:graphicFrame macro="">
      <xdr:nvGraphicFramePr>
        <xdr:cNvPr id="38" name="Chart 37">
          <a:extLst>
            <a:ext uri="{FF2B5EF4-FFF2-40B4-BE49-F238E27FC236}">
              <a16:creationId xmlns:a16="http://schemas.microsoft.com/office/drawing/2014/main" id="{00000000-0008-0000-10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35</xdr:col>
      <xdr:colOff>442912</xdr:colOff>
      <xdr:row>459</xdr:row>
      <xdr:rowOff>157162</xdr:rowOff>
    </xdr:from>
    <xdr:to>
      <xdr:col>40</xdr:col>
      <xdr:colOff>598912</xdr:colOff>
      <xdr:row>468</xdr:row>
      <xdr:rowOff>134662</xdr:rowOff>
    </xdr:to>
    <xdr:graphicFrame macro="">
      <xdr:nvGraphicFramePr>
        <xdr:cNvPr id="40" name="Chart 39">
          <a:extLst>
            <a:ext uri="{FF2B5EF4-FFF2-40B4-BE49-F238E27FC236}">
              <a16:creationId xmlns:a16="http://schemas.microsoft.com/office/drawing/2014/main" id="{00000000-0008-0000-10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41</xdr:col>
      <xdr:colOff>4762</xdr:colOff>
      <xdr:row>459</xdr:row>
      <xdr:rowOff>157162</xdr:rowOff>
    </xdr:from>
    <xdr:to>
      <xdr:col>46</xdr:col>
      <xdr:colOff>160762</xdr:colOff>
      <xdr:row>468</xdr:row>
      <xdr:rowOff>134662</xdr:rowOff>
    </xdr:to>
    <xdr:graphicFrame macro="">
      <xdr:nvGraphicFramePr>
        <xdr:cNvPr id="41" name="Chart 40">
          <a:extLst>
            <a:ext uri="{FF2B5EF4-FFF2-40B4-BE49-F238E27FC236}">
              <a16:creationId xmlns:a16="http://schemas.microsoft.com/office/drawing/2014/main" id="{00000000-0008-0000-10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9</xdr:col>
      <xdr:colOff>161925</xdr:colOff>
      <xdr:row>468</xdr:row>
      <xdr:rowOff>176212</xdr:rowOff>
    </xdr:from>
    <xdr:to>
      <xdr:col>14</xdr:col>
      <xdr:colOff>241725</xdr:colOff>
      <xdr:row>477</xdr:row>
      <xdr:rowOff>153712</xdr:rowOff>
    </xdr:to>
    <xdr:graphicFrame macro="">
      <xdr:nvGraphicFramePr>
        <xdr:cNvPr id="42" name="Chart 41">
          <a:extLst>
            <a:ext uri="{FF2B5EF4-FFF2-40B4-BE49-F238E27FC236}">
              <a16:creationId xmlns:a16="http://schemas.microsoft.com/office/drawing/2014/main" id="{00000000-0008-0000-10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14</xdr:col>
      <xdr:colOff>261937</xdr:colOff>
      <xdr:row>469</xdr:row>
      <xdr:rowOff>4762</xdr:rowOff>
    </xdr:from>
    <xdr:to>
      <xdr:col>19</xdr:col>
      <xdr:colOff>417937</xdr:colOff>
      <xdr:row>477</xdr:row>
      <xdr:rowOff>172762</xdr:rowOff>
    </xdr:to>
    <xdr:graphicFrame macro="">
      <xdr:nvGraphicFramePr>
        <xdr:cNvPr id="43" name="Chart 42">
          <a:extLst>
            <a:ext uri="{FF2B5EF4-FFF2-40B4-BE49-F238E27FC236}">
              <a16:creationId xmlns:a16="http://schemas.microsoft.com/office/drawing/2014/main" id="{00000000-0008-0000-10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19</xdr:col>
      <xdr:colOff>461962</xdr:colOff>
      <xdr:row>469</xdr:row>
      <xdr:rowOff>4762</xdr:rowOff>
    </xdr:from>
    <xdr:to>
      <xdr:col>25</xdr:col>
      <xdr:colOff>8362</xdr:colOff>
      <xdr:row>477</xdr:row>
      <xdr:rowOff>172762</xdr:rowOff>
    </xdr:to>
    <xdr:graphicFrame macro="">
      <xdr:nvGraphicFramePr>
        <xdr:cNvPr id="44" name="Chart 43">
          <a:extLst>
            <a:ext uri="{FF2B5EF4-FFF2-40B4-BE49-F238E27FC236}">
              <a16:creationId xmlns:a16="http://schemas.microsoft.com/office/drawing/2014/main" id="{00000000-0008-0000-10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25</xdr:col>
      <xdr:colOff>14287</xdr:colOff>
      <xdr:row>469</xdr:row>
      <xdr:rowOff>14287</xdr:rowOff>
    </xdr:from>
    <xdr:to>
      <xdr:col>30</xdr:col>
      <xdr:colOff>170287</xdr:colOff>
      <xdr:row>477</xdr:row>
      <xdr:rowOff>182287</xdr:rowOff>
    </xdr:to>
    <xdr:graphicFrame macro="">
      <xdr:nvGraphicFramePr>
        <xdr:cNvPr id="45" name="Chart 44">
          <a:extLst>
            <a:ext uri="{FF2B5EF4-FFF2-40B4-BE49-F238E27FC236}">
              <a16:creationId xmlns:a16="http://schemas.microsoft.com/office/drawing/2014/main" id="{00000000-0008-0000-10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30</xdr:col>
      <xdr:colOff>176212</xdr:colOff>
      <xdr:row>469</xdr:row>
      <xdr:rowOff>4762</xdr:rowOff>
    </xdr:from>
    <xdr:to>
      <xdr:col>35</xdr:col>
      <xdr:colOff>332212</xdr:colOff>
      <xdr:row>477</xdr:row>
      <xdr:rowOff>172762</xdr:rowOff>
    </xdr:to>
    <xdr:graphicFrame macro="">
      <xdr:nvGraphicFramePr>
        <xdr:cNvPr id="46" name="Chart 45">
          <a:extLst>
            <a:ext uri="{FF2B5EF4-FFF2-40B4-BE49-F238E27FC236}">
              <a16:creationId xmlns:a16="http://schemas.microsoft.com/office/drawing/2014/main" id="{00000000-0008-0000-10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35</xdr:col>
      <xdr:colOff>333375</xdr:colOff>
      <xdr:row>469</xdr:row>
      <xdr:rowOff>14287</xdr:rowOff>
    </xdr:from>
    <xdr:to>
      <xdr:col>40</xdr:col>
      <xdr:colOff>489375</xdr:colOff>
      <xdr:row>477</xdr:row>
      <xdr:rowOff>182287</xdr:rowOff>
    </xdr:to>
    <xdr:graphicFrame macro="">
      <xdr:nvGraphicFramePr>
        <xdr:cNvPr id="48" name="Chart 47">
          <a:extLst>
            <a:ext uri="{FF2B5EF4-FFF2-40B4-BE49-F238E27FC236}">
              <a16:creationId xmlns:a16="http://schemas.microsoft.com/office/drawing/2014/main" id="{00000000-0008-0000-10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40</xdr:col>
      <xdr:colOff>500062</xdr:colOff>
      <xdr:row>469</xdr:row>
      <xdr:rowOff>4762</xdr:rowOff>
    </xdr:from>
    <xdr:to>
      <xdr:col>46</xdr:col>
      <xdr:colOff>46462</xdr:colOff>
      <xdr:row>477</xdr:row>
      <xdr:rowOff>172762</xdr:rowOff>
    </xdr:to>
    <xdr:graphicFrame macro="">
      <xdr:nvGraphicFramePr>
        <xdr:cNvPr id="49" name="Chart 48">
          <a:extLst>
            <a:ext uri="{FF2B5EF4-FFF2-40B4-BE49-F238E27FC236}">
              <a16:creationId xmlns:a16="http://schemas.microsoft.com/office/drawing/2014/main" id="{00000000-0008-0000-10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9</xdr:col>
      <xdr:colOff>152400</xdr:colOff>
      <xdr:row>477</xdr:row>
      <xdr:rowOff>176212</xdr:rowOff>
    </xdr:from>
    <xdr:to>
      <xdr:col>14</xdr:col>
      <xdr:colOff>232200</xdr:colOff>
      <xdr:row>486</xdr:row>
      <xdr:rowOff>153712</xdr:rowOff>
    </xdr:to>
    <xdr:graphicFrame macro="">
      <xdr:nvGraphicFramePr>
        <xdr:cNvPr id="50" name="Chart 49">
          <a:extLst>
            <a:ext uri="{FF2B5EF4-FFF2-40B4-BE49-F238E27FC236}">
              <a16:creationId xmlns:a16="http://schemas.microsoft.com/office/drawing/2014/main" id="{00000000-0008-0000-10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14</xdr:col>
      <xdr:colOff>233362</xdr:colOff>
      <xdr:row>477</xdr:row>
      <xdr:rowOff>166687</xdr:rowOff>
    </xdr:from>
    <xdr:to>
      <xdr:col>19</xdr:col>
      <xdr:colOff>389362</xdr:colOff>
      <xdr:row>486</xdr:row>
      <xdr:rowOff>144187</xdr:rowOff>
    </xdr:to>
    <xdr:graphicFrame macro="">
      <xdr:nvGraphicFramePr>
        <xdr:cNvPr id="51" name="Chart 50">
          <a:extLst>
            <a:ext uri="{FF2B5EF4-FFF2-40B4-BE49-F238E27FC236}">
              <a16:creationId xmlns:a16="http://schemas.microsoft.com/office/drawing/2014/main" id="{00000000-0008-0000-10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19</xdr:col>
      <xdr:colOff>395287</xdr:colOff>
      <xdr:row>477</xdr:row>
      <xdr:rowOff>176212</xdr:rowOff>
    </xdr:from>
    <xdr:to>
      <xdr:col>24</xdr:col>
      <xdr:colOff>551287</xdr:colOff>
      <xdr:row>486</xdr:row>
      <xdr:rowOff>153712</xdr:rowOff>
    </xdr:to>
    <xdr:graphicFrame macro="">
      <xdr:nvGraphicFramePr>
        <xdr:cNvPr id="52" name="Chart 51">
          <a:extLst>
            <a:ext uri="{FF2B5EF4-FFF2-40B4-BE49-F238E27FC236}">
              <a16:creationId xmlns:a16="http://schemas.microsoft.com/office/drawing/2014/main" id="{00000000-0008-0000-10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25</xdr:col>
      <xdr:colOff>4762</xdr:colOff>
      <xdr:row>478</xdr:row>
      <xdr:rowOff>4762</xdr:rowOff>
    </xdr:from>
    <xdr:to>
      <xdr:col>30</xdr:col>
      <xdr:colOff>160762</xdr:colOff>
      <xdr:row>486</xdr:row>
      <xdr:rowOff>172762</xdr:rowOff>
    </xdr:to>
    <xdr:graphicFrame macro="">
      <xdr:nvGraphicFramePr>
        <xdr:cNvPr id="53" name="Chart 52">
          <a:extLst>
            <a:ext uri="{FF2B5EF4-FFF2-40B4-BE49-F238E27FC236}">
              <a16:creationId xmlns:a16="http://schemas.microsoft.com/office/drawing/2014/main" id="{00000000-0008-0000-10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30</xdr:col>
      <xdr:colOff>166687</xdr:colOff>
      <xdr:row>478</xdr:row>
      <xdr:rowOff>4762</xdr:rowOff>
    </xdr:from>
    <xdr:to>
      <xdr:col>35</xdr:col>
      <xdr:colOff>322687</xdr:colOff>
      <xdr:row>486</xdr:row>
      <xdr:rowOff>172762</xdr:rowOff>
    </xdr:to>
    <xdr:graphicFrame macro="">
      <xdr:nvGraphicFramePr>
        <xdr:cNvPr id="54" name="Chart 53">
          <a:extLst>
            <a:ext uri="{FF2B5EF4-FFF2-40B4-BE49-F238E27FC236}">
              <a16:creationId xmlns:a16="http://schemas.microsoft.com/office/drawing/2014/main" id="{00000000-0008-0000-10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35</xdr:col>
      <xdr:colOff>319087</xdr:colOff>
      <xdr:row>478</xdr:row>
      <xdr:rowOff>4762</xdr:rowOff>
    </xdr:from>
    <xdr:to>
      <xdr:col>40</xdr:col>
      <xdr:colOff>475087</xdr:colOff>
      <xdr:row>486</xdr:row>
      <xdr:rowOff>172762</xdr:rowOff>
    </xdr:to>
    <xdr:graphicFrame macro="">
      <xdr:nvGraphicFramePr>
        <xdr:cNvPr id="55" name="Chart 54">
          <a:extLst>
            <a:ext uri="{FF2B5EF4-FFF2-40B4-BE49-F238E27FC236}">
              <a16:creationId xmlns:a16="http://schemas.microsoft.com/office/drawing/2014/main" id="{00000000-0008-0000-10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40</xdr:col>
      <xdr:colOff>476250</xdr:colOff>
      <xdr:row>478</xdr:row>
      <xdr:rowOff>4762</xdr:rowOff>
    </xdr:from>
    <xdr:to>
      <xdr:col>46</xdr:col>
      <xdr:colOff>22650</xdr:colOff>
      <xdr:row>486</xdr:row>
      <xdr:rowOff>172762</xdr:rowOff>
    </xdr:to>
    <xdr:graphicFrame macro="">
      <xdr:nvGraphicFramePr>
        <xdr:cNvPr id="56" name="Chart 55">
          <a:extLst>
            <a:ext uri="{FF2B5EF4-FFF2-40B4-BE49-F238E27FC236}">
              <a16:creationId xmlns:a16="http://schemas.microsoft.com/office/drawing/2014/main" id="{00000000-0008-0000-10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16</xdr:col>
      <xdr:colOff>1208824</xdr:colOff>
      <xdr:row>9</xdr:row>
      <xdr:rowOff>56937</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13916025" y="581025"/>
          <a:ext cx="6809524" cy="1704762"/>
        </a:xfrm>
        <a:prstGeom prst="rect">
          <a:avLst/>
        </a:prstGeom>
      </xdr:spPr>
    </xdr:pic>
    <xdr:clientData/>
  </xdr:twoCellAnchor>
  <xdr:twoCellAnchor editAs="oneCell">
    <xdr:from>
      <xdr:col>12</xdr:col>
      <xdr:colOff>0</xdr:colOff>
      <xdr:row>11</xdr:row>
      <xdr:rowOff>0</xdr:rowOff>
    </xdr:from>
    <xdr:to>
      <xdr:col>16</xdr:col>
      <xdr:colOff>1237395</xdr:colOff>
      <xdr:row>18</xdr:row>
      <xdr:rowOff>104581</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2"/>
        <a:stretch>
          <a:fillRect/>
        </a:stretch>
      </xdr:blipFill>
      <xdr:spPr>
        <a:xfrm>
          <a:off x="13325475" y="2628900"/>
          <a:ext cx="6838095" cy="1552381"/>
        </a:xfrm>
        <a:prstGeom prst="rect">
          <a:avLst/>
        </a:prstGeom>
      </xdr:spPr>
    </xdr:pic>
    <xdr:clientData/>
  </xdr:twoCellAnchor>
  <xdr:twoCellAnchor editAs="oneCell">
    <xdr:from>
      <xdr:col>12</xdr:col>
      <xdr:colOff>0</xdr:colOff>
      <xdr:row>20</xdr:row>
      <xdr:rowOff>0</xdr:rowOff>
    </xdr:from>
    <xdr:to>
      <xdr:col>16</xdr:col>
      <xdr:colOff>1180252</xdr:colOff>
      <xdr:row>27</xdr:row>
      <xdr:rowOff>66486</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3"/>
        <a:stretch>
          <a:fillRect/>
        </a:stretch>
      </xdr:blipFill>
      <xdr:spPr>
        <a:xfrm>
          <a:off x="13325475" y="4476750"/>
          <a:ext cx="6780952" cy="1514286"/>
        </a:xfrm>
        <a:prstGeom prst="rect">
          <a:avLst/>
        </a:prstGeom>
      </xdr:spPr>
    </xdr:pic>
    <xdr:clientData/>
  </xdr:twoCellAnchor>
  <xdr:twoCellAnchor editAs="oneCell">
    <xdr:from>
      <xdr:col>12</xdr:col>
      <xdr:colOff>0</xdr:colOff>
      <xdr:row>28</xdr:row>
      <xdr:rowOff>0</xdr:rowOff>
    </xdr:from>
    <xdr:to>
      <xdr:col>16</xdr:col>
      <xdr:colOff>1246919</xdr:colOff>
      <xdr:row>35</xdr:row>
      <xdr:rowOff>123629</xdr:rowOff>
    </xdr:to>
    <xdr:pic>
      <xdr:nvPicPr>
        <xdr:cNvPr id="6" name="Picture 5">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4"/>
        <a:stretch>
          <a:fillRect/>
        </a:stretch>
      </xdr:blipFill>
      <xdr:spPr>
        <a:xfrm>
          <a:off x="13325475" y="6124575"/>
          <a:ext cx="6847619" cy="1571429"/>
        </a:xfrm>
        <a:prstGeom prst="rect">
          <a:avLst/>
        </a:prstGeom>
      </xdr:spPr>
    </xdr:pic>
    <xdr:clientData/>
  </xdr:twoCellAnchor>
  <xdr:twoCellAnchor editAs="oneCell">
    <xdr:from>
      <xdr:col>12</xdr:col>
      <xdr:colOff>0</xdr:colOff>
      <xdr:row>41</xdr:row>
      <xdr:rowOff>0</xdr:rowOff>
    </xdr:from>
    <xdr:to>
      <xdr:col>15</xdr:col>
      <xdr:colOff>999475</xdr:colOff>
      <xdr:row>42</xdr:row>
      <xdr:rowOff>161880</xdr:rowOff>
    </xdr:to>
    <xdr:pic>
      <xdr:nvPicPr>
        <xdr:cNvPr id="8" name="Picture 7">
          <a:extLst>
            <a:ext uri="{FF2B5EF4-FFF2-40B4-BE49-F238E27FC236}">
              <a16:creationId xmlns:a16="http://schemas.microsoft.com/office/drawing/2014/main" id="{00000000-0008-0000-1100-000008000000}"/>
            </a:ext>
          </a:extLst>
        </xdr:cNvPr>
        <xdr:cNvPicPr>
          <a:picLocks noChangeAspect="1"/>
        </xdr:cNvPicPr>
      </xdr:nvPicPr>
      <xdr:blipFill>
        <a:blip xmlns:r="http://schemas.openxmlformats.org/officeDocument/2006/relationships" r:embed="rId5"/>
        <a:stretch>
          <a:fillRect/>
        </a:stretch>
      </xdr:blipFill>
      <xdr:spPr>
        <a:xfrm>
          <a:off x="14725650" y="8820150"/>
          <a:ext cx="5200000" cy="361905"/>
        </a:xfrm>
        <a:prstGeom prst="rect">
          <a:avLst/>
        </a:prstGeom>
      </xdr:spPr>
    </xdr:pic>
    <xdr:clientData/>
  </xdr:twoCellAnchor>
  <xdr:twoCellAnchor editAs="oneCell">
    <xdr:from>
      <xdr:col>12</xdr:col>
      <xdr:colOff>0</xdr:colOff>
      <xdr:row>40</xdr:row>
      <xdr:rowOff>0</xdr:rowOff>
    </xdr:from>
    <xdr:to>
      <xdr:col>13</xdr:col>
      <xdr:colOff>809349</xdr:colOff>
      <xdr:row>41</xdr:row>
      <xdr:rowOff>38064</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6"/>
        <a:stretch>
          <a:fillRect/>
        </a:stretch>
      </xdr:blipFill>
      <xdr:spPr>
        <a:xfrm>
          <a:off x="14725650" y="8572500"/>
          <a:ext cx="2209524" cy="285714"/>
        </a:xfrm>
        <a:prstGeom prst="rect">
          <a:avLst/>
        </a:prstGeom>
      </xdr:spPr>
    </xdr:pic>
    <xdr:clientData/>
  </xdr:twoCellAnchor>
  <xdr:twoCellAnchor editAs="oneCell">
    <xdr:from>
      <xdr:col>12</xdr:col>
      <xdr:colOff>0</xdr:colOff>
      <xdr:row>44</xdr:row>
      <xdr:rowOff>0</xdr:rowOff>
    </xdr:from>
    <xdr:to>
      <xdr:col>13</xdr:col>
      <xdr:colOff>733158</xdr:colOff>
      <xdr:row>45</xdr:row>
      <xdr:rowOff>28540</xdr:rowOff>
    </xdr:to>
    <xdr:pic>
      <xdr:nvPicPr>
        <xdr:cNvPr id="10" name="Picture 9">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7"/>
        <a:stretch>
          <a:fillRect/>
        </a:stretch>
      </xdr:blipFill>
      <xdr:spPr>
        <a:xfrm>
          <a:off x="14725650" y="9420225"/>
          <a:ext cx="2133333" cy="276190"/>
        </a:xfrm>
        <a:prstGeom prst="rect">
          <a:avLst/>
        </a:prstGeom>
      </xdr:spPr>
    </xdr:pic>
    <xdr:clientData/>
  </xdr:twoCellAnchor>
  <xdr:twoCellAnchor editAs="oneCell">
    <xdr:from>
      <xdr:col>12</xdr:col>
      <xdr:colOff>19050</xdr:colOff>
      <xdr:row>45</xdr:row>
      <xdr:rowOff>85725</xdr:rowOff>
    </xdr:from>
    <xdr:to>
      <xdr:col>15</xdr:col>
      <xdr:colOff>847096</xdr:colOff>
      <xdr:row>47</xdr:row>
      <xdr:rowOff>47580</xdr:rowOff>
    </xdr:to>
    <xdr:pic>
      <xdr:nvPicPr>
        <xdr:cNvPr id="11" name="Picture 10">
          <a:extLst>
            <a:ext uri="{FF2B5EF4-FFF2-40B4-BE49-F238E27FC236}">
              <a16:creationId xmlns:a16="http://schemas.microsoft.com/office/drawing/2014/main" id="{00000000-0008-0000-1100-00000B000000}"/>
            </a:ext>
          </a:extLst>
        </xdr:cNvPr>
        <xdr:cNvPicPr>
          <a:picLocks noChangeAspect="1"/>
        </xdr:cNvPicPr>
      </xdr:nvPicPr>
      <xdr:blipFill>
        <a:blip xmlns:r="http://schemas.openxmlformats.org/officeDocument/2006/relationships" r:embed="rId8"/>
        <a:stretch>
          <a:fillRect/>
        </a:stretch>
      </xdr:blipFill>
      <xdr:spPr>
        <a:xfrm>
          <a:off x="14744700" y="9753600"/>
          <a:ext cx="5028571" cy="361905"/>
        </a:xfrm>
        <a:prstGeom prst="rect">
          <a:avLst/>
        </a:prstGeom>
      </xdr:spPr>
    </xdr:pic>
    <xdr:clientData/>
  </xdr:twoCellAnchor>
  <xdr:twoCellAnchor editAs="oneCell">
    <xdr:from>
      <xdr:col>12</xdr:col>
      <xdr:colOff>0</xdr:colOff>
      <xdr:row>49</xdr:row>
      <xdr:rowOff>0</xdr:rowOff>
    </xdr:from>
    <xdr:to>
      <xdr:col>15</xdr:col>
      <xdr:colOff>989951</xdr:colOff>
      <xdr:row>51</xdr:row>
      <xdr:rowOff>18998</xdr:rowOff>
    </xdr:to>
    <xdr:pic>
      <xdr:nvPicPr>
        <xdr:cNvPr id="12" name="Picture 11">
          <a:extLst>
            <a:ext uri="{FF2B5EF4-FFF2-40B4-BE49-F238E27FC236}">
              <a16:creationId xmlns:a16="http://schemas.microsoft.com/office/drawing/2014/main" id="{00000000-0008-0000-1100-00000C000000}"/>
            </a:ext>
          </a:extLst>
        </xdr:cNvPr>
        <xdr:cNvPicPr>
          <a:picLocks noChangeAspect="1"/>
        </xdr:cNvPicPr>
      </xdr:nvPicPr>
      <xdr:blipFill>
        <a:blip xmlns:r="http://schemas.openxmlformats.org/officeDocument/2006/relationships" r:embed="rId9"/>
        <a:stretch>
          <a:fillRect/>
        </a:stretch>
      </xdr:blipFill>
      <xdr:spPr>
        <a:xfrm>
          <a:off x="14725650" y="10515600"/>
          <a:ext cx="5190476" cy="419048"/>
        </a:xfrm>
        <a:prstGeom prst="rect">
          <a:avLst/>
        </a:prstGeom>
      </xdr:spPr>
    </xdr:pic>
    <xdr:clientData/>
  </xdr:twoCellAnchor>
  <xdr:twoCellAnchor editAs="oneCell">
    <xdr:from>
      <xdr:col>12</xdr:col>
      <xdr:colOff>0</xdr:colOff>
      <xdr:row>48</xdr:row>
      <xdr:rowOff>0</xdr:rowOff>
    </xdr:from>
    <xdr:to>
      <xdr:col>13</xdr:col>
      <xdr:colOff>676015</xdr:colOff>
      <xdr:row>48</xdr:row>
      <xdr:rowOff>200000</xdr:rowOff>
    </xdr:to>
    <xdr:pic>
      <xdr:nvPicPr>
        <xdr:cNvPr id="13" name="Picture 12">
          <a:extLst>
            <a:ext uri="{FF2B5EF4-FFF2-40B4-BE49-F238E27FC236}">
              <a16:creationId xmlns:a16="http://schemas.microsoft.com/office/drawing/2014/main" id="{00000000-0008-0000-1100-00000D000000}"/>
            </a:ext>
          </a:extLst>
        </xdr:cNvPr>
        <xdr:cNvPicPr>
          <a:picLocks noChangeAspect="1"/>
        </xdr:cNvPicPr>
      </xdr:nvPicPr>
      <xdr:blipFill>
        <a:blip xmlns:r="http://schemas.openxmlformats.org/officeDocument/2006/relationships" r:embed="rId10"/>
        <a:stretch>
          <a:fillRect/>
        </a:stretch>
      </xdr:blipFill>
      <xdr:spPr>
        <a:xfrm>
          <a:off x="14725650" y="10267950"/>
          <a:ext cx="2076190" cy="200000"/>
        </a:xfrm>
        <a:prstGeom prst="rect">
          <a:avLst/>
        </a:prstGeom>
      </xdr:spPr>
    </xdr:pic>
    <xdr:clientData/>
  </xdr:twoCellAnchor>
  <xdr:twoCellAnchor editAs="oneCell">
    <xdr:from>
      <xdr:col>12</xdr:col>
      <xdr:colOff>0</xdr:colOff>
      <xdr:row>53</xdr:row>
      <xdr:rowOff>0</xdr:rowOff>
    </xdr:from>
    <xdr:to>
      <xdr:col>15</xdr:col>
      <xdr:colOff>1142332</xdr:colOff>
      <xdr:row>54</xdr:row>
      <xdr:rowOff>180927</xdr:rowOff>
    </xdr:to>
    <xdr:pic>
      <xdr:nvPicPr>
        <xdr:cNvPr id="14" name="Picture 13">
          <a:extLst>
            <a:ext uri="{FF2B5EF4-FFF2-40B4-BE49-F238E27FC236}">
              <a16:creationId xmlns:a16="http://schemas.microsoft.com/office/drawing/2014/main" id="{00000000-0008-0000-1100-00000E000000}"/>
            </a:ext>
          </a:extLst>
        </xdr:cNvPr>
        <xdr:cNvPicPr>
          <a:picLocks noChangeAspect="1"/>
        </xdr:cNvPicPr>
      </xdr:nvPicPr>
      <xdr:blipFill>
        <a:blip xmlns:r="http://schemas.openxmlformats.org/officeDocument/2006/relationships" r:embed="rId11"/>
        <a:stretch>
          <a:fillRect/>
        </a:stretch>
      </xdr:blipFill>
      <xdr:spPr>
        <a:xfrm>
          <a:off x="14725650" y="11315700"/>
          <a:ext cx="5342857" cy="380952"/>
        </a:xfrm>
        <a:prstGeom prst="rect">
          <a:avLst/>
        </a:prstGeom>
      </xdr:spPr>
    </xdr:pic>
    <xdr:clientData/>
  </xdr:twoCellAnchor>
  <xdr:twoCellAnchor editAs="oneCell">
    <xdr:from>
      <xdr:col>12</xdr:col>
      <xdr:colOff>0</xdr:colOff>
      <xdr:row>52</xdr:row>
      <xdr:rowOff>0</xdr:rowOff>
    </xdr:from>
    <xdr:to>
      <xdr:col>13</xdr:col>
      <xdr:colOff>761730</xdr:colOff>
      <xdr:row>52</xdr:row>
      <xdr:rowOff>238095</xdr:rowOff>
    </xdr:to>
    <xdr:pic>
      <xdr:nvPicPr>
        <xdr:cNvPr id="15" name="Picture 14">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12"/>
        <a:stretch>
          <a:fillRect/>
        </a:stretch>
      </xdr:blipFill>
      <xdr:spPr>
        <a:xfrm>
          <a:off x="14725650" y="11115675"/>
          <a:ext cx="2161905" cy="238095"/>
        </a:xfrm>
        <a:prstGeom prst="rect">
          <a:avLst/>
        </a:prstGeom>
      </xdr:spPr>
    </xdr:pic>
    <xdr:clientData/>
  </xdr:twoCellAnchor>
  <xdr:twoCellAnchor editAs="oneCell">
    <xdr:from>
      <xdr:col>12</xdr:col>
      <xdr:colOff>0</xdr:colOff>
      <xdr:row>56</xdr:row>
      <xdr:rowOff>0</xdr:rowOff>
    </xdr:from>
    <xdr:to>
      <xdr:col>15</xdr:col>
      <xdr:colOff>923284</xdr:colOff>
      <xdr:row>57</xdr:row>
      <xdr:rowOff>133308</xdr:rowOff>
    </xdr:to>
    <xdr:pic>
      <xdr:nvPicPr>
        <xdr:cNvPr id="16" name="Picture 15">
          <a:extLst>
            <a:ext uri="{FF2B5EF4-FFF2-40B4-BE49-F238E27FC236}">
              <a16:creationId xmlns:a16="http://schemas.microsoft.com/office/drawing/2014/main" id="{00000000-0008-0000-1100-000010000000}"/>
            </a:ext>
          </a:extLst>
        </xdr:cNvPr>
        <xdr:cNvPicPr>
          <a:picLocks noChangeAspect="1"/>
        </xdr:cNvPicPr>
      </xdr:nvPicPr>
      <xdr:blipFill>
        <a:blip xmlns:r="http://schemas.openxmlformats.org/officeDocument/2006/relationships" r:embed="rId13"/>
        <a:stretch>
          <a:fillRect/>
        </a:stretch>
      </xdr:blipFill>
      <xdr:spPr>
        <a:xfrm>
          <a:off x="14725650" y="11963400"/>
          <a:ext cx="5123809" cy="333333"/>
        </a:xfrm>
        <a:prstGeom prst="rect">
          <a:avLst/>
        </a:prstGeom>
      </xdr:spPr>
    </xdr:pic>
    <xdr:clientData/>
  </xdr:twoCellAnchor>
  <xdr:twoCellAnchor editAs="oneCell">
    <xdr:from>
      <xdr:col>12</xdr:col>
      <xdr:colOff>0</xdr:colOff>
      <xdr:row>55</xdr:row>
      <xdr:rowOff>0</xdr:rowOff>
    </xdr:from>
    <xdr:to>
      <xdr:col>13</xdr:col>
      <xdr:colOff>695063</xdr:colOff>
      <xdr:row>55</xdr:row>
      <xdr:rowOff>247619</xdr:rowOff>
    </xdr:to>
    <xdr:pic>
      <xdr:nvPicPr>
        <xdr:cNvPr id="17" name="Picture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4"/>
        <a:stretch>
          <a:fillRect/>
        </a:stretch>
      </xdr:blipFill>
      <xdr:spPr>
        <a:xfrm>
          <a:off x="14725650" y="11763375"/>
          <a:ext cx="2095238" cy="247619"/>
        </a:xfrm>
        <a:prstGeom prst="rect">
          <a:avLst/>
        </a:prstGeom>
      </xdr:spPr>
    </xdr:pic>
    <xdr:clientData/>
  </xdr:twoCellAnchor>
  <xdr:twoCellAnchor editAs="oneCell">
    <xdr:from>
      <xdr:col>12</xdr:col>
      <xdr:colOff>0</xdr:colOff>
      <xdr:row>59</xdr:row>
      <xdr:rowOff>0</xdr:rowOff>
    </xdr:from>
    <xdr:to>
      <xdr:col>13</xdr:col>
      <xdr:colOff>685539</xdr:colOff>
      <xdr:row>59</xdr:row>
      <xdr:rowOff>190476</xdr:rowOff>
    </xdr:to>
    <xdr:pic>
      <xdr:nvPicPr>
        <xdr:cNvPr id="18" name="Picture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15"/>
        <a:stretch>
          <a:fillRect/>
        </a:stretch>
      </xdr:blipFill>
      <xdr:spPr>
        <a:xfrm>
          <a:off x="14725650" y="12611100"/>
          <a:ext cx="2085714" cy="190476"/>
        </a:xfrm>
        <a:prstGeom prst="rect">
          <a:avLst/>
        </a:prstGeom>
      </xdr:spPr>
    </xdr:pic>
    <xdr:clientData/>
  </xdr:twoCellAnchor>
  <xdr:twoCellAnchor editAs="oneCell">
    <xdr:from>
      <xdr:col>12</xdr:col>
      <xdr:colOff>0</xdr:colOff>
      <xdr:row>60</xdr:row>
      <xdr:rowOff>0</xdr:rowOff>
    </xdr:from>
    <xdr:to>
      <xdr:col>15</xdr:col>
      <xdr:colOff>913761</xdr:colOff>
      <xdr:row>61</xdr:row>
      <xdr:rowOff>28546</xdr:rowOff>
    </xdr:to>
    <xdr:pic>
      <xdr:nvPicPr>
        <xdr:cNvPr id="19" name="Picture 18">
          <a:extLst>
            <a:ext uri="{FF2B5EF4-FFF2-40B4-BE49-F238E27FC236}">
              <a16:creationId xmlns:a16="http://schemas.microsoft.com/office/drawing/2014/main" id="{00000000-0008-0000-1100-000013000000}"/>
            </a:ext>
          </a:extLst>
        </xdr:cNvPr>
        <xdr:cNvPicPr>
          <a:picLocks noChangeAspect="1"/>
        </xdr:cNvPicPr>
      </xdr:nvPicPr>
      <xdr:blipFill>
        <a:blip xmlns:r="http://schemas.openxmlformats.org/officeDocument/2006/relationships" r:embed="rId16"/>
        <a:stretch>
          <a:fillRect/>
        </a:stretch>
      </xdr:blipFill>
      <xdr:spPr>
        <a:xfrm>
          <a:off x="14725650" y="12858750"/>
          <a:ext cx="5114286" cy="228571"/>
        </a:xfrm>
        <a:prstGeom prst="rect">
          <a:avLst/>
        </a:prstGeom>
      </xdr:spPr>
    </xdr:pic>
    <xdr:clientData/>
  </xdr:twoCellAnchor>
  <xdr:twoCellAnchor>
    <xdr:from>
      <xdr:col>7</xdr:col>
      <xdr:colOff>28575</xdr:colOff>
      <xdr:row>224</xdr:row>
      <xdr:rowOff>566737</xdr:rowOff>
    </xdr:from>
    <xdr:to>
      <xdr:col>9</xdr:col>
      <xdr:colOff>365550</xdr:colOff>
      <xdr:row>233</xdr:row>
      <xdr:rowOff>163237</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376237</xdr:colOff>
      <xdr:row>225</xdr:row>
      <xdr:rowOff>4762</xdr:rowOff>
    </xdr:from>
    <xdr:to>
      <xdr:col>11</xdr:col>
      <xdr:colOff>779887</xdr:colOff>
      <xdr:row>233</xdr:row>
      <xdr:rowOff>172762</xdr:rowOff>
    </xdr:to>
    <xdr:graphicFrame macro="">
      <xdr:nvGraphicFramePr>
        <xdr:cNvPr id="7" name="Chart 6">
          <a:extLst>
            <a:ext uri="{FF2B5EF4-FFF2-40B4-BE49-F238E27FC236}">
              <a16:creationId xmlns:a16="http://schemas.microsoft.com/office/drawing/2014/main" id="{00000000-0008-0000-1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795337</xdr:colOff>
      <xdr:row>225</xdr:row>
      <xdr:rowOff>4762</xdr:rowOff>
    </xdr:from>
    <xdr:to>
      <xdr:col>14</xdr:col>
      <xdr:colOff>389362</xdr:colOff>
      <xdr:row>233</xdr:row>
      <xdr:rowOff>172762</xdr:rowOff>
    </xdr:to>
    <xdr:graphicFrame macro="">
      <xdr:nvGraphicFramePr>
        <xdr:cNvPr id="20" name="Chart 19">
          <a:extLst>
            <a:ext uri="{FF2B5EF4-FFF2-40B4-BE49-F238E27FC236}">
              <a16:creationId xmlns:a16="http://schemas.microsoft.com/office/drawing/2014/main" id="{00000000-0008-0000-11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404812</xdr:colOff>
      <xdr:row>225</xdr:row>
      <xdr:rowOff>14287</xdr:rowOff>
    </xdr:from>
    <xdr:to>
      <xdr:col>16</xdr:col>
      <xdr:colOff>808462</xdr:colOff>
      <xdr:row>233</xdr:row>
      <xdr:rowOff>182287</xdr:rowOff>
    </xdr:to>
    <xdr:graphicFrame macro="">
      <xdr:nvGraphicFramePr>
        <xdr:cNvPr id="21" name="Chart 20">
          <a:extLst>
            <a:ext uri="{FF2B5EF4-FFF2-40B4-BE49-F238E27FC236}">
              <a16:creationId xmlns:a16="http://schemas.microsoft.com/office/drawing/2014/main" id="{00000000-0008-0000-11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823912</xdr:colOff>
      <xdr:row>225</xdr:row>
      <xdr:rowOff>14287</xdr:rowOff>
    </xdr:from>
    <xdr:to>
      <xdr:col>21</xdr:col>
      <xdr:colOff>189337</xdr:colOff>
      <xdr:row>233</xdr:row>
      <xdr:rowOff>182287</xdr:rowOff>
    </xdr:to>
    <xdr:graphicFrame macro="">
      <xdr:nvGraphicFramePr>
        <xdr:cNvPr id="22" name="Chart 21">
          <a:extLst>
            <a:ext uri="{FF2B5EF4-FFF2-40B4-BE49-F238E27FC236}">
              <a16:creationId xmlns:a16="http://schemas.microsoft.com/office/drawing/2014/main" id="{00000000-0008-0000-11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14287</xdr:colOff>
      <xdr:row>233</xdr:row>
      <xdr:rowOff>185737</xdr:rowOff>
    </xdr:from>
    <xdr:to>
      <xdr:col>9</xdr:col>
      <xdr:colOff>351262</xdr:colOff>
      <xdr:row>242</xdr:row>
      <xdr:rowOff>163237</xdr:rowOff>
    </xdr:to>
    <xdr:graphicFrame macro="">
      <xdr:nvGraphicFramePr>
        <xdr:cNvPr id="23" name="Chart 22">
          <a:extLst>
            <a:ext uri="{FF2B5EF4-FFF2-40B4-BE49-F238E27FC236}">
              <a16:creationId xmlns:a16="http://schemas.microsoft.com/office/drawing/2014/main" id="{00000000-0008-0000-11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385762</xdr:colOff>
      <xdr:row>233</xdr:row>
      <xdr:rowOff>185737</xdr:rowOff>
    </xdr:from>
    <xdr:to>
      <xdr:col>11</xdr:col>
      <xdr:colOff>789412</xdr:colOff>
      <xdr:row>242</xdr:row>
      <xdr:rowOff>163237</xdr:rowOff>
    </xdr:to>
    <xdr:graphicFrame macro="">
      <xdr:nvGraphicFramePr>
        <xdr:cNvPr id="24" name="Chart 23">
          <a:extLst>
            <a:ext uri="{FF2B5EF4-FFF2-40B4-BE49-F238E27FC236}">
              <a16:creationId xmlns:a16="http://schemas.microsoft.com/office/drawing/2014/main" id="{00000000-0008-0000-11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804862</xdr:colOff>
      <xdr:row>234</xdr:row>
      <xdr:rowOff>4762</xdr:rowOff>
    </xdr:from>
    <xdr:to>
      <xdr:col>14</xdr:col>
      <xdr:colOff>398887</xdr:colOff>
      <xdr:row>242</xdr:row>
      <xdr:rowOff>172762</xdr:rowOff>
    </xdr:to>
    <xdr:graphicFrame macro="">
      <xdr:nvGraphicFramePr>
        <xdr:cNvPr id="25" name="Chart 24">
          <a:extLst>
            <a:ext uri="{FF2B5EF4-FFF2-40B4-BE49-F238E27FC236}">
              <a16:creationId xmlns:a16="http://schemas.microsoft.com/office/drawing/2014/main" id="{00000000-0008-0000-11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404812</xdr:colOff>
      <xdr:row>233</xdr:row>
      <xdr:rowOff>166687</xdr:rowOff>
    </xdr:from>
    <xdr:to>
      <xdr:col>16</xdr:col>
      <xdr:colOff>808462</xdr:colOff>
      <xdr:row>242</xdr:row>
      <xdr:rowOff>144187</xdr:rowOff>
    </xdr:to>
    <xdr:graphicFrame macro="">
      <xdr:nvGraphicFramePr>
        <xdr:cNvPr id="26" name="Chart 25">
          <a:extLst>
            <a:ext uri="{FF2B5EF4-FFF2-40B4-BE49-F238E27FC236}">
              <a16:creationId xmlns:a16="http://schemas.microsoft.com/office/drawing/2014/main" id="{00000000-0008-0000-11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16</xdr:col>
      <xdr:colOff>862012</xdr:colOff>
      <xdr:row>234</xdr:row>
      <xdr:rowOff>4762</xdr:rowOff>
    </xdr:from>
    <xdr:to>
      <xdr:col>21</xdr:col>
      <xdr:colOff>227437</xdr:colOff>
      <xdr:row>242</xdr:row>
      <xdr:rowOff>172762</xdr:rowOff>
    </xdr:to>
    <xdr:graphicFrame macro="">
      <xdr:nvGraphicFramePr>
        <xdr:cNvPr id="27" name="Chart 26">
          <a:extLst>
            <a:ext uri="{FF2B5EF4-FFF2-40B4-BE49-F238E27FC236}">
              <a16:creationId xmlns:a16="http://schemas.microsoft.com/office/drawing/2014/main" id="{00000000-0008-0000-11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14287</xdr:colOff>
      <xdr:row>242</xdr:row>
      <xdr:rowOff>176212</xdr:rowOff>
    </xdr:from>
    <xdr:to>
      <xdr:col>9</xdr:col>
      <xdr:colOff>351262</xdr:colOff>
      <xdr:row>251</xdr:row>
      <xdr:rowOff>153712</xdr:rowOff>
    </xdr:to>
    <xdr:graphicFrame macro="">
      <xdr:nvGraphicFramePr>
        <xdr:cNvPr id="28" name="Chart 27">
          <a:extLst>
            <a:ext uri="{FF2B5EF4-FFF2-40B4-BE49-F238E27FC236}">
              <a16:creationId xmlns:a16="http://schemas.microsoft.com/office/drawing/2014/main" id="{00000000-0008-0000-11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9</xdr:col>
      <xdr:colOff>347662</xdr:colOff>
      <xdr:row>242</xdr:row>
      <xdr:rowOff>166687</xdr:rowOff>
    </xdr:from>
    <xdr:to>
      <xdr:col>11</xdr:col>
      <xdr:colOff>751312</xdr:colOff>
      <xdr:row>251</xdr:row>
      <xdr:rowOff>144187</xdr:rowOff>
    </xdr:to>
    <xdr:graphicFrame macro="">
      <xdr:nvGraphicFramePr>
        <xdr:cNvPr id="29" name="Chart 28">
          <a:extLst>
            <a:ext uri="{FF2B5EF4-FFF2-40B4-BE49-F238E27FC236}">
              <a16:creationId xmlns:a16="http://schemas.microsoft.com/office/drawing/2014/main" id="{00000000-0008-0000-11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766762</xdr:colOff>
      <xdr:row>242</xdr:row>
      <xdr:rowOff>157162</xdr:rowOff>
    </xdr:from>
    <xdr:to>
      <xdr:col>14</xdr:col>
      <xdr:colOff>360787</xdr:colOff>
      <xdr:row>251</xdr:row>
      <xdr:rowOff>134662</xdr:rowOff>
    </xdr:to>
    <xdr:graphicFrame macro="">
      <xdr:nvGraphicFramePr>
        <xdr:cNvPr id="30" name="Chart 29">
          <a:extLst>
            <a:ext uri="{FF2B5EF4-FFF2-40B4-BE49-F238E27FC236}">
              <a16:creationId xmlns:a16="http://schemas.microsoft.com/office/drawing/2014/main" id="{00000000-0008-0000-11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376237</xdr:colOff>
      <xdr:row>242</xdr:row>
      <xdr:rowOff>157162</xdr:rowOff>
    </xdr:from>
    <xdr:to>
      <xdr:col>16</xdr:col>
      <xdr:colOff>779887</xdr:colOff>
      <xdr:row>251</xdr:row>
      <xdr:rowOff>134662</xdr:rowOff>
    </xdr:to>
    <xdr:graphicFrame macro="">
      <xdr:nvGraphicFramePr>
        <xdr:cNvPr id="31" name="Chart 30">
          <a:extLst>
            <a:ext uri="{FF2B5EF4-FFF2-40B4-BE49-F238E27FC236}">
              <a16:creationId xmlns:a16="http://schemas.microsoft.com/office/drawing/2014/main" id="{00000000-0008-0000-11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16</xdr:col>
      <xdr:colOff>785812</xdr:colOff>
      <xdr:row>242</xdr:row>
      <xdr:rowOff>166687</xdr:rowOff>
    </xdr:from>
    <xdr:to>
      <xdr:col>21</xdr:col>
      <xdr:colOff>151237</xdr:colOff>
      <xdr:row>251</xdr:row>
      <xdr:rowOff>144187</xdr:rowOff>
    </xdr:to>
    <xdr:graphicFrame macro="">
      <xdr:nvGraphicFramePr>
        <xdr:cNvPr id="32" name="Chart 31">
          <a:extLst>
            <a:ext uri="{FF2B5EF4-FFF2-40B4-BE49-F238E27FC236}">
              <a16:creationId xmlns:a16="http://schemas.microsoft.com/office/drawing/2014/main" id="{00000000-0008-0000-11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7</xdr:col>
      <xdr:colOff>14287</xdr:colOff>
      <xdr:row>251</xdr:row>
      <xdr:rowOff>166687</xdr:rowOff>
    </xdr:from>
    <xdr:to>
      <xdr:col>9</xdr:col>
      <xdr:colOff>351262</xdr:colOff>
      <xdr:row>260</xdr:row>
      <xdr:rowOff>144187</xdr:rowOff>
    </xdr:to>
    <xdr:graphicFrame macro="">
      <xdr:nvGraphicFramePr>
        <xdr:cNvPr id="33" name="Chart 32">
          <a:extLst>
            <a:ext uri="{FF2B5EF4-FFF2-40B4-BE49-F238E27FC236}">
              <a16:creationId xmlns:a16="http://schemas.microsoft.com/office/drawing/2014/main" id="{00000000-0008-0000-11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357187</xdr:colOff>
      <xdr:row>251</xdr:row>
      <xdr:rowOff>157162</xdr:rowOff>
    </xdr:from>
    <xdr:to>
      <xdr:col>11</xdr:col>
      <xdr:colOff>760837</xdr:colOff>
      <xdr:row>260</xdr:row>
      <xdr:rowOff>134662</xdr:rowOff>
    </xdr:to>
    <xdr:graphicFrame macro="">
      <xdr:nvGraphicFramePr>
        <xdr:cNvPr id="34" name="Chart 33">
          <a:extLst>
            <a:ext uri="{FF2B5EF4-FFF2-40B4-BE49-F238E27FC236}">
              <a16:creationId xmlns:a16="http://schemas.microsoft.com/office/drawing/2014/main" id="{00000000-0008-0000-11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766762</xdr:colOff>
      <xdr:row>251</xdr:row>
      <xdr:rowOff>157162</xdr:rowOff>
    </xdr:from>
    <xdr:to>
      <xdr:col>14</xdr:col>
      <xdr:colOff>360787</xdr:colOff>
      <xdr:row>260</xdr:row>
      <xdr:rowOff>134662</xdr:rowOff>
    </xdr:to>
    <xdr:graphicFrame macro="">
      <xdr:nvGraphicFramePr>
        <xdr:cNvPr id="35" name="Chart 34">
          <a:extLst>
            <a:ext uri="{FF2B5EF4-FFF2-40B4-BE49-F238E27FC236}">
              <a16:creationId xmlns:a16="http://schemas.microsoft.com/office/drawing/2014/main" id="{00000000-0008-0000-11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14</xdr:col>
      <xdr:colOff>361950</xdr:colOff>
      <xdr:row>251</xdr:row>
      <xdr:rowOff>147637</xdr:rowOff>
    </xdr:from>
    <xdr:to>
      <xdr:col>16</xdr:col>
      <xdr:colOff>765600</xdr:colOff>
      <xdr:row>260</xdr:row>
      <xdr:rowOff>125137</xdr:rowOff>
    </xdr:to>
    <xdr:graphicFrame macro="">
      <xdr:nvGraphicFramePr>
        <xdr:cNvPr id="36" name="Chart 35">
          <a:extLst>
            <a:ext uri="{FF2B5EF4-FFF2-40B4-BE49-F238E27FC236}">
              <a16:creationId xmlns:a16="http://schemas.microsoft.com/office/drawing/2014/main" id="{00000000-0008-0000-11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16</xdr:col>
      <xdr:colOff>766762</xdr:colOff>
      <xdr:row>251</xdr:row>
      <xdr:rowOff>157162</xdr:rowOff>
    </xdr:from>
    <xdr:to>
      <xdr:col>21</xdr:col>
      <xdr:colOff>132187</xdr:colOff>
      <xdr:row>260</xdr:row>
      <xdr:rowOff>134662</xdr:rowOff>
    </xdr:to>
    <xdr:graphicFrame macro="">
      <xdr:nvGraphicFramePr>
        <xdr:cNvPr id="37" name="Chart 36">
          <a:extLst>
            <a:ext uri="{FF2B5EF4-FFF2-40B4-BE49-F238E27FC236}">
              <a16:creationId xmlns:a16="http://schemas.microsoft.com/office/drawing/2014/main" id="{00000000-0008-0000-11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xdr:col>
      <xdr:colOff>4762</xdr:colOff>
      <xdr:row>260</xdr:row>
      <xdr:rowOff>157162</xdr:rowOff>
    </xdr:from>
    <xdr:to>
      <xdr:col>9</xdr:col>
      <xdr:colOff>341737</xdr:colOff>
      <xdr:row>269</xdr:row>
      <xdr:rowOff>134662</xdr:rowOff>
    </xdr:to>
    <xdr:graphicFrame macro="">
      <xdr:nvGraphicFramePr>
        <xdr:cNvPr id="38" name="Chart 37">
          <a:extLst>
            <a:ext uri="{FF2B5EF4-FFF2-40B4-BE49-F238E27FC236}">
              <a16:creationId xmlns:a16="http://schemas.microsoft.com/office/drawing/2014/main" id="{00000000-0008-0000-11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9</xdr:col>
      <xdr:colOff>347662</xdr:colOff>
      <xdr:row>260</xdr:row>
      <xdr:rowOff>147637</xdr:rowOff>
    </xdr:from>
    <xdr:to>
      <xdr:col>11</xdr:col>
      <xdr:colOff>751312</xdr:colOff>
      <xdr:row>269</xdr:row>
      <xdr:rowOff>125137</xdr:rowOff>
    </xdr:to>
    <xdr:graphicFrame macro="">
      <xdr:nvGraphicFramePr>
        <xdr:cNvPr id="39" name="Chart 38">
          <a:extLst>
            <a:ext uri="{FF2B5EF4-FFF2-40B4-BE49-F238E27FC236}">
              <a16:creationId xmlns:a16="http://schemas.microsoft.com/office/drawing/2014/main" id="{00000000-0008-0000-11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11</xdr:col>
      <xdr:colOff>766762</xdr:colOff>
      <xdr:row>260</xdr:row>
      <xdr:rowOff>147637</xdr:rowOff>
    </xdr:from>
    <xdr:to>
      <xdr:col>14</xdr:col>
      <xdr:colOff>360787</xdr:colOff>
      <xdr:row>269</xdr:row>
      <xdr:rowOff>125137</xdr:rowOff>
    </xdr:to>
    <xdr:graphicFrame macro="">
      <xdr:nvGraphicFramePr>
        <xdr:cNvPr id="40" name="Chart 39">
          <a:extLst>
            <a:ext uri="{FF2B5EF4-FFF2-40B4-BE49-F238E27FC236}">
              <a16:creationId xmlns:a16="http://schemas.microsoft.com/office/drawing/2014/main" id="{00000000-0008-0000-11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14</xdr:col>
      <xdr:colOff>357187</xdr:colOff>
      <xdr:row>260</xdr:row>
      <xdr:rowOff>119062</xdr:rowOff>
    </xdr:from>
    <xdr:to>
      <xdr:col>16</xdr:col>
      <xdr:colOff>760837</xdr:colOff>
      <xdr:row>269</xdr:row>
      <xdr:rowOff>96562</xdr:rowOff>
    </xdr:to>
    <xdr:graphicFrame macro="">
      <xdr:nvGraphicFramePr>
        <xdr:cNvPr id="41" name="Chart 40">
          <a:extLst>
            <a:ext uri="{FF2B5EF4-FFF2-40B4-BE49-F238E27FC236}">
              <a16:creationId xmlns:a16="http://schemas.microsoft.com/office/drawing/2014/main" id="{00000000-0008-0000-11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16</xdr:col>
      <xdr:colOff>766762</xdr:colOff>
      <xdr:row>260</xdr:row>
      <xdr:rowOff>138112</xdr:rowOff>
    </xdr:from>
    <xdr:to>
      <xdr:col>21</xdr:col>
      <xdr:colOff>132187</xdr:colOff>
      <xdr:row>269</xdr:row>
      <xdr:rowOff>115612</xdr:rowOff>
    </xdr:to>
    <xdr:graphicFrame macro="">
      <xdr:nvGraphicFramePr>
        <xdr:cNvPr id="42" name="Chart 41">
          <a:extLst>
            <a:ext uri="{FF2B5EF4-FFF2-40B4-BE49-F238E27FC236}">
              <a16:creationId xmlns:a16="http://schemas.microsoft.com/office/drawing/2014/main" id="{00000000-0008-0000-11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1095374</xdr:colOff>
      <xdr:row>226</xdr:row>
      <xdr:rowOff>4760</xdr:rowOff>
    </xdr:from>
    <xdr:to>
      <xdr:col>6</xdr:col>
      <xdr:colOff>1365599</xdr:colOff>
      <xdr:row>246</xdr:row>
      <xdr:rowOff>96688</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0"/>
  <sheetViews>
    <sheetView topLeftCell="A49" workbookViewId="0">
      <selection activeCell="D1" sqref="D1"/>
    </sheetView>
  </sheetViews>
  <sheetFormatPr defaultColWidth="15.140625" defaultRowHeight="15" x14ac:dyDescent="0.25"/>
  <cols>
    <col min="1" max="12" width="15.140625" style="5"/>
    <col min="13" max="16" width="15.140625" style="13"/>
    <col min="17" max="16384" width="15.140625" style="5"/>
  </cols>
  <sheetData>
    <row r="1" spans="1:50" ht="409.6" thickBot="1" x14ac:dyDescent="0.3">
      <c r="A1" s="4" t="s">
        <v>0</v>
      </c>
      <c r="B1" s="4" t="s">
        <v>1</v>
      </c>
      <c r="C1" s="4" t="s">
        <v>2</v>
      </c>
      <c r="D1" s="4" t="s">
        <v>3</v>
      </c>
      <c r="E1" s="4" t="s">
        <v>4</v>
      </c>
      <c r="F1" s="4" t="s">
        <v>5</v>
      </c>
      <c r="G1" s="4" t="s">
        <v>6</v>
      </c>
      <c r="H1" s="4" t="s">
        <v>7</v>
      </c>
      <c r="I1" s="4" t="s">
        <v>8</v>
      </c>
      <c r="J1" s="4" t="s">
        <v>9</v>
      </c>
      <c r="K1" s="4" t="s">
        <v>10</v>
      </c>
      <c r="L1" s="4" t="s">
        <v>11</v>
      </c>
      <c r="M1" s="7" t="s">
        <v>12</v>
      </c>
      <c r="N1" s="7" t="s">
        <v>13</v>
      </c>
      <c r="O1" s="7" t="s">
        <v>14</v>
      </c>
      <c r="P1" s="7" t="s">
        <v>15</v>
      </c>
      <c r="Q1" s="4" t="s">
        <v>16</v>
      </c>
      <c r="R1" s="4" t="s">
        <v>17</v>
      </c>
      <c r="S1" s="4" t="s">
        <v>18</v>
      </c>
      <c r="T1" s="4" t="s">
        <v>19</v>
      </c>
      <c r="U1" s="4" t="s">
        <v>20</v>
      </c>
      <c r="V1" s="4" t="s">
        <v>21</v>
      </c>
      <c r="W1" s="4" t="s">
        <v>22</v>
      </c>
      <c r="X1" s="4" t="s">
        <v>23</v>
      </c>
      <c r="Y1" s="4" t="s">
        <v>24</v>
      </c>
      <c r="Z1" s="4" t="s">
        <v>25</v>
      </c>
      <c r="AA1" s="4" t="s">
        <v>26</v>
      </c>
      <c r="AB1" s="4" t="s">
        <v>27</v>
      </c>
      <c r="AC1" s="4" t="s">
        <v>28</v>
      </c>
      <c r="AD1" s="4" t="s">
        <v>22</v>
      </c>
      <c r="AE1" s="4" t="s">
        <v>29</v>
      </c>
      <c r="AF1" s="4" t="s">
        <v>30</v>
      </c>
      <c r="AG1" s="4" t="s">
        <v>31</v>
      </c>
      <c r="AH1" s="4" t="s">
        <v>32</v>
      </c>
      <c r="AI1" s="4" t="s">
        <v>33</v>
      </c>
      <c r="AJ1" s="4" t="s">
        <v>34</v>
      </c>
      <c r="AK1" s="4" t="s">
        <v>35</v>
      </c>
      <c r="AL1" s="4" t="s">
        <v>36</v>
      </c>
      <c r="AM1" s="4" t="s">
        <v>37</v>
      </c>
      <c r="AN1" s="4" t="s">
        <v>36</v>
      </c>
      <c r="AO1" s="4" t="s">
        <v>38</v>
      </c>
      <c r="AP1" s="4" t="s">
        <v>36</v>
      </c>
      <c r="AQ1" s="4" t="s">
        <v>39</v>
      </c>
      <c r="AR1" s="4" t="s">
        <v>36</v>
      </c>
      <c r="AS1" s="4"/>
      <c r="AT1" s="4"/>
      <c r="AU1" s="4"/>
      <c r="AV1" s="4"/>
      <c r="AW1" s="4"/>
      <c r="AX1" s="4"/>
    </row>
    <row r="2" spans="1:50" ht="150.75" thickBot="1" x14ac:dyDescent="0.3">
      <c r="A2" s="4" t="s">
        <v>2630</v>
      </c>
      <c r="B2" s="4" t="s">
        <v>526</v>
      </c>
      <c r="C2" s="4" t="s">
        <v>527</v>
      </c>
      <c r="D2" s="4" t="s">
        <v>43</v>
      </c>
      <c r="E2" s="4" t="s">
        <v>528</v>
      </c>
      <c r="F2" s="4" t="s">
        <v>45</v>
      </c>
      <c r="G2" s="4" t="s">
        <v>375</v>
      </c>
      <c r="H2" s="4" t="s">
        <v>375</v>
      </c>
      <c r="I2" s="4" t="s">
        <v>292</v>
      </c>
      <c r="J2" s="4" t="s">
        <v>49</v>
      </c>
      <c r="K2" s="4" t="s">
        <v>50</v>
      </c>
      <c r="L2" s="4" t="s">
        <v>498</v>
      </c>
      <c r="M2" s="7" t="s">
        <v>529</v>
      </c>
      <c r="N2" s="7" t="s">
        <v>530</v>
      </c>
      <c r="O2" s="7" t="s">
        <v>531</v>
      </c>
      <c r="P2" s="7" t="s">
        <v>532</v>
      </c>
      <c r="Q2" s="4" t="s">
        <v>56</v>
      </c>
      <c r="R2" s="4" t="s">
        <v>56</v>
      </c>
      <c r="S2" s="4" t="s">
        <v>56</v>
      </c>
      <c r="T2" s="4" t="s">
        <v>56</v>
      </c>
      <c r="U2" s="4" t="s">
        <v>56</v>
      </c>
      <c r="V2" s="4" t="s">
        <v>56</v>
      </c>
      <c r="W2" s="4" t="s">
        <v>533</v>
      </c>
      <c r="X2" s="4" t="s">
        <v>56</v>
      </c>
      <c r="Y2" s="4" t="s">
        <v>56</v>
      </c>
      <c r="Z2" s="4" t="s">
        <v>56</v>
      </c>
      <c r="AA2" s="4" t="s">
        <v>56</v>
      </c>
      <c r="AB2" s="4" t="s">
        <v>56</v>
      </c>
      <c r="AC2" s="4" t="s">
        <v>56</v>
      </c>
      <c r="AD2" s="4" t="s">
        <v>534</v>
      </c>
      <c r="AE2" s="4" t="s">
        <v>82</v>
      </c>
      <c r="AF2" s="4" t="s">
        <v>82</v>
      </c>
      <c r="AG2" s="4" t="s">
        <v>82</v>
      </c>
      <c r="AH2" s="4" t="s">
        <v>82</v>
      </c>
      <c r="AI2" s="4" t="s">
        <v>535</v>
      </c>
      <c r="AJ2" s="4" t="s">
        <v>536</v>
      </c>
      <c r="AK2" s="9">
        <v>12</v>
      </c>
      <c r="AL2" s="4" t="s">
        <v>537</v>
      </c>
      <c r="AM2" s="9">
        <v>15</v>
      </c>
      <c r="AN2" s="4" t="s">
        <v>538</v>
      </c>
      <c r="AO2" s="9">
        <v>10</v>
      </c>
      <c r="AP2" s="4" t="s">
        <v>539</v>
      </c>
      <c r="AQ2" s="9">
        <v>10</v>
      </c>
      <c r="AR2" s="4" t="s">
        <v>540</v>
      </c>
      <c r="AS2" s="4"/>
      <c r="AT2" s="4"/>
      <c r="AU2" s="4"/>
      <c r="AV2" s="4"/>
      <c r="AW2" s="4"/>
      <c r="AX2" s="4"/>
    </row>
    <row r="3" spans="1:50" ht="105.75" thickBot="1" x14ac:dyDescent="0.3">
      <c r="A3" s="4" t="s">
        <v>2611</v>
      </c>
      <c r="B3" s="4" t="s">
        <v>69</v>
      </c>
      <c r="C3" s="4" t="s">
        <v>70</v>
      </c>
      <c r="D3" s="4" t="s">
        <v>43</v>
      </c>
      <c r="E3" s="4" t="s">
        <v>219</v>
      </c>
      <c r="F3" s="4" t="s">
        <v>45</v>
      </c>
      <c r="G3" s="4" t="s">
        <v>46</v>
      </c>
      <c r="H3" s="4" t="s">
        <v>47</v>
      </c>
      <c r="I3" s="4" t="s">
        <v>73</v>
      </c>
      <c r="J3" s="4" t="s">
        <v>74</v>
      </c>
      <c r="K3" s="4" t="s">
        <v>75</v>
      </c>
      <c r="L3" s="4" t="s">
        <v>51</v>
      </c>
      <c r="M3" s="7" t="s">
        <v>277</v>
      </c>
      <c r="N3" s="7" t="s">
        <v>278</v>
      </c>
      <c r="O3" s="7" t="s">
        <v>279</v>
      </c>
      <c r="P3" s="7" t="s">
        <v>280</v>
      </c>
      <c r="Q3" s="4" t="s">
        <v>56</v>
      </c>
      <c r="R3" s="4" t="s">
        <v>58</v>
      </c>
      <c r="S3" s="4" t="s">
        <v>58</v>
      </c>
      <c r="T3" s="4" t="s">
        <v>56</v>
      </c>
      <c r="U3" s="4" t="s">
        <v>56</v>
      </c>
      <c r="V3" s="4" t="s">
        <v>58</v>
      </c>
      <c r="W3" s="4" t="s">
        <v>281</v>
      </c>
      <c r="X3" s="4" t="s">
        <v>56</v>
      </c>
      <c r="Y3" s="4" t="s">
        <v>56</v>
      </c>
      <c r="Z3" s="4" t="s">
        <v>58</v>
      </c>
      <c r="AA3" s="4" t="s">
        <v>56</v>
      </c>
      <c r="AB3" s="4" t="s">
        <v>58</v>
      </c>
      <c r="AC3" s="4" t="s">
        <v>58</v>
      </c>
      <c r="AD3" s="4" t="s">
        <v>282</v>
      </c>
      <c r="AE3" s="4" t="s">
        <v>82</v>
      </c>
      <c r="AF3" s="4" t="s">
        <v>83</v>
      </c>
      <c r="AG3" s="4" t="s">
        <v>83</v>
      </c>
      <c r="AH3" s="4" t="s">
        <v>83</v>
      </c>
      <c r="AI3" s="4" t="s">
        <v>283</v>
      </c>
      <c r="AJ3" s="4" t="s">
        <v>284</v>
      </c>
      <c r="AK3" s="9">
        <v>15</v>
      </c>
      <c r="AL3" s="4" t="s">
        <v>285</v>
      </c>
      <c r="AM3" s="9">
        <v>10</v>
      </c>
      <c r="AN3" s="4" t="s">
        <v>286</v>
      </c>
      <c r="AO3" s="9">
        <v>1</v>
      </c>
      <c r="AP3" s="4" t="s">
        <v>287</v>
      </c>
      <c r="AQ3" s="9">
        <v>18</v>
      </c>
      <c r="AR3" s="4" t="s">
        <v>288</v>
      </c>
      <c r="AS3" s="4"/>
      <c r="AT3" s="4"/>
      <c r="AU3" s="4"/>
      <c r="AV3" s="4"/>
      <c r="AW3" s="4"/>
      <c r="AX3" s="4"/>
    </row>
    <row r="4" spans="1:50" ht="240.75" thickBot="1" x14ac:dyDescent="0.3">
      <c r="A4" s="4" t="s">
        <v>2639</v>
      </c>
      <c r="B4" s="4" t="s">
        <v>69</v>
      </c>
      <c r="C4" s="4" t="s">
        <v>152</v>
      </c>
      <c r="D4" s="4" t="s">
        <v>93</v>
      </c>
      <c r="E4" s="4" t="s">
        <v>44</v>
      </c>
      <c r="F4" s="4" t="s">
        <v>72</v>
      </c>
      <c r="G4" s="4" t="s">
        <v>46</v>
      </c>
      <c r="H4" s="4" t="s">
        <v>46</v>
      </c>
      <c r="I4" s="4" t="s">
        <v>73</v>
      </c>
      <c r="J4" s="4" t="s">
        <v>74</v>
      </c>
      <c r="K4" s="4" t="s">
        <v>75</v>
      </c>
      <c r="L4" s="4" t="s">
        <v>95</v>
      </c>
      <c r="M4" s="7" t="s">
        <v>658</v>
      </c>
      <c r="N4" s="7" t="s">
        <v>659</v>
      </c>
      <c r="O4" s="7" t="s">
        <v>660</v>
      </c>
      <c r="P4" s="7" t="s">
        <v>661</v>
      </c>
      <c r="Q4" s="4" t="s">
        <v>56</v>
      </c>
      <c r="R4" s="4" t="s">
        <v>58</v>
      </c>
      <c r="S4" s="4" t="s">
        <v>56</v>
      </c>
      <c r="T4" s="4" t="s">
        <v>57</v>
      </c>
      <c r="U4" s="4" t="s">
        <v>58</v>
      </c>
      <c r="V4" s="4" t="s">
        <v>56</v>
      </c>
      <c r="W4" s="4" t="s">
        <v>662</v>
      </c>
      <c r="X4" s="4" t="s">
        <v>58</v>
      </c>
      <c r="Y4" s="4" t="s">
        <v>56</v>
      </c>
      <c r="Z4" s="4" t="s">
        <v>56</v>
      </c>
      <c r="AA4" s="4" t="s">
        <v>57</v>
      </c>
      <c r="AB4" s="4" t="s">
        <v>58</v>
      </c>
      <c r="AC4" s="4" t="s">
        <v>56</v>
      </c>
      <c r="AD4" s="4" t="s">
        <v>663</v>
      </c>
      <c r="AE4" s="4" t="s">
        <v>82</v>
      </c>
      <c r="AF4" s="4" t="s">
        <v>83</v>
      </c>
      <c r="AG4" s="4" t="s">
        <v>82</v>
      </c>
      <c r="AH4" s="4" t="s">
        <v>82</v>
      </c>
      <c r="AI4" s="4" t="s">
        <v>664</v>
      </c>
      <c r="AJ4" s="4" t="s">
        <v>665</v>
      </c>
      <c r="AK4" s="9">
        <v>16</v>
      </c>
      <c r="AL4" s="4" t="s">
        <v>666</v>
      </c>
      <c r="AM4" s="9">
        <v>17</v>
      </c>
      <c r="AN4" s="4" t="s">
        <v>667</v>
      </c>
      <c r="AO4" s="9">
        <v>16</v>
      </c>
      <c r="AP4" s="4" t="s">
        <v>666</v>
      </c>
      <c r="AQ4" s="9">
        <v>18</v>
      </c>
      <c r="AR4" s="4" t="s">
        <v>666</v>
      </c>
      <c r="AS4" s="4"/>
      <c r="AT4" s="4"/>
      <c r="AU4" s="4"/>
      <c r="AV4" s="4"/>
      <c r="AW4" s="4"/>
      <c r="AX4" s="4"/>
    </row>
    <row r="5" spans="1:50" ht="180.75" thickBot="1" x14ac:dyDescent="0.3">
      <c r="A5" s="4" t="s">
        <v>2626</v>
      </c>
      <c r="B5" s="4" t="s">
        <v>69</v>
      </c>
      <c r="C5" s="4" t="s">
        <v>152</v>
      </c>
      <c r="D5" s="4" t="s">
        <v>43</v>
      </c>
      <c r="E5" s="4" t="s">
        <v>219</v>
      </c>
      <c r="F5" s="4" t="s">
        <v>72</v>
      </c>
      <c r="G5" s="4" t="s">
        <v>46</v>
      </c>
      <c r="H5" s="4" t="s">
        <v>165</v>
      </c>
      <c r="I5" s="4" t="s">
        <v>292</v>
      </c>
      <c r="J5" s="4" t="s">
        <v>94</v>
      </c>
      <c r="K5" s="4" t="s">
        <v>50</v>
      </c>
      <c r="L5" s="4" t="s">
        <v>51</v>
      </c>
      <c r="M5" s="7" t="s">
        <v>472</v>
      </c>
      <c r="N5" s="7" t="s">
        <v>473</v>
      </c>
      <c r="O5" s="7" t="s">
        <v>474</v>
      </c>
      <c r="P5" s="7" t="s">
        <v>475</v>
      </c>
      <c r="Q5" s="4" t="s">
        <v>56</v>
      </c>
      <c r="R5" s="4" t="s">
        <v>56</v>
      </c>
      <c r="S5" s="4" t="s">
        <v>56</v>
      </c>
      <c r="T5" s="4" t="s">
        <v>56</v>
      </c>
      <c r="U5" s="4" t="s">
        <v>56</v>
      </c>
      <c r="V5" s="4" t="s">
        <v>56</v>
      </c>
      <c r="W5" s="4" t="s">
        <v>476</v>
      </c>
      <c r="X5" s="4" t="s">
        <v>56</v>
      </c>
      <c r="Y5" s="4" t="s">
        <v>56</v>
      </c>
      <c r="Z5" s="4" t="s">
        <v>56</v>
      </c>
      <c r="AA5" s="4" t="s">
        <v>56</v>
      </c>
      <c r="AB5" s="4" t="s">
        <v>56</v>
      </c>
      <c r="AC5" s="4" t="s">
        <v>58</v>
      </c>
      <c r="AD5" s="4" t="s">
        <v>477</v>
      </c>
      <c r="AE5" s="4" t="s">
        <v>82</v>
      </c>
      <c r="AF5" s="4" t="s">
        <v>61</v>
      </c>
      <c r="AG5" s="4" t="s">
        <v>82</v>
      </c>
      <c r="AH5" s="4" t="s">
        <v>82</v>
      </c>
      <c r="AI5" s="4" t="s">
        <v>478</v>
      </c>
      <c r="AJ5" s="4" t="s">
        <v>479</v>
      </c>
      <c r="AK5" s="9">
        <v>10</v>
      </c>
      <c r="AL5" s="4" t="s">
        <v>480</v>
      </c>
      <c r="AM5" s="9">
        <v>13</v>
      </c>
      <c r="AN5" s="4" t="s">
        <v>481</v>
      </c>
      <c r="AO5" s="9">
        <v>3</v>
      </c>
      <c r="AP5" s="4" t="s">
        <v>482</v>
      </c>
      <c r="AQ5" s="9">
        <v>15</v>
      </c>
      <c r="AR5" s="4" t="s">
        <v>483</v>
      </c>
      <c r="AS5" s="4"/>
      <c r="AT5" s="4"/>
      <c r="AU5" s="4"/>
      <c r="AV5" s="4"/>
      <c r="AW5" s="4"/>
      <c r="AX5" s="4"/>
    </row>
    <row r="6" spans="1:50" ht="255.75" thickBot="1" x14ac:dyDescent="0.3">
      <c r="A6" s="4" t="s">
        <v>2607</v>
      </c>
      <c r="B6" s="4" t="s">
        <v>69</v>
      </c>
      <c r="C6" s="4" t="s">
        <v>218</v>
      </c>
      <c r="D6" s="4" t="s">
        <v>93</v>
      </c>
      <c r="E6" s="4" t="s">
        <v>219</v>
      </c>
      <c r="F6" s="4" t="s">
        <v>72</v>
      </c>
      <c r="G6" s="4" t="s">
        <v>47</v>
      </c>
      <c r="H6" s="4" t="s">
        <v>47</v>
      </c>
      <c r="I6" s="4" t="s">
        <v>48</v>
      </c>
      <c r="J6" s="4" t="s">
        <v>74</v>
      </c>
      <c r="K6" s="4" t="s">
        <v>124</v>
      </c>
      <c r="L6" s="4" t="s">
        <v>51</v>
      </c>
      <c r="M6" s="7" t="s">
        <v>220</v>
      </c>
      <c r="N6" s="7" t="s">
        <v>221</v>
      </c>
      <c r="O6" s="7" t="s">
        <v>222</v>
      </c>
      <c r="P6" s="7" t="s">
        <v>223</v>
      </c>
      <c r="Q6" s="4" t="s">
        <v>57</v>
      </c>
      <c r="R6" s="4" t="s">
        <v>56</v>
      </c>
      <c r="S6" s="4" t="s">
        <v>57</v>
      </c>
      <c r="T6" s="4" t="s">
        <v>56</v>
      </c>
      <c r="U6" s="4" t="s">
        <v>100</v>
      </c>
      <c r="V6" s="4" t="s">
        <v>57</v>
      </c>
      <c r="W6" s="4" t="s">
        <v>224</v>
      </c>
      <c r="X6" s="4" t="s">
        <v>56</v>
      </c>
      <c r="Y6" s="4" t="s">
        <v>56</v>
      </c>
      <c r="Z6" s="4" t="s">
        <v>57</v>
      </c>
      <c r="AA6" s="4" t="s">
        <v>56</v>
      </c>
      <c r="AB6" s="4" t="s">
        <v>100</v>
      </c>
      <c r="AC6" s="4" t="s">
        <v>57</v>
      </c>
      <c r="AD6" s="4" t="s">
        <v>225</v>
      </c>
      <c r="AE6" s="4" t="s">
        <v>61</v>
      </c>
      <c r="AF6" s="4" t="s">
        <v>61</v>
      </c>
      <c r="AG6" s="4" t="s">
        <v>82</v>
      </c>
      <c r="AH6" s="4" t="s">
        <v>82</v>
      </c>
      <c r="AI6" s="4" t="s">
        <v>226</v>
      </c>
      <c r="AJ6" s="4" t="s">
        <v>227</v>
      </c>
      <c r="AK6" s="9">
        <v>14</v>
      </c>
      <c r="AL6" s="4" t="s">
        <v>228</v>
      </c>
      <c r="AM6" s="9">
        <v>3</v>
      </c>
      <c r="AN6" s="4" t="s">
        <v>229</v>
      </c>
      <c r="AO6" s="9">
        <v>10</v>
      </c>
      <c r="AP6" s="4" t="s">
        <v>230</v>
      </c>
      <c r="AQ6" s="9">
        <v>15</v>
      </c>
      <c r="AR6" s="4" t="s">
        <v>231</v>
      </c>
      <c r="AS6" s="4"/>
      <c r="AT6" s="4"/>
      <c r="AU6" s="4"/>
      <c r="AV6" s="4"/>
      <c r="AW6" s="4"/>
      <c r="AX6" s="4"/>
    </row>
    <row r="7" spans="1:50" ht="409.6" thickBot="1" x14ac:dyDescent="0.3">
      <c r="A7" s="4" t="s">
        <v>2632</v>
      </c>
      <c r="B7" s="4" t="s">
        <v>555</v>
      </c>
      <c r="C7" s="4" t="s">
        <v>556</v>
      </c>
      <c r="D7" s="4" t="s">
        <v>43</v>
      </c>
      <c r="E7" s="4" t="s">
        <v>44</v>
      </c>
      <c r="F7" s="4" t="s">
        <v>72</v>
      </c>
      <c r="G7" s="4" t="s">
        <v>46</v>
      </c>
      <c r="H7" s="4" t="s">
        <v>47</v>
      </c>
      <c r="I7" s="4" t="s">
        <v>261</v>
      </c>
      <c r="J7" s="4" t="s">
        <v>85</v>
      </c>
      <c r="K7" s="4" t="s">
        <v>50</v>
      </c>
      <c r="L7" s="4" t="s">
        <v>180</v>
      </c>
      <c r="M7" s="7" t="s">
        <v>557</v>
      </c>
      <c r="N7" s="7" t="s">
        <v>558</v>
      </c>
      <c r="O7" s="7" t="s">
        <v>559</v>
      </c>
      <c r="P7" s="7" t="s">
        <v>560</v>
      </c>
      <c r="Q7" s="4" t="s">
        <v>57</v>
      </c>
      <c r="R7" s="4" t="s">
        <v>56</v>
      </c>
      <c r="S7" s="4" t="s">
        <v>56</v>
      </c>
      <c r="T7" s="4" t="s">
        <v>56</v>
      </c>
      <c r="U7" s="4" t="s">
        <v>57</v>
      </c>
      <c r="V7" s="4" t="s">
        <v>56</v>
      </c>
      <c r="W7" s="4" t="s">
        <v>561</v>
      </c>
      <c r="X7" s="4" t="s">
        <v>58</v>
      </c>
      <c r="Y7" s="4" t="s">
        <v>58</v>
      </c>
      <c r="Z7" s="4" t="s">
        <v>58</v>
      </c>
      <c r="AA7" s="4" t="s">
        <v>58</v>
      </c>
      <c r="AB7" s="4" t="s">
        <v>56</v>
      </c>
      <c r="AC7" s="4" t="s">
        <v>58</v>
      </c>
      <c r="AD7" s="4" t="s">
        <v>562</v>
      </c>
      <c r="AE7" s="4" t="s">
        <v>82</v>
      </c>
      <c r="AF7" s="4" t="s">
        <v>82</v>
      </c>
      <c r="AG7" s="4" t="s">
        <v>83</v>
      </c>
      <c r="AH7" s="4" t="s">
        <v>82</v>
      </c>
      <c r="AI7" s="4" t="s">
        <v>563</v>
      </c>
      <c r="AJ7" s="4" t="s">
        <v>564</v>
      </c>
      <c r="AK7" s="9">
        <v>10</v>
      </c>
      <c r="AL7" s="4" t="s">
        <v>565</v>
      </c>
      <c r="AM7" s="9">
        <v>5</v>
      </c>
      <c r="AN7" s="4" t="s">
        <v>566</v>
      </c>
      <c r="AO7" s="9">
        <v>1</v>
      </c>
      <c r="AP7" s="4" t="s">
        <v>567</v>
      </c>
      <c r="AQ7" s="9">
        <v>12</v>
      </c>
      <c r="AR7" s="4" t="s">
        <v>568</v>
      </c>
      <c r="AS7" s="4"/>
      <c r="AT7" s="4"/>
      <c r="AU7" s="4"/>
      <c r="AV7" s="4"/>
      <c r="AW7" s="4"/>
      <c r="AX7" s="4"/>
    </row>
    <row r="8" spans="1:50" ht="60.75" thickBot="1" x14ac:dyDescent="0.3">
      <c r="A8" s="4" t="s">
        <v>2596</v>
      </c>
      <c r="B8" s="4" t="s">
        <v>41</v>
      </c>
      <c r="C8" s="4" t="s">
        <v>42</v>
      </c>
      <c r="D8" s="4" t="s">
        <v>43</v>
      </c>
      <c r="E8" s="4" t="s">
        <v>44</v>
      </c>
      <c r="F8" s="4" t="s">
        <v>45</v>
      </c>
      <c r="G8" s="4" t="s">
        <v>46</v>
      </c>
      <c r="H8" s="4" t="s">
        <v>47</v>
      </c>
      <c r="I8" s="4" t="s">
        <v>48</v>
      </c>
      <c r="J8" s="4" t="s">
        <v>49</v>
      </c>
      <c r="K8" s="4" t="s">
        <v>50</v>
      </c>
      <c r="L8" s="4" t="s">
        <v>51</v>
      </c>
      <c r="M8" s="7" t="s">
        <v>52</v>
      </c>
      <c r="N8" s="7" t="s">
        <v>53</v>
      </c>
      <c r="O8" s="7" t="s">
        <v>54</v>
      </c>
      <c r="P8" s="7" t="s">
        <v>55</v>
      </c>
      <c r="Q8" s="4" t="s">
        <v>56</v>
      </c>
      <c r="R8" s="4" t="s">
        <v>56</v>
      </c>
      <c r="S8" s="4" t="s">
        <v>57</v>
      </c>
      <c r="T8" s="4" t="s">
        <v>56</v>
      </c>
      <c r="U8" s="4" t="s">
        <v>56</v>
      </c>
      <c r="V8" s="4" t="s">
        <v>58</v>
      </c>
      <c r="W8" s="4" t="s">
        <v>59</v>
      </c>
      <c r="X8" s="4" t="s">
        <v>56</v>
      </c>
      <c r="Y8" s="4" t="s">
        <v>56</v>
      </c>
      <c r="Z8" s="4" t="s">
        <v>56</v>
      </c>
      <c r="AA8" s="4" t="s">
        <v>57</v>
      </c>
      <c r="AB8" s="4" t="s">
        <v>58</v>
      </c>
      <c r="AC8" s="4" t="s">
        <v>56</v>
      </c>
      <c r="AD8" s="4" t="s">
        <v>60</v>
      </c>
      <c r="AE8" s="4" t="s">
        <v>57</v>
      </c>
      <c r="AF8" s="4" t="s">
        <v>61</v>
      </c>
      <c r="AG8" s="4" t="s">
        <v>57</v>
      </c>
      <c r="AH8" s="4" t="s">
        <v>61</v>
      </c>
      <c r="AI8" s="4" t="s">
        <v>62</v>
      </c>
      <c r="AJ8" s="4" t="s">
        <v>63</v>
      </c>
      <c r="AK8" s="9">
        <v>20</v>
      </c>
      <c r="AL8" s="4" t="s">
        <v>64</v>
      </c>
      <c r="AM8" s="9">
        <v>15</v>
      </c>
      <c r="AN8" s="4" t="s">
        <v>65</v>
      </c>
      <c r="AO8" s="9">
        <v>10</v>
      </c>
      <c r="AP8" s="4" t="s">
        <v>66</v>
      </c>
      <c r="AQ8" s="9">
        <v>20</v>
      </c>
      <c r="AR8" s="4" t="s">
        <v>67</v>
      </c>
      <c r="AS8" s="4"/>
      <c r="AT8" s="4"/>
      <c r="AU8" s="4"/>
      <c r="AV8" s="4"/>
      <c r="AW8" s="4"/>
      <c r="AX8" s="4"/>
    </row>
    <row r="9" spans="1:50" ht="90.75" thickBot="1" x14ac:dyDescent="0.3">
      <c r="A9" s="4" t="s">
        <v>2606</v>
      </c>
      <c r="B9" s="4" t="s">
        <v>41</v>
      </c>
      <c r="C9" s="4" t="s">
        <v>42</v>
      </c>
      <c r="D9" s="4" t="s">
        <v>43</v>
      </c>
      <c r="E9" s="4" t="s">
        <v>44</v>
      </c>
      <c r="F9" s="4" t="s">
        <v>45</v>
      </c>
      <c r="G9" s="4" t="s">
        <v>46</v>
      </c>
      <c r="H9" s="4" t="s">
        <v>47</v>
      </c>
      <c r="I9" s="4" t="s">
        <v>48</v>
      </c>
      <c r="J9" s="4" t="s">
        <v>204</v>
      </c>
      <c r="K9" s="4" t="s">
        <v>50</v>
      </c>
      <c r="L9" s="4" t="s">
        <v>51</v>
      </c>
      <c r="M9" s="7" t="s">
        <v>205</v>
      </c>
      <c r="N9" s="7" t="s">
        <v>206</v>
      </c>
      <c r="O9" s="7" t="s">
        <v>207</v>
      </c>
      <c r="P9" s="7" t="s">
        <v>208</v>
      </c>
      <c r="Q9" s="4" t="s">
        <v>56</v>
      </c>
      <c r="R9" s="4" t="s">
        <v>56</v>
      </c>
      <c r="S9" s="4" t="s">
        <v>56</v>
      </c>
      <c r="T9" s="4" t="s">
        <v>58</v>
      </c>
      <c r="U9" s="4" t="s">
        <v>56</v>
      </c>
      <c r="V9" s="4" t="s">
        <v>56</v>
      </c>
      <c r="W9" s="4" t="s">
        <v>209</v>
      </c>
      <c r="X9" s="4" t="s">
        <v>56</v>
      </c>
      <c r="Y9" s="4" t="s">
        <v>57</v>
      </c>
      <c r="Z9" s="4" t="s">
        <v>57</v>
      </c>
      <c r="AA9" s="4" t="s">
        <v>56</v>
      </c>
      <c r="AB9" s="4" t="s">
        <v>57</v>
      </c>
      <c r="AC9" s="4" t="s">
        <v>57</v>
      </c>
      <c r="AD9" s="4" t="s">
        <v>210</v>
      </c>
      <c r="AE9" s="4" t="s">
        <v>61</v>
      </c>
      <c r="AF9" s="4" t="s">
        <v>57</v>
      </c>
      <c r="AG9" s="4" t="s">
        <v>82</v>
      </c>
      <c r="AH9" s="4" t="s">
        <v>57</v>
      </c>
      <c r="AI9" s="4" t="s">
        <v>211</v>
      </c>
      <c r="AJ9" s="4" t="s">
        <v>212</v>
      </c>
      <c r="AK9" s="9">
        <v>15</v>
      </c>
      <c r="AL9" s="4" t="s">
        <v>213</v>
      </c>
      <c r="AM9" s="9">
        <v>20</v>
      </c>
      <c r="AN9" s="4" t="s">
        <v>214</v>
      </c>
      <c r="AO9" s="9">
        <v>10</v>
      </c>
      <c r="AP9" s="4" t="s">
        <v>215</v>
      </c>
      <c r="AQ9" s="9">
        <v>20</v>
      </c>
      <c r="AR9" s="4" t="s">
        <v>216</v>
      </c>
      <c r="AS9" s="4"/>
      <c r="AT9" s="4"/>
      <c r="AU9" s="4"/>
      <c r="AV9" s="4"/>
      <c r="AW9" s="4"/>
      <c r="AX9" s="4"/>
    </row>
    <row r="10" spans="1:50" ht="90.75" thickBot="1" x14ac:dyDescent="0.3">
      <c r="A10" s="4" t="s">
        <v>2603</v>
      </c>
      <c r="B10" s="4" t="s">
        <v>164</v>
      </c>
      <c r="C10" s="4" t="s">
        <v>42</v>
      </c>
      <c r="D10" s="4" t="s">
        <v>93</v>
      </c>
      <c r="E10" s="4" t="s">
        <v>44</v>
      </c>
      <c r="F10" s="4" t="s">
        <v>45</v>
      </c>
      <c r="G10" s="4" t="s">
        <v>46</v>
      </c>
      <c r="H10" s="4" t="s">
        <v>165</v>
      </c>
      <c r="I10" s="4" t="s">
        <v>48</v>
      </c>
      <c r="J10" s="4" t="s">
        <v>49</v>
      </c>
      <c r="K10" s="4" t="s">
        <v>50</v>
      </c>
      <c r="L10" s="4" t="s">
        <v>112</v>
      </c>
      <c r="M10" s="7" t="s">
        <v>166</v>
      </c>
      <c r="N10" s="7" t="s">
        <v>167</v>
      </c>
      <c r="O10" s="7" t="s">
        <v>168</v>
      </c>
      <c r="P10" s="7" t="s">
        <v>169</v>
      </c>
      <c r="Q10" s="4" t="s">
        <v>56</v>
      </c>
      <c r="R10" s="4" t="s">
        <v>56</v>
      </c>
      <c r="S10" s="4" t="s">
        <v>58</v>
      </c>
      <c r="T10" s="4" t="s">
        <v>56</v>
      </c>
      <c r="U10" s="4" t="s">
        <v>58</v>
      </c>
      <c r="V10" s="4" t="s">
        <v>56</v>
      </c>
      <c r="W10" s="4" t="s">
        <v>170</v>
      </c>
      <c r="X10" s="4" t="s">
        <v>56</v>
      </c>
      <c r="Y10" s="4" t="s">
        <v>56</v>
      </c>
      <c r="Z10" s="4" t="s">
        <v>57</v>
      </c>
      <c r="AA10" s="4" t="s">
        <v>56</v>
      </c>
      <c r="AB10" s="4" t="s">
        <v>56</v>
      </c>
      <c r="AC10" s="4" t="s">
        <v>57</v>
      </c>
      <c r="AD10" s="4" t="s">
        <v>171</v>
      </c>
      <c r="AE10" s="4" t="s">
        <v>61</v>
      </c>
      <c r="AF10" s="4" t="s">
        <v>57</v>
      </c>
      <c r="AG10" s="4" t="s">
        <v>82</v>
      </c>
      <c r="AH10" s="4" t="s">
        <v>61</v>
      </c>
      <c r="AI10" s="4" t="s">
        <v>172</v>
      </c>
      <c r="AJ10" s="4" t="s">
        <v>173</v>
      </c>
      <c r="AK10" s="9">
        <v>10</v>
      </c>
      <c r="AL10" s="4" t="s">
        <v>174</v>
      </c>
      <c r="AM10" s="9">
        <v>20</v>
      </c>
      <c r="AN10" s="4" t="s">
        <v>175</v>
      </c>
      <c r="AO10" s="9">
        <v>14</v>
      </c>
      <c r="AP10" s="4" t="s">
        <v>176</v>
      </c>
      <c r="AQ10" s="9">
        <v>20</v>
      </c>
      <c r="AR10" s="4" t="s">
        <v>177</v>
      </c>
      <c r="AS10" s="4"/>
      <c r="AT10" s="4"/>
      <c r="AU10" s="4"/>
      <c r="AV10" s="4"/>
      <c r="AW10" s="4"/>
      <c r="AX10" s="4"/>
    </row>
    <row r="11" spans="1:50" ht="360.75" thickBot="1" x14ac:dyDescent="0.3">
      <c r="A11" s="4" t="s">
        <v>2598</v>
      </c>
      <c r="B11" s="4" t="s">
        <v>91</v>
      </c>
      <c r="C11" s="4" t="s">
        <v>92</v>
      </c>
      <c r="D11" s="4" t="s">
        <v>93</v>
      </c>
      <c r="E11" s="4" t="s">
        <v>44</v>
      </c>
      <c r="F11" s="4" t="s">
        <v>72</v>
      </c>
      <c r="G11" s="4" t="s">
        <v>46</v>
      </c>
      <c r="H11" s="4" t="s">
        <v>46</v>
      </c>
      <c r="I11" s="4" t="s">
        <v>73</v>
      </c>
      <c r="J11" s="4" t="s">
        <v>94</v>
      </c>
      <c r="K11" s="4" t="s">
        <v>75</v>
      </c>
      <c r="L11" s="4" t="s">
        <v>95</v>
      </c>
      <c r="M11" s="7" t="s">
        <v>96</v>
      </c>
      <c r="N11" s="7" t="s">
        <v>97</v>
      </c>
      <c r="O11" s="7" t="s">
        <v>98</v>
      </c>
      <c r="P11" s="7" t="s">
        <v>99</v>
      </c>
      <c r="Q11" s="4" t="s">
        <v>100</v>
      </c>
      <c r="R11" s="4" t="s">
        <v>101</v>
      </c>
      <c r="S11" s="4" t="s">
        <v>100</v>
      </c>
      <c r="T11" s="4" t="s">
        <v>57</v>
      </c>
      <c r="U11" s="4" t="s">
        <v>100</v>
      </c>
      <c r="V11" s="4" t="s">
        <v>101</v>
      </c>
      <c r="W11" s="4" t="s">
        <v>102</v>
      </c>
      <c r="X11" s="4" t="s">
        <v>57</v>
      </c>
      <c r="Y11" s="4" t="s">
        <v>56</v>
      </c>
      <c r="Z11" s="4" t="s">
        <v>58</v>
      </c>
      <c r="AA11" s="4" t="s">
        <v>56</v>
      </c>
      <c r="AB11" s="4" t="s">
        <v>58</v>
      </c>
      <c r="AC11" s="4" t="s">
        <v>56</v>
      </c>
      <c r="AD11" s="4" t="s">
        <v>103</v>
      </c>
      <c r="AE11" s="4" t="s">
        <v>61</v>
      </c>
      <c r="AF11" s="4" t="s">
        <v>82</v>
      </c>
      <c r="AG11" s="4" t="s">
        <v>83</v>
      </c>
      <c r="AH11" s="4" t="s">
        <v>82</v>
      </c>
      <c r="AI11" s="4" t="s">
        <v>104</v>
      </c>
      <c r="AJ11" s="4" t="s">
        <v>105</v>
      </c>
      <c r="AK11" s="9">
        <v>15</v>
      </c>
      <c r="AL11" s="4" t="s">
        <v>106</v>
      </c>
      <c r="AM11" s="9">
        <v>16</v>
      </c>
      <c r="AN11" s="4" t="s">
        <v>107</v>
      </c>
      <c r="AO11" s="9">
        <v>12</v>
      </c>
      <c r="AP11" s="4" t="s">
        <v>108</v>
      </c>
      <c r="AQ11" s="9">
        <v>15</v>
      </c>
      <c r="AR11" s="4" t="s">
        <v>109</v>
      </c>
      <c r="AS11" s="4"/>
      <c r="AT11" s="4"/>
      <c r="AU11" s="4"/>
      <c r="AV11" s="4"/>
      <c r="AW11" s="4"/>
      <c r="AX11" s="4"/>
    </row>
    <row r="12" spans="1:50" ht="150.75" thickBot="1" x14ac:dyDescent="0.3">
      <c r="A12" s="4" t="s">
        <v>2599</v>
      </c>
      <c r="B12" s="4" t="s">
        <v>91</v>
      </c>
      <c r="C12" s="4" t="s">
        <v>111</v>
      </c>
      <c r="D12" s="4" t="s">
        <v>43</v>
      </c>
      <c r="E12" s="4" t="s">
        <v>44</v>
      </c>
      <c r="F12" s="4" t="s">
        <v>72</v>
      </c>
      <c r="G12" s="4" t="s">
        <v>47</v>
      </c>
      <c r="H12" s="4" t="s">
        <v>47</v>
      </c>
      <c r="I12" s="4" t="s">
        <v>73</v>
      </c>
      <c r="J12" s="4" t="s">
        <v>94</v>
      </c>
      <c r="K12" s="4" t="s">
        <v>75</v>
      </c>
      <c r="L12" s="4" t="s">
        <v>112</v>
      </c>
      <c r="M12" s="7" t="s">
        <v>113</v>
      </c>
      <c r="N12" s="7" t="s">
        <v>114</v>
      </c>
      <c r="O12" s="7" t="s">
        <v>115</v>
      </c>
      <c r="P12" s="7" t="s">
        <v>116</v>
      </c>
      <c r="Q12" s="4" t="s">
        <v>56</v>
      </c>
      <c r="R12" s="4" t="s">
        <v>57</v>
      </c>
      <c r="S12" s="4" t="s">
        <v>56</v>
      </c>
      <c r="T12" s="4" t="s">
        <v>57</v>
      </c>
      <c r="U12" s="4" t="s">
        <v>56</v>
      </c>
      <c r="V12" s="4" t="s">
        <v>57</v>
      </c>
      <c r="W12" s="4" t="s">
        <v>117</v>
      </c>
      <c r="X12" s="4" t="s">
        <v>56</v>
      </c>
      <c r="Y12" s="4" t="s">
        <v>57</v>
      </c>
      <c r="Z12" s="4" t="s">
        <v>56</v>
      </c>
      <c r="AA12" s="4" t="s">
        <v>58</v>
      </c>
      <c r="AB12" s="4" t="s">
        <v>56</v>
      </c>
      <c r="AC12" s="4" t="s">
        <v>57</v>
      </c>
      <c r="AD12" s="4" t="s">
        <v>118</v>
      </c>
      <c r="AE12" s="4" t="s">
        <v>82</v>
      </c>
      <c r="AF12" s="4" t="s">
        <v>61</v>
      </c>
      <c r="AG12" s="4" t="s">
        <v>82</v>
      </c>
      <c r="AH12" s="4" t="s">
        <v>61</v>
      </c>
      <c r="AI12" s="4" t="s">
        <v>119</v>
      </c>
      <c r="AJ12" s="4" t="s">
        <v>120</v>
      </c>
      <c r="AK12" s="9">
        <v>20</v>
      </c>
      <c r="AL12" s="9">
        <v>620</v>
      </c>
      <c r="AM12" s="9">
        <v>5</v>
      </c>
      <c r="AN12" s="9">
        <v>30</v>
      </c>
      <c r="AO12" s="9">
        <v>3</v>
      </c>
      <c r="AP12" s="9">
        <v>5</v>
      </c>
      <c r="AQ12" s="9">
        <v>6</v>
      </c>
      <c r="AR12" s="9">
        <v>1</v>
      </c>
      <c r="AS12" s="4"/>
      <c r="AT12" s="4"/>
      <c r="AU12" s="4"/>
      <c r="AV12" s="4"/>
      <c r="AW12" s="4"/>
      <c r="AX12" s="4"/>
    </row>
    <row r="13" spans="1:50" ht="210.75" thickBot="1" x14ac:dyDescent="0.3">
      <c r="A13" s="4" t="s">
        <v>2623</v>
      </c>
      <c r="B13" s="4" t="s">
        <v>122</v>
      </c>
      <c r="C13" s="4" t="s">
        <v>430</v>
      </c>
      <c r="D13" s="4" t="s">
        <v>43</v>
      </c>
      <c r="E13" s="4" t="s">
        <v>44</v>
      </c>
      <c r="F13" s="4" t="s">
        <v>45</v>
      </c>
      <c r="G13" s="4" t="s">
        <v>46</v>
      </c>
      <c r="H13" s="4" t="s">
        <v>47</v>
      </c>
      <c r="I13" s="4" t="s">
        <v>73</v>
      </c>
      <c r="J13" s="4" t="s">
        <v>94</v>
      </c>
      <c r="K13" s="4" t="s">
        <v>75</v>
      </c>
      <c r="L13" s="4" t="s">
        <v>112</v>
      </c>
      <c r="M13" s="7" t="s">
        <v>431</v>
      </c>
      <c r="N13" s="7" t="s">
        <v>441</v>
      </c>
      <c r="O13" s="7" t="s">
        <v>433</v>
      </c>
      <c r="P13" s="7" t="s">
        <v>442</v>
      </c>
      <c r="Q13" s="4" t="s">
        <v>57</v>
      </c>
      <c r="R13" s="4" t="s">
        <v>56</v>
      </c>
      <c r="S13" s="4" t="s">
        <v>57</v>
      </c>
      <c r="T13" s="4" t="s">
        <v>56</v>
      </c>
      <c r="U13" s="4" t="s">
        <v>57</v>
      </c>
      <c r="V13" s="4" t="s">
        <v>56</v>
      </c>
      <c r="W13" s="4" t="s">
        <v>443</v>
      </c>
      <c r="X13" s="4" t="s">
        <v>57</v>
      </c>
      <c r="Y13" s="4" t="s">
        <v>56</v>
      </c>
      <c r="Z13" s="4" t="s">
        <v>57</v>
      </c>
      <c r="AA13" s="4" t="s">
        <v>56</v>
      </c>
      <c r="AB13" s="4" t="s">
        <v>57</v>
      </c>
      <c r="AC13" s="4" t="s">
        <v>56</v>
      </c>
      <c r="AD13" s="4" t="s">
        <v>444</v>
      </c>
      <c r="AE13" s="4" t="s">
        <v>57</v>
      </c>
      <c r="AF13" s="4" t="s">
        <v>61</v>
      </c>
      <c r="AG13" s="4" t="s">
        <v>57</v>
      </c>
      <c r="AH13" s="4" t="s">
        <v>61</v>
      </c>
      <c r="AI13" s="4" t="s">
        <v>445</v>
      </c>
      <c r="AJ13" s="4" t="s">
        <v>446</v>
      </c>
      <c r="AK13" s="9">
        <v>18</v>
      </c>
      <c r="AL13" s="4" t="s">
        <v>439</v>
      </c>
      <c r="AM13" s="9">
        <v>17</v>
      </c>
      <c r="AN13" s="4" t="s">
        <v>439</v>
      </c>
      <c r="AO13" s="9">
        <v>18</v>
      </c>
      <c r="AP13" s="4" t="s">
        <v>439</v>
      </c>
      <c r="AQ13" s="9">
        <v>17</v>
      </c>
      <c r="AR13" s="4" t="s">
        <v>439</v>
      </c>
      <c r="AS13" s="4"/>
      <c r="AT13" s="4"/>
      <c r="AU13" s="4"/>
      <c r="AV13" s="4"/>
      <c r="AW13" s="4"/>
      <c r="AX13" s="4"/>
    </row>
    <row r="14" spans="1:50" ht="210.75" thickBot="1" x14ac:dyDescent="0.3">
      <c r="A14" s="4" t="s">
        <v>2622</v>
      </c>
      <c r="B14" s="4" t="s">
        <v>122</v>
      </c>
      <c r="C14" s="4" t="s">
        <v>430</v>
      </c>
      <c r="D14" s="4" t="s">
        <v>93</v>
      </c>
      <c r="E14" s="4" t="s">
        <v>219</v>
      </c>
      <c r="F14" s="4" t="s">
        <v>45</v>
      </c>
      <c r="G14" s="4" t="s">
        <v>46</v>
      </c>
      <c r="H14" s="4" t="s">
        <v>47</v>
      </c>
      <c r="I14" s="4" t="s">
        <v>48</v>
      </c>
      <c r="J14" s="4" t="s">
        <v>94</v>
      </c>
      <c r="K14" s="4" t="s">
        <v>124</v>
      </c>
      <c r="L14" s="4" t="s">
        <v>112</v>
      </c>
      <c r="M14" s="7" t="s">
        <v>431</v>
      </c>
      <c r="N14" s="7" t="s">
        <v>432</v>
      </c>
      <c r="O14" s="7" t="s">
        <v>433</v>
      </c>
      <c r="P14" s="7" t="s">
        <v>434</v>
      </c>
      <c r="Q14" s="4" t="s">
        <v>57</v>
      </c>
      <c r="R14" s="4" t="s">
        <v>56</v>
      </c>
      <c r="S14" s="4" t="s">
        <v>57</v>
      </c>
      <c r="T14" s="4" t="s">
        <v>56</v>
      </c>
      <c r="U14" s="4" t="s">
        <v>57</v>
      </c>
      <c r="V14" s="4" t="s">
        <v>56</v>
      </c>
      <c r="W14" s="4" t="s">
        <v>435</v>
      </c>
      <c r="X14" s="4" t="s">
        <v>57</v>
      </c>
      <c r="Y14" s="4" t="s">
        <v>56</v>
      </c>
      <c r="Z14" s="4" t="s">
        <v>57</v>
      </c>
      <c r="AA14" s="4" t="s">
        <v>56</v>
      </c>
      <c r="AB14" s="4" t="s">
        <v>57</v>
      </c>
      <c r="AC14" s="4" t="s">
        <v>56</v>
      </c>
      <c r="AD14" s="4" t="s">
        <v>436</v>
      </c>
      <c r="AE14" s="4" t="s">
        <v>57</v>
      </c>
      <c r="AF14" s="4" t="s">
        <v>61</v>
      </c>
      <c r="AG14" s="4" t="s">
        <v>57</v>
      </c>
      <c r="AH14" s="4" t="s">
        <v>61</v>
      </c>
      <c r="AI14" s="4" t="s">
        <v>437</v>
      </c>
      <c r="AJ14" s="4" t="s">
        <v>438</v>
      </c>
      <c r="AK14" s="9">
        <v>18</v>
      </c>
      <c r="AL14" s="4" t="s">
        <v>439</v>
      </c>
      <c r="AM14" s="9">
        <v>17</v>
      </c>
      <c r="AN14" s="4" t="s">
        <v>439</v>
      </c>
      <c r="AO14" s="9">
        <v>18</v>
      </c>
      <c r="AP14" s="4" t="s">
        <v>439</v>
      </c>
      <c r="AQ14" s="9">
        <v>17</v>
      </c>
      <c r="AR14" s="4" t="s">
        <v>439</v>
      </c>
      <c r="AS14" s="4"/>
      <c r="AT14" s="4"/>
      <c r="AU14" s="4"/>
      <c r="AV14" s="4"/>
      <c r="AW14" s="4"/>
      <c r="AX14" s="4"/>
    </row>
    <row r="15" spans="1:50" s="12" customFormat="1" ht="210.75" thickBot="1" x14ac:dyDescent="0.3">
      <c r="A15" s="10" t="s">
        <v>2624</v>
      </c>
      <c r="B15" s="10" t="s">
        <v>122</v>
      </c>
      <c r="C15" s="10" t="s">
        <v>430</v>
      </c>
      <c r="D15" s="10" t="s">
        <v>43</v>
      </c>
      <c r="E15" s="10" t="s">
        <v>44</v>
      </c>
      <c r="F15" s="10" t="s">
        <v>45</v>
      </c>
      <c r="G15" s="10" t="s">
        <v>46</v>
      </c>
      <c r="H15" s="10" t="s">
        <v>47</v>
      </c>
      <c r="I15" s="10" t="s">
        <v>73</v>
      </c>
      <c r="J15" s="10" t="s">
        <v>94</v>
      </c>
      <c r="K15" s="10" t="s">
        <v>75</v>
      </c>
      <c r="L15" s="10" t="s">
        <v>112</v>
      </c>
      <c r="M15" s="7" t="s">
        <v>448</v>
      </c>
      <c r="N15" s="7" t="s">
        <v>449</v>
      </c>
      <c r="O15" s="7" t="s">
        <v>450</v>
      </c>
      <c r="P15" s="7" t="s">
        <v>451</v>
      </c>
      <c r="Q15" s="10" t="s">
        <v>57</v>
      </c>
      <c r="R15" s="10" t="s">
        <v>56</v>
      </c>
      <c r="S15" s="10" t="s">
        <v>57</v>
      </c>
      <c r="T15" s="10" t="s">
        <v>56</v>
      </c>
      <c r="U15" s="10" t="s">
        <v>57</v>
      </c>
      <c r="V15" s="10" t="s">
        <v>56</v>
      </c>
      <c r="W15" s="10" t="s">
        <v>452</v>
      </c>
      <c r="X15" s="10" t="s">
        <v>57</v>
      </c>
      <c r="Y15" s="10" t="s">
        <v>56</v>
      </c>
      <c r="Z15" s="10" t="s">
        <v>57</v>
      </c>
      <c r="AA15" s="10" t="s">
        <v>56</v>
      </c>
      <c r="AB15" s="10" t="s">
        <v>57</v>
      </c>
      <c r="AC15" s="10" t="s">
        <v>56</v>
      </c>
      <c r="AD15" s="10" t="s">
        <v>453</v>
      </c>
      <c r="AE15" s="10" t="s">
        <v>57</v>
      </c>
      <c r="AF15" s="10" t="s">
        <v>61</v>
      </c>
      <c r="AG15" s="10" t="s">
        <v>82</v>
      </c>
      <c r="AH15" s="10" t="s">
        <v>57</v>
      </c>
      <c r="AI15" s="10" t="s">
        <v>454</v>
      </c>
      <c r="AJ15" s="10" t="s">
        <v>446</v>
      </c>
      <c r="AK15" s="11">
        <v>17</v>
      </c>
      <c r="AL15" s="10" t="s">
        <v>455</v>
      </c>
      <c r="AM15" s="11">
        <v>18</v>
      </c>
      <c r="AN15" s="10" t="s">
        <v>455</v>
      </c>
      <c r="AO15" s="11">
        <v>17</v>
      </c>
      <c r="AP15" s="10" t="s">
        <v>455</v>
      </c>
      <c r="AQ15" s="11">
        <v>18</v>
      </c>
      <c r="AR15" s="10" t="s">
        <v>455</v>
      </c>
      <c r="AS15" s="10"/>
      <c r="AT15" s="10"/>
      <c r="AU15" s="10"/>
      <c r="AV15" s="10"/>
      <c r="AW15" s="10"/>
      <c r="AX15" s="10"/>
    </row>
    <row r="16" spans="1:50" ht="330.75" thickBot="1" x14ac:dyDescent="0.3">
      <c r="A16" s="4" t="s">
        <v>2612</v>
      </c>
      <c r="B16" s="4" t="s">
        <v>69</v>
      </c>
      <c r="C16" s="4" t="s">
        <v>290</v>
      </c>
      <c r="D16" s="4" t="s">
        <v>93</v>
      </c>
      <c r="E16" s="4" t="s">
        <v>291</v>
      </c>
      <c r="F16" s="4" t="s">
        <v>72</v>
      </c>
      <c r="G16" s="4" t="s">
        <v>46</v>
      </c>
      <c r="H16" s="4" t="s">
        <v>47</v>
      </c>
      <c r="I16" s="4" t="s">
        <v>292</v>
      </c>
      <c r="J16" s="4" t="s">
        <v>74</v>
      </c>
      <c r="K16" s="4" t="s">
        <v>124</v>
      </c>
      <c r="L16" s="4" t="s">
        <v>293</v>
      </c>
      <c r="M16" s="7" t="s">
        <v>294</v>
      </c>
      <c r="N16" s="7" t="s">
        <v>295</v>
      </c>
      <c r="O16" s="7" t="s">
        <v>296</v>
      </c>
      <c r="P16" s="7" t="s">
        <v>297</v>
      </c>
      <c r="Q16" s="4" t="s">
        <v>56</v>
      </c>
      <c r="R16" s="4" t="s">
        <v>56</v>
      </c>
      <c r="S16" s="4" t="s">
        <v>58</v>
      </c>
      <c r="T16" s="4" t="s">
        <v>56</v>
      </c>
      <c r="U16" s="4" t="s">
        <v>58</v>
      </c>
      <c r="V16" s="4" t="s">
        <v>58</v>
      </c>
      <c r="W16" s="4" t="s">
        <v>298</v>
      </c>
      <c r="X16" s="4" t="s">
        <v>58</v>
      </c>
      <c r="Y16" s="4" t="s">
        <v>56</v>
      </c>
      <c r="Z16" s="4" t="s">
        <v>58</v>
      </c>
      <c r="AA16" s="4" t="s">
        <v>56</v>
      </c>
      <c r="AB16" s="4" t="s">
        <v>58</v>
      </c>
      <c r="AC16" s="4" t="s">
        <v>58</v>
      </c>
      <c r="AD16" s="4" t="s">
        <v>299</v>
      </c>
      <c r="AE16" s="4" t="s">
        <v>82</v>
      </c>
      <c r="AF16" s="4" t="s">
        <v>82</v>
      </c>
      <c r="AG16" s="4" t="s">
        <v>83</v>
      </c>
      <c r="AH16" s="4" t="s">
        <v>83</v>
      </c>
      <c r="AI16" s="4" t="s">
        <v>300</v>
      </c>
      <c r="AJ16" s="4" t="s">
        <v>301</v>
      </c>
      <c r="AK16" s="9">
        <v>18</v>
      </c>
      <c r="AL16" s="4" t="s">
        <v>302</v>
      </c>
      <c r="AM16" s="9">
        <v>17</v>
      </c>
      <c r="AN16" s="4" t="s">
        <v>303</v>
      </c>
      <c r="AO16" s="9">
        <v>1</v>
      </c>
      <c r="AP16" s="4" t="s">
        <v>304</v>
      </c>
      <c r="AQ16" s="9">
        <v>15</v>
      </c>
      <c r="AR16" s="4" t="s">
        <v>305</v>
      </c>
      <c r="AS16" s="4"/>
      <c r="AT16" s="4"/>
      <c r="AU16" s="4"/>
      <c r="AV16" s="4"/>
      <c r="AW16" s="4"/>
      <c r="AX16" s="4"/>
    </row>
    <row r="17" spans="1:50" ht="390.75" thickBot="1" x14ac:dyDescent="0.3">
      <c r="A17" s="4" t="s">
        <v>2633</v>
      </c>
      <c r="B17" s="4" t="s">
        <v>569</v>
      </c>
      <c r="C17" s="4" t="s">
        <v>570</v>
      </c>
      <c r="D17" s="4" t="s">
        <v>43</v>
      </c>
      <c r="E17" s="4" t="s">
        <v>44</v>
      </c>
      <c r="F17" s="4" t="s">
        <v>72</v>
      </c>
      <c r="G17" s="4" t="s">
        <v>46</v>
      </c>
      <c r="H17" s="4" t="s">
        <v>47</v>
      </c>
      <c r="I17" s="4" t="s">
        <v>73</v>
      </c>
      <c r="J17" s="4" t="s">
        <v>94</v>
      </c>
      <c r="K17" s="4" t="s">
        <v>75</v>
      </c>
      <c r="L17" s="4" t="s">
        <v>51</v>
      </c>
      <c r="M17" s="7" t="s">
        <v>571</v>
      </c>
      <c r="N17" s="7" t="s">
        <v>572</v>
      </c>
      <c r="O17" s="7" t="s">
        <v>573</v>
      </c>
      <c r="P17" s="7" t="s">
        <v>574</v>
      </c>
      <c r="Q17" s="4" t="s">
        <v>56</v>
      </c>
      <c r="R17" s="4" t="s">
        <v>58</v>
      </c>
      <c r="S17" s="4" t="s">
        <v>56</v>
      </c>
      <c r="T17" s="4" t="s">
        <v>58</v>
      </c>
      <c r="U17" s="4" t="s">
        <v>100</v>
      </c>
      <c r="V17" s="4" t="s">
        <v>56</v>
      </c>
      <c r="W17" s="4" t="s">
        <v>575</v>
      </c>
      <c r="X17" s="4" t="s">
        <v>58</v>
      </c>
      <c r="Y17" s="4" t="s">
        <v>56</v>
      </c>
      <c r="Z17" s="4" t="s">
        <v>58</v>
      </c>
      <c r="AA17" s="4" t="s">
        <v>58</v>
      </c>
      <c r="AB17" s="4" t="s">
        <v>56</v>
      </c>
      <c r="AC17" s="4" t="s">
        <v>58</v>
      </c>
      <c r="AD17" s="4" t="s">
        <v>576</v>
      </c>
      <c r="AE17" s="4" t="s">
        <v>82</v>
      </c>
      <c r="AF17" s="4" t="s">
        <v>82</v>
      </c>
      <c r="AG17" s="4" t="s">
        <v>83</v>
      </c>
      <c r="AH17" s="4" t="s">
        <v>82</v>
      </c>
      <c r="AI17" s="4" t="s">
        <v>577</v>
      </c>
      <c r="AJ17" s="4" t="s">
        <v>578</v>
      </c>
      <c r="AK17" s="9">
        <v>11</v>
      </c>
      <c r="AL17" s="4" t="s">
        <v>579</v>
      </c>
      <c r="AM17" s="9">
        <v>5</v>
      </c>
      <c r="AN17" s="4" t="s">
        <v>580</v>
      </c>
      <c r="AO17" s="9">
        <v>3</v>
      </c>
      <c r="AP17" s="4" t="s">
        <v>581</v>
      </c>
      <c r="AQ17" s="9">
        <v>8</v>
      </c>
      <c r="AR17" s="4" t="s">
        <v>582</v>
      </c>
      <c r="AS17" s="4"/>
      <c r="AT17" s="4"/>
      <c r="AU17" s="4"/>
      <c r="AV17" s="4"/>
      <c r="AW17" s="4"/>
      <c r="AX17" s="4"/>
    </row>
    <row r="18" spans="1:50" ht="195.75" thickBot="1" x14ac:dyDescent="0.3">
      <c r="A18" s="4" t="s">
        <v>2634</v>
      </c>
      <c r="B18" s="4" t="s">
        <v>583</v>
      </c>
      <c r="C18" s="4" t="s">
        <v>584</v>
      </c>
      <c r="D18" s="4" t="s">
        <v>93</v>
      </c>
      <c r="E18" s="4" t="s">
        <v>44</v>
      </c>
      <c r="F18" s="4" t="s">
        <v>72</v>
      </c>
      <c r="G18" s="4" t="s">
        <v>46</v>
      </c>
      <c r="H18" s="4" t="s">
        <v>47</v>
      </c>
      <c r="I18" s="4" t="s">
        <v>73</v>
      </c>
      <c r="J18" s="4" t="s">
        <v>74</v>
      </c>
      <c r="K18" s="4" t="s">
        <v>75</v>
      </c>
      <c r="L18" s="4" t="s">
        <v>585</v>
      </c>
      <c r="M18" s="7" t="s">
        <v>586</v>
      </c>
      <c r="N18" s="7" t="s">
        <v>587</v>
      </c>
      <c r="O18" s="7" t="s">
        <v>588</v>
      </c>
      <c r="P18" s="7" t="s">
        <v>589</v>
      </c>
      <c r="Q18" s="4" t="s">
        <v>56</v>
      </c>
      <c r="R18" s="4" t="s">
        <v>57</v>
      </c>
      <c r="S18" s="4" t="s">
        <v>57</v>
      </c>
      <c r="T18" s="4" t="s">
        <v>57</v>
      </c>
      <c r="U18" s="4" t="s">
        <v>56</v>
      </c>
      <c r="V18" s="4" t="s">
        <v>56</v>
      </c>
      <c r="W18" s="4" t="s">
        <v>590</v>
      </c>
      <c r="X18" s="4" t="s">
        <v>56</v>
      </c>
      <c r="Y18" s="4" t="s">
        <v>58</v>
      </c>
      <c r="Z18" s="4" t="s">
        <v>58</v>
      </c>
      <c r="AA18" s="4" t="s">
        <v>56</v>
      </c>
      <c r="AB18" s="4" t="s">
        <v>56</v>
      </c>
      <c r="AC18" s="4" t="s">
        <v>56</v>
      </c>
      <c r="AD18" s="4" t="s">
        <v>591</v>
      </c>
      <c r="AE18" s="4" t="s">
        <v>82</v>
      </c>
      <c r="AF18" s="4" t="s">
        <v>83</v>
      </c>
      <c r="AG18" s="4" t="s">
        <v>83</v>
      </c>
      <c r="AH18" s="4" t="s">
        <v>82</v>
      </c>
      <c r="AI18" s="4" t="s">
        <v>592</v>
      </c>
      <c r="AJ18" s="4" t="s">
        <v>593</v>
      </c>
      <c r="AK18" s="9">
        <v>4</v>
      </c>
      <c r="AL18" s="4" t="s">
        <v>594</v>
      </c>
      <c r="AM18" s="9">
        <v>2</v>
      </c>
      <c r="AN18" s="4" t="s">
        <v>595</v>
      </c>
      <c r="AO18" s="9">
        <v>1</v>
      </c>
      <c r="AP18" s="4" t="s">
        <v>596</v>
      </c>
      <c r="AQ18" s="9">
        <v>20</v>
      </c>
      <c r="AR18" s="4" t="s">
        <v>597</v>
      </c>
      <c r="AS18" s="4"/>
      <c r="AT18" s="4"/>
      <c r="AU18" s="4"/>
      <c r="AV18" s="4"/>
      <c r="AW18" s="4"/>
      <c r="AX18" s="4"/>
    </row>
    <row r="19" spans="1:50" ht="195.75" thickBot="1" x14ac:dyDescent="0.3">
      <c r="A19" s="4" t="s">
        <v>2616</v>
      </c>
      <c r="B19" s="4" t="s">
        <v>122</v>
      </c>
      <c r="C19" s="4" t="s">
        <v>347</v>
      </c>
      <c r="D19" s="4" t="s">
        <v>93</v>
      </c>
      <c r="E19" s="4" t="s">
        <v>291</v>
      </c>
      <c r="F19" s="4" t="s">
        <v>72</v>
      </c>
      <c r="G19" s="4" t="s">
        <v>46</v>
      </c>
      <c r="H19" s="4" t="s">
        <v>47</v>
      </c>
      <c r="I19" s="4" t="s">
        <v>292</v>
      </c>
      <c r="J19" s="4" t="s">
        <v>204</v>
      </c>
      <c r="K19" s="4" t="s">
        <v>50</v>
      </c>
      <c r="L19" s="4" t="s">
        <v>51</v>
      </c>
      <c r="M19" s="7" t="s">
        <v>348</v>
      </c>
      <c r="N19" s="7" t="s">
        <v>349</v>
      </c>
      <c r="O19" s="7" t="s">
        <v>350</v>
      </c>
      <c r="P19" s="7" t="s">
        <v>351</v>
      </c>
      <c r="Q19" s="4" t="s">
        <v>56</v>
      </c>
      <c r="R19" s="4" t="s">
        <v>56</v>
      </c>
      <c r="S19" s="4" t="s">
        <v>56</v>
      </c>
      <c r="T19" s="4" t="s">
        <v>58</v>
      </c>
      <c r="U19" s="4" t="s">
        <v>57</v>
      </c>
      <c r="V19" s="4" t="s">
        <v>56</v>
      </c>
      <c r="W19" s="4" t="s">
        <v>352</v>
      </c>
      <c r="X19" s="4" t="s">
        <v>56</v>
      </c>
      <c r="Y19" s="4" t="s">
        <v>56</v>
      </c>
      <c r="Z19" s="4" t="s">
        <v>56</v>
      </c>
      <c r="AA19" s="4" t="s">
        <v>56</v>
      </c>
      <c r="AB19" s="4" t="s">
        <v>56</v>
      </c>
      <c r="AC19" s="4" t="s">
        <v>56</v>
      </c>
      <c r="AD19" s="4" t="s">
        <v>353</v>
      </c>
      <c r="AE19" s="4" t="s">
        <v>82</v>
      </c>
      <c r="AF19" s="4" t="s">
        <v>82</v>
      </c>
      <c r="AG19" s="4" t="s">
        <v>82</v>
      </c>
      <c r="AH19" s="4" t="s">
        <v>82</v>
      </c>
      <c r="AI19" s="4" t="s">
        <v>354</v>
      </c>
      <c r="AJ19" s="4" t="s">
        <v>355</v>
      </c>
      <c r="AK19" s="9">
        <v>8</v>
      </c>
      <c r="AL19" s="4" t="s">
        <v>356</v>
      </c>
      <c r="AM19" s="9">
        <v>5</v>
      </c>
      <c r="AN19" s="4" t="s">
        <v>357</v>
      </c>
      <c r="AO19" s="9">
        <v>1</v>
      </c>
      <c r="AP19" s="4" t="s">
        <v>358</v>
      </c>
      <c r="AQ19" s="9">
        <v>15</v>
      </c>
      <c r="AR19" s="4" t="s">
        <v>359</v>
      </c>
      <c r="AS19" s="4"/>
      <c r="AT19" s="4"/>
      <c r="AU19" s="4"/>
      <c r="AV19" s="4"/>
      <c r="AW19" s="4"/>
      <c r="AX19" s="4"/>
    </row>
    <row r="20" spans="1:50" ht="120.75" thickBot="1" x14ac:dyDescent="0.3">
      <c r="A20" s="4" t="s">
        <v>2601</v>
      </c>
      <c r="B20" s="4" t="s">
        <v>137</v>
      </c>
      <c r="C20" s="4" t="s">
        <v>138</v>
      </c>
      <c r="D20" s="4" t="s">
        <v>93</v>
      </c>
      <c r="E20" s="4" t="s">
        <v>44</v>
      </c>
      <c r="F20" s="4" t="s">
        <v>72</v>
      </c>
      <c r="G20" s="4" t="s">
        <v>46</v>
      </c>
      <c r="H20" s="4" t="s">
        <v>46</v>
      </c>
      <c r="I20" s="4" t="s">
        <v>48</v>
      </c>
      <c r="J20" s="4" t="s">
        <v>94</v>
      </c>
      <c r="K20" s="4" t="s">
        <v>75</v>
      </c>
      <c r="L20" s="4" t="s">
        <v>95</v>
      </c>
      <c r="M20" s="7" t="s">
        <v>139</v>
      </c>
      <c r="N20" s="7" t="s">
        <v>140</v>
      </c>
      <c r="O20" s="7" t="s">
        <v>141</v>
      </c>
      <c r="P20" s="7" t="s">
        <v>142</v>
      </c>
      <c r="Q20" s="4" t="s">
        <v>56</v>
      </c>
      <c r="R20" s="4" t="s">
        <v>58</v>
      </c>
      <c r="S20" s="4" t="s">
        <v>56</v>
      </c>
      <c r="T20" s="4" t="s">
        <v>58</v>
      </c>
      <c r="U20" s="4" t="s">
        <v>56</v>
      </c>
      <c r="V20" s="4" t="s">
        <v>58</v>
      </c>
      <c r="W20" s="4" t="s">
        <v>143</v>
      </c>
      <c r="X20" s="4" t="s">
        <v>56</v>
      </c>
      <c r="Y20" s="4" t="s">
        <v>58</v>
      </c>
      <c r="Z20" s="4" t="s">
        <v>56</v>
      </c>
      <c r="AA20" s="4" t="s">
        <v>58</v>
      </c>
      <c r="AB20" s="4" t="s">
        <v>56</v>
      </c>
      <c r="AC20" s="4" t="s">
        <v>58</v>
      </c>
      <c r="AD20" s="4" t="s">
        <v>144</v>
      </c>
      <c r="AE20" s="4" t="s">
        <v>61</v>
      </c>
      <c r="AF20" s="4" t="s">
        <v>82</v>
      </c>
      <c r="AG20" s="4" t="s">
        <v>83</v>
      </c>
      <c r="AH20" s="4" t="s">
        <v>82</v>
      </c>
      <c r="AI20" s="4" t="s">
        <v>145</v>
      </c>
      <c r="AJ20" s="4" t="s">
        <v>146</v>
      </c>
      <c r="AK20" s="9">
        <v>18</v>
      </c>
      <c r="AL20" s="4" t="s">
        <v>147</v>
      </c>
      <c r="AM20" s="9">
        <v>15</v>
      </c>
      <c r="AN20" s="4" t="s">
        <v>148</v>
      </c>
      <c r="AO20" s="9">
        <v>15</v>
      </c>
      <c r="AP20" s="4" t="s">
        <v>149</v>
      </c>
      <c r="AQ20" s="9">
        <v>12</v>
      </c>
      <c r="AR20" s="4" t="s">
        <v>150</v>
      </c>
      <c r="AS20" s="4"/>
      <c r="AT20" s="4"/>
      <c r="AU20" s="4"/>
      <c r="AV20" s="4"/>
      <c r="AW20" s="4"/>
      <c r="AX20" s="4"/>
    </row>
    <row r="21" spans="1:50" ht="409.6" thickBot="1" x14ac:dyDescent="0.3">
      <c r="A21" s="4" t="s">
        <v>2627</v>
      </c>
      <c r="B21" s="4" t="s">
        <v>137</v>
      </c>
      <c r="C21" s="4" t="s">
        <v>152</v>
      </c>
      <c r="D21" s="4" t="s">
        <v>43</v>
      </c>
      <c r="E21" s="4" t="s">
        <v>219</v>
      </c>
      <c r="F21" s="4" t="s">
        <v>72</v>
      </c>
      <c r="G21" s="4" t="s">
        <v>47</v>
      </c>
      <c r="H21" s="4" t="s">
        <v>47</v>
      </c>
      <c r="I21" s="4" t="s">
        <v>73</v>
      </c>
      <c r="J21" s="4" t="s">
        <v>94</v>
      </c>
      <c r="K21" s="4" t="s">
        <v>75</v>
      </c>
      <c r="L21" s="4" t="s">
        <v>51</v>
      </c>
      <c r="M21" s="7" t="s">
        <v>485</v>
      </c>
      <c r="N21" s="7" t="s">
        <v>486</v>
      </c>
      <c r="O21" s="7" t="s">
        <v>487</v>
      </c>
      <c r="P21" s="7" t="s">
        <v>488</v>
      </c>
      <c r="Q21" s="4" t="s">
        <v>56</v>
      </c>
      <c r="R21" s="4" t="s">
        <v>56</v>
      </c>
      <c r="S21" s="4" t="s">
        <v>56</v>
      </c>
      <c r="T21" s="4" t="s">
        <v>56</v>
      </c>
      <c r="U21" s="4" t="s">
        <v>56</v>
      </c>
      <c r="V21" s="4" t="s">
        <v>56</v>
      </c>
      <c r="W21" s="4" t="s">
        <v>489</v>
      </c>
      <c r="X21" s="4" t="s">
        <v>56</v>
      </c>
      <c r="Y21" s="4" t="s">
        <v>56</v>
      </c>
      <c r="Z21" s="4" t="s">
        <v>56</v>
      </c>
      <c r="AA21" s="4" t="s">
        <v>56</v>
      </c>
      <c r="AB21" s="4" t="s">
        <v>56</v>
      </c>
      <c r="AC21" s="4" t="s">
        <v>56</v>
      </c>
      <c r="AD21" s="4" t="s">
        <v>490</v>
      </c>
      <c r="AE21" s="4" t="s">
        <v>82</v>
      </c>
      <c r="AF21" s="4" t="s">
        <v>82</v>
      </c>
      <c r="AG21" s="4" t="s">
        <v>82</v>
      </c>
      <c r="AH21" s="4" t="s">
        <v>82</v>
      </c>
      <c r="AI21" s="4" t="s">
        <v>491</v>
      </c>
      <c r="AJ21" s="4" t="s">
        <v>301</v>
      </c>
      <c r="AK21" s="9">
        <v>18</v>
      </c>
      <c r="AL21" s="4" t="s">
        <v>492</v>
      </c>
      <c r="AM21" s="9">
        <v>18</v>
      </c>
      <c r="AN21" s="4" t="s">
        <v>493</v>
      </c>
      <c r="AO21" s="9">
        <v>1</v>
      </c>
      <c r="AP21" s="4" t="s">
        <v>494</v>
      </c>
      <c r="AQ21" s="9">
        <v>18</v>
      </c>
      <c r="AR21" s="4" t="s">
        <v>495</v>
      </c>
      <c r="AS21" s="4"/>
      <c r="AT21" s="4"/>
      <c r="AU21" s="4"/>
      <c r="AV21" s="4"/>
      <c r="AW21" s="4"/>
      <c r="AX21" s="4"/>
    </row>
    <row r="22" spans="1:50" ht="409.6" thickBot="1" x14ac:dyDescent="0.3">
      <c r="A22" s="4" t="s">
        <v>2637</v>
      </c>
      <c r="B22" s="4" t="s">
        <v>628</v>
      </c>
      <c r="C22" s="4" t="s">
        <v>629</v>
      </c>
      <c r="D22" s="4" t="s">
        <v>630</v>
      </c>
      <c r="E22" s="4" t="s">
        <v>291</v>
      </c>
      <c r="F22" s="4" t="s">
        <v>45</v>
      </c>
      <c r="G22" s="4" t="s">
        <v>46</v>
      </c>
      <c r="H22" s="4" t="s">
        <v>375</v>
      </c>
      <c r="I22" s="4" t="s">
        <v>261</v>
      </c>
      <c r="J22" s="4" t="s">
        <v>85</v>
      </c>
      <c r="K22" s="4" t="s">
        <v>263</v>
      </c>
      <c r="L22" s="4" t="s">
        <v>631</v>
      </c>
      <c r="M22" s="7" t="s">
        <v>632</v>
      </c>
      <c r="N22" s="7" t="s">
        <v>633</v>
      </c>
      <c r="O22" s="7" t="s">
        <v>634</v>
      </c>
      <c r="P22" s="7" t="s">
        <v>635</v>
      </c>
      <c r="Q22" s="4" t="s">
        <v>58</v>
      </c>
      <c r="R22" s="4" t="s">
        <v>57</v>
      </c>
      <c r="S22" s="4" t="s">
        <v>56</v>
      </c>
      <c r="T22" s="4" t="s">
        <v>100</v>
      </c>
      <c r="U22" s="4" t="s">
        <v>56</v>
      </c>
      <c r="V22" s="4" t="s">
        <v>56</v>
      </c>
      <c r="W22" s="4" t="s">
        <v>636</v>
      </c>
      <c r="X22" s="4" t="s">
        <v>58</v>
      </c>
      <c r="Y22" s="4" t="s">
        <v>58</v>
      </c>
      <c r="Z22" s="4" t="s">
        <v>56</v>
      </c>
      <c r="AA22" s="4" t="s">
        <v>56</v>
      </c>
      <c r="AB22" s="4" t="s">
        <v>100</v>
      </c>
      <c r="AC22" s="4" t="s">
        <v>58</v>
      </c>
      <c r="AD22" s="4" t="s">
        <v>637</v>
      </c>
      <c r="AE22" s="4" t="s">
        <v>83</v>
      </c>
      <c r="AF22" s="4" t="s">
        <v>82</v>
      </c>
      <c r="AG22" s="4" t="s">
        <v>83</v>
      </c>
      <c r="AH22" s="4" t="s">
        <v>61</v>
      </c>
      <c r="AI22" s="4" t="s">
        <v>638</v>
      </c>
      <c r="AJ22" s="4" t="s">
        <v>639</v>
      </c>
      <c r="AK22" s="9">
        <v>18</v>
      </c>
      <c r="AL22" s="4" t="s">
        <v>640</v>
      </c>
      <c r="AM22" s="9">
        <v>20</v>
      </c>
      <c r="AN22" s="4" t="s">
        <v>641</v>
      </c>
      <c r="AO22" s="9">
        <v>6</v>
      </c>
      <c r="AP22" s="4" t="s">
        <v>642</v>
      </c>
      <c r="AQ22" s="9">
        <v>16</v>
      </c>
      <c r="AR22" s="4" t="s">
        <v>643</v>
      </c>
      <c r="AS22" s="4"/>
      <c r="AT22" s="4"/>
      <c r="AU22" s="4"/>
      <c r="AV22" s="4"/>
      <c r="AW22" s="4"/>
      <c r="AX22" s="4"/>
    </row>
    <row r="23" spans="1:50" ht="195.75" thickBot="1" x14ac:dyDescent="0.3">
      <c r="A23" s="4" t="s">
        <v>2618</v>
      </c>
      <c r="B23" s="4" t="s">
        <v>69</v>
      </c>
      <c r="C23" s="4" t="s">
        <v>374</v>
      </c>
      <c r="D23" s="4" t="s">
        <v>93</v>
      </c>
      <c r="E23" s="4" t="s">
        <v>219</v>
      </c>
      <c r="F23" s="4" t="s">
        <v>45</v>
      </c>
      <c r="G23" s="4" t="s">
        <v>46</v>
      </c>
      <c r="H23" s="4" t="s">
        <v>375</v>
      </c>
      <c r="I23" s="4" t="s">
        <v>292</v>
      </c>
      <c r="J23" s="4" t="s">
        <v>74</v>
      </c>
      <c r="K23" s="4" t="s">
        <v>50</v>
      </c>
      <c r="L23" s="4" t="s">
        <v>51</v>
      </c>
      <c r="M23" s="7" t="s">
        <v>376</v>
      </c>
      <c r="N23" s="7" t="s">
        <v>377</v>
      </c>
      <c r="O23" s="7" t="s">
        <v>378</v>
      </c>
      <c r="P23" s="7" t="s">
        <v>379</v>
      </c>
      <c r="Q23" s="4" t="s">
        <v>56</v>
      </c>
      <c r="R23" s="4" t="s">
        <v>56</v>
      </c>
      <c r="S23" s="4" t="s">
        <v>56</v>
      </c>
      <c r="T23" s="4" t="s">
        <v>58</v>
      </c>
      <c r="U23" s="4" t="s">
        <v>56</v>
      </c>
      <c r="V23" s="4" t="s">
        <v>58</v>
      </c>
      <c r="W23" s="4" t="s">
        <v>380</v>
      </c>
      <c r="X23" s="4" t="s">
        <v>58</v>
      </c>
      <c r="Y23" s="4" t="s">
        <v>56</v>
      </c>
      <c r="Z23" s="4" t="s">
        <v>56</v>
      </c>
      <c r="AA23" s="4" t="s">
        <v>56</v>
      </c>
      <c r="AB23" s="4" t="s">
        <v>56</v>
      </c>
      <c r="AC23" s="4" t="s">
        <v>56</v>
      </c>
      <c r="AD23" s="4" t="s">
        <v>381</v>
      </c>
      <c r="AE23" s="4" t="s">
        <v>61</v>
      </c>
      <c r="AF23" s="4" t="s">
        <v>61</v>
      </c>
      <c r="AG23" s="4" t="s">
        <v>61</v>
      </c>
      <c r="AH23" s="4" t="s">
        <v>82</v>
      </c>
      <c r="AI23" s="4" t="s">
        <v>382</v>
      </c>
      <c r="AJ23" s="4" t="s">
        <v>383</v>
      </c>
      <c r="AK23" s="9">
        <v>9</v>
      </c>
      <c r="AL23" s="4" t="s">
        <v>384</v>
      </c>
      <c r="AM23" s="9">
        <v>12</v>
      </c>
      <c r="AN23" s="4" t="s">
        <v>385</v>
      </c>
      <c r="AO23" s="9">
        <v>5</v>
      </c>
      <c r="AP23" s="4" t="s">
        <v>386</v>
      </c>
      <c r="AQ23" s="9">
        <v>15</v>
      </c>
      <c r="AR23" s="4" t="s">
        <v>387</v>
      </c>
      <c r="AS23" s="4"/>
      <c r="AT23" s="4"/>
      <c r="AU23" s="4"/>
      <c r="AV23" s="4"/>
      <c r="AW23" s="4"/>
      <c r="AX23" s="4"/>
    </row>
    <row r="24" spans="1:50" ht="120.75" thickBot="1" x14ac:dyDescent="0.3">
      <c r="A24" s="4" t="s">
        <v>2597</v>
      </c>
      <c r="B24" s="4" t="s">
        <v>69</v>
      </c>
      <c r="C24" s="4" t="s">
        <v>70</v>
      </c>
      <c r="D24" s="4" t="s">
        <v>43</v>
      </c>
      <c r="E24" s="4" t="s">
        <v>71</v>
      </c>
      <c r="F24" s="4" t="s">
        <v>72</v>
      </c>
      <c r="G24" s="4" t="s">
        <v>46</v>
      </c>
      <c r="H24" s="4" t="s">
        <v>46</v>
      </c>
      <c r="I24" s="4" t="s">
        <v>73</v>
      </c>
      <c r="J24" s="4" t="s">
        <v>74</v>
      </c>
      <c r="K24" s="4" t="s">
        <v>75</v>
      </c>
      <c r="L24" s="4" t="s">
        <v>51</v>
      </c>
      <c r="M24" s="7" t="s">
        <v>76</v>
      </c>
      <c r="N24" s="7" t="s">
        <v>77</v>
      </c>
      <c r="O24" s="7" t="s">
        <v>78</v>
      </c>
      <c r="P24" s="7" t="s">
        <v>79</v>
      </c>
      <c r="Q24" s="4" t="s">
        <v>56</v>
      </c>
      <c r="R24" s="4" t="s">
        <v>56</v>
      </c>
      <c r="S24" s="4" t="s">
        <v>58</v>
      </c>
      <c r="T24" s="4" t="s">
        <v>56</v>
      </c>
      <c r="U24" s="4" t="s">
        <v>56</v>
      </c>
      <c r="V24" s="4" t="s">
        <v>58</v>
      </c>
      <c r="W24" s="4" t="s">
        <v>80</v>
      </c>
      <c r="X24" s="4" t="s">
        <v>56</v>
      </c>
      <c r="Y24" s="4" t="s">
        <v>56</v>
      </c>
      <c r="Z24" s="4" t="s">
        <v>58</v>
      </c>
      <c r="AA24" s="4" t="s">
        <v>56</v>
      </c>
      <c r="AB24" s="4" t="s">
        <v>58</v>
      </c>
      <c r="AC24" s="4" t="s">
        <v>56</v>
      </c>
      <c r="AD24" s="4" t="s">
        <v>81</v>
      </c>
      <c r="AE24" s="4" t="s">
        <v>82</v>
      </c>
      <c r="AF24" s="4" t="s">
        <v>83</v>
      </c>
      <c r="AG24" s="4" t="s">
        <v>83</v>
      </c>
      <c r="AH24" s="4" t="s">
        <v>61</v>
      </c>
      <c r="AI24" s="4" t="s">
        <v>84</v>
      </c>
      <c r="AJ24" s="4" t="s">
        <v>85</v>
      </c>
      <c r="AK24" s="9">
        <v>15</v>
      </c>
      <c r="AL24" s="4" t="s">
        <v>86</v>
      </c>
      <c r="AM24" s="9">
        <v>16</v>
      </c>
      <c r="AN24" s="4" t="s">
        <v>87</v>
      </c>
      <c r="AO24" s="9">
        <v>4</v>
      </c>
      <c r="AP24" s="4" t="s">
        <v>88</v>
      </c>
      <c r="AQ24" s="9">
        <v>18</v>
      </c>
      <c r="AR24" s="4" t="s">
        <v>89</v>
      </c>
      <c r="AS24" s="4"/>
      <c r="AT24" s="4"/>
      <c r="AU24" s="4"/>
      <c r="AV24" s="4"/>
      <c r="AW24" s="4"/>
      <c r="AX24" s="4"/>
    </row>
    <row r="25" spans="1:50" ht="105.75" thickBot="1" x14ac:dyDescent="0.3">
      <c r="A25" s="4" t="s">
        <v>2631</v>
      </c>
      <c r="B25" s="4" t="s">
        <v>541</v>
      </c>
      <c r="C25" s="4" t="s">
        <v>85</v>
      </c>
      <c r="D25" s="4" t="s">
        <v>93</v>
      </c>
      <c r="E25" s="4" t="s">
        <v>513</v>
      </c>
      <c r="F25" s="4" t="s">
        <v>72</v>
      </c>
      <c r="G25" s="4" t="s">
        <v>47</v>
      </c>
      <c r="H25" s="4" t="s">
        <v>47</v>
      </c>
      <c r="I25" s="4" t="s">
        <v>292</v>
      </c>
      <c r="J25" s="4" t="s">
        <v>204</v>
      </c>
      <c r="K25" s="4" t="s">
        <v>50</v>
      </c>
      <c r="L25" s="4" t="s">
        <v>51</v>
      </c>
      <c r="M25" s="7" t="s">
        <v>542</v>
      </c>
      <c r="N25" s="7" t="s">
        <v>543</v>
      </c>
      <c r="O25" s="7" t="s">
        <v>544</v>
      </c>
      <c r="P25" s="7" t="s">
        <v>545</v>
      </c>
      <c r="Q25" s="4" t="s">
        <v>56</v>
      </c>
      <c r="R25" s="4" t="s">
        <v>58</v>
      </c>
      <c r="S25" s="4" t="s">
        <v>58</v>
      </c>
      <c r="T25" s="4" t="s">
        <v>58</v>
      </c>
      <c r="U25" s="4" t="s">
        <v>58</v>
      </c>
      <c r="V25" s="4" t="s">
        <v>58</v>
      </c>
      <c r="W25" s="4" t="s">
        <v>546</v>
      </c>
      <c r="X25" s="4" t="s">
        <v>56</v>
      </c>
      <c r="Y25" s="4" t="s">
        <v>56</v>
      </c>
      <c r="Z25" s="4" t="s">
        <v>56</v>
      </c>
      <c r="AA25" s="4" t="s">
        <v>58</v>
      </c>
      <c r="AB25" s="4" t="s">
        <v>58</v>
      </c>
      <c r="AC25" s="4" t="s">
        <v>56</v>
      </c>
      <c r="AD25" s="4" t="s">
        <v>547</v>
      </c>
      <c r="AE25" s="4" t="s">
        <v>82</v>
      </c>
      <c r="AF25" s="4" t="s">
        <v>83</v>
      </c>
      <c r="AG25" s="4" t="s">
        <v>82</v>
      </c>
      <c r="AH25" s="4" t="s">
        <v>61</v>
      </c>
      <c r="AI25" s="4" t="s">
        <v>548</v>
      </c>
      <c r="AJ25" s="4" t="s">
        <v>549</v>
      </c>
      <c r="AK25" s="9">
        <v>10</v>
      </c>
      <c r="AL25" s="4" t="s">
        <v>550</v>
      </c>
      <c r="AM25" s="9">
        <v>5</v>
      </c>
      <c r="AN25" s="4" t="s">
        <v>551</v>
      </c>
      <c r="AO25" s="9">
        <v>1</v>
      </c>
      <c r="AP25" s="4" t="s">
        <v>552</v>
      </c>
      <c r="AQ25" s="9">
        <v>15</v>
      </c>
      <c r="AR25" s="4" t="s">
        <v>553</v>
      </c>
      <c r="AS25" s="4"/>
      <c r="AT25" s="4"/>
      <c r="AU25" s="4"/>
      <c r="AV25" s="4"/>
      <c r="AW25" s="4"/>
      <c r="AX25" s="4"/>
    </row>
    <row r="26" spans="1:50" ht="150.75" thickBot="1" x14ac:dyDescent="0.3">
      <c r="A26" s="4" t="s">
        <v>2638</v>
      </c>
      <c r="B26" s="4" t="s">
        <v>69</v>
      </c>
      <c r="C26" s="4" t="s">
        <v>645</v>
      </c>
      <c r="D26" s="4" t="s">
        <v>43</v>
      </c>
      <c r="E26" s="4" t="s">
        <v>44</v>
      </c>
      <c r="F26" s="4" t="s">
        <v>72</v>
      </c>
      <c r="G26" s="4" t="s">
        <v>46</v>
      </c>
      <c r="H26" s="4" t="s">
        <v>47</v>
      </c>
      <c r="I26" s="4" t="s">
        <v>48</v>
      </c>
      <c r="J26" s="4" t="s">
        <v>49</v>
      </c>
      <c r="K26" s="4" t="s">
        <v>124</v>
      </c>
      <c r="L26" s="4" t="s">
        <v>51</v>
      </c>
      <c r="M26" s="7" t="s">
        <v>646</v>
      </c>
      <c r="N26" s="7" t="s">
        <v>647</v>
      </c>
      <c r="O26" s="7" t="s">
        <v>648</v>
      </c>
      <c r="P26" s="7" t="s">
        <v>649</v>
      </c>
      <c r="Q26" s="4" t="s">
        <v>56</v>
      </c>
      <c r="R26" s="4" t="s">
        <v>56</v>
      </c>
      <c r="S26" s="4" t="s">
        <v>56</v>
      </c>
      <c r="T26" s="4" t="s">
        <v>56</v>
      </c>
      <c r="U26" s="4" t="s">
        <v>56</v>
      </c>
      <c r="V26" s="4" t="s">
        <v>56</v>
      </c>
      <c r="W26" s="4" t="s">
        <v>650</v>
      </c>
      <c r="X26" s="4" t="s">
        <v>56</v>
      </c>
      <c r="Y26" s="4" t="s">
        <v>56</v>
      </c>
      <c r="Z26" s="4" t="s">
        <v>56</v>
      </c>
      <c r="AA26" s="4" t="s">
        <v>56</v>
      </c>
      <c r="AB26" s="4" t="s">
        <v>56</v>
      </c>
      <c r="AC26" s="4" t="s">
        <v>56</v>
      </c>
      <c r="AD26" s="4" t="s">
        <v>651</v>
      </c>
      <c r="AE26" s="4" t="s">
        <v>82</v>
      </c>
      <c r="AF26" s="4" t="s">
        <v>82</v>
      </c>
      <c r="AG26" s="4" t="s">
        <v>82</v>
      </c>
      <c r="AH26" s="4" t="s">
        <v>82</v>
      </c>
      <c r="AI26" s="4" t="s">
        <v>652</v>
      </c>
      <c r="AJ26" s="4" t="s">
        <v>653</v>
      </c>
      <c r="AK26" s="9">
        <v>10</v>
      </c>
      <c r="AL26" s="4" t="s">
        <v>654</v>
      </c>
      <c r="AM26" s="9">
        <v>5</v>
      </c>
      <c r="AN26" s="4" t="s">
        <v>655</v>
      </c>
      <c r="AO26" s="9">
        <v>1</v>
      </c>
      <c r="AP26" s="4" t="s">
        <v>656</v>
      </c>
      <c r="AQ26" s="9">
        <v>15</v>
      </c>
      <c r="AR26" s="4" t="s">
        <v>657</v>
      </c>
      <c r="AS26" s="4"/>
      <c r="AT26" s="4"/>
      <c r="AU26" s="4"/>
      <c r="AV26" s="4"/>
      <c r="AW26" s="4"/>
      <c r="AX26" s="4"/>
    </row>
    <row r="27" spans="1:50" ht="60.75" thickBot="1" x14ac:dyDescent="0.3">
      <c r="A27" s="4" t="s">
        <v>2636</v>
      </c>
      <c r="B27" s="4" t="s">
        <v>614</v>
      </c>
      <c r="C27" s="4" t="s">
        <v>615</v>
      </c>
      <c r="D27" s="4" t="s">
        <v>93</v>
      </c>
      <c r="E27" s="4" t="s">
        <v>44</v>
      </c>
      <c r="F27" s="4" t="s">
        <v>45</v>
      </c>
      <c r="G27" s="4" t="s">
        <v>46</v>
      </c>
      <c r="H27" s="4" t="s">
        <v>47</v>
      </c>
      <c r="I27" s="4" t="s">
        <v>73</v>
      </c>
      <c r="J27" s="4" t="s">
        <v>74</v>
      </c>
      <c r="K27" s="4" t="s">
        <v>75</v>
      </c>
      <c r="L27" s="4" t="s">
        <v>112</v>
      </c>
      <c r="M27" s="7" t="s">
        <v>616</v>
      </c>
      <c r="N27" s="7" t="s">
        <v>617</v>
      </c>
      <c r="O27" s="7" t="s">
        <v>618</v>
      </c>
      <c r="P27" s="7" t="s">
        <v>619</v>
      </c>
      <c r="Q27" s="4" t="s">
        <v>100</v>
      </c>
      <c r="R27" s="4" t="s">
        <v>100</v>
      </c>
      <c r="S27" s="4" t="s">
        <v>100</v>
      </c>
      <c r="T27" s="4" t="s">
        <v>57</v>
      </c>
      <c r="U27" s="4" t="s">
        <v>100</v>
      </c>
      <c r="V27" s="4" t="s">
        <v>100</v>
      </c>
      <c r="W27" s="4" t="s">
        <v>620</v>
      </c>
      <c r="X27" s="4" t="s">
        <v>56</v>
      </c>
      <c r="Y27" s="4" t="s">
        <v>56</v>
      </c>
      <c r="Z27" s="4" t="s">
        <v>56</v>
      </c>
      <c r="AA27" s="4" t="s">
        <v>56</v>
      </c>
      <c r="AB27" s="4" t="s">
        <v>56</v>
      </c>
      <c r="AC27" s="4" t="s">
        <v>56</v>
      </c>
      <c r="AD27" s="4" t="s">
        <v>621</v>
      </c>
      <c r="AE27" s="4" t="s">
        <v>82</v>
      </c>
      <c r="AF27" s="4" t="s">
        <v>82</v>
      </c>
      <c r="AG27" s="4" t="s">
        <v>83</v>
      </c>
      <c r="AH27" s="4" t="s">
        <v>83</v>
      </c>
      <c r="AI27" s="4" t="s">
        <v>622</v>
      </c>
      <c r="AJ27" s="4" t="s">
        <v>623</v>
      </c>
      <c r="AK27" s="9">
        <v>15</v>
      </c>
      <c r="AL27" s="4" t="s">
        <v>624</v>
      </c>
      <c r="AM27" s="9">
        <v>18</v>
      </c>
      <c r="AN27" s="4" t="s">
        <v>625</v>
      </c>
      <c r="AO27" s="9">
        <v>1</v>
      </c>
      <c r="AP27" s="4" t="s">
        <v>626</v>
      </c>
      <c r="AQ27" s="9">
        <v>5</v>
      </c>
      <c r="AR27" s="4" t="s">
        <v>627</v>
      </c>
      <c r="AS27" s="4"/>
      <c r="AT27" s="4"/>
      <c r="AU27" s="4"/>
      <c r="AV27" s="4"/>
      <c r="AW27" s="4"/>
      <c r="AX27" s="4"/>
    </row>
    <row r="28" spans="1:50" ht="409.6" thickBot="1" x14ac:dyDescent="0.3">
      <c r="A28" s="4" t="s">
        <v>2644</v>
      </c>
      <c r="B28" s="4" t="s">
        <v>69</v>
      </c>
      <c r="C28" s="4" t="s">
        <v>720</v>
      </c>
      <c r="D28" s="4" t="s">
        <v>43</v>
      </c>
      <c r="E28" s="4" t="s">
        <v>219</v>
      </c>
      <c r="F28" s="4" t="s">
        <v>45</v>
      </c>
      <c r="G28" s="4" t="s">
        <v>47</v>
      </c>
      <c r="H28" s="4" t="s">
        <v>721</v>
      </c>
      <c r="I28" s="4" t="s">
        <v>261</v>
      </c>
      <c r="J28" s="4" t="s">
        <v>134</v>
      </c>
      <c r="K28" s="4" t="s">
        <v>263</v>
      </c>
      <c r="L28" s="4" t="s">
        <v>134</v>
      </c>
      <c r="M28" s="7" t="s">
        <v>722</v>
      </c>
      <c r="N28" s="7" t="s">
        <v>723</v>
      </c>
      <c r="O28" s="7" t="s">
        <v>724</v>
      </c>
      <c r="P28" s="7" t="s">
        <v>725</v>
      </c>
      <c r="Q28" s="4" t="s">
        <v>56</v>
      </c>
      <c r="R28" s="4" t="s">
        <v>100</v>
      </c>
      <c r="S28" s="4" t="s">
        <v>100</v>
      </c>
      <c r="T28" s="4" t="s">
        <v>100</v>
      </c>
      <c r="U28" s="4" t="s">
        <v>100</v>
      </c>
      <c r="V28" s="4" t="s">
        <v>57</v>
      </c>
      <c r="W28" s="4" t="s">
        <v>726</v>
      </c>
      <c r="X28" s="4" t="s">
        <v>58</v>
      </c>
      <c r="Y28" s="4" t="s">
        <v>58</v>
      </c>
      <c r="Z28" s="4" t="s">
        <v>58</v>
      </c>
      <c r="AA28" s="4" t="s">
        <v>56</v>
      </c>
      <c r="AB28" s="4" t="s">
        <v>56</v>
      </c>
      <c r="AC28" s="4" t="s">
        <v>58</v>
      </c>
      <c r="AD28" s="4" t="s">
        <v>727</v>
      </c>
      <c r="AE28" s="4" t="s">
        <v>82</v>
      </c>
      <c r="AF28" s="4" t="s">
        <v>61</v>
      </c>
      <c r="AG28" s="4" t="s">
        <v>82</v>
      </c>
      <c r="AH28" s="4" t="s">
        <v>82</v>
      </c>
      <c r="AI28" s="4" t="s">
        <v>728</v>
      </c>
      <c r="AJ28" s="4" t="s">
        <v>729</v>
      </c>
      <c r="AK28" s="9">
        <v>20</v>
      </c>
      <c r="AL28" s="4" t="s">
        <v>730</v>
      </c>
      <c r="AM28" s="9">
        <v>16</v>
      </c>
      <c r="AN28" s="4" t="s">
        <v>731</v>
      </c>
      <c r="AO28" s="9">
        <v>9</v>
      </c>
      <c r="AP28" s="4" t="s">
        <v>732</v>
      </c>
      <c r="AQ28" s="9">
        <v>19</v>
      </c>
      <c r="AR28" s="4" t="s">
        <v>733</v>
      </c>
      <c r="AS28" s="4"/>
      <c r="AT28" s="4"/>
      <c r="AU28" s="4"/>
      <c r="AV28" s="4"/>
      <c r="AW28" s="4"/>
      <c r="AX28" s="4"/>
    </row>
    <row r="29" spans="1:50" ht="135.75" thickBot="1" x14ac:dyDescent="0.3">
      <c r="A29" s="4" t="s">
        <v>2640</v>
      </c>
      <c r="B29" s="4" t="s">
        <v>668</v>
      </c>
      <c r="C29" s="4" t="s">
        <v>668</v>
      </c>
      <c r="D29" s="4" t="s">
        <v>93</v>
      </c>
      <c r="E29" s="4" t="s">
        <v>291</v>
      </c>
      <c r="F29" s="4" t="s">
        <v>72</v>
      </c>
      <c r="G29" s="4" t="s">
        <v>46</v>
      </c>
      <c r="H29" s="4" t="s">
        <v>165</v>
      </c>
      <c r="I29" s="4" t="s">
        <v>292</v>
      </c>
      <c r="J29" s="4" t="s">
        <v>94</v>
      </c>
      <c r="K29" s="4" t="s">
        <v>124</v>
      </c>
      <c r="L29" s="4" t="s">
        <v>51</v>
      </c>
      <c r="M29" s="7" t="s">
        <v>669</v>
      </c>
      <c r="N29" s="7" t="s">
        <v>670</v>
      </c>
      <c r="O29" s="7" t="s">
        <v>671</v>
      </c>
      <c r="P29" s="7" t="s">
        <v>672</v>
      </c>
      <c r="Q29" s="4" t="s">
        <v>56</v>
      </c>
      <c r="R29" s="4" t="s">
        <v>56</v>
      </c>
      <c r="S29" s="4" t="s">
        <v>56</v>
      </c>
      <c r="T29" s="4" t="s">
        <v>56</v>
      </c>
      <c r="U29" s="4" t="s">
        <v>56</v>
      </c>
      <c r="V29" s="4" t="s">
        <v>56</v>
      </c>
      <c r="W29" s="4" t="s">
        <v>673</v>
      </c>
      <c r="X29" s="4" t="s">
        <v>56</v>
      </c>
      <c r="Y29" s="4" t="s">
        <v>56</v>
      </c>
      <c r="Z29" s="4" t="s">
        <v>56</v>
      </c>
      <c r="AA29" s="4" t="s">
        <v>56</v>
      </c>
      <c r="AB29" s="4" t="s">
        <v>56</v>
      </c>
      <c r="AC29" s="4" t="s">
        <v>56</v>
      </c>
      <c r="AD29" s="4" t="s">
        <v>674</v>
      </c>
      <c r="AE29" s="4" t="s">
        <v>82</v>
      </c>
      <c r="AF29" s="4" t="s">
        <v>82</v>
      </c>
      <c r="AG29" s="4" t="s">
        <v>82</v>
      </c>
      <c r="AH29" s="4" t="s">
        <v>82</v>
      </c>
      <c r="AI29" s="4" t="s">
        <v>675</v>
      </c>
      <c r="AJ29" s="4" t="s">
        <v>676</v>
      </c>
      <c r="AK29" s="9">
        <v>5</v>
      </c>
      <c r="AL29" s="4" t="s">
        <v>677</v>
      </c>
      <c r="AM29" s="9">
        <v>5</v>
      </c>
      <c r="AN29" s="4" t="s">
        <v>678</v>
      </c>
      <c r="AO29" s="9">
        <v>2</v>
      </c>
      <c r="AP29" s="4" t="s">
        <v>679</v>
      </c>
      <c r="AQ29" s="9">
        <v>15</v>
      </c>
      <c r="AR29" s="4" t="s">
        <v>680</v>
      </c>
      <c r="AS29" s="4"/>
      <c r="AT29" s="4"/>
      <c r="AU29" s="4"/>
      <c r="AV29" s="4"/>
      <c r="AW29" s="4"/>
      <c r="AX29" s="4"/>
    </row>
    <row r="30" spans="1:50" ht="60.75" thickBot="1" x14ac:dyDescent="0.3">
      <c r="A30" s="4" t="s">
        <v>2619</v>
      </c>
      <c r="B30" s="4" t="s">
        <v>389</v>
      </c>
      <c r="C30" s="4" t="s">
        <v>390</v>
      </c>
      <c r="D30" s="4" t="s">
        <v>43</v>
      </c>
      <c r="E30" s="4" t="s">
        <v>291</v>
      </c>
      <c r="F30" s="4" t="s">
        <v>72</v>
      </c>
      <c r="G30" s="4" t="s">
        <v>46</v>
      </c>
      <c r="H30" s="4" t="s">
        <v>46</v>
      </c>
      <c r="I30" s="4" t="s">
        <v>73</v>
      </c>
      <c r="J30" s="4" t="s">
        <v>74</v>
      </c>
      <c r="K30" s="4" t="s">
        <v>75</v>
      </c>
      <c r="L30" s="4" t="s">
        <v>112</v>
      </c>
      <c r="M30" s="7" t="s">
        <v>391</v>
      </c>
      <c r="N30" s="7" t="s">
        <v>392</v>
      </c>
      <c r="O30" s="7" t="s">
        <v>393</v>
      </c>
      <c r="P30" s="7" t="s">
        <v>394</v>
      </c>
      <c r="Q30" s="4" t="s">
        <v>57</v>
      </c>
      <c r="R30" s="4" t="s">
        <v>56</v>
      </c>
      <c r="S30" s="4" t="s">
        <v>100</v>
      </c>
      <c r="T30" s="4" t="s">
        <v>57</v>
      </c>
      <c r="U30" s="4" t="s">
        <v>56</v>
      </c>
      <c r="V30" s="4" t="s">
        <v>57</v>
      </c>
      <c r="W30" s="4" t="s">
        <v>395</v>
      </c>
      <c r="X30" s="4" t="s">
        <v>56</v>
      </c>
      <c r="Y30" s="4" t="s">
        <v>100</v>
      </c>
      <c r="Z30" s="4" t="s">
        <v>56</v>
      </c>
      <c r="AA30" s="4" t="s">
        <v>57</v>
      </c>
      <c r="AB30" s="4" t="s">
        <v>56</v>
      </c>
      <c r="AC30" s="4" t="s">
        <v>56</v>
      </c>
      <c r="AD30" s="4" t="s">
        <v>396</v>
      </c>
      <c r="AE30" s="4" t="s">
        <v>82</v>
      </c>
      <c r="AF30" s="4" t="s">
        <v>61</v>
      </c>
      <c r="AG30" s="4" t="s">
        <v>83</v>
      </c>
      <c r="AH30" s="4" t="s">
        <v>82</v>
      </c>
      <c r="AI30" s="4" t="s">
        <v>397</v>
      </c>
      <c r="AJ30" s="4" t="s">
        <v>398</v>
      </c>
      <c r="AK30" s="9">
        <v>14</v>
      </c>
      <c r="AL30" s="4" t="s">
        <v>399</v>
      </c>
      <c r="AM30" s="9">
        <v>14</v>
      </c>
      <c r="AN30" s="4" t="s">
        <v>400</v>
      </c>
      <c r="AO30" s="9">
        <v>5</v>
      </c>
      <c r="AP30" s="4" t="s">
        <v>45</v>
      </c>
      <c r="AQ30" s="9">
        <v>15</v>
      </c>
      <c r="AR30" s="4" t="s">
        <v>401</v>
      </c>
      <c r="AS30" s="4"/>
      <c r="AT30" s="4"/>
      <c r="AU30" s="4"/>
      <c r="AV30" s="4"/>
      <c r="AW30" s="4"/>
      <c r="AX30" s="4"/>
    </row>
    <row r="31" spans="1:50" ht="210.75" thickBot="1" x14ac:dyDescent="0.3">
      <c r="A31" s="4" t="s">
        <v>2625</v>
      </c>
      <c r="B31" s="4" t="s">
        <v>91</v>
      </c>
      <c r="C31" s="4" t="s">
        <v>457</v>
      </c>
      <c r="D31" s="4" t="s">
        <v>43</v>
      </c>
      <c r="E31" s="4" t="s">
        <v>219</v>
      </c>
      <c r="F31" s="4" t="s">
        <v>72</v>
      </c>
      <c r="G31" s="4" t="s">
        <v>46</v>
      </c>
      <c r="H31" s="4" t="s">
        <v>46</v>
      </c>
      <c r="I31" s="4" t="s">
        <v>191</v>
      </c>
      <c r="J31" s="4" t="s">
        <v>74</v>
      </c>
      <c r="K31" s="4" t="s">
        <v>458</v>
      </c>
      <c r="L31" s="4" t="s">
        <v>95</v>
      </c>
      <c r="M31" s="7" t="s">
        <v>459</v>
      </c>
      <c r="N31" s="7" t="s">
        <v>460</v>
      </c>
      <c r="O31" s="7" t="s">
        <v>461</v>
      </c>
      <c r="P31" s="7" t="s">
        <v>462</v>
      </c>
      <c r="Q31" s="4" t="s">
        <v>58</v>
      </c>
      <c r="R31" s="4" t="s">
        <v>58</v>
      </c>
      <c r="S31" s="4" t="s">
        <v>58</v>
      </c>
      <c r="T31" s="4" t="s">
        <v>58</v>
      </c>
      <c r="U31" s="4" t="s">
        <v>58</v>
      </c>
      <c r="V31" s="4" t="s">
        <v>58</v>
      </c>
      <c r="W31" s="4" t="s">
        <v>463</v>
      </c>
      <c r="X31" s="4" t="s">
        <v>58</v>
      </c>
      <c r="Y31" s="4" t="s">
        <v>58</v>
      </c>
      <c r="Z31" s="4" t="s">
        <v>58</v>
      </c>
      <c r="AA31" s="4" t="s">
        <v>58</v>
      </c>
      <c r="AB31" s="4" t="s">
        <v>58</v>
      </c>
      <c r="AC31" s="4" t="s">
        <v>58</v>
      </c>
      <c r="AD31" s="4" t="s">
        <v>464</v>
      </c>
      <c r="AE31" s="4" t="s">
        <v>83</v>
      </c>
      <c r="AF31" s="4" t="s">
        <v>83</v>
      </c>
      <c r="AG31" s="4" t="s">
        <v>83</v>
      </c>
      <c r="AH31" s="4" t="s">
        <v>83</v>
      </c>
      <c r="AI31" s="4" t="s">
        <v>465</v>
      </c>
      <c r="AJ31" s="4" t="s">
        <v>466</v>
      </c>
      <c r="AK31" s="9">
        <v>20</v>
      </c>
      <c r="AL31" s="4" t="s">
        <v>467</v>
      </c>
      <c r="AM31" s="9">
        <v>20</v>
      </c>
      <c r="AN31" s="4" t="s">
        <v>468</v>
      </c>
      <c r="AO31" s="9">
        <v>1</v>
      </c>
      <c r="AP31" s="4" t="s">
        <v>469</v>
      </c>
      <c r="AQ31" s="9">
        <v>20</v>
      </c>
      <c r="AR31" s="4" t="s">
        <v>470</v>
      </c>
      <c r="AS31" s="4"/>
      <c r="AT31" s="4"/>
      <c r="AU31" s="4"/>
      <c r="AV31" s="4"/>
      <c r="AW31" s="4"/>
      <c r="AX31" s="4"/>
    </row>
    <row r="32" spans="1:50" ht="345.75" thickBot="1" x14ac:dyDescent="0.3">
      <c r="A32" s="4" t="s">
        <v>2602</v>
      </c>
      <c r="B32" s="4" t="s">
        <v>91</v>
      </c>
      <c r="C32" s="4" t="s">
        <v>152</v>
      </c>
      <c r="D32" s="4" t="s">
        <v>93</v>
      </c>
      <c r="E32" s="4" t="s">
        <v>44</v>
      </c>
      <c r="F32" s="4" t="s">
        <v>72</v>
      </c>
      <c r="G32" s="4" t="s">
        <v>47</v>
      </c>
      <c r="H32" s="4" t="s">
        <v>46</v>
      </c>
      <c r="I32" s="4" t="s">
        <v>73</v>
      </c>
      <c r="J32" s="4" t="s">
        <v>94</v>
      </c>
      <c r="K32" s="4" t="s">
        <v>75</v>
      </c>
      <c r="L32" s="4" t="s">
        <v>95</v>
      </c>
      <c r="M32" s="7" t="s">
        <v>153</v>
      </c>
      <c r="N32" s="7" t="s">
        <v>154</v>
      </c>
      <c r="O32" s="7" t="s">
        <v>155</v>
      </c>
      <c r="P32" s="7" t="s">
        <v>99</v>
      </c>
      <c r="Q32" s="4" t="s">
        <v>56</v>
      </c>
      <c r="R32" s="4" t="s">
        <v>57</v>
      </c>
      <c r="S32" s="4" t="s">
        <v>56</v>
      </c>
      <c r="T32" s="4" t="s">
        <v>58</v>
      </c>
      <c r="U32" s="4" t="s">
        <v>56</v>
      </c>
      <c r="V32" s="4" t="s">
        <v>57</v>
      </c>
      <c r="W32" s="4" t="s">
        <v>102</v>
      </c>
      <c r="X32" s="4" t="s">
        <v>56</v>
      </c>
      <c r="Y32" s="4" t="s">
        <v>57</v>
      </c>
      <c r="Z32" s="4" t="s">
        <v>56</v>
      </c>
      <c r="AA32" s="4" t="s">
        <v>56</v>
      </c>
      <c r="AB32" s="4" t="s">
        <v>57</v>
      </c>
      <c r="AC32" s="4" t="s">
        <v>56</v>
      </c>
      <c r="AD32" s="4" t="s">
        <v>156</v>
      </c>
      <c r="AE32" s="4" t="s">
        <v>61</v>
      </c>
      <c r="AF32" s="4" t="s">
        <v>82</v>
      </c>
      <c r="AG32" s="4" t="s">
        <v>61</v>
      </c>
      <c r="AH32" s="4" t="s">
        <v>61</v>
      </c>
      <c r="AI32" s="4" t="s">
        <v>157</v>
      </c>
      <c r="AJ32" s="4" t="s">
        <v>158</v>
      </c>
      <c r="AK32" s="9">
        <v>15</v>
      </c>
      <c r="AL32" s="4" t="s">
        <v>159</v>
      </c>
      <c r="AM32" s="9">
        <v>15</v>
      </c>
      <c r="AN32" s="4" t="s">
        <v>160</v>
      </c>
      <c r="AO32" s="9">
        <v>13</v>
      </c>
      <c r="AP32" s="4" t="s">
        <v>161</v>
      </c>
      <c r="AQ32" s="9">
        <v>14</v>
      </c>
      <c r="AR32" s="4" t="s">
        <v>162</v>
      </c>
      <c r="AS32" s="4"/>
      <c r="AT32" s="4"/>
      <c r="AU32" s="4"/>
      <c r="AV32" s="4"/>
      <c r="AW32" s="4"/>
      <c r="AX32" s="4"/>
    </row>
    <row r="33" spans="1:50" ht="375.75" thickBot="1" x14ac:dyDescent="0.3">
      <c r="A33" s="4" t="s">
        <v>2604</v>
      </c>
      <c r="B33" s="4" t="s">
        <v>69</v>
      </c>
      <c r="C33" s="4" t="s">
        <v>179</v>
      </c>
      <c r="D33" s="4" t="s">
        <v>43</v>
      </c>
      <c r="E33" s="4" t="s">
        <v>44</v>
      </c>
      <c r="F33" s="4" t="s">
        <v>45</v>
      </c>
      <c r="G33" s="4" t="s">
        <v>46</v>
      </c>
      <c r="H33" s="4" t="s">
        <v>165</v>
      </c>
      <c r="I33" s="4" t="s">
        <v>73</v>
      </c>
      <c r="J33" s="4" t="s">
        <v>49</v>
      </c>
      <c r="K33" s="4" t="s">
        <v>75</v>
      </c>
      <c r="L33" s="4" t="s">
        <v>180</v>
      </c>
      <c r="M33" s="7" t="s">
        <v>153</v>
      </c>
      <c r="N33" s="7" t="s">
        <v>97</v>
      </c>
      <c r="O33" s="7" t="s">
        <v>98</v>
      </c>
      <c r="P33" s="7" t="s">
        <v>99</v>
      </c>
      <c r="Q33" s="4" t="s">
        <v>56</v>
      </c>
      <c r="R33" s="4" t="s">
        <v>58</v>
      </c>
      <c r="S33" s="4" t="s">
        <v>56</v>
      </c>
      <c r="T33" s="4" t="s">
        <v>58</v>
      </c>
      <c r="U33" s="4" t="s">
        <v>58</v>
      </c>
      <c r="V33" s="4" t="s">
        <v>58</v>
      </c>
      <c r="W33" s="4" t="s">
        <v>181</v>
      </c>
      <c r="X33" s="4" t="s">
        <v>58</v>
      </c>
      <c r="Y33" s="4" t="s">
        <v>56</v>
      </c>
      <c r="Z33" s="4" t="s">
        <v>58</v>
      </c>
      <c r="AA33" s="4" t="s">
        <v>56</v>
      </c>
      <c r="AB33" s="4" t="s">
        <v>58</v>
      </c>
      <c r="AC33" s="4" t="s">
        <v>58</v>
      </c>
      <c r="AD33" s="4" t="s">
        <v>182</v>
      </c>
      <c r="AE33" s="4" t="s">
        <v>83</v>
      </c>
      <c r="AF33" s="4" t="s">
        <v>82</v>
      </c>
      <c r="AG33" s="4" t="s">
        <v>82</v>
      </c>
      <c r="AH33" s="4" t="s">
        <v>83</v>
      </c>
      <c r="AI33" s="4" t="s">
        <v>183</v>
      </c>
      <c r="AJ33" s="4" t="s">
        <v>184</v>
      </c>
      <c r="AK33" s="9">
        <v>17</v>
      </c>
      <c r="AL33" s="4" t="s">
        <v>185</v>
      </c>
      <c r="AM33" s="9">
        <v>15</v>
      </c>
      <c r="AN33" s="4" t="s">
        <v>186</v>
      </c>
      <c r="AO33" s="9">
        <v>1</v>
      </c>
      <c r="AP33" s="4" t="s">
        <v>187</v>
      </c>
      <c r="AQ33" s="9">
        <v>18</v>
      </c>
      <c r="AR33" s="4" t="s">
        <v>188</v>
      </c>
      <c r="AS33" s="4"/>
      <c r="AT33" s="4"/>
      <c r="AU33" s="4"/>
      <c r="AV33" s="4"/>
      <c r="AW33" s="4"/>
      <c r="AX33" s="4"/>
    </row>
    <row r="34" spans="1:50" ht="165.75" thickBot="1" x14ac:dyDescent="0.3">
      <c r="A34" s="4" t="s">
        <v>2621</v>
      </c>
      <c r="B34" s="4" t="s">
        <v>69</v>
      </c>
      <c r="C34" s="4" t="s">
        <v>416</v>
      </c>
      <c r="D34" s="4" t="s">
        <v>93</v>
      </c>
      <c r="E34" s="4" t="s">
        <v>44</v>
      </c>
      <c r="F34" s="4" t="s">
        <v>72</v>
      </c>
      <c r="G34" s="4" t="s">
        <v>46</v>
      </c>
      <c r="H34" s="4" t="s">
        <v>375</v>
      </c>
      <c r="I34" s="4" t="s">
        <v>261</v>
      </c>
      <c r="J34" s="4" t="s">
        <v>204</v>
      </c>
      <c r="K34" s="4" t="s">
        <v>263</v>
      </c>
      <c r="L34" s="4" t="s">
        <v>51</v>
      </c>
      <c r="M34" s="7" t="s">
        <v>417</v>
      </c>
      <c r="N34" s="7" t="s">
        <v>418</v>
      </c>
      <c r="O34" s="7" t="s">
        <v>419</v>
      </c>
      <c r="P34" s="7" t="s">
        <v>420</v>
      </c>
      <c r="Q34" s="4" t="s">
        <v>56</v>
      </c>
      <c r="R34" s="4" t="s">
        <v>57</v>
      </c>
      <c r="S34" s="4" t="s">
        <v>56</v>
      </c>
      <c r="T34" s="4" t="s">
        <v>100</v>
      </c>
      <c r="U34" s="4" t="s">
        <v>56</v>
      </c>
      <c r="V34" s="4" t="s">
        <v>56</v>
      </c>
      <c r="W34" s="4" t="s">
        <v>421</v>
      </c>
      <c r="X34" s="4" t="s">
        <v>58</v>
      </c>
      <c r="Y34" s="4" t="s">
        <v>58</v>
      </c>
      <c r="Z34" s="4" t="s">
        <v>58</v>
      </c>
      <c r="AA34" s="4" t="s">
        <v>58</v>
      </c>
      <c r="AB34" s="4" t="s">
        <v>58</v>
      </c>
      <c r="AC34" s="4" t="s">
        <v>58</v>
      </c>
      <c r="AD34" s="4" t="s">
        <v>422</v>
      </c>
      <c r="AE34" s="4" t="s">
        <v>82</v>
      </c>
      <c r="AF34" s="4" t="s">
        <v>82</v>
      </c>
      <c r="AG34" s="4" t="s">
        <v>83</v>
      </c>
      <c r="AH34" s="4" t="s">
        <v>83</v>
      </c>
      <c r="AI34" s="4" t="s">
        <v>423</v>
      </c>
      <c r="AJ34" s="4" t="s">
        <v>424</v>
      </c>
      <c r="AK34" s="9">
        <v>3</v>
      </c>
      <c r="AL34" s="4" t="s">
        <v>425</v>
      </c>
      <c r="AM34" s="9">
        <v>1</v>
      </c>
      <c r="AN34" s="4" t="s">
        <v>426</v>
      </c>
      <c r="AO34" s="9">
        <v>1</v>
      </c>
      <c r="AP34" s="4" t="s">
        <v>427</v>
      </c>
      <c r="AQ34" s="9">
        <v>12</v>
      </c>
      <c r="AR34" s="4" t="s">
        <v>428</v>
      </c>
      <c r="AS34" s="4"/>
      <c r="AT34" s="4"/>
      <c r="AU34" s="4"/>
      <c r="AV34" s="4"/>
      <c r="AW34" s="4"/>
      <c r="AX34" s="4"/>
    </row>
    <row r="35" spans="1:50" ht="315.75" thickBot="1" x14ac:dyDescent="0.3">
      <c r="A35" s="4" t="s">
        <v>2609</v>
      </c>
      <c r="B35" s="4" t="s">
        <v>122</v>
      </c>
      <c r="C35" s="4" t="s">
        <v>246</v>
      </c>
      <c r="D35" s="4" t="s">
        <v>93</v>
      </c>
      <c r="E35" s="4" t="s">
        <v>71</v>
      </c>
      <c r="F35" s="4" t="s">
        <v>72</v>
      </c>
      <c r="G35" s="4" t="s">
        <v>46</v>
      </c>
      <c r="H35" s="4" t="s">
        <v>47</v>
      </c>
      <c r="I35" s="4" t="s">
        <v>73</v>
      </c>
      <c r="J35" s="4" t="s">
        <v>94</v>
      </c>
      <c r="K35" s="4" t="s">
        <v>75</v>
      </c>
      <c r="L35" s="4" t="s">
        <v>112</v>
      </c>
      <c r="M35" s="7" t="s">
        <v>247</v>
      </c>
      <c r="N35" s="7" t="s">
        <v>248</v>
      </c>
      <c r="O35" s="7" t="s">
        <v>249</v>
      </c>
      <c r="P35" s="7" t="s">
        <v>250</v>
      </c>
      <c r="Q35" s="4" t="s">
        <v>56</v>
      </c>
      <c r="R35" s="4" t="s">
        <v>58</v>
      </c>
      <c r="S35" s="4" t="s">
        <v>56</v>
      </c>
      <c r="T35" s="4" t="s">
        <v>56</v>
      </c>
      <c r="U35" s="4" t="s">
        <v>58</v>
      </c>
      <c r="V35" s="4" t="s">
        <v>56</v>
      </c>
      <c r="W35" s="4" t="s">
        <v>251</v>
      </c>
      <c r="X35" s="4" t="s">
        <v>56</v>
      </c>
      <c r="Y35" s="4" t="s">
        <v>58</v>
      </c>
      <c r="Z35" s="4" t="s">
        <v>56</v>
      </c>
      <c r="AA35" s="4" t="s">
        <v>56</v>
      </c>
      <c r="AB35" s="4" t="s">
        <v>56</v>
      </c>
      <c r="AC35" s="4" t="s">
        <v>58</v>
      </c>
      <c r="AD35" s="4" t="s">
        <v>252</v>
      </c>
      <c r="AE35" s="4" t="s">
        <v>82</v>
      </c>
      <c r="AF35" s="4" t="s">
        <v>82</v>
      </c>
      <c r="AG35" s="4" t="s">
        <v>83</v>
      </c>
      <c r="AH35" s="4" t="s">
        <v>83</v>
      </c>
      <c r="AI35" s="4" t="s">
        <v>253</v>
      </c>
      <c r="AJ35" s="4" t="s">
        <v>254</v>
      </c>
      <c r="AK35" s="9">
        <v>15</v>
      </c>
      <c r="AL35" s="4" t="s">
        <v>255</v>
      </c>
      <c r="AM35" s="9">
        <v>16</v>
      </c>
      <c r="AN35" s="4" t="s">
        <v>256</v>
      </c>
      <c r="AO35" s="9">
        <v>2</v>
      </c>
      <c r="AP35" s="4" t="s">
        <v>257</v>
      </c>
      <c r="AQ35" s="9">
        <v>18</v>
      </c>
      <c r="AR35" s="4" t="s">
        <v>258</v>
      </c>
      <c r="AS35" s="4"/>
      <c r="AT35" s="4"/>
      <c r="AU35" s="4"/>
      <c r="AV35" s="4"/>
      <c r="AW35" s="4"/>
      <c r="AX35" s="4"/>
    </row>
    <row r="36" spans="1:50" ht="120.75" thickBot="1" x14ac:dyDescent="0.3">
      <c r="A36" s="4" t="s">
        <v>2615</v>
      </c>
      <c r="B36" s="4" t="s">
        <v>69</v>
      </c>
      <c r="C36" s="4" t="s">
        <v>334</v>
      </c>
      <c r="D36" s="4" t="s">
        <v>93</v>
      </c>
      <c r="E36" s="4" t="s">
        <v>44</v>
      </c>
      <c r="F36" s="4" t="s">
        <v>72</v>
      </c>
      <c r="G36" s="4" t="s">
        <v>46</v>
      </c>
      <c r="H36" s="4" t="s">
        <v>47</v>
      </c>
      <c r="I36" s="4" t="s">
        <v>292</v>
      </c>
      <c r="J36" s="4" t="s">
        <v>74</v>
      </c>
      <c r="K36" s="4" t="s">
        <v>50</v>
      </c>
      <c r="L36" s="4" t="s">
        <v>51</v>
      </c>
      <c r="M36" s="7" t="s">
        <v>335</v>
      </c>
      <c r="N36" s="7" t="s">
        <v>336</v>
      </c>
      <c r="O36" s="7" t="s">
        <v>337</v>
      </c>
      <c r="P36" s="7" t="s">
        <v>338</v>
      </c>
      <c r="Q36" s="4" t="s">
        <v>56</v>
      </c>
      <c r="R36" s="4" t="s">
        <v>56</v>
      </c>
      <c r="S36" s="4" t="s">
        <v>57</v>
      </c>
      <c r="T36" s="4" t="s">
        <v>56</v>
      </c>
      <c r="U36" s="4" t="s">
        <v>57</v>
      </c>
      <c r="V36" s="4" t="s">
        <v>56</v>
      </c>
      <c r="W36" s="4" t="s">
        <v>339</v>
      </c>
      <c r="X36" s="4" t="s">
        <v>56</v>
      </c>
      <c r="Y36" s="4" t="s">
        <v>56</v>
      </c>
      <c r="Z36" s="4" t="s">
        <v>56</v>
      </c>
      <c r="AA36" s="4" t="s">
        <v>56</v>
      </c>
      <c r="AB36" s="4" t="s">
        <v>56</v>
      </c>
      <c r="AC36" s="4" t="s">
        <v>56</v>
      </c>
      <c r="AD36" s="4" t="s">
        <v>340</v>
      </c>
      <c r="AE36" s="4" t="s">
        <v>82</v>
      </c>
      <c r="AF36" s="4" t="s">
        <v>61</v>
      </c>
      <c r="AG36" s="4" t="s">
        <v>82</v>
      </c>
      <c r="AH36" s="4" t="s">
        <v>82</v>
      </c>
      <c r="AI36" s="4" t="s">
        <v>341</v>
      </c>
      <c r="AJ36" s="4" t="s">
        <v>342</v>
      </c>
      <c r="AK36" s="9">
        <v>13</v>
      </c>
      <c r="AL36" s="4" t="s">
        <v>343</v>
      </c>
      <c r="AM36" s="9">
        <v>10</v>
      </c>
      <c r="AN36" s="4" t="s">
        <v>344</v>
      </c>
      <c r="AO36" s="9">
        <v>2</v>
      </c>
      <c r="AP36" s="4" t="s">
        <v>345</v>
      </c>
      <c r="AQ36" s="9">
        <v>14</v>
      </c>
      <c r="AR36" s="4" t="s">
        <v>346</v>
      </c>
      <c r="AS36" s="4"/>
      <c r="AT36" s="4"/>
      <c r="AU36" s="4"/>
      <c r="AV36" s="4"/>
      <c r="AW36" s="4"/>
      <c r="AX36" s="4"/>
    </row>
    <row r="37" spans="1:50" ht="330.75" thickBot="1" x14ac:dyDescent="0.3">
      <c r="A37" s="4" t="s">
        <v>2610</v>
      </c>
      <c r="B37" s="4" t="s">
        <v>69</v>
      </c>
      <c r="C37" s="4" t="s">
        <v>260</v>
      </c>
      <c r="D37" s="4" t="s">
        <v>43</v>
      </c>
      <c r="E37" s="4" t="s">
        <v>44</v>
      </c>
      <c r="F37" s="4" t="s">
        <v>72</v>
      </c>
      <c r="G37" s="4" t="s">
        <v>46</v>
      </c>
      <c r="H37" s="4" t="s">
        <v>165</v>
      </c>
      <c r="I37" s="4" t="s">
        <v>261</v>
      </c>
      <c r="J37" s="4" t="s">
        <v>262</v>
      </c>
      <c r="K37" s="4" t="s">
        <v>263</v>
      </c>
      <c r="L37" s="4" t="s">
        <v>262</v>
      </c>
      <c r="M37" s="7" t="s">
        <v>264</v>
      </c>
      <c r="N37" s="7" t="s">
        <v>265</v>
      </c>
      <c r="O37" s="7" t="s">
        <v>266</v>
      </c>
      <c r="P37" s="7" t="s">
        <v>267</v>
      </c>
      <c r="Q37" s="4" t="s">
        <v>56</v>
      </c>
      <c r="R37" s="4" t="s">
        <v>56</v>
      </c>
      <c r="S37" s="4" t="s">
        <v>56</v>
      </c>
      <c r="T37" s="4" t="s">
        <v>58</v>
      </c>
      <c r="U37" s="4" t="s">
        <v>56</v>
      </c>
      <c r="V37" s="4" t="s">
        <v>58</v>
      </c>
      <c r="W37" s="4" t="s">
        <v>268</v>
      </c>
      <c r="X37" s="4" t="s">
        <v>56</v>
      </c>
      <c r="Y37" s="4" t="s">
        <v>56</v>
      </c>
      <c r="Z37" s="4" t="s">
        <v>58</v>
      </c>
      <c r="AA37" s="4" t="s">
        <v>58</v>
      </c>
      <c r="AB37" s="4" t="s">
        <v>56</v>
      </c>
      <c r="AC37" s="4" t="s">
        <v>56</v>
      </c>
      <c r="AD37" s="4" t="s">
        <v>269</v>
      </c>
      <c r="AE37" s="4" t="s">
        <v>82</v>
      </c>
      <c r="AF37" s="4" t="s">
        <v>82</v>
      </c>
      <c r="AG37" s="4" t="s">
        <v>82</v>
      </c>
      <c r="AH37" s="4" t="s">
        <v>82</v>
      </c>
      <c r="AI37" s="4" t="s">
        <v>270</v>
      </c>
      <c r="AJ37" s="4" t="s">
        <v>271</v>
      </c>
      <c r="AK37" s="9">
        <v>5</v>
      </c>
      <c r="AL37" s="4" t="s">
        <v>272</v>
      </c>
      <c r="AM37" s="9">
        <v>5</v>
      </c>
      <c r="AN37" s="4" t="s">
        <v>273</v>
      </c>
      <c r="AO37" s="9">
        <v>1</v>
      </c>
      <c r="AP37" s="4" t="s">
        <v>274</v>
      </c>
      <c r="AQ37" s="9">
        <v>10</v>
      </c>
      <c r="AR37" s="4" t="s">
        <v>275</v>
      </c>
      <c r="AS37" s="4"/>
      <c r="AT37" s="4"/>
      <c r="AU37" s="4"/>
      <c r="AV37" s="4"/>
      <c r="AW37" s="4"/>
      <c r="AX37" s="4"/>
    </row>
    <row r="38" spans="1:50" ht="135.75" thickBot="1" x14ac:dyDescent="0.3">
      <c r="A38" s="4" t="s">
        <v>2641</v>
      </c>
      <c r="B38" s="4" t="s">
        <v>69</v>
      </c>
      <c r="C38" s="4" t="s">
        <v>682</v>
      </c>
      <c r="D38" s="4" t="s">
        <v>43</v>
      </c>
      <c r="E38" s="4" t="s">
        <v>44</v>
      </c>
      <c r="F38" s="4" t="s">
        <v>72</v>
      </c>
      <c r="G38" s="4" t="s">
        <v>46</v>
      </c>
      <c r="H38" s="4" t="s">
        <v>46</v>
      </c>
      <c r="I38" s="4" t="s">
        <v>261</v>
      </c>
      <c r="J38" s="4" t="s">
        <v>94</v>
      </c>
      <c r="K38" s="4" t="s">
        <v>50</v>
      </c>
      <c r="L38" s="4" t="s">
        <v>51</v>
      </c>
      <c r="M38" s="7" t="s">
        <v>683</v>
      </c>
      <c r="N38" s="7" t="s">
        <v>684</v>
      </c>
      <c r="O38" s="7" t="s">
        <v>685</v>
      </c>
      <c r="P38" s="7" t="s">
        <v>686</v>
      </c>
      <c r="Q38" s="4" t="s">
        <v>56</v>
      </c>
      <c r="R38" s="4" t="s">
        <v>56</v>
      </c>
      <c r="S38" s="4" t="s">
        <v>58</v>
      </c>
      <c r="T38" s="4" t="s">
        <v>58</v>
      </c>
      <c r="U38" s="4" t="s">
        <v>58</v>
      </c>
      <c r="V38" s="4" t="s">
        <v>58</v>
      </c>
      <c r="W38" s="4" t="s">
        <v>687</v>
      </c>
      <c r="X38" s="4" t="s">
        <v>56</v>
      </c>
      <c r="Y38" s="4" t="s">
        <v>56</v>
      </c>
      <c r="Z38" s="4" t="s">
        <v>58</v>
      </c>
      <c r="AA38" s="4" t="s">
        <v>58</v>
      </c>
      <c r="AB38" s="4" t="s">
        <v>58</v>
      </c>
      <c r="AC38" s="4" t="s">
        <v>56</v>
      </c>
      <c r="AD38" s="4" t="s">
        <v>688</v>
      </c>
      <c r="AE38" s="4" t="s">
        <v>83</v>
      </c>
      <c r="AF38" s="4" t="s">
        <v>83</v>
      </c>
      <c r="AG38" s="4" t="s">
        <v>82</v>
      </c>
      <c r="AH38" s="4" t="s">
        <v>83</v>
      </c>
      <c r="AI38" s="4" t="s">
        <v>689</v>
      </c>
      <c r="AJ38" s="4" t="s">
        <v>690</v>
      </c>
      <c r="AK38" s="9">
        <v>4</v>
      </c>
      <c r="AL38" s="4" t="s">
        <v>691</v>
      </c>
      <c r="AM38" s="9">
        <v>3</v>
      </c>
      <c r="AN38" s="4" t="s">
        <v>692</v>
      </c>
      <c r="AO38" s="9">
        <v>1</v>
      </c>
      <c r="AP38" s="4" t="s">
        <v>693</v>
      </c>
      <c r="AQ38" s="9">
        <v>18</v>
      </c>
      <c r="AR38" s="4" t="s">
        <v>694</v>
      </c>
      <c r="AS38" s="4"/>
      <c r="AT38" s="4"/>
      <c r="AU38" s="4"/>
      <c r="AV38" s="4"/>
      <c r="AW38" s="4"/>
      <c r="AX38" s="4"/>
    </row>
    <row r="39" spans="1:50" ht="105.75" thickBot="1" x14ac:dyDescent="0.3">
      <c r="A39" s="4" t="s">
        <v>2628</v>
      </c>
      <c r="B39" s="4" t="s">
        <v>69</v>
      </c>
      <c r="C39" s="4" t="s">
        <v>497</v>
      </c>
      <c r="D39" s="4" t="s">
        <v>43</v>
      </c>
      <c r="E39" s="4" t="s">
        <v>219</v>
      </c>
      <c r="F39" s="4" t="s">
        <v>72</v>
      </c>
      <c r="G39" s="4" t="s">
        <v>46</v>
      </c>
      <c r="H39" s="4" t="s">
        <v>46</v>
      </c>
      <c r="I39" s="4" t="s">
        <v>48</v>
      </c>
      <c r="J39" s="4" t="s">
        <v>94</v>
      </c>
      <c r="K39" s="4" t="s">
        <v>75</v>
      </c>
      <c r="L39" s="4" t="s">
        <v>498</v>
      </c>
      <c r="M39" s="7" t="s">
        <v>499</v>
      </c>
      <c r="N39" s="7" t="s">
        <v>500</v>
      </c>
      <c r="O39" s="7" t="s">
        <v>501</v>
      </c>
      <c r="P39" s="7" t="s">
        <v>502</v>
      </c>
      <c r="Q39" s="4" t="s">
        <v>56</v>
      </c>
      <c r="R39" s="4" t="s">
        <v>56</v>
      </c>
      <c r="S39" s="4" t="s">
        <v>57</v>
      </c>
      <c r="T39" s="4" t="s">
        <v>56</v>
      </c>
      <c r="U39" s="4" t="s">
        <v>56</v>
      </c>
      <c r="V39" s="4" t="s">
        <v>56</v>
      </c>
      <c r="W39" s="4" t="s">
        <v>503</v>
      </c>
      <c r="X39" s="4" t="s">
        <v>56</v>
      </c>
      <c r="Y39" s="4" t="s">
        <v>56</v>
      </c>
      <c r="Z39" s="4" t="s">
        <v>58</v>
      </c>
      <c r="AA39" s="4" t="s">
        <v>56</v>
      </c>
      <c r="AB39" s="4" t="s">
        <v>58</v>
      </c>
      <c r="AC39" s="4" t="s">
        <v>56</v>
      </c>
      <c r="AD39" s="4" t="s">
        <v>504</v>
      </c>
      <c r="AE39" s="4" t="s">
        <v>82</v>
      </c>
      <c r="AF39" s="4" t="s">
        <v>61</v>
      </c>
      <c r="AG39" s="4" t="s">
        <v>82</v>
      </c>
      <c r="AH39" s="4" t="s">
        <v>82</v>
      </c>
      <c r="AI39" s="4" t="s">
        <v>505</v>
      </c>
      <c r="AJ39" s="4" t="s">
        <v>506</v>
      </c>
      <c r="AK39" s="9">
        <v>7</v>
      </c>
      <c r="AL39" s="4" t="s">
        <v>507</v>
      </c>
      <c r="AM39" s="9">
        <v>5</v>
      </c>
      <c r="AN39" s="4" t="s">
        <v>508</v>
      </c>
      <c r="AO39" s="9">
        <v>10</v>
      </c>
      <c r="AP39" s="4" t="s">
        <v>509</v>
      </c>
      <c r="AQ39" s="9">
        <v>8</v>
      </c>
      <c r="AR39" s="4" t="s">
        <v>510</v>
      </c>
      <c r="AS39" s="4"/>
      <c r="AT39" s="4"/>
      <c r="AU39" s="4"/>
      <c r="AV39" s="4"/>
      <c r="AW39" s="4"/>
      <c r="AX39" s="4"/>
    </row>
    <row r="40" spans="1:50" ht="210.75" thickBot="1" x14ac:dyDescent="0.3">
      <c r="A40" s="4" t="s">
        <v>2642</v>
      </c>
      <c r="B40" s="4" t="s">
        <v>69</v>
      </c>
      <c r="C40" s="4" t="s">
        <v>695</v>
      </c>
      <c r="D40" s="4" t="s">
        <v>43</v>
      </c>
      <c r="E40" s="4" t="s">
        <v>44</v>
      </c>
      <c r="F40" s="4" t="s">
        <v>72</v>
      </c>
      <c r="G40" s="4" t="s">
        <v>47</v>
      </c>
      <c r="H40" s="4" t="s">
        <v>47</v>
      </c>
      <c r="I40" s="4" t="s">
        <v>48</v>
      </c>
      <c r="J40" s="4" t="s">
        <v>94</v>
      </c>
      <c r="K40" s="4" t="s">
        <v>124</v>
      </c>
      <c r="L40" s="4" t="s">
        <v>498</v>
      </c>
      <c r="M40" s="7" t="s">
        <v>696</v>
      </c>
      <c r="N40" s="7" t="s">
        <v>697</v>
      </c>
      <c r="O40" s="7" t="s">
        <v>698</v>
      </c>
      <c r="P40" s="7" t="s">
        <v>699</v>
      </c>
      <c r="Q40" s="4" t="s">
        <v>56</v>
      </c>
      <c r="R40" s="4" t="s">
        <v>56</v>
      </c>
      <c r="S40" s="4" t="s">
        <v>100</v>
      </c>
      <c r="T40" s="4" t="s">
        <v>56</v>
      </c>
      <c r="U40" s="4" t="s">
        <v>57</v>
      </c>
      <c r="V40" s="4" t="s">
        <v>58</v>
      </c>
      <c r="W40" s="4" t="s">
        <v>700</v>
      </c>
      <c r="X40" s="4" t="s">
        <v>56</v>
      </c>
      <c r="Y40" s="4" t="s">
        <v>56</v>
      </c>
      <c r="Z40" s="4" t="s">
        <v>100</v>
      </c>
      <c r="AA40" s="4" t="s">
        <v>56</v>
      </c>
      <c r="AB40" s="4" t="s">
        <v>57</v>
      </c>
      <c r="AC40" s="4" t="s">
        <v>58</v>
      </c>
      <c r="AD40" s="4" t="s">
        <v>700</v>
      </c>
      <c r="AE40" s="4" t="s">
        <v>61</v>
      </c>
      <c r="AF40" s="4" t="s">
        <v>83</v>
      </c>
      <c r="AG40" s="4" t="s">
        <v>82</v>
      </c>
      <c r="AH40" s="4" t="s">
        <v>82</v>
      </c>
      <c r="AI40" s="4" t="s">
        <v>701</v>
      </c>
      <c r="AJ40" s="4" t="s">
        <v>702</v>
      </c>
      <c r="AK40" s="9">
        <v>6</v>
      </c>
      <c r="AL40" s="4" t="s">
        <v>703</v>
      </c>
      <c r="AM40" s="9">
        <v>6</v>
      </c>
      <c r="AN40" s="4" t="s">
        <v>704</v>
      </c>
      <c r="AO40" s="9">
        <v>1</v>
      </c>
      <c r="AP40" s="4" t="s">
        <v>705</v>
      </c>
      <c r="AQ40" s="9">
        <v>11</v>
      </c>
      <c r="AR40" s="4" t="s">
        <v>706</v>
      </c>
      <c r="AS40" s="4"/>
      <c r="AT40" s="4"/>
      <c r="AU40" s="4"/>
      <c r="AV40" s="4"/>
      <c r="AW40" s="4"/>
      <c r="AX40" s="4"/>
    </row>
    <row r="41" spans="1:50" ht="360.75" thickBot="1" x14ac:dyDescent="0.3">
      <c r="A41" s="4" t="s">
        <v>2635</v>
      </c>
      <c r="B41" s="4" t="s">
        <v>69</v>
      </c>
      <c r="C41" s="4" t="s">
        <v>598</v>
      </c>
      <c r="D41" s="4" t="s">
        <v>43</v>
      </c>
      <c r="E41" s="4" t="s">
        <v>44</v>
      </c>
      <c r="F41" s="4" t="s">
        <v>72</v>
      </c>
      <c r="G41" s="4" t="s">
        <v>46</v>
      </c>
      <c r="H41" s="4" t="s">
        <v>47</v>
      </c>
      <c r="I41" s="4" t="s">
        <v>48</v>
      </c>
      <c r="J41" s="4" t="s">
        <v>94</v>
      </c>
      <c r="K41" s="4" t="s">
        <v>124</v>
      </c>
      <c r="L41" s="4" t="s">
        <v>585</v>
      </c>
      <c r="M41" s="7" t="s">
        <v>599</v>
      </c>
      <c r="N41" s="7" t="s">
        <v>600</v>
      </c>
      <c r="O41" s="7" t="s">
        <v>601</v>
      </c>
      <c r="P41" s="7" t="s">
        <v>602</v>
      </c>
      <c r="Q41" s="4" t="s">
        <v>100</v>
      </c>
      <c r="R41" s="4" t="s">
        <v>100</v>
      </c>
      <c r="S41" s="4" t="s">
        <v>101</v>
      </c>
      <c r="T41" s="4" t="s">
        <v>101</v>
      </c>
      <c r="U41" s="4" t="s">
        <v>101</v>
      </c>
      <c r="V41" s="4" t="s">
        <v>100</v>
      </c>
      <c r="W41" s="4" t="s">
        <v>603</v>
      </c>
      <c r="X41" s="4" t="s">
        <v>57</v>
      </c>
      <c r="Y41" s="4" t="s">
        <v>56</v>
      </c>
      <c r="Z41" s="4" t="s">
        <v>100</v>
      </c>
      <c r="AA41" s="4" t="s">
        <v>58</v>
      </c>
      <c r="AB41" s="4" t="s">
        <v>101</v>
      </c>
      <c r="AC41" s="4" t="s">
        <v>57</v>
      </c>
      <c r="AD41" s="4" t="s">
        <v>604</v>
      </c>
      <c r="AE41" s="4" t="s">
        <v>605</v>
      </c>
      <c r="AF41" s="4" t="s">
        <v>606</v>
      </c>
      <c r="AG41" s="4" t="s">
        <v>57</v>
      </c>
      <c r="AH41" s="4" t="s">
        <v>606</v>
      </c>
      <c r="AI41" s="4" t="s">
        <v>607</v>
      </c>
      <c r="AJ41" s="4" t="s">
        <v>608</v>
      </c>
      <c r="AK41" s="9">
        <v>7</v>
      </c>
      <c r="AL41" s="4" t="s">
        <v>609</v>
      </c>
      <c r="AM41" s="9">
        <v>2</v>
      </c>
      <c r="AN41" s="4" t="s">
        <v>610</v>
      </c>
      <c r="AO41" s="9">
        <v>4</v>
      </c>
      <c r="AP41" s="4" t="s">
        <v>611</v>
      </c>
      <c r="AQ41" s="9">
        <v>4</v>
      </c>
      <c r="AR41" s="4" t="s">
        <v>612</v>
      </c>
      <c r="AS41" s="4"/>
      <c r="AT41" s="4"/>
      <c r="AU41" s="4"/>
      <c r="AV41" s="4"/>
      <c r="AW41" s="4"/>
      <c r="AX41" s="4"/>
    </row>
    <row r="42" spans="1:50" ht="345.75" thickBot="1" x14ac:dyDescent="0.3">
      <c r="A42" s="4" t="s">
        <v>2620</v>
      </c>
      <c r="B42" s="4" t="s">
        <v>69</v>
      </c>
      <c r="C42" s="4" t="s">
        <v>402</v>
      </c>
      <c r="D42" s="4" t="s">
        <v>93</v>
      </c>
      <c r="E42" s="4" t="s">
        <v>291</v>
      </c>
      <c r="F42" s="4" t="s">
        <v>72</v>
      </c>
      <c r="G42" s="4" t="s">
        <v>46</v>
      </c>
      <c r="H42" s="4" t="s">
        <v>47</v>
      </c>
      <c r="I42" s="4" t="s">
        <v>48</v>
      </c>
      <c r="J42" s="4" t="s">
        <v>94</v>
      </c>
      <c r="K42" s="4" t="s">
        <v>124</v>
      </c>
      <c r="L42" s="4" t="s">
        <v>95</v>
      </c>
      <c r="M42" s="7" t="s">
        <v>403</v>
      </c>
      <c r="N42" s="7" t="s">
        <v>404</v>
      </c>
      <c r="O42" s="7" t="s">
        <v>405</v>
      </c>
      <c r="P42" s="7" t="s">
        <v>406</v>
      </c>
      <c r="Q42" s="4" t="s">
        <v>58</v>
      </c>
      <c r="R42" s="4" t="s">
        <v>56</v>
      </c>
      <c r="S42" s="4" t="s">
        <v>56</v>
      </c>
      <c r="T42" s="4" t="s">
        <v>58</v>
      </c>
      <c r="U42" s="4" t="s">
        <v>56</v>
      </c>
      <c r="V42" s="4" t="s">
        <v>58</v>
      </c>
      <c r="W42" s="4" t="s">
        <v>407</v>
      </c>
      <c r="X42" s="4" t="s">
        <v>56</v>
      </c>
      <c r="Y42" s="4" t="s">
        <v>58</v>
      </c>
      <c r="Z42" s="4" t="s">
        <v>58</v>
      </c>
      <c r="AA42" s="4" t="s">
        <v>58</v>
      </c>
      <c r="AB42" s="4" t="s">
        <v>58</v>
      </c>
      <c r="AC42" s="4" t="s">
        <v>58</v>
      </c>
      <c r="AD42" s="4" t="s">
        <v>408</v>
      </c>
      <c r="AE42" s="4" t="s">
        <v>83</v>
      </c>
      <c r="AF42" s="4" t="s">
        <v>82</v>
      </c>
      <c r="AG42" s="4" t="s">
        <v>83</v>
      </c>
      <c r="AH42" s="4" t="s">
        <v>83</v>
      </c>
      <c r="AI42" s="4" t="s">
        <v>409</v>
      </c>
      <c r="AJ42" s="4" t="s">
        <v>410</v>
      </c>
      <c r="AK42" s="9">
        <v>4</v>
      </c>
      <c r="AL42" s="4" t="s">
        <v>411</v>
      </c>
      <c r="AM42" s="9">
        <v>2</v>
      </c>
      <c r="AN42" s="4" t="s">
        <v>412</v>
      </c>
      <c r="AO42" s="9">
        <v>8</v>
      </c>
      <c r="AP42" s="4" t="s">
        <v>413</v>
      </c>
      <c r="AQ42" s="9">
        <v>6</v>
      </c>
      <c r="AR42" s="4" t="s">
        <v>414</v>
      </c>
      <c r="AS42" s="4"/>
      <c r="AT42" s="4"/>
      <c r="AU42" s="4"/>
      <c r="AV42" s="4"/>
      <c r="AW42" s="4"/>
      <c r="AX42" s="4"/>
    </row>
    <row r="43" spans="1:50" ht="195.75" thickBot="1" x14ac:dyDescent="0.3">
      <c r="A43" s="4" t="s">
        <v>2629</v>
      </c>
      <c r="B43" s="4" t="s">
        <v>511</v>
      </c>
      <c r="C43" s="4" t="s">
        <v>512</v>
      </c>
      <c r="D43" s="4" t="s">
        <v>93</v>
      </c>
      <c r="E43" s="4" t="s">
        <v>513</v>
      </c>
      <c r="F43" s="4" t="s">
        <v>72</v>
      </c>
      <c r="G43" s="4" t="s">
        <v>47</v>
      </c>
      <c r="H43" s="4" t="s">
        <v>47</v>
      </c>
      <c r="I43" s="4" t="s">
        <v>292</v>
      </c>
      <c r="J43" s="4" t="s">
        <v>94</v>
      </c>
      <c r="K43" s="4" t="s">
        <v>50</v>
      </c>
      <c r="L43" s="4" t="s">
        <v>95</v>
      </c>
      <c r="M43" s="7" t="s">
        <v>514</v>
      </c>
      <c r="N43" s="7" t="s">
        <v>515</v>
      </c>
      <c r="O43" s="7" t="s">
        <v>516</v>
      </c>
      <c r="P43" s="7" t="s">
        <v>517</v>
      </c>
      <c r="Q43" s="4" t="s">
        <v>56</v>
      </c>
      <c r="R43" s="4" t="s">
        <v>56</v>
      </c>
      <c r="S43" s="4" t="s">
        <v>56</v>
      </c>
      <c r="T43" s="4" t="s">
        <v>56</v>
      </c>
      <c r="U43" s="4" t="s">
        <v>56</v>
      </c>
      <c r="V43" s="4" t="s">
        <v>56</v>
      </c>
      <c r="W43" s="4" t="s">
        <v>518</v>
      </c>
      <c r="X43" s="4" t="s">
        <v>56</v>
      </c>
      <c r="Y43" s="4" t="s">
        <v>56</v>
      </c>
      <c r="Z43" s="4" t="s">
        <v>56</v>
      </c>
      <c r="AA43" s="4" t="s">
        <v>56</v>
      </c>
      <c r="AB43" s="4" t="s">
        <v>57</v>
      </c>
      <c r="AC43" s="4" t="s">
        <v>56</v>
      </c>
      <c r="AD43" s="4" t="s">
        <v>519</v>
      </c>
      <c r="AE43" s="4" t="s">
        <v>82</v>
      </c>
      <c r="AF43" s="4" t="s">
        <v>82</v>
      </c>
      <c r="AG43" s="4" t="s">
        <v>82</v>
      </c>
      <c r="AH43" s="4" t="s">
        <v>82</v>
      </c>
      <c r="AI43" s="4" t="s">
        <v>520</v>
      </c>
      <c r="AJ43" s="4" t="s">
        <v>521</v>
      </c>
      <c r="AK43" s="9">
        <v>10</v>
      </c>
      <c r="AL43" s="4" t="s">
        <v>522</v>
      </c>
      <c r="AM43" s="9">
        <v>10</v>
      </c>
      <c r="AN43" s="4" t="s">
        <v>523</v>
      </c>
      <c r="AO43" s="9">
        <v>1</v>
      </c>
      <c r="AP43" s="4" t="s">
        <v>524</v>
      </c>
      <c r="AQ43" s="9">
        <v>15</v>
      </c>
      <c r="AR43" s="4" t="s">
        <v>525</v>
      </c>
      <c r="AS43" s="4"/>
      <c r="AT43" s="4"/>
      <c r="AU43" s="4"/>
      <c r="AV43" s="4"/>
      <c r="AW43" s="4"/>
      <c r="AX43" s="4"/>
    </row>
    <row r="44" spans="1:50" ht="409.6" thickBot="1" x14ac:dyDescent="0.3">
      <c r="A44" s="4" t="s">
        <v>2608</v>
      </c>
      <c r="B44" s="4" t="s">
        <v>69</v>
      </c>
      <c r="C44" s="4" t="s">
        <v>152</v>
      </c>
      <c r="D44" s="4" t="s">
        <v>43</v>
      </c>
      <c r="E44" s="4" t="s">
        <v>219</v>
      </c>
      <c r="F44" s="4" t="s">
        <v>72</v>
      </c>
      <c r="G44" s="4" t="s">
        <v>46</v>
      </c>
      <c r="H44" s="4" t="s">
        <v>47</v>
      </c>
      <c r="I44" s="4" t="s">
        <v>48</v>
      </c>
      <c r="J44" s="4" t="s">
        <v>94</v>
      </c>
      <c r="K44" s="4" t="s">
        <v>75</v>
      </c>
      <c r="L44" s="4" t="s">
        <v>51</v>
      </c>
      <c r="M44" s="7" t="s">
        <v>233</v>
      </c>
      <c r="N44" s="7" t="s">
        <v>234</v>
      </c>
      <c r="O44" s="7" t="s">
        <v>235</v>
      </c>
      <c r="P44" s="7" t="s">
        <v>236</v>
      </c>
      <c r="Q44" s="4" t="s">
        <v>56</v>
      </c>
      <c r="R44" s="4" t="s">
        <v>58</v>
      </c>
      <c r="S44" s="4" t="s">
        <v>56</v>
      </c>
      <c r="T44" s="4" t="s">
        <v>57</v>
      </c>
      <c r="U44" s="4" t="s">
        <v>56</v>
      </c>
      <c r="V44" s="4" t="s">
        <v>58</v>
      </c>
      <c r="W44" s="4" t="s">
        <v>237</v>
      </c>
      <c r="X44" s="4" t="s">
        <v>58</v>
      </c>
      <c r="Y44" s="4" t="s">
        <v>58</v>
      </c>
      <c r="Z44" s="4" t="s">
        <v>56</v>
      </c>
      <c r="AA44" s="4" t="s">
        <v>56</v>
      </c>
      <c r="AB44" s="4" t="s">
        <v>58</v>
      </c>
      <c r="AC44" s="4" t="s">
        <v>56</v>
      </c>
      <c r="AD44" s="4" t="s">
        <v>238</v>
      </c>
      <c r="AE44" s="4" t="s">
        <v>82</v>
      </c>
      <c r="AF44" s="4" t="s">
        <v>83</v>
      </c>
      <c r="AG44" s="4" t="s">
        <v>83</v>
      </c>
      <c r="AH44" s="4" t="s">
        <v>82</v>
      </c>
      <c r="AI44" s="4" t="s">
        <v>239</v>
      </c>
      <c r="AJ44" s="4" t="s">
        <v>240</v>
      </c>
      <c r="AK44" s="9">
        <v>19</v>
      </c>
      <c r="AL44" s="4" t="s">
        <v>241</v>
      </c>
      <c r="AM44" s="9">
        <v>20</v>
      </c>
      <c r="AN44" s="4" t="s">
        <v>242</v>
      </c>
      <c r="AO44" s="9">
        <v>5</v>
      </c>
      <c r="AP44" s="4" t="s">
        <v>243</v>
      </c>
      <c r="AQ44" s="9">
        <v>18</v>
      </c>
      <c r="AR44" s="4" t="s">
        <v>244</v>
      </c>
      <c r="AS44" s="4"/>
      <c r="AT44" s="4"/>
      <c r="AU44" s="4"/>
      <c r="AV44" s="4"/>
      <c r="AW44" s="4"/>
      <c r="AX44" s="4"/>
    </row>
    <row r="45" spans="1:50" ht="409.6" thickBot="1" x14ac:dyDescent="0.3">
      <c r="A45" s="4" t="s">
        <v>2643</v>
      </c>
      <c r="B45" s="4" t="s">
        <v>69</v>
      </c>
      <c r="C45" s="4" t="s">
        <v>390</v>
      </c>
      <c r="D45" s="4" t="s">
        <v>93</v>
      </c>
      <c r="E45" s="4" t="s">
        <v>513</v>
      </c>
      <c r="F45" s="4" t="s">
        <v>72</v>
      </c>
      <c r="G45" s="4" t="s">
        <v>46</v>
      </c>
      <c r="H45" s="4" t="s">
        <v>165</v>
      </c>
      <c r="I45" s="4" t="s">
        <v>48</v>
      </c>
      <c r="J45" s="4" t="s">
        <v>94</v>
      </c>
      <c r="K45" s="4" t="s">
        <v>50</v>
      </c>
      <c r="L45" s="4" t="s">
        <v>498</v>
      </c>
      <c r="M45" s="7" t="s">
        <v>707</v>
      </c>
      <c r="N45" s="7" t="s">
        <v>708</v>
      </c>
      <c r="O45" s="7" t="s">
        <v>709</v>
      </c>
      <c r="P45" s="7" t="s">
        <v>710</v>
      </c>
      <c r="Q45" s="4" t="s">
        <v>56</v>
      </c>
      <c r="R45" s="4" t="s">
        <v>56</v>
      </c>
      <c r="S45" s="4" t="s">
        <v>56</v>
      </c>
      <c r="T45" s="4" t="s">
        <v>58</v>
      </c>
      <c r="U45" s="4" t="s">
        <v>57</v>
      </c>
      <c r="V45" s="4" t="s">
        <v>56</v>
      </c>
      <c r="W45" s="4" t="s">
        <v>711</v>
      </c>
      <c r="X45" s="4" t="s">
        <v>56</v>
      </c>
      <c r="Y45" s="4" t="s">
        <v>56</v>
      </c>
      <c r="Z45" s="4" t="s">
        <v>56</v>
      </c>
      <c r="AA45" s="4" t="s">
        <v>58</v>
      </c>
      <c r="AB45" s="4" t="s">
        <v>56</v>
      </c>
      <c r="AC45" s="4" t="s">
        <v>56</v>
      </c>
      <c r="AD45" s="4" t="s">
        <v>712</v>
      </c>
      <c r="AE45" s="4" t="s">
        <v>82</v>
      </c>
      <c r="AF45" s="4" t="s">
        <v>61</v>
      </c>
      <c r="AG45" s="4" t="s">
        <v>83</v>
      </c>
      <c r="AH45" s="4" t="s">
        <v>82</v>
      </c>
      <c r="AI45" s="4" t="s">
        <v>713</v>
      </c>
      <c r="AJ45" s="4" t="s">
        <v>714</v>
      </c>
      <c r="AK45" s="9">
        <v>8</v>
      </c>
      <c r="AL45" s="4" t="s">
        <v>715</v>
      </c>
      <c r="AM45" s="9">
        <v>10</v>
      </c>
      <c r="AN45" s="4" t="s">
        <v>716</v>
      </c>
      <c r="AO45" s="9">
        <v>5</v>
      </c>
      <c r="AP45" s="4" t="s">
        <v>717</v>
      </c>
      <c r="AQ45" s="9">
        <v>15</v>
      </c>
      <c r="AR45" s="4" t="s">
        <v>718</v>
      </c>
      <c r="AS45" s="4"/>
      <c r="AT45" s="4"/>
      <c r="AU45" s="4"/>
      <c r="AV45" s="4"/>
      <c r="AW45" s="4"/>
      <c r="AX45" s="4"/>
    </row>
    <row r="46" spans="1:50" ht="75.75" thickBot="1" x14ac:dyDescent="0.3">
      <c r="A46" s="4" t="s">
        <v>2617</v>
      </c>
      <c r="B46" s="4" t="s">
        <v>69</v>
      </c>
      <c r="C46" s="4" t="s">
        <v>361</v>
      </c>
      <c r="D46" s="4" t="s">
        <v>93</v>
      </c>
      <c r="E46" s="4" t="s">
        <v>44</v>
      </c>
      <c r="F46" s="4" t="s">
        <v>72</v>
      </c>
      <c r="G46" s="4" t="s">
        <v>46</v>
      </c>
      <c r="H46" s="4" t="s">
        <v>46</v>
      </c>
      <c r="I46" s="4" t="s">
        <v>73</v>
      </c>
      <c r="J46" s="4" t="s">
        <v>74</v>
      </c>
      <c r="K46" s="4" t="s">
        <v>75</v>
      </c>
      <c r="L46" s="4" t="s">
        <v>95</v>
      </c>
      <c r="M46" s="7" t="s">
        <v>362</v>
      </c>
      <c r="N46" s="7" t="s">
        <v>363</v>
      </c>
      <c r="O46" s="7" t="s">
        <v>364</v>
      </c>
      <c r="P46" s="7" t="s">
        <v>365</v>
      </c>
      <c r="Q46" s="4" t="s">
        <v>56</v>
      </c>
      <c r="R46" s="4" t="s">
        <v>58</v>
      </c>
      <c r="S46" s="4" t="s">
        <v>56</v>
      </c>
      <c r="T46" s="4" t="s">
        <v>58</v>
      </c>
      <c r="U46" s="4" t="s">
        <v>56</v>
      </c>
      <c r="V46" s="4" t="s">
        <v>58</v>
      </c>
      <c r="W46" s="4" t="s">
        <v>366</v>
      </c>
      <c r="X46" s="4" t="s">
        <v>56</v>
      </c>
      <c r="Y46" s="4" t="s">
        <v>58</v>
      </c>
      <c r="Z46" s="4" t="s">
        <v>56</v>
      </c>
      <c r="AA46" s="4" t="s">
        <v>58</v>
      </c>
      <c r="AB46" s="4" t="s">
        <v>58</v>
      </c>
      <c r="AC46" s="4" t="s">
        <v>56</v>
      </c>
      <c r="AD46" s="4" t="s">
        <v>366</v>
      </c>
      <c r="AE46" s="4" t="s">
        <v>82</v>
      </c>
      <c r="AF46" s="4" t="s">
        <v>83</v>
      </c>
      <c r="AG46" s="4" t="s">
        <v>82</v>
      </c>
      <c r="AH46" s="4" t="s">
        <v>83</v>
      </c>
      <c r="AI46" s="4" t="s">
        <v>367</v>
      </c>
      <c r="AJ46" s="4" t="s">
        <v>368</v>
      </c>
      <c r="AK46" s="9">
        <v>10</v>
      </c>
      <c r="AL46" s="4" t="s">
        <v>369</v>
      </c>
      <c r="AM46" s="9">
        <v>20</v>
      </c>
      <c r="AN46" s="4" t="s">
        <v>370</v>
      </c>
      <c r="AO46" s="9">
        <v>1</v>
      </c>
      <c r="AP46" s="4" t="s">
        <v>371</v>
      </c>
      <c r="AQ46" s="9">
        <v>20</v>
      </c>
      <c r="AR46" s="4" t="s">
        <v>372</v>
      </c>
      <c r="AS46" s="4"/>
      <c r="AT46" s="4"/>
      <c r="AU46" s="4"/>
      <c r="AV46" s="4"/>
      <c r="AW46" s="4"/>
      <c r="AX46" s="4"/>
    </row>
    <row r="47" spans="1:50" ht="270.75" thickBot="1" x14ac:dyDescent="0.3">
      <c r="A47" s="4" t="s">
        <v>2614</v>
      </c>
      <c r="B47" s="4" t="s">
        <v>69</v>
      </c>
      <c r="C47" s="4" t="s">
        <v>321</v>
      </c>
      <c r="D47" s="4" t="s">
        <v>93</v>
      </c>
      <c r="E47" s="4" t="s">
        <v>219</v>
      </c>
      <c r="F47" s="4" t="s">
        <v>72</v>
      </c>
      <c r="G47" s="4" t="s">
        <v>46</v>
      </c>
      <c r="H47" s="4" t="s">
        <v>46</v>
      </c>
      <c r="I47" s="4" t="s">
        <v>73</v>
      </c>
      <c r="J47" s="4" t="s">
        <v>74</v>
      </c>
      <c r="K47" s="4" t="s">
        <v>75</v>
      </c>
      <c r="L47" s="4" t="s">
        <v>180</v>
      </c>
      <c r="M47" s="7" t="s">
        <v>322</v>
      </c>
      <c r="N47" s="7" t="s">
        <v>323</v>
      </c>
      <c r="O47" s="7" t="s">
        <v>324</v>
      </c>
      <c r="P47" s="7" t="s">
        <v>325</v>
      </c>
      <c r="Q47" s="4" t="s">
        <v>56</v>
      </c>
      <c r="R47" s="4" t="s">
        <v>58</v>
      </c>
      <c r="S47" s="4" t="s">
        <v>56</v>
      </c>
      <c r="T47" s="4" t="s">
        <v>56</v>
      </c>
      <c r="U47" s="4" t="s">
        <v>56</v>
      </c>
      <c r="V47" s="4" t="s">
        <v>58</v>
      </c>
      <c r="W47" s="4" t="s">
        <v>326</v>
      </c>
      <c r="X47" s="4" t="s">
        <v>56</v>
      </c>
      <c r="Y47" s="4" t="s">
        <v>58</v>
      </c>
      <c r="Z47" s="4" t="s">
        <v>56</v>
      </c>
      <c r="AA47" s="4" t="s">
        <v>56</v>
      </c>
      <c r="AB47" s="4" t="s">
        <v>56</v>
      </c>
      <c r="AC47" s="4" t="s">
        <v>58</v>
      </c>
      <c r="AD47" s="4" t="s">
        <v>327</v>
      </c>
      <c r="AE47" s="4" t="s">
        <v>82</v>
      </c>
      <c r="AF47" s="4" t="s">
        <v>82</v>
      </c>
      <c r="AG47" s="4" t="s">
        <v>82</v>
      </c>
      <c r="AH47" s="4" t="s">
        <v>83</v>
      </c>
      <c r="AI47" s="4" t="s">
        <v>328</v>
      </c>
      <c r="AJ47" s="4" t="s">
        <v>329</v>
      </c>
      <c r="AK47" s="9">
        <v>5</v>
      </c>
      <c r="AL47" s="4" t="s">
        <v>330</v>
      </c>
      <c r="AM47" s="9">
        <v>6</v>
      </c>
      <c r="AN47" s="4" t="s">
        <v>331</v>
      </c>
      <c r="AO47" s="9">
        <v>2</v>
      </c>
      <c r="AP47" s="4" t="s">
        <v>332</v>
      </c>
      <c r="AQ47" s="9">
        <v>17</v>
      </c>
      <c r="AR47" s="4" t="s">
        <v>333</v>
      </c>
      <c r="AS47" s="4"/>
      <c r="AT47" s="4"/>
      <c r="AU47" s="4"/>
      <c r="AV47" s="4"/>
      <c r="AW47" s="4"/>
      <c r="AX47" s="4"/>
    </row>
    <row r="48" spans="1:50" ht="409.6" thickBot="1" x14ac:dyDescent="0.3">
      <c r="A48" s="4" t="s">
        <v>2613</v>
      </c>
      <c r="B48" s="4" t="s">
        <v>69</v>
      </c>
      <c r="C48" s="4" t="s">
        <v>307</v>
      </c>
      <c r="D48" s="4" t="s">
        <v>43</v>
      </c>
      <c r="E48" s="4" t="s">
        <v>219</v>
      </c>
      <c r="F48" s="4" t="s">
        <v>72</v>
      </c>
      <c r="G48" s="4" t="s">
        <v>46</v>
      </c>
      <c r="H48" s="4" t="s">
        <v>46</v>
      </c>
      <c r="I48" s="4" t="s">
        <v>73</v>
      </c>
      <c r="J48" s="4" t="s">
        <v>74</v>
      </c>
      <c r="K48" s="4" t="s">
        <v>75</v>
      </c>
      <c r="L48" s="4" t="s">
        <v>51</v>
      </c>
      <c r="M48" s="7" t="s">
        <v>308</v>
      </c>
      <c r="N48" s="7" t="s">
        <v>309</v>
      </c>
      <c r="O48" s="7" t="s">
        <v>310</v>
      </c>
      <c r="P48" s="7" t="s">
        <v>311</v>
      </c>
      <c r="Q48" s="4" t="s">
        <v>56</v>
      </c>
      <c r="R48" s="4" t="s">
        <v>58</v>
      </c>
      <c r="S48" s="4" t="s">
        <v>56</v>
      </c>
      <c r="T48" s="4" t="s">
        <v>56</v>
      </c>
      <c r="U48" s="4" t="s">
        <v>58</v>
      </c>
      <c r="V48" s="4" t="s">
        <v>58</v>
      </c>
      <c r="W48" s="4" t="s">
        <v>312</v>
      </c>
      <c r="X48" s="4" t="s">
        <v>56</v>
      </c>
      <c r="Y48" s="4" t="s">
        <v>58</v>
      </c>
      <c r="Z48" s="4" t="s">
        <v>56</v>
      </c>
      <c r="AA48" s="4" t="s">
        <v>56</v>
      </c>
      <c r="AB48" s="4" t="s">
        <v>58</v>
      </c>
      <c r="AC48" s="4" t="s">
        <v>58</v>
      </c>
      <c r="AD48" s="4" t="s">
        <v>313</v>
      </c>
      <c r="AE48" s="4" t="s">
        <v>83</v>
      </c>
      <c r="AF48" s="4" t="s">
        <v>82</v>
      </c>
      <c r="AG48" s="4" t="s">
        <v>61</v>
      </c>
      <c r="AH48" s="4" t="s">
        <v>82</v>
      </c>
      <c r="AI48" s="4" t="s">
        <v>314</v>
      </c>
      <c r="AJ48" s="4" t="s">
        <v>315</v>
      </c>
      <c r="AK48" s="9">
        <v>6</v>
      </c>
      <c r="AL48" s="4" t="s">
        <v>316</v>
      </c>
      <c r="AM48" s="9">
        <v>4</v>
      </c>
      <c r="AN48" s="4" t="s">
        <v>317</v>
      </c>
      <c r="AO48" s="9">
        <v>2</v>
      </c>
      <c r="AP48" s="4" t="s">
        <v>318</v>
      </c>
      <c r="AQ48" s="9">
        <v>16</v>
      </c>
      <c r="AR48" s="4" t="s">
        <v>319</v>
      </c>
      <c r="AS48" s="4"/>
      <c r="AT48" s="4"/>
      <c r="AU48" s="4"/>
      <c r="AV48" s="4"/>
      <c r="AW48" s="4"/>
      <c r="AX48" s="4"/>
    </row>
    <row r="49" spans="1:50" ht="120.75" thickBot="1" x14ac:dyDescent="0.3">
      <c r="A49" s="4" t="s">
        <v>2600</v>
      </c>
      <c r="B49" s="4" t="s">
        <v>122</v>
      </c>
      <c r="C49" s="4" t="s">
        <v>123</v>
      </c>
      <c r="D49" s="4" t="s">
        <v>93</v>
      </c>
      <c r="E49" s="4" t="s">
        <v>71</v>
      </c>
      <c r="F49" s="4" t="s">
        <v>72</v>
      </c>
      <c r="G49" s="4" t="s">
        <v>46</v>
      </c>
      <c r="H49" s="4" t="s">
        <v>47</v>
      </c>
      <c r="I49" s="4" t="s">
        <v>73</v>
      </c>
      <c r="J49" s="4" t="s">
        <v>94</v>
      </c>
      <c r="K49" s="4" t="s">
        <v>124</v>
      </c>
      <c r="L49" s="4" t="s">
        <v>95</v>
      </c>
      <c r="M49" s="7" t="s">
        <v>125</v>
      </c>
      <c r="N49" s="7" t="s">
        <v>126</v>
      </c>
      <c r="O49" s="7" t="s">
        <v>127</v>
      </c>
      <c r="P49" s="7" t="s">
        <v>128</v>
      </c>
      <c r="Q49" s="4" t="s">
        <v>57</v>
      </c>
      <c r="R49" s="4" t="s">
        <v>56</v>
      </c>
      <c r="S49" s="4" t="s">
        <v>58</v>
      </c>
      <c r="T49" s="4" t="s">
        <v>56</v>
      </c>
      <c r="U49" s="4" t="s">
        <v>56</v>
      </c>
      <c r="V49" s="4" t="s">
        <v>58</v>
      </c>
      <c r="W49" s="4" t="s">
        <v>129</v>
      </c>
      <c r="X49" s="4" t="s">
        <v>56</v>
      </c>
      <c r="Y49" s="4" t="s">
        <v>58</v>
      </c>
      <c r="Z49" s="4" t="s">
        <v>56</v>
      </c>
      <c r="AA49" s="4" t="s">
        <v>56</v>
      </c>
      <c r="AB49" s="4" t="s">
        <v>57</v>
      </c>
      <c r="AC49" s="4" t="s">
        <v>58</v>
      </c>
      <c r="AD49" s="4" t="s">
        <v>130</v>
      </c>
      <c r="AE49" s="4" t="s">
        <v>61</v>
      </c>
      <c r="AF49" s="4" t="s">
        <v>83</v>
      </c>
      <c r="AG49" s="4" t="s">
        <v>82</v>
      </c>
      <c r="AH49" s="4" t="s">
        <v>82</v>
      </c>
      <c r="AI49" s="4" t="s">
        <v>131</v>
      </c>
      <c r="AJ49" s="4" t="s">
        <v>85</v>
      </c>
      <c r="AK49" s="9">
        <v>15</v>
      </c>
      <c r="AL49" s="4" t="s">
        <v>132</v>
      </c>
      <c r="AM49" s="9">
        <v>19</v>
      </c>
      <c r="AN49" s="4" t="s">
        <v>133</v>
      </c>
      <c r="AO49" s="9">
        <v>2</v>
      </c>
      <c r="AP49" s="4" t="s">
        <v>134</v>
      </c>
      <c r="AQ49" s="9">
        <v>19</v>
      </c>
      <c r="AR49" s="4" t="s">
        <v>135</v>
      </c>
      <c r="AS49" s="4"/>
      <c r="AT49" s="4"/>
      <c r="AU49" s="4"/>
      <c r="AV49" s="4"/>
      <c r="AW49" s="4"/>
      <c r="AX49" s="4"/>
    </row>
    <row r="50" spans="1:50" ht="360.75" thickBot="1" x14ac:dyDescent="0.3">
      <c r="A50" s="4" t="s">
        <v>2605</v>
      </c>
      <c r="B50" s="4" t="s">
        <v>137</v>
      </c>
      <c r="C50" s="4" t="s">
        <v>190</v>
      </c>
      <c r="D50" s="4" t="s">
        <v>43</v>
      </c>
      <c r="E50" s="4" t="s">
        <v>44</v>
      </c>
      <c r="F50" s="4" t="s">
        <v>72</v>
      </c>
      <c r="G50" s="4" t="s">
        <v>47</v>
      </c>
      <c r="H50" s="4" t="s">
        <v>165</v>
      </c>
      <c r="I50" s="4" t="s">
        <v>191</v>
      </c>
      <c r="J50" s="4" t="s">
        <v>74</v>
      </c>
      <c r="K50" s="4" t="s">
        <v>75</v>
      </c>
      <c r="L50" s="4" t="s">
        <v>95</v>
      </c>
      <c r="M50" s="7" t="s">
        <v>192</v>
      </c>
      <c r="N50" s="7" t="s">
        <v>153</v>
      </c>
      <c r="O50" s="7" t="s">
        <v>193</v>
      </c>
      <c r="P50" s="7" t="s">
        <v>194</v>
      </c>
      <c r="Q50" s="4" t="s">
        <v>56</v>
      </c>
      <c r="R50" s="4" t="s">
        <v>57</v>
      </c>
      <c r="S50" s="4" t="s">
        <v>58</v>
      </c>
      <c r="T50" s="4" t="s">
        <v>56</v>
      </c>
      <c r="U50" s="4" t="s">
        <v>58</v>
      </c>
      <c r="V50" s="4" t="s">
        <v>56</v>
      </c>
      <c r="W50" s="4" t="s">
        <v>195</v>
      </c>
      <c r="X50" s="4" t="s">
        <v>56</v>
      </c>
      <c r="Y50" s="4" t="s">
        <v>58</v>
      </c>
      <c r="Z50" s="4" t="s">
        <v>57</v>
      </c>
      <c r="AA50" s="4" t="s">
        <v>56</v>
      </c>
      <c r="AB50" s="4" t="s">
        <v>58</v>
      </c>
      <c r="AC50" s="4" t="s">
        <v>56</v>
      </c>
      <c r="AD50" s="4" t="s">
        <v>196</v>
      </c>
      <c r="AE50" s="4" t="s">
        <v>61</v>
      </c>
      <c r="AF50" s="4" t="s">
        <v>82</v>
      </c>
      <c r="AG50" s="4" t="s">
        <v>83</v>
      </c>
      <c r="AH50" s="4" t="s">
        <v>61</v>
      </c>
      <c r="AI50" s="4" t="s">
        <v>197</v>
      </c>
      <c r="AJ50" s="4" t="s">
        <v>198</v>
      </c>
      <c r="AK50" s="9">
        <v>15</v>
      </c>
      <c r="AL50" s="4" t="s">
        <v>199</v>
      </c>
      <c r="AM50" s="9">
        <v>10</v>
      </c>
      <c r="AN50" s="4" t="s">
        <v>200</v>
      </c>
      <c r="AO50" s="9">
        <v>5</v>
      </c>
      <c r="AP50" s="4" t="s">
        <v>201</v>
      </c>
      <c r="AQ50" s="9">
        <v>8</v>
      </c>
      <c r="AR50" s="4" t="s">
        <v>202</v>
      </c>
      <c r="AS50" s="4"/>
      <c r="AT50" s="4"/>
      <c r="AU50" s="4"/>
      <c r="AV50" s="4"/>
      <c r="AW50" s="4"/>
      <c r="AX50" s="4"/>
    </row>
    <row r="51" spans="1:50" ht="15.75" thickBot="1" x14ac:dyDescent="0.3">
      <c r="A51" s="4"/>
      <c r="B51" s="4"/>
      <c r="C51" s="4"/>
      <c r="D51" s="4"/>
      <c r="E51" s="4"/>
      <c r="F51" s="4"/>
      <c r="G51" s="4"/>
      <c r="H51" s="4"/>
      <c r="I51" s="4"/>
      <c r="J51" s="4"/>
      <c r="K51" s="4"/>
      <c r="L51" s="4"/>
      <c r="M51" s="7"/>
      <c r="N51" s="7"/>
      <c r="O51" s="7"/>
      <c r="P51" s="7"/>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row>
    <row r="52" spans="1:50" ht="15.75" thickBot="1" x14ac:dyDescent="0.3">
      <c r="A52" s="4"/>
      <c r="B52" s="4"/>
      <c r="C52" s="4"/>
      <c r="D52" s="4"/>
      <c r="E52" s="4"/>
      <c r="F52" s="4"/>
      <c r="G52" s="4"/>
      <c r="H52" s="4"/>
      <c r="I52" s="4"/>
      <c r="J52" s="4"/>
      <c r="K52" s="4"/>
      <c r="L52" s="4"/>
      <c r="M52" s="7"/>
      <c r="N52" s="7"/>
      <c r="O52" s="7"/>
      <c r="P52" s="7"/>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spans="1:50" ht="15.75" thickBot="1" x14ac:dyDescent="0.3">
      <c r="A53" s="4"/>
      <c r="B53" s="4"/>
      <c r="C53" s="4"/>
      <c r="D53" s="4"/>
      <c r="E53" s="4"/>
      <c r="F53" s="4"/>
      <c r="G53" s="4"/>
      <c r="H53" s="4"/>
      <c r="I53" s="4"/>
      <c r="J53" s="4"/>
      <c r="K53" s="4"/>
      <c r="L53" s="4"/>
      <c r="M53" s="7"/>
      <c r="N53" s="7"/>
      <c r="O53" s="7"/>
      <c r="P53" s="7"/>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spans="1:50" ht="15.75" thickBot="1" x14ac:dyDescent="0.3">
      <c r="A54" s="4"/>
      <c r="B54" s="4"/>
      <c r="C54" s="4"/>
      <c r="D54" s="4"/>
      <c r="E54" s="4"/>
      <c r="F54" s="4"/>
      <c r="G54" s="4"/>
      <c r="H54" s="4"/>
      <c r="I54" s="4"/>
      <c r="J54" s="4"/>
      <c r="K54" s="4"/>
      <c r="L54" s="4"/>
      <c r="M54" s="7"/>
      <c r="N54" s="7"/>
      <c r="O54" s="7"/>
      <c r="P54" s="7"/>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spans="1:50" ht="15.75" thickBot="1" x14ac:dyDescent="0.3">
      <c r="A55" s="4"/>
      <c r="B55" s="4"/>
      <c r="C55" s="4"/>
      <c r="D55" s="4"/>
      <c r="E55" s="4"/>
      <c r="F55" s="4"/>
      <c r="G55" s="4"/>
      <c r="H55" s="4"/>
      <c r="I55" s="4"/>
      <c r="J55" s="4"/>
      <c r="K55" s="4"/>
      <c r="L55" s="4"/>
      <c r="M55" s="7"/>
      <c r="N55" s="7"/>
      <c r="O55" s="7"/>
      <c r="P55" s="7"/>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spans="1:50" ht="15.75" thickBot="1" x14ac:dyDescent="0.3">
      <c r="A56" s="4"/>
      <c r="B56" s="4"/>
      <c r="C56" s="4"/>
      <c r="D56" s="4"/>
      <c r="E56" s="4"/>
      <c r="F56" s="4"/>
      <c r="G56" s="4"/>
      <c r="H56" s="4"/>
      <c r="I56" s="4"/>
      <c r="J56" s="4"/>
      <c r="K56" s="4"/>
      <c r="L56" s="4"/>
      <c r="M56" s="7"/>
      <c r="N56" s="7"/>
      <c r="O56" s="7"/>
      <c r="P56" s="7"/>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spans="1:50" ht="15.75" thickBot="1" x14ac:dyDescent="0.3">
      <c r="A57" s="4"/>
      <c r="B57" s="4"/>
      <c r="C57" s="4"/>
      <c r="D57" s="4"/>
      <c r="E57" s="4"/>
      <c r="F57" s="4"/>
      <c r="G57" s="4"/>
      <c r="H57" s="4"/>
      <c r="I57" s="4"/>
      <c r="J57" s="4"/>
      <c r="K57" s="4"/>
      <c r="L57" s="4"/>
      <c r="M57" s="7"/>
      <c r="N57" s="7"/>
      <c r="O57" s="7"/>
      <c r="P57" s="7"/>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spans="1:50" ht="15.75" thickBot="1" x14ac:dyDescent="0.3">
      <c r="A58" s="4"/>
      <c r="B58" s="4"/>
      <c r="C58" s="4"/>
      <c r="D58" s="4"/>
      <c r="E58" s="4"/>
      <c r="F58" s="4"/>
      <c r="G58" s="4"/>
      <c r="H58" s="4"/>
      <c r="I58" s="4"/>
      <c r="J58" s="4"/>
      <c r="K58" s="4"/>
      <c r="L58" s="4"/>
      <c r="M58" s="7"/>
      <c r="N58" s="7"/>
      <c r="O58" s="7"/>
      <c r="P58" s="7"/>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spans="1:50" ht="15.75" thickBot="1" x14ac:dyDescent="0.3">
      <c r="A59" s="4"/>
      <c r="B59" s="4"/>
      <c r="C59" s="4"/>
      <c r="D59" s="4"/>
      <c r="E59" s="4"/>
      <c r="F59" s="4"/>
      <c r="G59" s="4"/>
      <c r="H59" s="4"/>
      <c r="I59" s="4"/>
      <c r="J59" s="4"/>
      <c r="K59" s="4"/>
      <c r="L59" s="4"/>
      <c r="M59" s="7"/>
      <c r="N59" s="7"/>
      <c r="O59" s="7"/>
      <c r="P59" s="7"/>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spans="1:50" ht="15.75" thickBot="1" x14ac:dyDescent="0.3">
      <c r="A60" s="4"/>
      <c r="B60" s="4"/>
      <c r="C60" s="4"/>
      <c r="D60" s="4"/>
      <c r="E60" s="4"/>
      <c r="F60" s="4"/>
      <c r="G60" s="4"/>
      <c r="H60" s="4"/>
      <c r="I60" s="4"/>
      <c r="J60" s="4"/>
      <c r="K60" s="4"/>
      <c r="L60" s="4"/>
      <c r="M60" s="7"/>
      <c r="N60" s="7"/>
      <c r="O60" s="7"/>
      <c r="P60" s="7"/>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spans="1:50" ht="15.75" thickBot="1" x14ac:dyDescent="0.3">
      <c r="A61" s="4"/>
      <c r="B61" s="4"/>
      <c r="C61" s="4"/>
      <c r="D61" s="4"/>
      <c r="E61" s="4"/>
      <c r="F61" s="4"/>
      <c r="G61" s="4"/>
      <c r="H61" s="4"/>
      <c r="I61" s="4"/>
      <c r="J61" s="4"/>
      <c r="K61" s="4"/>
      <c r="L61" s="4"/>
      <c r="M61" s="7"/>
      <c r="N61" s="7"/>
      <c r="O61" s="7"/>
      <c r="P61" s="7"/>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spans="1:50" ht="15.75" thickBot="1" x14ac:dyDescent="0.3">
      <c r="A62" s="4"/>
      <c r="B62" s="4"/>
      <c r="C62" s="4"/>
      <c r="D62" s="4"/>
      <c r="E62" s="4"/>
      <c r="F62" s="4"/>
      <c r="G62" s="4"/>
      <c r="H62" s="4"/>
      <c r="I62" s="4"/>
      <c r="J62" s="4"/>
      <c r="K62" s="4"/>
      <c r="L62" s="4"/>
      <c r="M62" s="7"/>
      <c r="N62" s="7"/>
      <c r="O62" s="7"/>
      <c r="P62" s="7"/>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spans="1:50" ht="15.75" thickBot="1" x14ac:dyDescent="0.3">
      <c r="A63" s="4"/>
      <c r="B63" s="4"/>
      <c r="C63" s="4"/>
      <c r="D63" s="4"/>
      <c r="E63" s="4"/>
      <c r="F63" s="4"/>
      <c r="G63" s="4"/>
      <c r="H63" s="4"/>
      <c r="I63" s="4"/>
      <c r="J63" s="4"/>
      <c r="K63" s="4"/>
      <c r="L63" s="4"/>
      <c r="M63" s="7"/>
      <c r="N63" s="7"/>
      <c r="O63" s="7"/>
      <c r="P63" s="7"/>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spans="1:50" ht="15.75" thickBot="1" x14ac:dyDescent="0.3">
      <c r="A64" s="4"/>
      <c r="B64" s="4"/>
      <c r="C64" s="4"/>
      <c r="D64" s="4"/>
      <c r="E64" s="4"/>
      <c r="F64" s="4"/>
      <c r="G64" s="4"/>
      <c r="H64" s="4"/>
      <c r="I64" s="4"/>
      <c r="J64" s="4"/>
      <c r="K64" s="4"/>
      <c r="L64" s="4"/>
      <c r="M64" s="7"/>
      <c r="N64" s="7"/>
      <c r="O64" s="7"/>
      <c r="P64" s="7"/>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spans="1:50" ht="15.75" thickBot="1" x14ac:dyDescent="0.3">
      <c r="A65" s="4"/>
      <c r="B65" s="4"/>
      <c r="C65" s="4"/>
      <c r="D65" s="4"/>
      <c r="E65" s="4"/>
      <c r="F65" s="4"/>
      <c r="G65" s="4"/>
      <c r="H65" s="4"/>
      <c r="I65" s="4"/>
      <c r="J65" s="4"/>
      <c r="K65" s="4"/>
      <c r="L65" s="4"/>
      <c r="M65" s="7"/>
      <c r="N65" s="7"/>
      <c r="O65" s="7"/>
      <c r="P65" s="7"/>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spans="1:50" ht="15.75" thickBot="1" x14ac:dyDescent="0.3">
      <c r="A66" s="4"/>
      <c r="B66" s="4"/>
      <c r="C66" s="4"/>
      <c r="D66" s="4"/>
      <c r="E66" s="4"/>
      <c r="F66" s="4"/>
      <c r="G66" s="4"/>
      <c r="H66" s="4"/>
      <c r="I66" s="4"/>
      <c r="J66" s="4"/>
      <c r="K66" s="4"/>
      <c r="L66" s="4"/>
      <c r="M66" s="7"/>
      <c r="N66" s="7"/>
      <c r="O66" s="7"/>
      <c r="P66" s="7"/>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spans="1:50" ht="15.75" thickBot="1" x14ac:dyDescent="0.3">
      <c r="A67" s="4"/>
      <c r="B67" s="4"/>
      <c r="C67" s="4"/>
      <c r="D67" s="4"/>
      <c r="E67" s="4"/>
      <c r="F67" s="4"/>
      <c r="G67" s="4"/>
      <c r="H67" s="4"/>
      <c r="I67" s="4"/>
      <c r="J67" s="4"/>
      <c r="K67" s="4"/>
      <c r="L67" s="4"/>
      <c r="M67" s="7"/>
      <c r="N67" s="7"/>
      <c r="O67" s="7"/>
      <c r="P67" s="7"/>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spans="1:50" ht="15.75" thickBot="1" x14ac:dyDescent="0.3">
      <c r="A68" s="4"/>
      <c r="B68" s="4"/>
      <c r="C68" s="4"/>
      <c r="D68" s="4"/>
      <c r="E68" s="4"/>
      <c r="F68" s="4"/>
      <c r="G68" s="4"/>
      <c r="H68" s="4"/>
      <c r="I68" s="4"/>
      <c r="J68" s="4"/>
      <c r="K68" s="4"/>
      <c r="L68" s="4"/>
      <c r="M68" s="7"/>
      <c r="N68" s="7"/>
      <c r="O68" s="7"/>
      <c r="P68" s="7"/>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spans="1:50" ht="15.75" thickBot="1" x14ac:dyDescent="0.3">
      <c r="A69" s="4"/>
      <c r="B69" s="4"/>
      <c r="C69" s="4"/>
      <c r="D69" s="4"/>
      <c r="E69" s="4"/>
      <c r="F69" s="4"/>
      <c r="G69" s="4"/>
      <c r="H69" s="4"/>
      <c r="I69" s="4"/>
      <c r="J69" s="4"/>
      <c r="K69" s="4"/>
      <c r="L69" s="4"/>
      <c r="M69" s="7"/>
      <c r="N69" s="7"/>
      <c r="O69" s="7"/>
      <c r="P69" s="7"/>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spans="1:50" ht="15.75" thickBot="1" x14ac:dyDescent="0.3">
      <c r="A70" s="4"/>
      <c r="B70" s="4"/>
      <c r="C70" s="4"/>
      <c r="D70" s="4"/>
      <c r="E70" s="4"/>
      <c r="F70" s="4"/>
      <c r="G70" s="4"/>
      <c r="H70" s="4"/>
      <c r="I70" s="4"/>
      <c r="J70" s="4"/>
      <c r="K70" s="4"/>
      <c r="L70" s="4"/>
      <c r="M70" s="7"/>
      <c r="N70" s="7"/>
      <c r="O70" s="7"/>
      <c r="P70" s="7"/>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spans="1:50" ht="15.75" thickBot="1" x14ac:dyDescent="0.3">
      <c r="A71" s="4"/>
      <c r="B71" s="4"/>
      <c r="C71" s="4"/>
      <c r="D71" s="4"/>
      <c r="E71" s="4"/>
      <c r="F71" s="4"/>
      <c r="G71" s="4"/>
      <c r="H71" s="4"/>
      <c r="I71" s="4"/>
      <c r="J71" s="4"/>
      <c r="K71" s="4"/>
      <c r="L71" s="4"/>
      <c r="M71" s="7"/>
      <c r="N71" s="7"/>
      <c r="O71" s="7"/>
      <c r="P71" s="7"/>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spans="1:50" ht="15.75" thickBot="1" x14ac:dyDescent="0.3">
      <c r="A72" s="4"/>
      <c r="B72" s="4"/>
      <c r="C72" s="4"/>
      <c r="D72" s="4"/>
      <c r="E72" s="4"/>
      <c r="F72" s="4"/>
      <c r="G72" s="4"/>
      <c r="H72" s="4"/>
      <c r="I72" s="4"/>
      <c r="J72" s="4"/>
      <c r="K72" s="4"/>
      <c r="L72" s="4"/>
      <c r="M72" s="7"/>
      <c r="N72" s="7"/>
      <c r="O72" s="7"/>
      <c r="P72" s="7"/>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spans="1:50" ht="15.75" thickBot="1" x14ac:dyDescent="0.3">
      <c r="A73" s="4"/>
      <c r="B73" s="4"/>
      <c r="C73" s="4"/>
      <c r="D73" s="4"/>
      <c r="E73" s="4"/>
      <c r="F73" s="4"/>
      <c r="G73" s="4"/>
      <c r="H73" s="4"/>
      <c r="I73" s="4"/>
      <c r="J73" s="4"/>
      <c r="K73" s="4"/>
      <c r="L73" s="4"/>
      <c r="M73" s="7"/>
      <c r="N73" s="7"/>
      <c r="O73" s="7"/>
      <c r="P73" s="7"/>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spans="1:50" ht="15.75" thickBot="1" x14ac:dyDescent="0.3">
      <c r="A74" s="4"/>
      <c r="B74" s="4"/>
      <c r="C74" s="4"/>
      <c r="D74" s="4"/>
      <c r="E74" s="4"/>
      <c r="F74" s="4"/>
      <c r="G74" s="4"/>
      <c r="H74" s="4"/>
      <c r="I74" s="4"/>
      <c r="J74" s="4"/>
      <c r="K74" s="4"/>
      <c r="L74" s="4"/>
      <c r="M74" s="7"/>
      <c r="N74" s="7"/>
      <c r="O74" s="7"/>
      <c r="P74" s="7"/>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spans="1:50" ht="15.75" thickBot="1" x14ac:dyDescent="0.3">
      <c r="A75" s="4"/>
      <c r="B75" s="4"/>
      <c r="C75" s="4"/>
      <c r="D75" s="4"/>
      <c r="E75" s="4"/>
      <c r="F75" s="4"/>
      <c r="G75" s="4"/>
      <c r="H75" s="4"/>
      <c r="I75" s="4"/>
      <c r="J75" s="4"/>
      <c r="K75" s="4"/>
      <c r="L75" s="4"/>
      <c r="M75" s="7"/>
      <c r="N75" s="7"/>
      <c r="O75" s="7"/>
      <c r="P75" s="7"/>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spans="1:50" ht="15.75" thickBot="1" x14ac:dyDescent="0.3">
      <c r="A76" s="4"/>
      <c r="B76" s="4"/>
      <c r="C76" s="4"/>
      <c r="D76" s="4"/>
      <c r="E76" s="4"/>
      <c r="F76" s="4"/>
      <c r="G76" s="4"/>
      <c r="H76" s="4"/>
      <c r="I76" s="4"/>
      <c r="J76" s="4"/>
      <c r="K76" s="4"/>
      <c r="L76" s="4"/>
      <c r="M76" s="7"/>
      <c r="N76" s="7"/>
      <c r="O76" s="7"/>
      <c r="P76" s="7"/>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spans="1:50" ht="15.75" thickBot="1" x14ac:dyDescent="0.3">
      <c r="A77" s="4"/>
      <c r="B77" s="4"/>
      <c r="C77" s="4"/>
      <c r="D77" s="4"/>
      <c r="E77" s="4"/>
      <c r="F77" s="4"/>
      <c r="G77" s="4"/>
      <c r="H77" s="4"/>
      <c r="I77" s="4"/>
      <c r="J77" s="4"/>
      <c r="K77" s="4"/>
      <c r="L77" s="4"/>
      <c r="M77" s="7"/>
      <c r="N77" s="7"/>
      <c r="O77" s="7"/>
      <c r="P77" s="7"/>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spans="1:50" ht="15.75" thickBot="1" x14ac:dyDescent="0.3">
      <c r="A78" s="4"/>
      <c r="B78" s="4"/>
      <c r="C78" s="4"/>
      <c r="D78" s="4"/>
      <c r="E78" s="4"/>
      <c r="F78" s="4"/>
      <c r="G78" s="4"/>
      <c r="H78" s="4"/>
      <c r="I78" s="4"/>
      <c r="J78" s="4"/>
      <c r="K78" s="4"/>
      <c r="L78" s="4"/>
      <c r="M78" s="7"/>
      <c r="N78" s="7"/>
      <c r="O78" s="7"/>
      <c r="P78" s="7"/>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spans="1:50" ht="15.75" thickBot="1" x14ac:dyDescent="0.3">
      <c r="A79" s="4"/>
      <c r="B79" s="4"/>
      <c r="C79" s="4"/>
      <c r="D79" s="4"/>
      <c r="E79" s="4"/>
      <c r="F79" s="4"/>
      <c r="G79" s="4"/>
      <c r="H79" s="4"/>
      <c r="I79" s="4"/>
      <c r="J79" s="4"/>
      <c r="K79" s="4"/>
      <c r="L79" s="4"/>
      <c r="M79" s="7"/>
      <c r="N79" s="7"/>
      <c r="O79" s="7"/>
      <c r="P79" s="7"/>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spans="1:50" ht="15.75" thickBot="1" x14ac:dyDescent="0.3">
      <c r="A80" s="4"/>
      <c r="B80" s="4"/>
      <c r="C80" s="4"/>
      <c r="D80" s="4"/>
      <c r="E80" s="4"/>
      <c r="F80" s="4"/>
      <c r="G80" s="4"/>
      <c r="H80" s="4"/>
      <c r="I80" s="4"/>
      <c r="J80" s="4"/>
      <c r="K80" s="4"/>
      <c r="L80" s="4"/>
      <c r="M80" s="7"/>
      <c r="N80" s="7"/>
      <c r="O80" s="7"/>
      <c r="P80" s="7"/>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spans="1:50" ht="15.75" thickBot="1" x14ac:dyDescent="0.3">
      <c r="A81" s="4"/>
      <c r="B81" s="4"/>
      <c r="C81" s="4"/>
      <c r="D81" s="4"/>
      <c r="E81" s="4"/>
      <c r="F81" s="4"/>
      <c r="G81" s="4"/>
      <c r="H81" s="4"/>
      <c r="I81" s="4"/>
      <c r="J81" s="4"/>
      <c r="K81" s="4"/>
      <c r="L81" s="4"/>
      <c r="M81" s="7"/>
      <c r="N81" s="7"/>
      <c r="O81" s="7"/>
      <c r="P81" s="7"/>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spans="1:50" ht="15.75" thickBot="1" x14ac:dyDescent="0.3">
      <c r="A82" s="4"/>
      <c r="B82" s="4"/>
      <c r="C82" s="4"/>
      <c r="D82" s="4"/>
      <c r="E82" s="4"/>
      <c r="F82" s="4"/>
      <c r="G82" s="4"/>
      <c r="H82" s="4"/>
      <c r="I82" s="4"/>
      <c r="J82" s="4"/>
      <c r="K82" s="4"/>
      <c r="L82" s="4"/>
      <c r="M82" s="7"/>
      <c r="N82" s="7"/>
      <c r="O82" s="7"/>
      <c r="P82" s="7"/>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spans="1:50" ht="15.75" thickBot="1" x14ac:dyDescent="0.3">
      <c r="A83" s="4"/>
      <c r="B83" s="4"/>
      <c r="C83" s="4"/>
      <c r="D83" s="4"/>
      <c r="E83" s="4"/>
      <c r="F83" s="4"/>
      <c r="G83" s="4"/>
      <c r="H83" s="4"/>
      <c r="I83" s="4"/>
      <c r="J83" s="4"/>
      <c r="K83" s="4"/>
      <c r="L83" s="4"/>
      <c r="M83" s="7"/>
      <c r="N83" s="7"/>
      <c r="O83" s="7"/>
      <c r="P83" s="7"/>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spans="1:50" ht="15.75" thickBot="1" x14ac:dyDescent="0.3">
      <c r="A84" s="4"/>
      <c r="B84" s="4"/>
      <c r="C84" s="4"/>
      <c r="D84" s="4"/>
      <c r="E84" s="4"/>
      <c r="F84" s="4"/>
      <c r="G84" s="4"/>
      <c r="H84" s="4"/>
      <c r="I84" s="4"/>
      <c r="J84" s="4"/>
      <c r="K84" s="4"/>
      <c r="L84" s="4"/>
      <c r="M84" s="7"/>
      <c r="N84" s="7"/>
      <c r="O84" s="7"/>
      <c r="P84" s="7"/>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spans="1:50" ht="15.75" thickBot="1" x14ac:dyDescent="0.3">
      <c r="A85" s="4"/>
      <c r="B85" s="4"/>
      <c r="C85" s="4"/>
      <c r="D85" s="4"/>
      <c r="E85" s="4"/>
      <c r="F85" s="4"/>
      <c r="G85" s="4"/>
      <c r="H85" s="4"/>
      <c r="I85" s="4"/>
      <c r="J85" s="4"/>
      <c r="K85" s="4"/>
      <c r="L85" s="4"/>
      <c r="M85" s="7"/>
      <c r="N85" s="7"/>
      <c r="O85" s="7"/>
      <c r="P85" s="7"/>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spans="1:50" ht="15.75" thickBot="1" x14ac:dyDescent="0.3">
      <c r="A86" s="4"/>
      <c r="B86" s="4"/>
      <c r="C86" s="4"/>
      <c r="D86" s="4"/>
      <c r="E86" s="4"/>
      <c r="F86" s="4"/>
      <c r="G86" s="4"/>
      <c r="H86" s="4"/>
      <c r="I86" s="4"/>
      <c r="J86" s="4"/>
      <c r="K86" s="4"/>
      <c r="L86" s="4"/>
      <c r="M86" s="7"/>
      <c r="N86" s="7"/>
      <c r="O86" s="7"/>
      <c r="P86" s="7"/>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spans="1:50" ht="15.75" thickBot="1" x14ac:dyDescent="0.3">
      <c r="A87" s="4"/>
      <c r="B87" s="4"/>
      <c r="C87" s="4"/>
      <c r="D87" s="4"/>
      <c r="E87" s="4"/>
      <c r="F87" s="4"/>
      <c r="G87" s="4"/>
      <c r="H87" s="4"/>
      <c r="I87" s="4"/>
      <c r="J87" s="4"/>
      <c r="K87" s="4"/>
      <c r="L87" s="4"/>
      <c r="M87" s="7"/>
      <c r="N87" s="7"/>
      <c r="O87" s="7"/>
      <c r="P87" s="7"/>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spans="1:50" ht="15.75" thickBot="1" x14ac:dyDescent="0.3">
      <c r="A88" s="4"/>
      <c r="B88" s="4"/>
      <c r="C88" s="4"/>
      <c r="D88" s="4"/>
      <c r="E88" s="4"/>
      <c r="F88" s="4"/>
      <c r="G88" s="4"/>
      <c r="H88" s="4"/>
      <c r="I88" s="4"/>
      <c r="J88" s="4"/>
      <c r="K88" s="4"/>
      <c r="L88" s="4"/>
      <c r="M88" s="7"/>
      <c r="N88" s="7"/>
      <c r="O88" s="7"/>
      <c r="P88" s="7"/>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spans="1:50" ht="15.75" thickBot="1" x14ac:dyDescent="0.3">
      <c r="A89" s="4"/>
      <c r="B89" s="4"/>
      <c r="C89" s="4"/>
      <c r="D89" s="4"/>
      <c r="E89" s="4"/>
      <c r="F89" s="4"/>
      <c r="G89" s="4"/>
      <c r="H89" s="4"/>
      <c r="I89" s="4"/>
      <c r="J89" s="4"/>
      <c r="K89" s="4"/>
      <c r="L89" s="4"/>
      <c r="M89" s="7"/>
      <c r="N89" s="7"/>
      <c r="O89" s="7"/>
      <c r="P89" s="7"/>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spans="1:50" ht="15.75" thickBot="1" x14ac:dyDescent="0.3">
      <c r="A90" s="4"/>
      <c r="B90" s="4"/>
      <c r="C90" s="4"/>
      <c r="D90" s="4"/>
      <c r="E90" s="4"/>
      <c r="F90" s="4"/>
      <c r="G90" s="4"/>
      <c r="H90" s="4"/>
      <c r="I90" s="4"/>
      <c r="J90" s="4"/>
      <c r="K90" s="4"/>
      <c r="L90" s="4"/>
      <c r="M90" s="7"/>
      <c r="N90" s="7"/>
      <c r="O90" s="7"/>
      <c r="P90" s="7"/>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spans="1:50" ht="15.75" thickBot="1" x14ac:dyDescent="0.3">
      <c r="A91" s="4"/>
      <c r="B91" s="4"/>
      <c r="C91" s="4"/>
      <c r="D91" s="4"/>
      <c r="E91" s="4"/>
      <c r="F91" s="4"/>
      <c r="G91" s="4"/>
      <c r="H91" s="4"/>
      <c r="I91" s="4"/>
      <c r="J91" s="4"/>
      <c r="K91" s="4"/>
      <c r="L91" s="4"/>
      <c r="M91" s="7"/>
      <c r="N91" s="7"/>
      <c r="O91" s="7"/>
      <c r="P91" s="7"/>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spans="1:50" ht="15.75" thickBot="1" x14ac:dyDescent="0.3">
      <c r="A92" s="4"/>
      <c r="B92" s="4"/>
      <c r="C92" s="4"/>
      <c r="D92" s="4"/>
      <c r="E92" s="4"/>
      <c r="F92" s="4"/>
      <c r="G92" s="4"/>
      <c r="H92" s="4"/>
      <c r="I92" s="4"/>
      <c r="J92" s="4"/>
      <c r="K92" s="4"/>
      <c r="L92" s="4"/>
      <c r="M92" s="7"/>
      <c r="N92" s="7"/>
      <c r="O92" s="7"/>
      <c r="P92" s="7"/>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spans="1:50" ht="15.75" thickBot="1" x14ac:dyDescent="0.3">
      <c r="A93" s="4"/>
      <c r="B93" s="4"/>
      <c r="C93" s="4"/>
      <c r="D93" s="4"/>
      <c r="E93" s="4"/>
      <c r="F93" s="4"/>
      <c r="G93" s="4"/>
      <c r="H93" s="4"/>
      <c r="I93" s="4"/>
      <c r="J93" s="4"/>
      <c r="K93" s="4"/>
      <c r="L93" s="4"/>
      <c r="M93" s="7"/>
      <c r="N93" s="7"/>
      <c r="O93" s="7"/>
      <c r="P93" s="7"/>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spans="1:50" ht="15.75" thickBot="1" x14ac:dyDescent="0.3">
      <c r="A94" s="4"/>
      <c r="B94" s="4"/>
      <c r="C94" s="4"/>
      <c r="D94" s="4"/>
      <c r="E94" s="4"/>
      <c r="F94" s="4"/>
      <c r="G94" s="4"/>
      <c r="H94" s="4"/>
      <c r="I94" s="4"/>
      <c r="J94" s="4"/>
      <c r="K94" s="4"/>
      <c r="L94" s="4"/>
      <c r="M94" s="7"/>
      <c r="N94" s="7"/>
      <c r="O94" s="7"/>
      <c r="P94" s="7"/>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spans="1:50" ht="15.75" thickBot="1" x14ac:dyDescent="0.3">
      <c r="A95" s="4"/>
      <c r="B95" s="4"/>
      <c r="C95" s="4"/>
      <c r="D95" s="4"/>
      <c r="E95" s="4"/>
      <c r="F95" s="4"/>
      <c r="G95" s="4"/>
      <c r="H95" s="4"/>
      <c r="I95" s="4"/>
      <c r="J95" s="4"/>
      <c r="K95" s="4"/>
      <c r="L95" s="4"/>
      <c r="M95" s="7"/>
      <c r="N95" s="7"/>
      <c r="O95" s="7"/>
      <c r="P95" s="7"/>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spans="1:50" ht="15.75" thickBot="1" x14ac:dyDescent="0.3">
      <c r="A96" s="4"/>
      <c r="B96" s="4"/>
      <c r="C96" s="4"/>
      <c r="D96" s="4"/>
      <c r="E96" s="4"/>
      <c r="F96" s="4"/>
      <c r="G96" s="4"/>
      <c r="H96" s="4"/>
      <c r="I96" s="4"/>
      <c r="J96" s="4"/>
      <c r="K96" s="4"/>
      <c r="L96" s="4"/>
      <c r="M96" s="7"/>
      <c r="N96" s="7"/>
      <c r="O96" s="7"/>
      <c r="P96" s="7"/>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spans="1:50" ht="15.75" thickBot="1" x14ac:dyDescent="0.3">
      <c r="A97" s="4"/>
      <c r="B97" s="4"/>
      <c r="C97" s="4"/>
      <c r="D97" s="4"/>
      <c r="E97" s="4"/>
      <c r="F97" s="4"/>
      <c r="G97" s="4"/>
      <c r="H97" s="4"/>
      <c r="I97" s="4"/>
      <c r="J97" s="4"/>
      <c r="K97" s="4"/>
      <c r="L97" s="4"/>
      <c r="M97" s="7"/>
      <c r="N97" s="7"/>
      <c r="O97" s="7"/>
      <c r="P97" s="7"/>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spans="1:50" ht="15.75" thickBot="1" x14ac:dyDescent="0.3">
      <c r="A98" s="4"/>
      <c r="B98" s="4"/>
      <c r="C98" s="4"/>
      <c r="D98" s="4"/>
      <c r="E98" s="4"/>
      <c r="F98" s="4"/>
      <c r="G98" s="4"/>
      <c r="H98" s="4"/>
      <c r="I98" s="4"/>
      <c r="J98" s="4"/>
      <c r="K98" s="4"/>
      <c r="L98" s="4"/>
      <c r="M98" s="7"/>
      <c r="N98" s="7"/>
      <c r="O98" s="7"/>
      <c r="P98" s="7"/>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spans="1:50" ht="15.75" thickBot="1" x14ac:dyDescent="0.3">
      <c r="A99" s="4"/>
      <c r="B99" s="4"/>
      <c r="C99" s="4"/>
      <c r="D99" s="4"/>
      <c r="E99" s="4"/>
      <c r="F99" s="4"/>
      <c r="G99" s="4"/>
      <c r="H99" s="4"/>
      <c r="I99" s="4"/>
      <c r="J99" s="4"/>
      <c r="K99" s="4"/>
      <c r="L99" s="4"/>
      <c r="M99" s="7"/>
      <c r="N99" s="7"/>
      <c r="O99" s="7"/>
      <c r="P99" s="7"/>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spans="1:50" ht="15.75" thickBot="1" x14ac:dyDescent="0.3">
      <c r="A100" s="4"/>
      <c r="B100" s="4"/>
      <c r="C100" s="4"/>
      <c r="D100" s="4"/>
      <c r="E100" s="4"/>
      <c r="F100" s="4"/>
      <c r="G100" s="4"/>
      <c r="H100" s="4"/>
      <c r="I100" s="4"/>
      <c r="J100" s="4"/>
      <c r="K100" s="4"/>
      <c r="L100" s="4"/>
      <c r="M100" s="7"/>
      <c r="N100" s="7"/>
      <c r="O100" s="7"/>
      <c r="P100" s="7"/>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spans="1:50" ht="15.75" thickBot="1" x14ac:dyDescent="0.3">
      <c r="A101" s="4"/>
      <c r="B101" s="4"/>
      <c r="C101" s="4"/>
      <c r="D101" s="4"/>
      <c r="E101" s="4"/>
      <c r="F101" s="4"/>
      <c r="G101" s="4"/>
      <c r="H101" s="4"/>
      <c r="I101" s="4"/>
      <c r="J101" s="4"/>
      <c r="K101" s="4"/>
      <c r="L101" s="4"/>
      <c r="M101" s="7"/>
      <c r="N101" s="7"/>
      <c r="O101" s="7"/>
      <c r="P101" s="7"/>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spans="1:50" ht="15.75" thickBot="1" x14ac:dyDescent="0.3">
      <c r="A102" s="4"/>
      <c r="B102" s="4"/>
      <c r="C102" s="4"/>
      <c r="D102" s="4"/>
      <c r="E102" s="4"/>
      <c r="F102" s="4"/>
      <c r="G102" s="4"/>
      <c r="H102" s="4"/>
      <c r="I102" s="4"/>
      <c r="J102" s="4"/>
      <c r="K102" s="4"/>
      <c r="L102" s="4"/>
      <c r="M102" s="7"/>
      <c r="N102" s="7"/>
      <c r="O102" s="7"/>
      <c r="P102" s="7"/>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spans="1:50" ht="15.75" thickBot="1" x14ac:dyDescent="0.3">
      <c r="A103" s="4"/>
      <c r="B103" s="4"/>
      <c r="C103" s="4"/>
      <c r="D103" s="4"/>
      <c r="E103" s="4"/>
      <c r="F103" s="4"/>
      <c r="G103" s="4"/>
      <c r="H103" s="4"/>
      <c r="I103" s="4"/>
      <c r="J103" s="4"/>
      <c r="K103" s="4"/>
      <c r="L103" s="4"/>
      <c r="M103" s="7"/>
      <c r="N103" s="7"/>
      <c r="O103" s="7"/>
      <c r="P103" s="7"/>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spans="1:50" ht="15.75" thickBot="1" x14ac:dyDescent="0.3">
      <c r="A104" s="4"/>
      <c r="B104" s="4"/>
      <c r="C104" s="4"/>
      <c r="D104" s="4"/>
      <c r="E104" s="4"/>
      <c r="F104" s="4"/>
      <c r="G104" s="4"/>
      <c r="H104" s="4"/>
      <c r="I104" s="4"/>
      <c r="J104" s="4"/>
      <c r="K104" s="4"/>
      <c r="L104" s="4"/>
      <c r="M104" s="7"/>
      <c r="N104" s="7"/>
      <c r="O104" s="7"/>
      <c r="P104" s="7"/>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spans="1:50" ht="15.75" thickBot="1" x14ac:dyDescent="0.3">
      <c r="A105" s="4"/>
      <c r="B105" s="4"/>
      <c r="C105" s="4"/>
      <c r="D105" s="4"/>
      <c r="E105" s="4"/>
      <c r="F105" s="4"/>
      <c r="G105" s="4"/>
      <c r="H105" s="4"/>
      <c r="I105" s="4"/>
      <c r="J105" s="4"/>
      <c r="K105" s="4"/>
      <c r="L105" s="4"/>
      <c r="M105" s="7"/>
      <c r="N105" s="7"/>
      <c r="O105" s="7"/>
      <c r="P105" s="7"/>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spans="1:50" ht="15.75" thickBot="1" x14ac:dyDescent="0.3">
      <c r="A106" s="4"/>
      <c r="B106" s="4"/>
      <c r="C106" s="4"/>
      <c r="D106" s="4"/>
      <c r="E106" s="4"/>
      <c r="F106" s="4"/>
      <c r="G106" s="4"/>
      <c r="H106" s="4"/>
      <c r="I106" s="4"/>
      <c r="J106" s="4"/>
      <c r="K106" s="4"/>
      <c r="L106" s="4"/>
      <c r="M106" s="7"/>
      <c r="N106" s="7"/>
      <c r="O106" s="7"/>
      <c r="P106" s="7"/>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spans="1:50" ht="15.75" thickBot="1" x14ac:dyDescent="0.3">
      <c r="A107" s="4"/>
      <c r="B107" s="4"/>
      <c r="C107" s="4"/>
      <c r="D107" s="4"/>
      <c r="E107" s="4"/>
      <c r="F107" s="4"/>
      <c r="G107" s="4"/>
      <c r="H107" s="4"/>
      <c r="I107" s="4"/>
      <c r="J107" s="4"/>
      <c r="K107" s="4"/>
      <c r="L107" s="4"/>
      <c r="M107" s="7"/>
      <c r="N107" s="7"/>
      <c r="O107" s="7"/>
      <c r="P107" s="7"/>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spans="1:50" ht="15.75" thickBot="1" x14ac:dyDescent="0.3">
      <c r="A108" s="4"/>
      <c r="B108" s="4"/>
      <c r="C108" s="4"/>
      <c r="D108" s="4"/>
      <c r="E108" s="4"/>
      <c r="F108" s="4"/>
      <c r="G108" s="4"/>
      <c r="H108" s="4"/>
      <c r="I108" s="4"/>
      <c r="J108" s="4"/>
      <c r="K108" s="4"/>
      <c r="L108" s="4"/>
      <c r="M108" s="7"/>
      <c r="N108" s="7"/>
      <c r="O108" s="7"/>
      <c r="P108" s="7"/>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spans="1:50" ht="15.75" thickBot="1" x14ac:dyDescent="0.3">
      <c r="A109" s="4"/>
      <c r="B109" s="4"/>
      <c r="C109" s="4"/>
      <c r="D109" s="4"/>
      <c r="E109" s="4"/>
      <c r="F109" s="4"/>
      <c r="G109" s="4"/>
      <c r="H109" s="4"/>
      <c r="I109" s="4"/>
      <c r="J109" s="4"/>
      <c r="K109" s="4"/>
      <c r="L109" s="4"/>
      <c r="M109" s="7"/>
      <c r="N109" s="7"/>
      <c r="O109" s="7"/>
      <c r="P109" s="7"/>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spans="1:50" ht="15.75" thickBot="1" x14ac:dyDescent="0.3">
      <c r="A110" s="4"/>
      <c r="B110" s="4"/>
      <c r="C110" s="4"/>
      <c r="D110" s="4"/>
      <c r="E110" s="4"/>
      <c r="F110" s="4"/>
      <c r="G110" s="4"/>
      <c r="H110" s="4"/>
      <c r="I110" s="4"/>
      <c r="J110" s="4"/>
      <c r="K110" s="4"/>
      <c r="L110" s="4"/>
      <c r="M110" s="7"/>
      <c r="N110" s="7"/>
      <c r="O110" s="7"/>
      <c r="P110" s="7"/>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spans="1:50" ht="15.75" thickBot="1" x14ac:dyDescent="0.3">
      <c r="A111" s="4"/>
      <c r="B111" s="4"/>
      <c r="C111" s="4"/>
      <c r="D111" s="4"/>
      <c r="E111" s="4"/>
      <c r="F111" s="4"/>
      <c r="G111" s="4"/>
      <c r="H111" s="4"/>
      <c r="I111" s="4"/>
      <c r="J111" s="4"/>
      <c r="K111" s="4"/>
      <c r="L111" s="4"/>
      <c r="M111" s="7"/>
      <c r="N111" s="7"/>
      <c r="O111" s="7"/>
      <c r="P111" s="7"/>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spans="1:50" ht="15.75" thickBot="1" x14ac:dyDescent="0.3">
      <c r="A112" s="4"/>
      <c r="B112" s="4"/>
      <c r="C112" s="4"/>
      <c r="D112" s="4"/>
      <c r="E112" s="4"/>
      <c r="F112" s="4"/>
      <c r="G112" s="4"/>
      <c r="H112" s="4"/>
      <c r="I112" s="4"/>
      <c r="J112" s="4"/>
      <c r="K112" s="4"/>
      <c r="L112" s="4"/>
      <c r="M112" s="7"/>
      <c r="N112" s="7"/>
      <c r="O112" s="7"/>
      <c r="P112" s="7"/>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spans="1:50" ht="15.75" thickBot="1" x14ac:dyDescent="0.3">
      <c r="A113" s="4"/>
      <c r="B113" s="4"/>
      <c r="C113" s="4"/>
      <c r="D113" s="4"/>
      <c r="E113" s="4"/>
      <c r="F113" s="4"/>
      <c r="G113" s="4"/>
      <c r="H113" s="4"/>
      <c r="I113" s="4"/>
      <c r="J113" s="4"/>
      <c r="K113" s="4"/>
      <c r="L113" s="4"/>
      <c r="M113" s="7"/>
      <c r="N113" s="7"/>
      <c r="O113" s="7"/>
      <c r="P113" s="7"/>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spans="1:50" ht="15.75" thickBot="1" x14ac:dyDescent="0.3">
      <c r="A114" s="4"/>
      <c r="B114" s="4"/>
      <c r="C114" s="4"/>
      <c r="D114" s="4"/>
      <c r="E114" s="4"/>
      <c r="F114" s="4"/>
      <c r="G114" s="4"/>
      <c r="H114" s="4"/>
      <c r="I114" s="4"/>
      <c r="J114" s="4"/>
      <c r="K114" s="4"/>
      <c r="L114" s="4"/>
      <c r="M114" s="7"/>
      <c r="N114" s="7"/>
      <c r="O114" s="7"/>
      <c r="P114" s="7"/>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spans="1:50" ht="15.75" thickBot="1" x14ac:dyDescent="0.3">
      <c r="A115" s="4"/>
      <c r="B115" s="4"/>
      <c r="C115" s="4"/>
      <c r="D115" s="4"/>
      <c r="E115" s="4"/>
      <c r="F115" s="4"/>
      <c r="G115" s="4"/>
      <c r="H115" s="4"/>
      <c r="I115" s="4"/>
      <c r="J115" s="4"/>
      <c r="K115" s="4"/>
      <c r="L115" s="4"/>
      <c r="M115" s="7"/>
      <c r="N115" s="7"/>
      <c r="O115" s="7"/>
      <c r="P115" s="7"/>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spans="1:50" ht="15.75" thickBot="1" x14ac:dyDescent="0.3">
      <c r="A116" s="4"/>
      <c r="B116" s="4"/>
      <c r="C116" s="4"/>
      <c r="D116" s="4"/>
      <c r="E116" s="4"/>
      <c r="F116" s="4"/>
      <c r="G116" s="4"/>
      <c r="H116" s="4"/>
      <c r="I116" s="4"/>
      <c r="J116" s="4"/>
      <c r="K116" s="4"/>
      <c r="L116" s="4"/>
      <c r="M116" s="7"/>
      <c r="N116" s="7"/>
      <c r="O116" s="7"/>
      <c r="P116" s="7"/>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spans="1:50" ht="15.75" thickBot="1" x14ac:dyDescent="0.3">
      <c r="A117" s="4"/>
      <c r="B117" s="4"/>
      <c r="C117" s="4"/>
      <c r="D117" s="4"/>
      <c r="E117" s="4"/>
      <c r="F117" s="4"/>
      <c r="G117" s="4"/>
      <c r="H117" s="4"/>
      <c r="I117" s="4"/>
      <c r="J117" s="4"/>
      <c r="K117" s="4"/>
      <c r="L117" s="4"/>
      <c r="M117" s="7"/>
      <c r="N117" s="7"/>
      <c r="O117" s="7"/>
      <c r="P117" s="7"/>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spans="1:50" ht="15.75" thickBot="1" x14ac:dyDescent="0.3">
      <c r="A118" s="4"/>
      <c r="B118" s="4"/>
      <c r="C118" s="4"/>
      <c r="D118" s="4"/>
      <c r="E118" s="4"/>
      <c r="F118" s="4"/>
      <c r="G118" s="4"/>
      <c r="H118" s="4"/>
      <c r="I118" s="4"/>
      <c r="J118" s="4"/>
      <c r="K118" s="4"/>
      <c r="L118" s="4"/>
      <c r="M118" s="7"/>
      <c r="N118" s="7"/>
      <c r="O118" s="7"/>
      <c r="P118" s="7"/>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spans="1:50" ht="15.75" thickBot="1" x14ac:dyDescent="0.3">
      <c r="A119" s="4"/>
      <c r="B119" s="4"/>
      <c r="C119" s="4"/>
      <c r="D119" s="4"/>
      <c r="E119" s="4"/>
      <c r="F119" s="4"/>
      <c r="G119" s="4"/>
      <c r="H119" s="4"/>
      <c r="I119" s="4"/>
      <c r="J119" s="4"/>
      <c r="K119" s="4"/>
      <c r="L119" s="4"/>
      <c r="M119" s="7"/>
      <c r="N119" s="7"/>
      <c r="O119" s="7"/>
      <c r="P119" s="7"/>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spans="1:50" ht="15.75" thickBot="1" x14ac:dyDescent="0.3">
      <c r="A120" s="4"/>
      <c r="B120" s="4"/>
      <c r="C120" s="4"/>
      <c r="D120" s="4"/>
      <c r="E120" s="4"/>
      <c r="F120" s="4"/>
      <c r="G120" s="4"/>
      <c r="H120" s="4"/>
      <c r="I120" s="4"/>
      <c r="J120" s="4"/>
      <c r="K120" s="4"/>
      <c r="L120" s="4"/>
      <c r="M120" s="7"/>
      <c r="N120" s="7"/>
      <c r="O120" s="7"/>
      <c r="P120" s="7"/>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spans="1:50" ht="15.75" thickBot="1" x14ac:dyDescent="0.3">
      <c r="A121" s="4"/>
      <c r="B121" s="4"/>
      <c r="C121" s="4"/>
      <c r="D121" s="4"/>
      <c r="E121" s="4"/>
      <c r="F121" s="4"/>
      <c r="G121" s="4"/>
      <c r="H121" s="4"/>
      <c r="I121" s="4"/>
      <c r="J121" s="4"/>
      <c r="K121" s="4"/>
      <c r="L121" s="4"/>
      <c r="M121" s="7"/>
      <c r="N121" s="7"/>
      <c r="O121" s="7"/>
      <c r="P121" s="7"/>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spans="1:50" ht="15.75" thickBot="1" x14ac:dyDescent="0.3">
      <c r="A122" s="4"/>
      <c r="B122" s="4"/>
      <c r="C122" s="4"/>
      <c r="D122" s="4"/>
      <c r="E122" s="4"/>
      <c r="F122" s="4"/>
      <c r="G122" s="4"/>
      <c r="H122" s="4"/>
      <c r="I122" s="4"/>
      <c r="J122" s="4"/>
      <c r="K122" s="4"/>
      <c r="L122" s="4"/>
      <c r="M122" s="7"/>
      <c r="N122" s="7"/>
      <c r="O122" s="7"/>
      <c r="P122" s="7"/>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spans="1:50" ht="15.75" thickBot="1" x14ac:dyDescent="0.3">
      <c r="A123" s="4"/>
      <c r="B123" s="4"/>
      <c r="C123" s="4"/>
      <c r="D123" s="4"/>
      <c r="E123" s="4"/>
      <c r="F123" s="4"/>
      <c r="G123" s="4"/>
      <c r="H123" s="4"/>
      <c r="I123" s="4"/>
      <c r="J123" s="4"/>
      <c r="K123" s="4"/>
      <c r="L123" s="4"/>
      <c r="M123" s="7"/>
      <c r="N123" s="7"/>
      <c r="O123" s="7"/>
      <c r="P123" s="7"/>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spans="1:50" ht="15.75" thickBot="1" x14ac:dyDescent="0.3">
      <c r="A124" s="4"/>
      <c r="B124" s="4"/>
      <c r="C124" s="4"/>
      <c r="D124" s="4"/>
      <c r="E124" s="4"/>
      <c r="F124" s="4"/>
      <c r="G124" s="4"/>
      <c r="H124" s="4"/>
      <c r="I124" s="4"/>
      <c r="J124" s="4"/>
      <c r="K124" s="4"/>
      <c r="L124" s="4"/>
      <c r="M124" s="7"/>
      <c r="N124" s="7"/>
      <c r="O124" s="7"/>
      <c r="P124" s="7"/>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spans="1:50" ht="15.75" thickBot="1" x14ac:dyDescent="0.3">
      <c r="A125" s="4"/>
      <c r="B125" s="4"/>
      <c r="C125" s="4"/>
      <c r="D125" s="4"/>
      <c r="E125" s="4"/>
      <c r="F125" s="4"/>
      <c r="G125" s="4"/>
      <c r="H125" s="4"/>
      <c r="I125" s="4"/>
      <c r="J125" s="4"/>
      <c r="K125" s="4"/>
      <c r="L125" s="4"/>
      <c r="M125" s="7"/>
      <c r="N125" s="7"/>
      <c r="O125" s="7"/>
      <c r="P125" s="7"/>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spans="1:50" ht="15.75" thickBot="1" x14ac:dyDescent="0.3">
      <c r="A126" s="4"/>
      <c r="B126" s="4"/>
      <c r="C126" s="4"/>
      <c r="D126" s="4"/>
      <c r="E126" s="4"/>
      <c r="F126" s="4"/>
      <c r="G126" s="4"/>
      <c r="H126" s="4"/>
      <c r="I126" s="4"/>
      <c r="J126" s="4"/>
      <c r="K126" s="4"/>
      <c r="L126" s="4"/>
      <c r="M126" s="7"/>
      <c r="N126" s="7"/>
      <c r="O126" s="7"/>
      <c r="P126" s="7"/>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spans="1:50" ht="15.75" thickBot="1" x14ac:dyDescent="0.3">
      <c r="A127" s="4"/>
      <c r="B127" s="4"/>
      <c r="C127" s="4"/>
      <c r="D127" s="4"/>
      <c r="E127" s="4"/>
      <c r="F127" s="4"/>
      <c r="G127" s="4"/>
      <c r="H127" s="4"/>
      <c r="I127" s="4"/>
      <c r="J127" s="4"/>
      <c r="K127" s="4"/>
      <c r="L127" s="4"/>
      <c r="M127" s="7"/>
      <c r="N127" s="7"/>
      <c r="O127" s="7"/>
      <c r="P127" s="7"/>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spans="1:50" ht="15.75" thickBot="1" x14ac:dyDescent="0.3">
      <c r="A128" s="4"/>
      <c r="B128" s="4"/>
      <c r="C128" s="4"/>
      <c r="D128" s="4"/>
      <c r="E128" s="4"/>
      <c r="F128" s="4"/>
      <c r="G128" s="4"/>
      <c r="H128" s="4"/>
      <c r="I128" s="4"/>
      <c r="J128" s="4"/>
      <c r="K128" s="4"/>
      <c r="L128" s="4"/>
      <c r="M128" s="7"/>
      <c r="N128" s="7"/>
      <c r="O128" s="7"/>
      <c r="P128" s="7"/>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spans="1:50" ht="15.75" thickBot="1" x14ac:dyDescent="0.3">
      <c r="A129" s="4"/>
      <c r="B129" s="4"/>
      <c r="C129" s="4"/>
      <c r="D129" s="4"/>
      <c r="E129" s="4"/>
      <c r="F129" s="4"/>
      <c r="G129" s="4"/>
      <c r="H129" s="4"/>
      <c r="I129" s="4"/>
      <c r="J129" s="4"/>
      <c r="K129" s="4"/>
      <c r="L129" s="4"/>
      <c r="M129" s="7"/>
      <c r="N129" s="7"/>
      <c r="O129" s="7"/>
      <c r="P129" s="7"/>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spans="1:50" ht="15.75" thickBot="1" x14ac:dyDescent="0.3">
      <c r="A130" s="4"/>
      <c r="B130" s="4"/>
      <c r="C130" s="4"/>
      <c r="D130" s="4"/>
      <c r="E130" s="4"/>
      <c r="F130" s="4"/>
      <c r="G130" s="4"/>
      <c r="H130" s="4"/>
      <c r="I130" s="4"/>
      <c r="J130" s="4"/>
      <c r="K130" s="4"/>
      <c r="L130" s="4"/>
      <c r="M130" s="7"/>
      <c r="N130" s="7"/>
      <c r="O130" s="7"/>
      <c r="P130" s="7"/>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spans="1:50" ht="15.75" thickBot="1" x14ac:dyDescent="0.3">
      <c r="A131" s="4"/>
      <c r="B131" s="4"/>
      <c r="C131" s="4"/>
      <c r="D131" s="4"/>
      <c r="E131" s="4"/>
      <c r="F131" s="4"/>
      <c r="G131" s="4"/>
      <c r="H131" s="4"/>
      <c r="I131" s="4"/>
      <c r="J131" s="4"/>
      <c r="K131" s="4"/>
      <c r="L131" s="4"/>
      <c r="M131" s="7"/>
      <c r="N131" s="7"/>
      <c r="O131" s="7"/>
      <c r="P131" s="7"/>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spans="1:50" ht="15.75" thickBot="1" x14ac:dyDescent="0.3">
      <c r="A132" s="4"/>
      <c r="B132" s="4"/>
      <c r="C132" s="4"/>
      <c r="D132" s="4"/>
      <c r="E132" s="4"/>
      <c r="F132" s="4"/>
      <c r="G132" s="4"/>
      <c r="H132" s="4"/>
      <c r="I132" s="4"/>
      <c r="J132" s="4"/>
      <c r="K132" s="4"/>
      <c r="L132" s="4"/>
      <c r="M132" s="7"/>
      <c r="N132" s="7"/>
      <c r="O132" s="7"/>
      <c r="P132" s="7"/>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spans="1:50" ht="15.75" thickBot="1" x14ac:dyDescent="0.3">
      <c r="A133" s="4"/>
      <c r="B133" s="4"/>
      <c r="C133" s="4"/>
      <c r="D133" s="4"/>
      <c r="E133" s="4"/>
      <c r="F133" s="4"/>
      <c r="G133" s="4"/>
      <c r="H133" s="4"/>
      <c r="I133" s="4"/>
      <c r="J133" s="4"/>
      <c r="K133" s="4"/>
      <c r="L133" s="4"/>
      <c r="M133" s="7"/>
      <c r="N133" s="7"/>
      <c r="O133" s="7"/>
      <c r="P133" s="7"/>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spans="1:50" ht="15.75" thickBot="1" x14ac:dyDescent="0.3">
      <c r="A134" s="4"/>
      <c r="B134" s="4"/>
      <c r="C134" s="4"/>
      <c r="D134" s="4"/>
      <c r="E134" s="4"/>
      <c r="F134" s="4"/>
      <c r="G134" s="4"/>
      <c r="H134" s="4"/>
      <c r="I134" s="4"/>
      <c r="J134" s="4"/>
      <c r="K134" s="4"/>
      <c r="L134" s="4"/>
      <c r="M134" s="7"/>
      <c r="N134" s="7"/>
      <c r="O134" s="7"/>
      <c r="P134" s="7"/>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spans="1:50" ht="15.75" thickBot="1" x14ac:dyDescent="0.3">
      <c r="A135" s="4"/>
      <c r="B135" s="4"/>
      <c r="C135" s="4"/>
      <c r="D135" s="4"/>
      <c r="E135" s="4"/>
      <c r="F135" s="4"/>
      <c r="G135" s="4"/>
      <c r="H135" s="4"/>
      <c r="I135" s="4"/>
      <c r="J135" s="4"/>
      <c r="K135" s="4"/>
      <c r="L135" s="4"/>
      <c r="M135" s="7"/>
      <c r="N135" s="7"/>
      <c r="O135" s="7"/>
      <c r="P135" s="7"/>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spans="1:50" ht="15.75" thickBot="1" x14ac:dyDescent="0.3">
      <c r="A136" s="4"/>
      <c r="B136" s="4"/>
      <c r="C136" s="4"/>
      <c r="D136" s="4"/>
      <c r="E136" s="4"/>
      <c r="F136" s="4"/>
      <c r="G136" s="4"/>
      <c r="H136" s="4"/>
      <c r="I136" s="4"/>
      <c r="J136" s="4"/>
      <c r="K136" s="4"/>
      <c r="L136" s="4"/>
      <c r="M136" s="7"/>
      <c r="N136" s="7"/>
      <c r="O136" s="7"/>
      <c r="P136" s="7"/>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spans="1:50" ht="15.75" thickBot="1" x14ac:dyDescent="0.3">
      <c r="A137" s="4"/>
      <c r="B137" s="4"/>
      <c r="C137" s="4"/>
      <c r="D137" s="4"/>
      <c r="E137" s="4"/>
      <c r="F137" s="4"/>
      <c r="G137" s="4"/>
      <c r="H137" s="4"/>
      <c r="I137" s="4"/>
      <c r="J137" s="4"/>
      <c r="K137" s="4"/>
      <c r="L137" s="4"/>
      <c r="M137" s="7"/>
      <c r="N137" s="7"/>
      <c r="O137" s="7"/>
      <c r="P137" s="7"/>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spans="1:50" ht="15.75" thickBot="1" x14ac:dyDescent="0.3">
      <c r="A138" s="4"/>
      <c r="B138" s="4"/>
      <c r="C138" s="4"/>
      <c r="D138" s="4"/>
      <c r="E138" s="4"/>
      <c r="F138" s="4"/>
      <c r="G138" s="4"/>
      <c r="H138" s="4"/>
      <c r="I138" s="4"/>
      <c r="J138" s="4"/>
      <c r="K138" s="4"/>
      <c r="L138" s="4"/>
      <c r="M138" s="7"/>
      <c r="N138" s="7"/>
      <c r="O138" s="7"/>
      <c r="P138" s="7"/>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spans="1:50" ht="15.75" thickBot="1" x14ac:dyDescent="0.3">
      <c r="A139" s="4"/>
      <c r="B139" s="4"/>
      <c r="C139" s="4"/>
      <c r="D139" s="4"/>
      <c r="E139" s="4"/>
      <c r="F139" s="4"/>
      <c r="G139" s="4"/>
      <c r="H139" s="4"/>
      <c r="I139" s="4"/>
      <c r="J139" s="4"/>
      <c r="K139" s="4"/>
      <c r="L139" s="4"/>
      <c r="M139" s="7"/>
      <c r="N139" s="7"/>
      <c r="O139" s="7"/>
      <c r="P139" s="7"/>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spans="1:50" ht="15.75" thickBot="1" x14ac:dyDescent="0.3">
      <c r="A140" s="4"/>
      <c r="B140" s="4"/>
      <c r="C140" s="4"/>
      <c r="D140" s="4"/>
      <c r="E140" s="4"/>
      <c r="F140" s="4"/>
      <c r="G140" s="4"/>
      <c r="H140" s="4"/>
      <c r="I140" s="4"/>
      <c r="J140" s="4"/>
      <c r="K140" s="4"/>
      <c r="L140" s="4"/>
      <c r="M140" s="7"/>
      <c r="N140" s="7"/>
      <c r="O140" s="7"/>
      <c r="P140" s="7"/>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spans="1:50" ht="15.75" thickBot="1" x14ac:dyDescent="0.3">
      <c r="A141" s="4"/>
      <c r="B141" s="4"/>
      <c r="C141" s="4"/>
      <c r="D141" s="4"/>
      <c r="E141" s="4"/>
      <c r="F141" s="4"/>
      <c r="G141" s="4"/>
      <c r="H141" s="4"/>
      <c r="I141" s="4"/>
      <c r="J141" s="4"/>
      <c r="K141" s="4"/>
      <c r="L141" s="4"/>
      <c r="M141" s="7"/>
      <c r="N141" s="7"/>
      <c r="O141" s="7"/>
      <c r="P141" s="7"/>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spans="1:50" ht="15.75" thickBot="1" x14ac:dyDescent="0.3">
      <c r="A142" s="4"/>
      <c r="B142" s="4"/>
      <c r="C142" s="4"/>
      <c r="D142" s="4"/>
      <c r="E142" s="4"/>
      <c r="F142" s="4"/>
      <c r="G142" s="4"/>
      <c r="H142" s="4"/>
      <c r="I142" s="4"/>
      <c r="J142" s="4"/>
      <c r="K142" s="4"/>
      <c r="L142" s="4"/>
      <c r="M142" s="7"/>
      <c r="N142" s="7"/>
      <c r="O142" s="7"/>
      <c r="P142" s="7"/>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spans="1:50" ht="15.75" thickBot="1" x14ac:dyDescent="0.3">
      <c r="A143" s="4"/>
      <c r="B143" s="4"/>
      <c r="C143" s="4"/>
      <c r="D143" s="4"/>
      <c r="E143" s="4"/>
      <c r="F143" s="4"/>
      <c r="G143" s="4"/>
      <c r="H143" s="4"/>
      <c r="I143" s="4"/>
      <c r="J143" s="4"/>
      <c r="K143" s="4"/>
      <c r="L143" s="4"/>
      <c r="M143" s="7"/>
      <c r="N143" s="7"/>
      <c r="O143" s="7"/>
      <c r="P143" s="7"/>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spans="1:50" ht="15.75" thickBot="1" x14ac:dyDescent="0.3">
      <c r="A144" s="4"/>
      <c r="B144" s="4"/>
      <c r="C144" s="4"/>
      <c r="D144" s="4"/>
      <c r="E144" s="4"/>
      <c r="F144" s="4"/>
      <c r="G144" s="4"/>
      <c r="H144" s="4"/>
      <c r="I144" s="4"/>
      <c r="J144" s="4"/>
      <c r="K144" s="4"/>
      <c r="L144" s="4"/>
      <c r="M144" s="7"/>
      <c r="N144" s="7"/>
      <c r="O144" s="7"/>
      <c r="P144" s="7"/>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spans="1:50" ht="15.75" thickBot="1" x14ac:dyDescent="0.3">
      <c r="A145" s="4"/>
      <c r="B145" s="4"/>
      <c r="C145" s="4"/>
      <c r="D145" s="4"/>
      <c r="E145" s="4"/>
      <c r="F145" s="4"/>
      <c r="G145" s="4"/>
      <c r="H145" s="4"/>
      <c r="I145" s="4"/>
      <c r="J145" s="4"/>
      <c r="K145" s="4"/>
      <c r="L145" s="4"/>
      <c r="M145" s="7"/>
      <c r="N145" s="7"/>
      <c r="O145" s="7"/>
      <c r="P145" s="7"/>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spans="1:50" ht="15.75" thickBot="1" x14ac:dyDescent="0.3">
      <c r="A146" s="4"/>
      <c r="B146" s="4"/>
      <c r="C146" s="4"/>
      <c r="D146" s="4"/>
      <c r="E146" s="4"/>
      <c r="F146" s="4"/>
      <c r="G146" s="4"/>
      <c r="H146" s="4"/>
      <c r="I146" s="4"/>
      <c r="J146" s="4"/>
      <c r="K146" s="4"/>
      <c r="L146" s="4"/>
      <c r="M146" s="7"/>
      <c r="N146" s="7"/>
      <c r="O146" s="7"/>
      <c r="P146" s="7"/>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spans="1:50" ht="15.75" thickBot="1" x14ac:dyDescent="0.3">
      <c r="A147" s="4"/>
      <c r="B147" s="4"/>
      <c r="C147" s="4"/>
      <c r="D147" s="4"/>
      <c r="E147" s="4"/>
      <c r="F147" s="4"/>
      <c r="G147" s="4"/>
      <c r="H147" s="4"/>
      <c r="I147" s="4"/>
      <c r="J147" s="4"/>
      <c r="K147" s="4"/>
      <c r="L147" s="4"/>
      <c r="M147" s="7"/>
      <c r="N147" s="7"/>
      <c r="O147" s="7"/>
      <c r="P147" s="7"/>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spans="1:50" ht="15.75" thickBot="1" x14ac:dyDescent="0.3">
      <c r="A148" s="4"/>
      <c r="B148" s="4"/>
      <c r="C148" s="4"/>
      <c r="D148" s="4"/>
      <c r="E148" s="4"/>
      <c r="F148" s="4"/>
      <c r="G148" s="4"/>
      <c r="H148" s="4"/>
      <c r="I148" s="4"/>
      <c r="J148" s="4"/>
      <c r="K148" s="4"/>
      <c r="L148" s="4"/>
      <c r="M148" s="7"/>
      <c r="N148" s="7"/>
      <c r="O148" s="7"/>
      <c r="P148" s="7"/>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spans="1:50" ht="15.75" thickBot="1" x14ac:dyDescent="0.3">
      <c r="A149" s="4"/>
      <c r="B149" s="4"/>
      <c r="C149" s="4"/>
      <c r="D149" s="4"/>
      <c r="E149" s="4"/>
      <c r="F149" s="4"/>
      <c r="G149" s="4"/>
      <c r="H149" s="4"/>
      <c r="I149" s="4"/>
      <c r="J149" s="4"/>
      <c r="K149" s="4"/>
      <c r="L149" s="4"/>
      <c r="M149" s="7"/>
      <c r="N149" s="7"/>
      <c r="O149" s="7"/>
      <c r="P149" s="7"/>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spans="1:50" ht="15.75" thickBot="1" x14ac:dyDescent="0.3">
      <c r="A150" s="4"/>
      <c r="B150" s="4"/>
      <c r="C150" s="4"/>
      <c r="D150" s="4"/>
      <c r="E150" s="4"/>
      <c r="F150" s="4"/>
      <c r="G150" s="4"/>
      <c r="H150" s="4"/>
      <c r="I150" s="4"/>
      <c r="J150" s="4"/>
      <c r="K150" s="4"/>
      <c r="L150" s="4"/>
      <c r="M150" s="7"/>
      <c r="N150" s="7"/>
      <c r="O150" s="7"/>
      <c r="P150" s="7"/>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sheetData>
  <sortState ref="A2:AX150">
    <sortCondition ref="M2:M150"/>
    <sortCondition ref="N2:N150"/>
    <sortCondition ref="O2:O150"/>
    <sortCondition ref="P2:P150"/>
  </sortState>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7"/>
  <sheetViews>
    <sheetView topLeftCell="A226" workbookViewId="0">
      <selection activeCell="Y233" sqref="Y233"/>
    </sheetView>
  </sheetViews>
  <sheetFormatPr defaultRowHeight="15" x14ac:dyDescent="0.25"/>
  <cols>
    <col min="1" max="1" width="9" style="5" bestFit="1" customWidth="1"/>
    <col min="2" max="4" width="9.140625" style="5"/>
    <col min="5" max="6" width="7.5703125" style="5" bestFit="1" customWidth="1"/>
    <col min="7" max="7" width="9.140625" style="5"/>
    <col min="8" max="9" width="8.85546875" style="5" bestFit="1" customWidth="1"/>
    <col min="10" max="10" width="9" style="5" bestFit="1" customWidth="1"/>
    <col min="11" max="11" width="9.140625" style="5"/>
    <col min="12" max="12" width="9" style="5" bestFit="1" customWidth="1"/>
    <col min="13" max="13" width="9.140625" style="5"/>
  </cols>
  <sheetData>
    <row r="1" spans="1:13" ht="375.75" thickBot="1" x14ac:dyDescent="0.3">
      <c r="A1" s="4" t="s">
        <v>0</v>
      </c>
      <c r="B1" s="4" t="s">
        <v>1</v>
      </c>
      <c r="C1" s="4" t="s">
        <v>2</v>
      </c>
      <c r="D1" s="4" t="s">
        <v>3</v>
      </c>
      <c r="E1" s="4" t="s">
        <v>4</v>
      </c>
      <c r="F1" s="4" t="s">
        <v>5</v>
      </c>
      <c r="G1" s="4" t="s">
        <v>6</v>
      </c>
      <c r="H1" s="4" t="s">
        <v>7</v>
      </c>
      <c r="I1" s="4" t="s">
        <v>8</v>
      </c>
      <c r="J1" s="4" t="s">
        <v>9</v>
      </c>
      <c r="K1" s="4" t="s">
        <v>10</v>
      </c>
      <c r="L1" s="4" t="s">
        <v>11</v>
      </c>
      <c r="M1"/>
    </row>
    <row r="2" spans="1:13" ht="60.75" thickBot="1" x14ac:dyDescent="0.3">
      <c r="A2" s="4" t="s">
        <v>2596</v>
      </c>
      <c r="B2" s="4" t="s">
        <v>41</v>
      </c>
      <c r="C2" s="7" t="s">
        <v>152</v>
      </c>
      <c r="D2" s="4" t="s">
        <v>43</v>
      </c>
      <c r="E2" s="4" t="s">
        <v>44</v>
      </c>
      <c r="F2" s="4" t="s">
        <v>45</v>
      </c>
      <c r="G2" s="4" t="s">
        <v>46</v>
      </c>
      <c r="H2" s="4" t="s">
        <v>47</v>
      </c>
      <c r="I2" s="4" t="s">
        <v>48</v>
      </c>
      <c r="J2" s="7" t="s">
        <v>49</v>
      </c>
      <c r="K2" s="4" t="s">
        <v>50</v>
      </c>
      <c r="L2" s="4" t="s">
        <v>51</v>
      </c>
      <c r="M2"/>
    </row>
    <row r="3" spans="1:13" ht="75.75" thickBot="1" x14ac:dyDescent="0.3">
      <c r="A3" s="4" t="s">
        <v>2605</v>
      </c>
      <c r="B3" s="4" t="s">
        <v>137</v>
      </c>
      <c r="C3" s="7" t="s">
        <v>190</v>
      </c>
      <c r="D3" s="4" t="s">
        <v>43</v>
      </c>
      <c r="E3" s="4" t="s">
        <v>44</v>
      </c>
      <c r="F3" s="4" t="s">
        <v>72</v>
      </c>
      <c r="G3" s="4" t="s">
        <v>47</v>
      </c>
      <c r="H3" s="4" t="s">
        <v>165</v>
      </c>
      <c r="I3" s="4" t="s">
        <v>191</v>
      </c>
      <c r="J3" s="7" t="s">
        <v>74</v>
      </c>
      <c r="K3" s="4" t="s">
        <v>75</v>
      </c>
      <c r="L3" s="4" t="s">
        <v>95</v>
      </c>
      <c r="M3"/>
    </row>
    <row r="4" spans="1:13" ht="45.75" thickBot="1" x14ac:dyDescent="0.3">
      <c r="A4" s="4" t="s">
        <v>2606</v>
      </c>
      <c r="B4" s="7" t="s">
        <v>41</v>
      </c>
      <c r="C4" s="7" t="s">
        <v>152</v>
      </c>
      <c r="D4" s="4" t="s">
        <v>43</v>
      </c>
      <c r="E4" s="4" t="s">
        <v>44</v>
      </c>
      <c r="F4" s="4" t="s">
        <v>45</v>
      </c>
      <c r="G4" s="4" t="s">
        <v>46</v>
      </c>
      <c r="H4" s="4" t="s">
        <v>47</v>
      </c>
      <c r="I4" s="4" t="s">
        <v>48</v>
      </c>
      <c r="J4" s="7" t="s">
        <v>204</v>
      </c>
      <c r="K4" s="4" t="s">
        <v>50</v>
      </c>
      <c r="L4" s="4" t="s">
        <v>51</v>
      </c>
      <c r="M4"/>
    </row>
    <row r="5" spans="1:13" ht="75.75" thickBot="1" x14ac:dyDescent="0.3">
      <c r="A5" s="4" t="s">
        <v>2607</v>
      </c>
      <c r="B5" s="7" t="s">
        <v>69</v>
      </c>
      <c r="C5" s="7" t="s">
        <v>218</v>
      </c>
      <c r="D5" s="4" t="s">
        <v>93</v>
      </c>
      <c r="E5" s="4" t="s">
        <v>219</v>
      </c>
      <c r="F5" s="4" t="s">
        <v>72</v>
      </c>
      <c r="G5" s="4" t="s">
        <v>47</v>
      </c>
      <c r="H5" s="4" t="s">
        <v>47</v>
      </c>
      <c r="I5" s="4" t="s">
        <v>48</v>
      </c>
      <c r="J5" s="7" t="s">
        <v>74</v>
      </c>
      <c r="K5" s="4" t="s">
        <v>124</v>
      </c>
      <c r="L5" s="4" t="s">
        <v>51</v>
      </c>
      <c r="M5"/>
    </row>
    <row r="6" spans="1:13" ht="60.75" thickBot="1" x14ac:dyDescent="0.3">
      <c r="A6" s="4" t="s">
        <v>2608</v>
      </c>
      <c r="B6" s="7" t="s">
        <v>69</v>
      </c>
      <c r="C6" s="7" t="s">
        <v>152</v>
      </c>
      <c r="D6" s="4" t="s">
        <v>43</v>
      </c>
      <c r="E6" s="4" t="s">
        <v>219</v>
      </c>
      <c r="F6" s="4" t="s">
        <v>72</v>
      </c>
      <c r="G6" s="4" t="s">
        <v>46</v>
      </c>
      <c r="H6" s="4" t="s">
        <v>47</v>
      </c>
      <c r="I6" s="4" t="s">
        <v>48</v>
      </c>
      <c r="J6" s="7" t="s">
        <v>94</v>
      </c>
      <c r="K6" s="4" t="s">
        <v>75</v>
      </c>
      <c r="L6" s="4" t="s">
        <v>51</v>
      </c>
      <c r="M6"/>
    </row>
    <row r="7" spans="1:13" ht="60.75" thickBot="1" x14ac:dyDescent="0.3">
      <c r="A7" s="4" t="s">
        <v>2609</v>
      </c>
      <c r="B7" s="7" t="s">
        <v>122</v>
      </c>
      <c r="C7" s="7" t="s">
        <v>246</v>
      </c>
      <c r="D7" s="4" t="s">
        <v>93</v>
      </c>
      <c r="E7" s="4" t="s">
        <v>71</v>
      </c>
      <c r="F7" s="4" t="s">
        <v>72</v>
      </c>
      <c r="G7" s="4" t="s">
        <v>46</v>
      </c>
      <c r="H7" s="4" t="s">
        <v>47</v>
      </c>
      <c r="I7" s="4" t="s">
        <v>73</v>
      </c>
      <c r="J7" s="7" t="s">
        <v>94</v>
      </c>
      <c r="K7" s="4" t="s">
        <v>75</v>
      </c>
      <c r="L7" s="4" t="s">
        <v>112</v>
      </c>
      <c r="M7"/>
    </row>
    <row r="8" spans="1:13" ht="45.75" thickBot="1" x14ac:dyDescent="0.3">
      <c r="A8" s="4" t="s">
        <v>2610</v>
      </c>
      <c r="B8" s="7" t="s">
        <v>69</v>
      </c>
      <c r="C8" s="7" t="s">
        <v>260</v>
      </c>
      <c r="D8" s="4" t="s">
        <v>43</v>
      </c>
      <c r="E8" s="4" t="s">
        <v>44</v>
      </c>
      <c r="F8" s="4" t="s">
        <v>72</v>
      </c>
      <c r="G8" s="4" t="s">
        <v>46</v>
      </c>
      <c r="H8" s="4" t="s">
        <v>165</v>
      </c>
      <c r="I8" s="4" t="s">
        <v>261</v>
      </c>
      <c r="J8" s="7" t="s">
        <v>85</v>
      </c>
      <c r="K8" s="4" t="s">
        <v>263</v>
      </c>
      <c r="L8" s="4" t="s">
        <v>85</v>
      </c>
      <c r="M8"/>
    </row>
    <row r="9" spans="1:13" ht="75.75" thickBot="1" x14ac:dyDescent="0.3">
      <c r="A9" s="4" t="s">
        <v>2611</v>
      </c>
      <c r="B9" s="7" t="s">
        <v>69</v>
      </c>
      <c r="C9" s="7" t="s">
        <v>152</v>
      </c>
      <c r="D9" s="4" t="s">
        <v>43</v>
      </c>
      <c r="E9" s="4" t="s">
        <v>219</v>
      </c>
      <c r="F9" s="4" t="s">
        <v>45</v>
      </c>
      <c r="G9" s="4" t="s">
        <v>46</v>
      </c>
      <c r="H9" s="4" t="s">
        <v>47</v>
      </c>
      <c r="I9" s="4" t="s">
        <v>73</v>
      </c>
      <c r="J9" s="7" t="s">
        <v>74</v>
      </c>
      <c r="K9" s="4" t="s">
        <v>75</v>
      </c>
      <c r="L9" s="4" t="s">
        <v>51</v>
      </c>
      <c r="M9"/>
    </row>
    <row r="10" spans="1:13" ht="75.75" thickBot="1" x14ac:dyDescent="0.3">
      <c r="A10" s="4" t="s">
        <v>2612</v>
      </c>
      <c r="B10" s="7" t="s">
        <v>69</v>
      </c>
      <c r="C10" s="7" t="s">
        <v>290</v>
      </c>
      <c r="D10" s="4" t="s">
        <v>93</v>
      </c>
      <c r="E10" s="4" t="s">
        <v>291</v>
      </c>
      <c r="F10" s="4" t="s">
        <v>72</v>
      </c>
      <c r="G10" s="4" t="s">
        <v>46</v>
      </c>
      <c r="H10" s="4" t="s">
        <v>47</v>
      </c>
      <c r="I10" s="4" t="s">
        <v>292</v>
      </c>
      <c r="J10" s="7" t="s">
        <v>74</v>
      </c>
      <c r="K10" s="4" t="s">
        <v>124</v>
      </c>
      <c r="L10" s="4" t="s">
        <v>293</v>
      </c>
      <c r="M10"/>
    </row>
    <row r="11" spans="1:13" ht="75.75" thickBot="1" x14ac:dyDescent="0.3">
      <c r="A11" s="4" t="s">
        <v>2613</v>
      </c>
      <c r="B11" s="7" t="s">
        <v>69</v>
      </c>
      <c r="C11" s="7" t="s">
        <v>307</v>
      </c>
      <c r="D11" s="4" t="s">
        <v>43</v>
      </c>
      <c r="E11" s="4" t="s">
        <v>219</v>
      </c>
      <c r="F11" s="4" t="s">
        <v>72</v>
      </c>
      <c r="G11" s="4" t="s">
        <v>46</v>
      </c>
      <c r="H11" s="4" t="s">
        <v>46</v>
      </c>
      <c r="I11" s="4" t="s">
        <v>73</v>
      </c>
      <c r="J11" s="7" t="s">
        <v>74</v>
      </c>
      <c r="K11" s="4" t="s">
        <v>75</v>
      </c>
      <c r="L11" s="4" t="s">
        <v>51</v>
      </c>
      <c r="M11"/>
    </row>
    <row r="12" spans="1:13" ht="75.75" thickBot="1" x14ac:dyDescent="0.3">
      <c r="A12" s="4" t="s">
        <v>2614</v>
      </c>
      <c r="B12" s="7" t="s">
        <v>69</v>
      </c>
      <c r="C12" s="7" t="s">
        <v>321</v>
      </c>
      <c r="D12" s="4" t="s">
        <v>93</v>
      </c>
      <c r="E12" s="4" t="s">
        <v>219</v>
      </c>
      <c r="F12" s="4" t="s">
        <v>72</v>
      </c>
      <c r="G12" s="4" t="s">
        <v>46</v>
      </c>
      <c r="H12" s="4" t="s">
        <v>46</v>
      </c>
      <c r="I12" s="4" t="s">
        <v>73</v>
      </c>
      <c r="J12" s="7" t="s">
        <v>74</v>
      </c>
      <c r="K12" s="4" t="s">
        <v>75</v>
      </c>
      <c r="L12" s="4" t="s">
        <v>180</v>
      </c>
      <c r="M12"/>
    </row>
    <row r="13" spans="1:13" ht="75.75" thickBot="1" x14ac:dyDescent="0.3">
      <c r="A13" s="4" t="s">
        <v>2597</v>
      </c>
      <c r="B13" s="7" t="s">
        <v>69</v>
      </c>
      <c r="C13" s="7" t="s">
        <v>152</v>
      </c>
      <c r="D13" s="4" t="s">
        <v>43</v>
      </c>
      <c r="E13" s="4" t="s">
        <v>71</v>
      </c>
      <c r="F13" s="4" t="s">
        <v>72</v>
      </c>
      <c r="G13" s="4" t="s">
        <v>46</v>
      </c>
      <c r="H13" s="4" t="s">
        <v>46</v>
      </c>
      <c r="I13" s="4" t="s">
        <v>73</v>
      </c>
      <c r="J13" s="7" t="s">
        <v>74</v>
      </c>
      <c r="K13" s="4" t="s">
        <v>75</v>
      </c>
      <c r="L13" s="4" t="s">
        <v>51</v>
      </c>
      <c r="M13"/>
    </row>
    <row r="14" spans="1:13" ht="75.75" thickBot="1" x14ac:dyDescent="0.3">
      <c r="A14" s="4" t="s">
        <v>2615</v>
      </c>
      <c r="B14" s="7" t="s">
        <v>69</v>
      </c>
      <c r="C14" s="7" t="s">
        <v>334</v>
      </c>
      <c r="D14" s="4" t="s">
        <v>93</v>
      </c>
      <c r="E14" s="4" t="s">
        <v>44</v>
      </c>
      <c r="F14" s="4" t="s">
        <v>72</v>
      </c>
      <c r="G14" s="4" t="s">
        <v>46</v>
      </c>
      <c r="H14" s="4" t="s">
        <v>47</v>
      </c>
      <c r="I14" s="4" t="s">
        <v>292</v>
      </c>
      <c r="J14" s="7" t="s">
        <v>74</v>
      </c>
      <c r="K14" s="4" t="s">
        <v>50</v>
      </c>
      <c r="L14" s="4" t="s">
        <v>51</v>
      </c>
      <c r="M14"/>
    </row>
    <row r="15" spans="1:13" ht="45.75" thickBot="1" x14ac:dyDescent="0.3">
      <c r="A15" s="4" t="s">
        <v>2616</v>
      </c>
      <c r="B15" s="7" t="s">
        <v>122</v>
      </c>
      <c r="C15" s="7" t="s">
        <v>347</v>
      </c>
      <c r="D15" s="4" t="s">
        <v>93</v>
      </c>
      <c r="E15" s="4" t="s">
        <v>291</v>
      </c>
      <c r="F15" s="4" t="s">
        <v>72</v>
      </c>
      <c r="G15" s="4" t="s">
        <v>46</v>
      </c>
      <c r="H15" s="4" t="s">
        <v>47</v>
      </c>
      <c r="I15" s="4" t="s">
        <v>292</v>
      </c>
      <c r="J15" s="7" t="s">
        <v>204</v>
      </c>
      <c r="K15" s="4" t="s">
        <v>50</v>
      </c>
      <c r="L15" s="4" t="s">
        <v>51</v>
      </c>
      <c r="M15"/>
    </row>
    <row r="16" spans="1:13" ht="75.75" thickBot="1" x14ac:dyDescent="0.3">
      <c r="A16" s="4" t="s">
        <v>2617</v>
      </c>
      <c r="B16" s="7" t="s">
        <v>69</v>
      </c>
      <c r="C16" s="7" t="s">
        <v>361</v>
      </c>
      <c r="D16" s="4" t="s">
        <v>93</v>
      </c>
      <c r="E16" s="4" t="s">
        <v>44</v>
      </c>
      <c r="F16" s="4" t="s">
        <v>72</v>
      </c>
      <c r="G16" s="4" t="s">
        <v>46</v>
      </c>
      <c r="H16" s="4" t="s">
        <v>46</v>
      </c>
      <c r="I16" s="4" t="s">
        <v>73</v>
      </c>
      <c r="J16" s="7" t="s">
        <v>74</v>
      </c>
      <c r="K16" s="4" t="s">
        <v>75</v>
      </c>
      <c r="L16" s="4" t="s">
        <v>95</v>
      </c>
      <c r="M16"/>
    </row>
    <row r="17" spans="1:13" ht="75.75" thickBot="1" x14ac:dyDescent="0.3">
      <c r="A17" s="4" t="s">
        <v>2618</v>
      </c>
      <c r="B17" s="7" t="s">
        <v>69</v>
      </c>
      <c r="C17" s="7" t="s">
        <v>374</v>
      </c>
      <c r="D17" s="4" t="s">
        <v>93</v>
      </c>
      <c r="E17" s="4" t="s">
        <v>219</v>
      </c>
      <c r="F17" s="4" t="s">
        <v>45</v>
      </c>
      <c r="G17" s="4" t="s">
        <v>46</v>
      </c>
      <c r="H17" s="4" t="s">
        <v>375</v>
      </c>
      <c r="I17" s="4" t="s">
        <v>292</v>
      </c>
      <c r="J17" s="7" t="s">
        <v>74</v>
      </c>
      <c r="K17" s="4" t="s">
        <v>50</v>
      </c>
      <c r="L17" s="4" t="s">
        <v>51</v>
      </c>
      <c r="M17"/>
    </row>
    <row r="18" spans="1:13" ht="75.75" thickBot="1" x14ac:dyDescent="0.3">
      <c r="A18" s="4" t="s">
        <v>2619</v>
      </c>
      <c r="B18" s="7" t="s">
        <v>389</v>
      </c>
      <c r="C18" s="7" t="s">
        <v>152</v>
      </c>
      <c r="D18" s="4" t="s">
        <v>43</v>
      </c>
      <c r="E18" s="4" t="s">
        <v>291</v>
      </c>
      <c r="F18" s="4" t="s">
        <v>72</v>
      </c>
      <c r="G18" s="4" t="s">
        <v>46</v>
      </c>
      <c r="H18" s="4" t="s">
        <v>46</v>
      </c>
      <c r="I18" s="4" t="s">
        <v>73</v>
      </c>
      <c r="J18" s="7" t="s">
        <v>74</v>
      </c>
      <c r="K18" s="4" t="s">
        <v>75</v>
      </c>
      <c r="L18" s="4" t="s">
        <v>112</v>
      </c>
      <c r="M18"/>
    </row>
    <row r="19" spans="1:13" ht="60.75" thickBot="1" x14ac:dyDescent="0.3">
      <c r="A19" s="4" t="s">
        <v>2620</v>
      </c>
      <c r="B19" s="7" t="s">
        <v>69</v>
      </c>
      <c r="C19" s="7" t="s">
        <v>402</v>
      </c>
      <c r="D19" s="4" t="s">
        <v>93</v>
      </c>
      <c r="E19" s="4" t="s">
        <v>291</v>
      </c>
      <c r="F19" s="4" t="s">
        <v>72</v>
      </c>
      <c r="G19" s="4" t="s">
        <v>46</v>
      </c>
      <c r="H19" s="4" t="s">
        <v>47</v>
      </c>
      <c r="I19" s="4" t="s">
        <v>48</v>
      </c>
      <c r="J19" s="7" t="s">
        <v>94</v>
      </c>
      <c r="K19" s="4" t="s">
        <v>124</v>
      </c>
      <c r="L19" s="4" t="s">
        <v>95</v>
      </c>
      <c r="M19"/>
    </row>
    <row r="20" spans="1:13" ht="45.75" thickBot="1" x14ac:dyDescent="0.3">
      <c r="A20" s="4" t="s">
        <v>2621</v>
      </c>
      <c r="B20" s="7" t="s">
        <v>69</v>
      </c>
      <c r="C20" s="7" t="s">
        <v>416</v>
      </c>
      <c r="D20" s="4" t="s">
        <v>93</v>
      </c>
      <c r="E20" s="4" t="s">
        <v>44</v>
      </c>
      <c r="F20" s="4" t="s">
        <v>72</v>
      </c>
      <c r="G20" s="4" t="s">
        <v>46</v>
      </c>
      <c r="H20" s="4" t="s">
        <v>375</v>
      </c>
      <c r="I20" s="4" t="s">
        <v>261</v>
      </c>
      <c r="J20" s="7" t="s">
        <v>204</v>
      </c>
      <c r="K20" s="4" t="s">
        <v>263</v>
      </c>
      <c r="L20" s="4" t="s">
        <v>51</v>
      </c>
      <c r="M20"/>
    </row>
    <row r="21" spans="1:13" ht="60.75" thickBot="1" x14ac:dyDescent="0.3">
      <c r="A21" s="4" t="s">
        <v>2622</v>
      </c>
      <c r="B21" s="7" t="s">
        <v>122</v>
      </c>
      <c r="C21" s="7" t="s">
        <v>430</v>
      </c>
      <c r="D21" s="4" t="s">
        <v>93</v>
      </c>
      <c r="E21" s="4" t="s">
        <v>219</v>
      </c>
      <c r="F21" s="4" t="s">
        <v>45</v>
      </c>
      <c r="G21" s="4" t="s">
        <v>46</v>
      </c>
      <c r="H21" s="4" t="s">
        <v>47</v>
      </c>
      <c r="I21" s="4" t="s">
        <v>48</v>
      </c>
      <c r="J21" s="7" t="s">
        <v>94</v>
      </c>
      <c r="K21" s="4" t="s">
        <v>124</v>
      </c>
      <c r="L21" s="4" t="s">
        <v>112</v>
      </c>
      <c r="M21"/>
    </row>
    <row r="22" spans="1:13" ht="60.75" thickBot="1" x14ac:dyDescent="0.3">
      <c r="A22" s="4" t="s">
        <v>2623</v>
      </c>
      <c r="B22" s="7" t="s">
        <v>122</v>
      </c>
      <c r="C22" s="7" t="s">
        <v>430</v>
      </c>
      <c r="D22" s="4" t="s">
        <v>43</v>
      </c>
      <c r="E22" s="4" t="s">
        <v>44</v>
      </c>
      <c r="F22" s="4" t="s">
        <v>45</v>
      </c>
      <c r="G22" s="4" t="s">
        <v>46</v>
      </c>
      <c r="H22" s="4" t="s">
        <v>47</v>
      </c>
      <c r="I22" s="4" t="s">
        <v>73</v>
      </c>
      <c r="J22" s="7" t="s">
        <v>94</v>
      </c>
      <c r="K22" s="4" t="s">
        <v>75</v>
      </c>
      <c r="L22" s="4" t="s">
        <v>112</v>
      </c>
      <c r="M22"/>
    </row>
    <row r="23" spans="1:13" ht="60.75" thickBot="1" x14ac:dyDescent="0.3">
      <c r="A23" s="4" t="s">
        <v>2598</v>
      </c>
      <c r="B23" s="7" t="s">
        <v>91</v>
      </c>
      <c r="C23" s="7" t="s">
        <v>92</v>
      </c>
      <c r="D23" s="4" t="s">
        <v>93</v>
      </c>
      <c r="E23" s="4" t="s">
        <v>44</v>
      </c>
      <c r="F23" s="4" t="s">
        <v>72</v>
      </c>
      <c r="G23" s="4" t="s">
        <v>46</v>
      </c>
      <c r="H23" s="4" t="s">
        <v>46</v>
      </c>
      <c r="I23" s="4" t="s">
        <v>73</v>
      </c>
      <c r="J23" s="7" t="s">
        <v>94</v>
      </c>
      <c r="K23" s="4" t="s">
        <v>75</v>
      </c>
      <c r="L23" s="4" t="s">
        <v>95</v>
      </c>
      <c r="M23"/>
    </row>
    <row r="24" spans="1:13" ht="75.75" thickBot="1" x14ac:dyDescent="0.3">
      <c r="A24" s="4" t="s">
        <v>2625</v>
      </c>
      <c r="B24" s="7" t="s">
        <v>91</v>
      </c>
      <c r="C24" s="7" t="s">
        <v>457</v>
      </c>
      <c r="D24" s="4" t="s">
        <v>43</v>
      </c>
      <c r="E24" s="4" t="s">
        <v>219</v>
      </c>
      <c r="F24" s="4" t="s">
        <v>72</v>
      </c>
      <c r="G24" s="4" t="s">
        <v>46</v>
      </c>
      <c r="H24" s="4" t="s">
        <v>46</v>
      </c>
      <c r="I24" s="4" t="s">
        <v>191</v>
      </c>
      <c r="J24" s="7" t="s">
        <v>74</v>
      </c>
      <c r="K24" s="4" t="s">
        <v>458</v>
      </c>
      <c r="L24" s="4" t="s">
        <v>95</v>
      </c>
      <c r="M24"/>
    </row>
    <row r="25" spans="1:13" ht="60.75" thickBot="1" x14ac:dyDescent="0.3">
      <c r="A25" s="4" t="s">
        <v>2626</v>
      </c>
      <c r="B25" s="7" t="s">
        <v>69</v>
      </c>
      <c r="C25" s="7" t="s">
        <v>152</v>
      </c>
      <c r="D25" s="4" t="s">
        <v>43</v>
      </c>
      <c r="E25" s="4" t="s">
        <v>219</v>
      </c>
      <c r="F25" s="4" t="s">
        <v>72</v>
      </c>
      <c r="G25" s="4" t="s">
        <v>46</v>
      </c>
      <c r="H25" s="4" t="s">
        <v>165</v>
      </c>
      <c r="I25" s="4" t="s">
        <v>292</v>
      </c>
      <c r="J25" s="7" t="s">
        <v>94</v>
      </c>
      <c r="K25" s="4" t="s">
        <v>50</v>
      </c>
      <c r="L25" s="4" t="s">
        <v>51</v>
      </c>
      <c r="M25"/>
    </row>
    <row r="26" spans="1:13" ht="60.75" thickBot="1" x14ac:dyDescent="0.3">
      <c r="A26" s="4" t="s">
        <v>2627</v>
      </c>
      <c r="B26" s="7" t="s">
        <v>137</v>
      </c>
      <c r="C26" s="7" t="s">
        <v>152</v>
      </c>
      <c r="D26" s="4" t="s">
        <v>43</v>
      </c>
      <c r="E26" s="4" t="s">
        <v>219</v>
      </c>
      <c r="F26" s="4" t="s">
        <v>72</v>
      </c>
      <c r="G26" s="4" t="s">
        <v>47</v>
      </c>
      <c r="H26" s="4" t="s">
        <v>47</v>
      </c>
      <c r="I26" s="4" t="s">
        <v>73</v>
      </c>
      <c r="J26" s="7" t="s">
        <v>94</v>
      </c>
      <c r="K26" s="4" t="s">
        <v>75</v>
      </c>
      <c r="L26" s="4" t="s">
        <v>51</v>
      </c>
      <c r="M26"/>
    </row>
    <row r="27" spans="1:13" ht="75.75" thickBot="1" x14ac:dyDescent="0.3">
      <c r="A27" s="4" t="s">
        <v>2628</v>
      </c>
      <c r="B27" s="7" t="s">
        <v>69</v>
      </c>
      <c r="C27" s="7" t="s">
        <v>497</v>
      </c>
      <c r="D27" s="4" t="s">
        <v>43</v>
      </c>
      <c r="E27" s="4" t="s">
        <v>219</v>
      </c>
      <c r="F27" s="4" t="s">
        <v>72</v>
      </c>
      <c r="G27" s="4" t="s">
        <v>46</v>
      </c>
      <c r="H27" s="4" t="s">
        <v>46</v>
      </c>
      <c r="I27" s="4" t="s">
        <v>48</v>
      </c>
      <c r="J27" s="7" t="s">
        <v>94</v>
      </c>
      <c r="K27" s="4" t="s">
        <v>75</v>
      </c>
      <c r="L27" s="4" t="s">
        <v>498</v>
      </c>
      <c r="M27"/>
    </row>
    <row r="28" spans="1:13" ht="60.75" thickBot="1" x14ac:dyDescent="0.3">
      <c r="A28" s="4" t="s">
        <v>2629</v>
      </c>
      <c r="B28" s="7" t="s">
        <v>511</v>
      </c>
      <c r="C28" s="7" t="s">
        <v>497</v>
      </c>
      <c r="D28" s="4" t="s">
        <v>93</v>
      </c>
      <c r="E28" s="4" t="s">
        <v>513</v>
      </c>
      <c r="F28" s="4" t="s">
        <v>72</v>
      </c>
      <c r="G28" s="4" t="s">
        <v>47</v>
      </c>
      <c r="H28" s="4" t="s">
        <v>47</v>
      </c>
      <c r="I28" s="4" t="s">
        <v>292</v>
      </c>
      <c r="J28" s="7" t="s">
        <v>94</v>
      </c>
      <c r="K28" s="4" t="s">
        <v>50</v>
      </c>
      <c r="L28" s="4" t="s">
        <v>95</v>
      </c>
      <c r="M28"/>
    </row>
    <row r="29" spans="1:13" ht="75.75" thickBot="1" x14ac:dyDescent="0.3">
      <c r="A29" s="4" t="s">
        <v>2630</v>
      </c>
      <c r="B29" s="7" t="s">
        <v>526</v>
      </c>
      <c r="C29" s="7" t="s">
        <v>527</v>
      </c>
      <c r="D29" s="4" t="s">
        <v>43</v>
      </c>
      <c r="E29" s="4" t="s">
        <v>528</v>
      </c>
      <c r="F29" s="4" t="s">
        <v>45</v>
      </c>
      <c r="G29" s="4" t="s">
        <v>375</v>
      </c>
      <c r="H29" s="4" t="s">
        <v>375</v>
      </c>
      <c r="I29" s="4" t="s">
        <v>292</v>
      </c>
      <c r="J29" s="7" t="s">
        <v>49</v>
      </c>
      <c r="K29" s="4" t="s">
        <v>50</v>
      </c>
      <c r="L29" s="4" t="s">
        <v>498</v>
      </c>
      <c r="M29"/>
    </row>
    <row r="30" spans="1:13" ht="45.75" thickBot="1" x14ac:dyDescent="0.3">
      <c r="A30" s="4" t="s">
        <v>2631</v>
      </c>
      <c r="B30" s="7" t="s">
        <v>541</v>
      </c>
      <c r="C30" s="7" t="s">
        <v>85</v>
      </c>
      <c r="D30" s="4" t="s">
        <v>93</v>
      </c>
      <c r="E30" s="4" t="s">
        <v>513</v>
      </c>
      <c r="F30" s="4" t="s">
        <v>72</v>
      </c>
      <c r="G30" s="4" t="s">
        <v>47</v>
      </c>
      <c r="H30" s="4" t="s">
        <v>47</v>
      </c>
      <c r="I30" s="4" t="s">
        <v>292</v>
      </c>
      <c r="J30" s="7" t="s">
        <v>204</v>
      </c>
      <c r="K30" s="4" t="s">
        <v>50</v>
      </c>
      <c r="L30" s="4" t="s">
        <v>51</v>
      </c>
      <c r="M30"/>
    </row>
    <row r="31" spans="1:13" ht="60.75" thickBot="1" x14ac:dyDescent="0.3">
      <c r="A31" s="4" t="s">
        <v>2632</v>
      </c>
      <c r="B31" s="7" t="s">
        <v>555</v>
      </c>
      <c r="C31" s="7" t="s">
        <v>556</v>
      </c>
      <c r="D31" s="4" t="s">
        <v>43</v>
      </c>
      <c r="E31" s="4" t="s">
        <v>44</v>
      </c>
      <c r="F31" s="4" t="s">
        <v>72</v>
      </c>
      <c r="G31" s="4" t="s">
        <v>46</v>
      </c>
      <c r="H31" s="4" t="s">
        <v>47</v>
      </c>
      <c r="I31" s="4" t="s">
        <v>261</v>
      </c>
      <c r="J31" s="7" t="s">
        <v>85</v>
      </c>
      <c r="K31" s="4" t="s">
        <v>50</v>
      </c>
      <c r="L31" s="4" t="s">
        <v>180</v>
      </c>
      <c r="M31"/>
    </row>
    <row r="32" spans="1:13" ht="60.75" thickBot="1" x14ac:dyDescent="0.3">
      <c r="A32" s="4" t="s">
        <v>2633</v>
      </c>
      <c r="B32" s="7" t="s">
        <v>569</v>
      </c>
      <c r="C32" s="7" t="s">
        <v>570</v>
      </c>
      <c r="D32" s="4" t="s">
        <v>43</v>
      </c>
      <c r="E32" s="4" t="s">
        <v>44</v>
      </c>
      <c r="F32" s="4" t="s">
        <v>72</v>
      </c>
      <c r="G32" s="4" t="s">
        <v>46</v>
      </c>
      <c r="H32" s="4" t="s">
        <v>47</v>
      </c>
      <c r="I32" s="4" t="s">
        <v>73</v>
      </c>
      <c r="J32" s="7" t="s">
        <v>94</v>
      </c>
      <c r="K32" s="4" t="s">
        <v>75</v>
      </c>
      <c r="L32" s="4" t="s">
        <v>51</v>
      </c>
      <c r="M32"/>
    </row>
    <row r="33" spans="1:13" ht="75.75" thickBot="1" x14ac:dyDescent="0.3">
      <c r="A33" s="4" t="s">
        <v>2634</v>
      </c>
      <c r="B33" s="7" t="s">
        <v>583</v>
      </c>
      <c r="C33" s="7" t="s">
        <v>584</v>
      </c>
      <c r="D33" s="4" t="s">
        <v>93</v>
      </c>
      <c r="E33" s="4" t="s">
        <v>44</v>
      </c>
      <c r="F33" s="4" t="s">
        <v>72</v>
      </c>
      <c r="G33" s="4" t="s">
        <v>46</v>
      </c>
      <c r="H33" s="4" t="s">
        <v>47</v>
      </c>
      <c r="I33" s="4" t="s">
        <v>73</v>
      </c>
      <c r="J33" s="7" t="s">
        <v>74</v>
      </c>
      <c r="K33" s="4" t="s">
        <v>75</v>
      </c>
      <c r="L33" s="4" t="s">
        <v>585</v>
      </c>
      <c r="M33"/>
    </row>
    <row r="34" spans="1:13" ht="60.75" thickBot="1" x14ac:dyDescent="0.3">
      <c r="A34" s="4" t="s">
        <v>2599</v>
      </c>
      <c r="B34" s="7" t="s">
        <v>91</v>
      </c>
      <c r="C34" s="7" t="s">
        <v>111</v>
      </c>
      <c r="D34" s="4" t="s">
        <v>43</v>
      </c>
      <c r="E34" s="4" t="s">
        <v>44</v>
      </c>
      <c r="F34" s="4" t="s">
        <v>72</v>
      </c>
      <c r="G34" s="4" t="s">
        <v>47</v>
      </c>
      <c r="H34" s="4" t="s">
        <v>47</v>
      </c>
      <c r="I34" s="4" t="s">
        <v>73</v>
      </c>
      <c r="J34" s="7" t="s">
        <v>94</v>
      </c>
      <c r="K34" s="4" t="s">
        <v>75</v>
      </c>
      <c r="L34" s="4" t="s">
        <v>112</v>
      </c>
      <c r="M34"/>
    </row>
    <row r="35" spans="1:13" ht="60.75" thickBot="1" x14ac:dyDescent="0.3">
      <c r="A35" s="4" t="s">
        <v>2635</v>
      </c>
      <c r="B35" s="7" t="s">
        <v>69</v>
      </c>
      <c r="C35" s="7" t="s">
        <v>598</v>
      </c>
      <c r="D35" s="4" t="s">
        <v>43</v>
      </c>
      <c r="E35" s="4" t="s">
        <v>44</v>
      </c>
      <c r="F35" s="4" t="s">
        <v>72</v>
      </c>
      <c r="G35" s="4" t="s">
        <v>46</v>
      </c>
      <c r="H35" s="4" t="s">
        <v>47</v>
      </c>
      <c r="I35" s="4" t="s">
        <v>48</v>
      </c>
      <c r="J35" s="7" t="s">
        <v>94</v>
      </c>
      <c r="K35" s="4" t="s">
        <v>124</v>
      </c>
      <c r="L35" s="4" t="s">
        <v>585</v>
      </c>
      <c r="M35"/>
    </row>
    <row r="36" spans="1:13" ht="75.75" thickBot="1" x14ac:dyDescent="0.3">
      <c r="A36" s="4" t="s">
        <v>2636</v>
      </c>
      <c r="B36" s="7" t="s">
        <v>614</v>
      </c>
      <c r="C36" s="7" t="s">
        <v>615</v>
      </c>
      <c r="D36" s="4" t="s">
        <v>93</v>
      </c>
      <c r="E36" s="4" t="s">
        <v>44</v>
      </c>
      <c r="F36" s="4" t="s">
        <v>45</v>
      </c>
      <c r="G36" s="4" t="s">
        <v>46</v>
      </c>
      <c r="H36" s="4" t="s">
        <v>47</v>
      </c>
      <c r="I36" s="4" t="s">
        <v>73</v>
      </c>
      <c r="J36" s="7" t="s">
        <v>74</v>
      </c>
      <c r="K36" s="4" t="s">
        <v>75</v>
      </c>
      <c r="L36" s="4" t="s">
        <v>112</v>
      </c>
      <c r="M36"/>
    </row>
    <row r="37" spans="1:13" ht="45.75" thickBot="1" x14ac:dyDescent="0.3">
      <c r="A37" s="4" t="s">
        <v>2637</v>
      </c>
      <c r="B37" s="7" t="s">
        <v>628</v>
      </c>
      <c r="C37" s="7" t="s">
        <v>629</v>
      </c>
      <c r="D37" s="4" t="s">
        <v>630</v>
      </c>
      <c r="E37" s="4" t="s">
        <v>291</v>
      </c>
      <c r="F37" s="4" t="s">
        <v>45</v>
      </c>
      <c r="G37" s="4" t="s">
        <v>46</v>
      </c>
      <c r="H37" s="4" t="s">
        <v>375</v>
      </c>
      <c r="I37" s="4" t="s">
        <v>261</v>
      </c>
      <c r="J37" s="7" t="s">
        <v>85</v>
      </c>
      <c r="K37" s="4" t="s">
        <v>263</v>
      </c>
      <c r="L37" s="4" t="s">
        <v>85</v>
      </c>
      <c r="M37"/>
    </row>
    <row r="38" spans="1:13" ht="60.75" thickBot="1" x14ac:dyDescent="0.3">
      <c r="A38" s="4" t="s">
        <v>2638</v>
      </c>
      <c r="B38" s="7" t="s">
        <v>69</v>
      </c>
      <c r="C38" s="7" t="s">
        <v>645</v>
      </c>
      <c r="D38" s="4" t="s">
        <v>43</v>
      </c>
      <c r="E38" s="4" t="s">
        <v>44</v>
      </c>
      <c r="F38" s="4" t="s">
        <v>72</v>
      </c>
      <c r="G38" s="4" t="s">
        <v>46</v>
      </c>
      <c r="H38" s="4" t="s">
        <v>47</v>
      </c>
      <c r="I38" s="4" t="s">
        <v>48</v>
      </c>
      <c r="J38" s="7" t="s">
        <v>49</v>
      </c>
      <c r="K38" s="4" t="s">
        <v>124</v>
      </c>
      <c r="L38" s="4" t="s">
        <v>51</v>
      </c>
      <c r="M38"/>
    </row>
    <row r="39" spans="1:13" ht="75.75" thickBot="1" x14ac:dyDescent="0.3">
      <c r="A39" s="4" t="s">
        <v>2639</v>
      </c>
      <c r="B39" s="7" t="s">
        <v>69</v>
      </c>
      <c r="C39" s="7" t="s">
        <v>152</v>
      </c>
      <c r="D39" s="4" t="s">
        <v>93</v>
      </c>
      <c r="E39" s="4" t="s">
        <v>44</v>
      </c>
      <c r="F39" s="4" t="s">
        <v>72</v>
      </c>
      <c r="G39" s="4" t="s">
        <v>46</v>
      </c>
      <c r="H39" s="4" t="s">
        <v>46</v>
      </c>
      <c r="I39" s="4" t="s">
        <v>73</v>
      </c>
      <c r="J39" s="7" t="s">
        <v>74</v>
      </c>
      <c r="K39" s="4" t="s">
        <v>75</v>
      </c>
      <c r="L39" s="4" t="s">
        <v>95</v>
      </c>
      <c r="M39"/>
    </row>
    <row r="40" spans="1:13" ht="60.75" thickBot="1" x14ac:dyDescent="0.3">
      <c r="A40" s="4" t="s">
        <v>2640</v>
      </c>
      <c r="B40" s="7" t="s">
        <v>668</v>
      </c>
      <c r="C40" s="7" t="s">
        <v>668</v>
      </c>
      <c r="D40" s="4" t="s">
        <v>93</v>
      </c>
      <c r="E40" s="4" t="s">
        <v>291</v>
      </c>
      <c r="F40" s="4" t="s">
        <v>72</v>
      </c>
      <c r="G40" s="4" t="s">
        <v>46</v>
      </c>
      <c r="H40" s="4" t="s">
        <v>165</v>
      </c>
      <c r="I40" s="4" t="s">
        <v>292</v>
      </c>
      <c r="J40" s="7" t="s">
        <v>94</v>
      </c>
      <c r="K40" s="4" t="s">
        <v>124</v>
      </c>
      <c r="L40" s="4" t="s">
        <v>51</v>
      </c>
      <c r="M40"/>
    </row>
    <row r="41" spans="1:13" ht="60.75" thickBot="1" x14ac:dyDescent="0.3">
      <c r="A41" s="4" t="s">
        <v>2641</v>
      </c>
      <c r="B41" s="7" t="s">
        <v>69</v>
      </c>
      <c r="C41" s="7" t="s">
        <v>682</v>
      </c>
      <c r="D41" s="4" t="s">
        <v>43</v>
      </c>
      <c r="E41" s="4" t="s">
        <v>44</v>
      </c>
      <c r="F41" s="4" t="s">
        <v>72</v>
      </c>
      <c r="G41" s="4" t="s">
        <v>46</v>
      </c>
      <c r="H41" s="4" t="s">
        <v>46</v>
      </c>
      <c r="I41" s="4" t="s">
        <v>261</v>
      </c>
      <c r="J41" s="7" t="s">
        <v>94</v>
      </c>
      <c r="K41" s="4" t="s">
        <v>50</v>
      </c>
      <c r="L41" s="4" t="s">
        <v>51</v>
      </c>
      <c r="M41"/>
    </row>
    <row r="42" spans="1:13" ht="75.75" thickBot="1" x14ac:dyDescent="0.3">
      <c r="A42" s="4" t="s">
        <v>2642</v>
      </c>
      <c r="B42" s="7" t="s">
        <v>69</v>
      </c>
      <c r="C42" s="7" t="s">
        <v>695</v>
      </c>
      <c r="D42" s="4" t="s">
        <v>43</v>
      </c>
      <c r="E42" s="4" t="s">
        <v>44</v>
      </c>
      <c r="F42" s="4" t="s">
        <v>72</v>
      </c>
      <c r="G42" s="4" t="s">
        <v>47</v>
      </c>
      <c r="H42" s="4" t="s">
        <v>47</v>
      </c>
      <c r="I42" s="4" t="s">
        <v>48</v>
      </c>
      <c r="J42" s="7" t="s">
        <v>94</v>
      </c>
      <c r="K42" s="4" t="s">
        <v>124</v>
      </c>
      <c r="L42" s="4" t="s">
        <v>498</v>
      </c>
      <c r="M42"/>
    </row>
    <row r="43" spans="1:13" ht="75.75" thickBot="1" x14ac:dyDescent="0.3">
      <c r="A43" s="4" t="s">
        <v>2643</v>
      </c>
      <c r="B43" s="7" t="s">
        <v>69</v>
      </c>
      <c r="C43" s="7" t="s">
        <v>152</v>
      </c>
      <c r="D43" s="4" t="s">
        <v>93</v>
      </c>
      <c r="E43" s="4" t="s">
        <v>513</v>
      </c>
      <c r="F43" s="4" t="s">
        <v>72</v>
      </c>
      <c r="G43" s="4" t="s">
        <v>46</v>
      </c>
      <c r="H43" s="4" t="s">
        <v>165</v>
      </c>
      <c r="I43" s="4" t="s">
        <v>48</v>
      </c>
      <c r="J43" s="7" t="s">
        <v>94</v>
      </c>
      <c r="K43" s="4" t="s">
        <v>50</v>
      </c>
      <c r="L43" s="4" t="s">
        <v>498</v>
      </c>
      <c r="M43"/>
    </row>
    <row r="44" spans="1:13" ht="45.75" thickBot="1" x14ac:dyDescent="0.3">
      <c r="A44" s="4" t="s">
        <v>2644</v>
      </c>
      <c r="B44" s="7" t="s">
        <v>69</v>
      </c>
      <c r="C44" s="7" t="s">
        <v>570</v>
      </c>
      <c r="D44" s="4" t="s">
        <v>43</v>
      </c>
      <c r="E44" s="4" t="s">
        <v>219</v>
      </c>
      <c r="F44" s="4" t="s">
        <v>45</v>
      </c>
      <c r="G44" s="4" t="s">
        <v>47</v>
      </c>
      <c r="H44" s="4" t="s">
        <v>721</v>
      </c>
      <c r="I44" s="4" t="s">
        <v>261</v>
      </c>
      <c r="J44" s="7" t="s">
        <v>134</v>
      </c>
      <c r="K44" s="4" t="s">
        <v>263</v>
      </c>
      <c r="L44" s="4" t="s">
        <v>85</v>
      </c>
      <c r="M44"/>
    </row>
    <row r="45" spans="1:13" ht="60.75" thickBot="1" x14ac:dyDescent="0.3">
      <c r="A45" s="4" t="s">
        <v>2600</v>
      </c>
      <c r="B45" s="7" t="s">
        <v>122</v>
      </c>
      <c r="C45" s="7" t="s">
        <v>123</v>
      </c>
      <c r="D45" s="4" t="s">
        <v>93</v>
      </c>
      <c r="E45" s="4" t="s">
        <v>71</v>
      </c>
      <c r="F45" s="4" t="s">
        <v>72</v>
      </c>
      <c r="G45" s="4" t="s">
        <v>46</v>
      </c>
      <c r="H45" s="4" t="s">
        <v>47</v>
      </c>
      <c r="I45" s="4" t="s">
        <v>73</v>
      </c>
      <c r="J45" s="7" t="s">
        <v>94</v>
      </c>
      <c r="K45" s="4" t="s">
        <v>124</v>
      </c>
      <c r="L45" s="4" t="s">
        <v>95</v>
      </c>
      <c r="M45"/>
    </row>
    <row r="46" spans="1:13" ht="60.75" thickBot="1" x14ac:dyDescent="0.3">
      <c r="A46" s="4" t="s">
        <v>2601</v>
      </c>
      <c r="B46" s="7" t="s">
        <v>137</v>
      </c>
      <c r="C46" s="7" t="s">
        <v>138</v>
      </c>
      <c r="D46" s="4" t="s">
        <v>93</v>
      </c>
      <c r="E46" s="4" t="s">
        <v>44</v>
      </c>
      <c r="F46" s="4" t="s">
        <v>72</v>
      </c>
      <c r="G46" s="4" t="s">
        <v>46</v>
      </c>
      <c r="H46" s="4" t="s">
        <v>46</v>
      </c>
      <c r="I46" s="4" t="s">
        <v>48</v>
      </c>
      <c r="J46" s="7" t="s">
        <v>94</v>
      </c>
      <c r="K46" s="4" t="s">
        <v>75</v>
      </c>
      <c r="L46" s="4" t="s">
        <v>95</v>
      </c>
      <c r="M46"/>
    </row>
    <row r="47" spans="1:13" ht="60.75" thickBot="1" x14ac:dyDescent="0.3">
      <c r="A47" s="4" t="s">
        <v>2602</v>
      </c>
      <c r="B47" s="7" t="s">
        <v>91</v>
      </c>
      <c r="C47" s="7" t="s">
        <v>152</v>
      </c>
      <c r="D47" s="4" t="s">
        <v>93</v>
      </c>
      <c r="E47" s="4" t="s">
        <v>44</v>
      </c>
      <c r="F47" s="4" t="s">
        <v>72</v>
      </c>
      <c r="G47" s="4" t="s">
        <v>47</v>
      </c>
      <c r="H47" s="4" t="s">
        <v>46</v>
      </c>
      <c r="I47" s="4" t="s">
        <v>73</v>
      </c>
      <c r="J47" s="7" t="s">
        <v>94</v>
      </c>
      <c r="K47" s="4" t="s">
        <v>75</v>
      </c>
      <c r="L47" s="4" t="s">
        <v>95</v>
      </c>
      <c r="M47"/>
    </row>
    <row r="48" spans="1:13" ht="60.75" thickBot="1" x14ac:dyDescent="0.3">
      <c r="A48" s="4" t="s">
        <v>2603</v>
      </c>
      <c r="B48" s="7" t="s">
        <v>164</v>
      </c>
      <c r="C48" s="7" t="s">
        <v>152</v>
      </c>
      <c r="D48" s="4" t="s">
        <v>93</v>
      </c>
      <c r="E48" s="4" t="s">
        <v>44</v>
      </c>
      <c r="F48" s="4" t="s">
        <v>45</v>
      </c>
      <c r="G48" s="4" t="s">
        <v>46</v>
      </c>
      <c r="H48" s="4" t="s">
        <v>165</v>
      </c>
      <c r="I48" s="4" t="s">
        <v>48</v>
      </c>
      <c r="J48" s="7" t="s">
        <v>49</v>
      </c>
      <c r="K48" s="4" t="s">
        <v>50</v>
      </c>
      <c r="L48" s="4" t="s">
        <v>112</v>
      </c>
      <c r="M48"/>
    </row>
    <row r="49" spans="1:13" ht="60.75" thickBot="1" x14ac:dyDescent="0.3">
      <c r="A49" s="4" t="s">
        <v>2604</v>
      </c>
      <c r="B49" s="7" t="s">
        <v>69</v>
      </c>
      <c r="C49" s="7" t="s">
        <v>179</v>
      </c>
      <c r="D49" s="4" t="s">
        <v>43</v>
      </c>
      <c r="E49" s="4" t="s">
        <v>44</v>
      </c>
      <c r="F49" s="4" t="s">
        <v>45</v>
      </c>
      <c r="G49" s="4" t="s">
        <v>46</v>
      </c>
      <c r="H49" s="4" t="s">
        <v>165</v>
      </c>
      <c r="I49" s="4" t="s">
        <v>73</v>
      </c>
      <c r="J49" s="7" t="s">
        <v>49</v>
      </c>
      <c r="K49" s="4" t="s">
        <v>75</v>
      </c>
      <c r="L49" s="4" t="s">
        <v>180</v>
      </c>
      <c r="M49"/>
    </row>
    <row r="50" spans="1:13" ht="60.75" thickBot="1" x14ac:dyDescent="0.3">
      <c r="A50" s="4" t="s">
        <v>2652</v>
      </c>
      <c r="B50" s="7" t="s">
        <v>91</v>
      </c>
      <c r="C50" s="7" t="s">
        <v>752</v>
      </c>
      <c r="D50" s="4" t="s">
        <v>43</v>
      </c>
      <c r="E50" s="4" t="s">
        <v>71</v>
      </c>
      <c r="F50" s="4" t="s">
        <v>72</v>
      </c>
      <c r="G50" s="4" t="s">
        <v>47</v>
      </c>
      <c r="H50" s="4" t="s">
        <v>165</v>
      </c>
      <c r="I50" s="4" t="s">
        <v>191</v>
      </c>
      <c r="J50" s="7" t="s">
        <v>49</v>
      </c>
      <c r="K50" s="4" t="s">
        <v>75</v>
      </c>
      <c r="L50" s="4" t="s">
        <v>95</v>
      </c>
      <c r="M50"/>
    </row>
    <row r="51" spans="1:13" ht="60.75" thickBot="1" x14ac:dyDescent="0.3">
      <c r="A51" s="4" t="s">
        <v>2661</v>
      </c>
      <c r="B51" s="7" t="s">
        <v>526</v>
      </c>
      <c r="C51" s="7" t="s">
        <v>861</v>
      </c>
      <c r="D51" s="4" t="s">
        <v>93</v>
      </c>
      <c r="E51" s="4" t="s">
        <v>528</v>
      </c>
      <c r="F51" s="4" t="s">
        <v>72</v>
      </c>
      <c r="G51" s="4" t="s">
        <v>46</v>
      </c>
      <c r="H51" s="4" t="s">
        <v>46</v>
      </c>
      <c r="I51" s="4" t="s">
        <v>292</v>
      </c>
      <c r="J51" s="7" t="s">
        <v>94</v>
      </c>
      <c r="K51" s="4" t="s">
        <v>50</v>
      </c>
      <c r="L51" s="4" t="s">
        <v>51</v>
      </c>
      <c r="M51"/>
    </row>
    <row r="52" spans="1:13" ht="75.75" thickBot="1" x14ac:dyDescent="0.3">
      <c r="A52" s="4" t="s">
        <v>2662</v>
      </c>
      <c r="B52" s="7" t="s">
        <v>69</v>
      </c>
      <c r="C52" s="7" t="s">
        <v>307</v>
      </c>
      <c r="D52" s="4" t="s">
        <v>43</v>
      </c>
      <c r="E52" s="4" t="s">
        <v>219</v>
      </c>
      <c r="F52" s="4" t="s">
        <v>72</v>
      </c>
      <c r="G52" s="4" t="s">
        <v>46</v>
      </c>
      <c r="H52" s="4" t="s">
        <v>46</v>
      </c>
      <c r="I52" s="4" t="s">
        <v>48</v>
      </c>
      <c r="J52" s="7" t="s">
        <v>74</v>
      </c>
      <c r="K52" s="4" t="s">
        <v>75</v>
      </c>
      <c r="L52" s="4" t="s">
        <v>51</v>
      </c>
      <c r="M52"/>
    </row>
    <row r="53" spans="1:13" ht="60.75" thickBot="1" x14ac:dyDescent="0.3">
      <c r="A53" s="4" t="s">
        <v>2664</v>
      </c>
      <c r="B53" s="7" t="s">
        <v>69</v>
      </c>
      <c r="C53" s="7" t="s">
        <v>888</v>
      </c>
      <c r="D53" s="4" t="s">
        <v>43</v>
      </c>
      <c r="E53" s="4" t="s">
        <v>44</v>
      </c>
      <c r="F53" s="4" t="s">
        <v>72</v>
      </c>
      <c r="G53" s="4" t="s">
        <v>46</v>
      </c>
      <c r="H53" s="4" t="s">
        <v>47</v>
      </c>
      <c r="I53" s="4" t="s">
        <v>48</v>
      </c>
      <c r="J53" s="7" t="s">
        <v>49</v>
      </c>
      <c r="K53" s="4" t="s">
        <v>124</v>
      </c>
      <c r="L53" s="4" t="s">
        <v>51</v>
      </c>
      <c r="M53"/>
    </row>
    <row r="54" spans="1:13" ht="60.75" thickBot="1" x14ac:dyDescent="0.3">
      <c r="A54" s="4" t="s">
        <v>2665</v>
      </c>
      <c r="B54" s="7" t="s">
        <v>69</v>
      </c>
      <c r="C54" s="7" t="s">
        <v>668</v>
      </c>
      <c r="D54" s="4" t="s">
        <v>93</v>
      </c>
      <c r="E54" s="4" t="s">
        <v>513</v>
      </c>
      <c r="F54" s="4" t="s">
        <v>72</v>
      </c>
      <c r="G54" s="4" t="s">
        <v>46</v>
      </c>
      <c r="H54" s="4" t="s">
        <v>375</v>
      </c>
      <c r="I54" s="4" t="s">
        <v>292</v>
      </c>
      <c r="J54" s="7" t="s">
        <v>94</v>
      </c>
      <c r="K54" s="4" t="s">
        <v>50</v>
      </c>
      <c r="L54" s="4" t="s">
        <v>51</v>
      </c>
      <c r="M54"/>
    </row>
    <row r="55" spans="1:13" ht="60.75" thickBot="1" x14ac:dyDescent="0.3">
      <c r="A55" s="4" t="s">
        <v>2666</v>
      </c>
      <c r="B55" s="7" t="s">
        <v>69</v>
      </c>
      <c r="C55" s="7" t="s">
        <v>321</v>
      </c>
      <c r="D55" s="4" t="s">
        <v>93</v>
      </c>
      <c r="E55" s="4" t="s">
        <v>44</v>
      </c>
      <c r="F55" s="4" t="s">
        <v>72</v>
      </c>
      <c r="G55" s="4" t="s">
        <v>46</v>
      </c>
      <c r="H55" s="4" t="s">
        <v>46</v>
      </c>
      <c r="I55" s="4" t="s">
        <v>48</v>
      </c>
      <c r="J55" s="7" t="s">
        <v>49</v>
      </c>
      <c r="K55" s="4" t="s">
        <v>75</v>
      </c>
      <c r="L55" s="4" t="s">
        <v>180</v>
      </c>
      <c r="M55"/>
    </row>
    <row r="56" spans="1:13" ht="60.75" thickBot="1" x14ac:dyDescent="0.3">
      <c r="A56" s="4" t="s">
        <v>2667</v>
      </c>
      <c r="B56" s="7" t="s">
        <v>91</v>
      </c>
      <c r="C56" s="7" t="s">
        <v>927</v>
      </c>
      <c r="D56" s="4" t="s">
        <v>93</v>
      </c>
      <c r="E56" s="4" t="s">
        <v>513</v>
      </c>
      <c r="F56" s="4" t="s">
        <v>72</v>
      </c>
      <c r="G56" s="4" t="s">
        <v>46</v>
      </c>
      <c r="H56" s="4" t="s">
        <v>47</v>
      </c>
      <c r="I56" s="4" t="s">
        <v>292</v>
      </c>
      <c r="J56" s="7" t="s">
        <v>94</v>
      </c>
      <c r="K56" s="4" t="s">
        <v>124</v>
      </c>
      <c r="L56" s="4" t="s">
        <v>51</v>
      </c>
      <c r="M56"/>
    </row>
    <row r="57" spans="1:13" ht="60.75" thickBot="1" x14ac:dyDescent="0.3">
      <c r="A57" s="4" t="s">
        <v>2668</v>
      </c>
      <c r="B57" s="7" t="s">
        <v>69</v>
      </c>
      <c r="C57" s="7" t="s">
        <v>152</v>
      </c>
      <c r="D57" s="4" t="s">
        <v>43</v>
      </c>
      <c r="E57" s="4" t="s">
        <v>291</v>
      </c>
      <c r="F57" s="4" t="s">
        <v>72</v>
      </c>
      <c r="G57" s="4" t="s">
        <v>46</v>
      </c>
      <c r="H57" s="4" t="s">
        <v>375</v>
      </c>
      <c r="I57" s="4" t="s">
        <v>292</v>
      </c>
      <c r="J57" s="7" t="s">
        <v>49</v>
      </c>
      <c r="K57" s="4" t="s">
        <v>50</v>
      </c>
      <c r="L57" s="4" t="s">
        <v>51</v>
      </c>
      <c r="M57"/>
    </row>
    <row r="58" spans="1:13" ht="45.75" thickBot="1" x14ac:dyDescent="0.3">
      <c r="A58" s="4" t="s">
        <v>2669</v>
      </c>
      <c r="B58" s="7" t="s">
        <v>569</v>
      </c>
      <c r="C58" s="7" t="s">
        <v>262</v>
      </c>
      <c r="D58" s="4" t="s">
        <v>93</v>
      </c>
      <c r="E58" s="4" t="s">
        <v>513</v>
      </c>
      <c r="F58" s="4" t="s">
        <v>72</v>
      </c>
      <c r="G58" s="4" t="s">
        <v>46</v>
      </c>
      <c r="H58" s="4" t="s">
        <v>375</v>
      </c>
      <c r="I58" s="4" t="s">
        <v>261</v>
      </c>
      <c r="J58" s="7" t="s">
        <v>85</v>
      </c>
      <c r="K58" s="4" t="s">
        <v>263</v>
      </c>
      <c r="L58" s="4" t="s">
        <v>85</v>
      </c>
      <c r="M58"/>
    </row>
    <row r="59" spans="1:13" ht="60.75" thickBot="1" x14ac:dyDescent="0.3">
      <c r="A59" s="4" t="s">
        <v>2670</v>
      </c>
      <c r="B59" s="7" t="s">
        <v>389</v>
      </c>
      <c r="C59" s="7" t="s">
        <v>967</v>
      </c>
      <c r="D59" s="4" t="s">
        <v>43</v>
      </c>
      <c r="E59" s="4" t="s">
        <v>291</v>
      </c>
      <c r="F59" s="4" t="s">
        <v>72</v>
      </c>
      <c r="G59" s="4" t="s">
        <v>375</v>
      </c>
      <c r="H59" s="4" t="s">
        <v>375</v>
      </c>
      <c r="I59" s="4" t="s">
        <v>73</v>
      </c>
      <c r="J59" s="7" t="s">
        <v>49</v>
      </c>
      <c r="K59" s="4" t="s">
        <v>124</v>
      </c>
      <c r="L59" s="4" t="s">
        <v>112</v>
      </c>
      <c r="M59"/>
    </row>
    <row r="60" spans="1:13" ht="60.75" thickBot="1" x14ac:dyDescent="0.3">
      <c r="A60" s="4" t="s">
        <v>2653</v>
      </c>
      <c r="B60" s="7" t="s">
        <v>69</v>
      </c>
      <c r="C60" s="7" t="s">
        <v>761</v>
      </c>
      <c r="D60" s="4" t="s">
        <v>43</v>
      </c>
      <c r="E60" s="4" t="s">
        <v>44</v>
      </c>
      <c r="F60" s="4" t="s">
        <v>72</v>
      </c>
      <c r="G60" s="4" t="s">
        <v>46</v>
      </c>
      <c r="H60" s="4" t="s">
        <v>46</v>
      </c>
      <c r="I60" s="4" t="s">
        <v>191</v>
      </c>
      <c r="J60" s="7" t="s">
        <v>49</v>
      </c>
      <c r="K60" s="4" t="s">
        <v>75</v>
      </c>
      <c r="L60" s="4" t="s">
        <v>95</v>
      </c>
      <c r="M60"/>
    </row>
    <row r="61" spans="1:13" ht="45.75" thickBot="1" x14ac:dyDescent="0.3">
      <c r="A61" s="4" t="s">
        <v>2671</v>
      </c>
      <c r="B61" s="7" t="s">
        <v>69</v>
      </c>
      <c r="C61" s="7" t="s">
        <v>260</v>
      </c>
      <c r="D61" s="4" t="s">
        <v>43</v>
      </c>
      <c r="E61" s="4" t="s">
        <v>44</v>
      </c>
      <c r="F61" s="4" t="s">
        <v>72</v>
      </c>
      <c r="G61" s="4" t="s">
        <v>46</v>
      </c>
      <c r="H61" s="4" t="s">
        <v>375</v>
      </c>
      <c r="I61" s="4" t="s">
        <v>261</v>
      </c>
      <c r="J61" s="7" t="s">
        <v>85</v>
      </c>
      <c r="K61" s="4" t="s">
        <v>263</v>
      </c>
      <c r="L61" s="4" t="s">
        <v>301</v>
      </c>
      <c r="M61"/>
    </row>
    <row r="62" spans="1:13" ht="75.75" thickBot="1" x14ac:dyDescent="0.3">
      <c r="A62" s="4" t="s">
        <v>2672</v>
      </c>
      <c r="B62" s="7" t="s">
        <v>69</v>
      </c>
      <c r="C62" s="7" t="s">
        <v>497</v>
      </c>
      <c r="D62" s="4" t="s">
        <v>43</v>
      </c>
      <c r="E62" s="4" t="s">
        <v>219</v>
      </c>
      <c r="F62" s="4" t="s">
        <v>72</v>
      </c>
      <c r="G62" s="4" t="s">
        <v>46</v>
      </c>
      <c r="H62" s="4" t="s">
        <v>46</v>
      </c>
      <c r="I62" s="4" t="s">
        <v>48</v>
      </c>
      <c r="J62" s="7" t="s">
        <v>94</v>
      </c>
      <c r="K62" s="4" t="s">
        <v>75</v>
      </c>
      <c r="L62" s="4" t="s">
        <v>498</v>
      </c>
      <c r="M62"/>
    </row>
    <row r="63" spans="1:13" ht="75.75" thickBot="1" x14ac:dyDescent="0.3">
      <c r="A63" s="4" t="s">
        <v>2674</v>
      </c>
      <c r="B63" s="7" t="s">
        <v>69</v>
      </c>
      <c r="C63" s="7" t="s">
        <v>1000</v>
      </c>
      <c r="D63" s="4" t="s">
        <v>43</v>
      </c>
      <c r="E63" s="4" t="s">
        <v>219</v>
      </c>
      <c r="F63" s="4" t="s">
        <v>45</v>
      </c>
      <c r="G63" s="4" t="s">
        <v>46</v>
      </c>
      <c r="H63" s="4" t="s">
        <v>47</v>
      </c>
      <c r="I63" s="4" t="s">
        <v>292</v>
      </c>
      <c r="J63" s="7" t="s">
        <v>74</v>
      </c>
      <c r="K63" s="4" t="s">
        <v>124</v>
      </c>
      <c r="L63" s="4" t="s">
        <v>51</v>
      </c>
      <c r="M63"/>
    </row>
    <row r="64" spans="1:13" ht="60.75" thickBot="1" x14ac:dyDescent="0.3">
      <c r="A64" s="4" t="s">
        <v>2675</v>
      </c>
      <c r="B64" s="7" t="s">
        <v>1014</v>
      </c>
      <c r="C64" s="7" t="s">
        <v>1015</v>
      </c>
      <c r="D64" s="4" t="s">
        <v>93</v>
      </c>
      <c r="E64" s="4" t="s">
        <v>219</v>
      </c>
      <c r="F64" s="4" t="s">
        <v>72</v>
      </c>
      <c r="G64" s="4" t="s">
        <v>165</v>
      </c>
      <c r="H64" s="4" t="s">
        <v>375</v>
      </c>
      <c r="I64" s="4" t="s">
        <v>292</v>
      </c>
      <c r="J64" s="7" t="s">
        <v>204</v>
      </c>
      <c r="K64" s="4" t="s">
        <v>263</v>
      </c>
      <c r="L64" s="4" t="s">
        <v>180</v>
      </c>
      <c r="M64"/>
    </row>
    <row r="65" spans="1:13" ht="45.75" thickBot="1" x14ac:dyDescent="0.3">
      <c r="A65" s="4" t="s">
        <v>2676</v>
      </c>
      <c r="B65" s="7" t="s">
        <v>69</v>
      </c>
      <c r="C65" s="7" t="s">
        <v>570</v>
      </c>
      <c r="D65" s="4" t="s">
        <v>93</v>
      </c>
      <c r="E65" s="4" t="s">
        <v>44</v>
      </c>
      <c r="F65" s="4" t="s">
        <v>72</v>
      </c>
      <c r="G65" s="4" t="s">
        <v>46</v>
      </c>
      <c r="H65" s="4" t="s">
        <v>721</v>
      </c>
      <c r="I65" s="4" t="s">
        <v>292</v>
      </c>
      <c r="J65" s="7" t="s">
        <v>204</v>
      </c>
      <c r="K65" s="4" t="s">
        <v>50</v>
      </c>
      <c r="L65" s="4" t="s">
        <v>51</v>
      </c>
      <c r="M65"/>
    </row>
    <row r="66" spans="1:13" ht="75.75" thickBot="1" x14ac:dyDescent="0.3">
      <c r="A66" s="4" t="s">
        <v>2677</v>
      </c>
      <c r="B66" s="7" t="s">
        <v>69</v>
      </c>
      <c r="C66" s="7" t="s">
        <v>1040</v>
      </c>
      <c r="D66" s="4" t="s">
        <v>93</v>
      </c>
      <c r="E66" s="4" t="s">
        <v>219</v>
      </c>
      <c r="F66" s="4" t="s">
        <v>72</v>
      </c>
      <c r="G66" s="4" t="s">
        <v>47</v>
      </c>
      <c r="H66" s="4" t="s">
        <v>47</v>
      </c>
      <c r="I66" s="4" t="s">
        <v>292</v>
      </c>
      <c r="J66" s="7" t="s">
        <v>74</v>
      </c>
      <c r="K66" s="4" t="s">
        <v>50</v>
      </c>
      <c r="L66" s="4" t="s">
        <v>51</v>
      </c>
      <c r="M66"/>
    </row>
    <row r="67" spans="1:13" ht="75.75" thickBot="1" x14ac:dyDescent="0.3">
      <c r="A67" s="4" t="s">
        <v>2678</v>
      </c>
      <c r="B67" s="7" t="s">
        <v>69</v>
      </c>
      <c r="C67" s="7" t="s">
        <v>1054</v>
      </c>
      <c r="D67" s="4" t="s">
        <v>93</v>
      </c>
      <c r="E67" s="4" t="s">
        <v>291</v>
      </c>
      <c r="F67" s="4" t="s">
        <v>72</v>
      </c>
      <c r="G67" s="4" t="s">
        <v>46</v>
      </c>
      <c r="H67" s="4" t="s">
        <v>46</v>
      </c>
      <c r="I67" s="4" t="s">
        <v>73</v>
      </c>
      <c r="J67" s="7" t="s">
        <v>74</v>
      </c>
      <c r="K67" s="4" t="s">
        <v>458</v>
      </c>
      <c r="L67" s="4" t="s">
        <v>51</v>
      </c>
      <c r="M67"/>
    </row>
    <row r="68" spans="1:13" ht="60.75" thickBot="1" x14ac:dyDescent="0.3">
      <c r="A68" s="4" t="s">
        <v>2679</v>
      </c>
      <c r="B68" s="7" t="s">
        <v>69</v>
      </c>
      <c r="C68" s="7" t="s">
        <v>152</v>
      </c>
      <c r="D68" s="4" t="s">
        <v>43</v>
      </c>
      <c r="E68" s="4" t="s">
        <v>44</v>
      </c>
      <c r="F68" s="4" t="s">
        <v>72</v>
      </c>
      <c r="G68" s="4" t="s">
        <v>47</v>
      </c>
      <c r="H68" s="4" t="s">
        <v>46</v>
      </c>
      <c r="I68" s="4" t="s">
        <v>73</v>
      </c>
      <c r="J68" s="7" t="s">
        <v>94</v>
      </c>
      <c r="K68" s="4" t="s">
        <v>75</v>
      </c>
      <c r="L68" s="4" t="s">
        <v>180</v>
      </c>
      <c r="M68"/>
    </row>
    <row r="69" spans="1:13" ht="60.75" thickBot="1" x14ac:dyDescent="0.3">
      <c r="A69" s="4" t="s">
        <v>2654</v>
      </c>
      <c r="B69" s="7" t="s">
        <v>91</v>
      </c>
      <c r="C69" s="7" t="s">
        <v>152</v>
      </c>
      <c r="D69" s="4" t="s">
        <v>93</v>
      </c>
      <c r="E69" s="4" t="s">
        <v>44</v>
      </c>
      <c r="F69" s="4" t="s">
        <v>72</v>
      </c>
      <c r="G69" s="4" t="s">
        <v>47</v>
      </c>
      <c r="H69" s="4" t="s">
        <v>46</v>
      </c>
      <c r="I69" s="4" t="s">
        <v>73</v>
      </c>
      <c r="J69" s="7" t="s">
        <v>49</v>
      </c>
      <c r="K69" s="4" t="s">
        <v>75</v>
      </c>
      <c r="L69" s="4" t="s">
        <v>293</v>
      </c>
      <c r="M69"/>
    </row>
    <row r="70" spans="1:13" ht="45.75" thickBot="1" x14ac:dyDescent="0.3">
      <c r="A70" s="4" t="s">
        <v>2681</v>
      </c>
      <c r="B70" s="7" t="s">
        <v>137</v>
      </c>
      <c r="C70" s="7" t="s">
        <v>152</v>
      </c>
      <c r="D70" s="4" t="s">
        <v>43</v>
      </c>
      <c r="E70" s="4" t="s">
        <v>219</v>
      </c>
      <c r="F70" s="4" t="s">
        <v>72</v>
      </c>
      <c r="G70" s="4" t="s">
        <v>46</v>
      </c>
      <c r="H70" s="4" t="s">
        <v>46</v>
      </c>
      <c r="I70" s="4" t="s">
        <v>191</v>
      </c>
      <c r="J70" s="7" t="s">
        <v>204</v>
      </c>
      <c r="K70" s="4" t="s">
        <v>458</v>
      </c>
      <c r="L70" s="4" t="s">
        <v>51</v>
      </c>
      <c r="M70"/>
    </row>
    <row r="71" spans="1:13" ht="60.75" thickBot="1" x14ac:dyDescent="0.3">
      <c r="A71" s="4" t="s">
        <v>2682</v>
      </c>
      <c r="B71" s="7" t="s">
        <v>69</v>
      </c>
      <c r="C71" s="7" t="s">
        <v>152</v>
      </c>
      <c r="D71" s="4" t="s">
        <v>43</v>
      </c>
      <c r="E71" s="4" t="s">
        <v>219</v>
      </c>
      <c r="F71" s="4" t="s">
        <v>72</v>
      </c>
      <c r="G71" s="4" t="s">
        <v>46</v>
      </c>
      <c r="H71" s="4" t="s">
        <v>165</v>
      </c>
      <c r="I71" s="4" t="s">
        <v>292</v>
      </c>
      <c r="J71" s="7" t="s">
        <v>94</v>
      </c>
      <c r="K71" s="4" t="s">
        <v>50</v>
      </c>
      <c r="L71" s="4" t="s">
        <v>51</v>
      </c>
      <c r="M71"/>
    </row>
    <row r="72" spans="1:13" ht="75.75" thickBot="1" x14ac:dyDescent="0.3">
      <c r="A72" s="4" t="s">
        <v>2683</v>
      </c>
      <c r="B72" s="7" t="s">
        <v>122</v>
      </c>
      <c r="C72" s="7" t="s">
        <v>695</v>
      </c>
      <c r="D72" s="4" t="s">
        <v>93</v>
      </c>
      <c r="E72" s="4" t="s">
        <v>219</v>
      </c>
      <c r="F72" s="4" t="s">
        <v>45</v>
      </c>
      <c r="G72" s="4" t="s">
        <v>46</v>
      </c>
      <c r="H72" s="4" t="s">
        <v>46</v>
      </c>
      <c r="I72" s="4" t="s">
        <v>191</v>
      </c>
      <c r="J72" s="7" t="s">
        <v>74</v>
      </c>
      <c r="K72" s="4" t="s">
        <v>75</v>
      </c>
      <c r="L72" s="4" t="s">
        <v>112</v>
      </c>
      <c r="M72"/>
    </row>
    <row r="73" spans="1:13" ht="60.75" thickBot="1" x14ac:dyDescent="0.3">
      <c r="A73" s="4" t="s">
        <v>2684</v>
      </c>
      <c r="B73" s="7" t="s">
        <v>122</v>
      </c>
      <c r="C73" s="7" t="s">
        <v>695</v>
      </c>
      <c r="D73" s="4" t="s">
        <v>43</v>
      </c>
      <c r="E73" s="4" t="s">
        <v>44</v>
      </c>
      <c r="F73" s="4" t="s">
        <v>45</v>
      </c>
      <c r="G73" s="4" t="s">
        <v>46</v>
      </c>
      <c r="H73" s="4" t="s">
        <v>46</v>
      </c>
      <c r="I73" s="4" t="s">
        <v>191</v>
      </c>
      <c r="J73" s="7" t="s">
        <v>49</v>
      </c>
      <c r="K73" s="4" t="s">
        <v>458</v>
      </c>
      <c r="L73" s="4" t="s">
        <v>112</v>
      </c>
      <c r="M73"/>
    </row>
    <row r="74" spans="1:13" ht="60.75" thickBot="1" x14ac:dyDescent="0.3">
      <c r="A74" s="4" t="s">
        <v>2685</v>
      </c>
      <c r="B74" s="7" t="s">
        <v>122</v>
      </c>
      <c r="C74" s="7" t="s">
        <v>695</v>
      </c>
      <c r="D74" s="4" t="s">
        <v>43</v>
      </c>
      <c r="E74" s="4" t="s">
        <v>44</v>
      </c>
      <c r="F74" s="4" t="s">
        <v>45</v>
      </c>
      <c r="G74" s="4" t="s">
        <v>46</v>
      </c>
      <c r="H74" s="4" t="s">
        <v>375</v>
      </c>
      <c r="I74" s="4" t="s">
        <v>261</v>
      </c>
      <c r="J74" s="7" t="s">
        <v>94</v>
      </c>
      <c r="K74" s="4" t="s">
        <v>50</v>
      </c>
      <c r="L74" s="4" t="s">
        <v>51</v>
      </c>
      <c r="M74"/>
    </row>
    <row r="75" spans="1:13" ht="60.75" thickBot="1" x14ac:dyDescent="0.3">
      <c r="A75" s="4" t="s">
        <v>2686</v>
      </c>
      <c r="B75" s="7" t="s">
        <v>69</v>
      </c>
      <c r="C75" s="7" t="s">
        <v>262</v>
      </c>
      <c r="D75" s="4" t="s">
        <v>43</v>
      </c>
      <c r="E75" s="4" t="s">
        <v>219</v>
      </c>
      <c r="F75" s="4" t="s">
        <v>72</v>
      </c>
      <c r="G75" s="4" t="s">
        <v>46</v>
      </c>
      <c r="H75" s="4" t="s">
        <v>47</v>
      </c>
      <c r="I75" s="4" t="s">
        <v>292</v>
      </c>
      <c r="J75" s="7" t="s">
        <v>94</v>
      </c>
      <c r="K75" s="4" t="s">
        <v>50</v>
      </c>
      <c r="L75" s="4" t="s">
        <v>180</v>
      </c>
      <c r="M75"/>
    </row>
    <row r="76" spans="1:13" ht="60.75" thickBot="1" x14ac:dyDescent="0.3">
      <c r="A76" s="4" t="s">
        <v>2687</v>
      </c>
      <c r="B76" s="7" t="s">
        <v>69</v>
      </c>
      <c r="C76" s="7" t="s">
        <v>179</v>
      </c>
      <c r="D76" s="4" t="s">
        <v>93</v>
      </c>
      <c r="E76" s="4" t="s">
        <v>44</v>
      </c>
      <c r="F76" s="4" t="s">
        <v>45</v>
      </c>
      <c r="G76" s="4" t="s">
        <v>46</v>
      </c>
      <c r="H76" s="4" t="s">
        <v>47</v>
      </c>
      <c r="I76" s="4" t="s">
        <v>73</v>
      </c>
      <c r="J76" s="7" t="s">
        <v>94</v>
      </c>
      <c r="K76" s="4" t="s">
        <v>75</v>
      </c>
      <c r="L76" s="4" t="s">
        <v>112</v>
      </c>
      <c r="M76"/>
    </row>
    <row r="77" spans="1:13" ht="60.75" thickBot="1" x14ac:dyDescent="0.3">
      <c r="A77" s="4" t="s">
        <v>2689</v>
      </c>
      <c r="B77" s="7" t="s">
        <v>122</v>
      </c>
      <c r="C77" s="7" t="s">
        <v>1137</v>
      </c>
      <c r="D77" s="4" t="s">
        <v>93</v>
      </c>
      <c r="E77" s="4" t="s">
        <v>44</v>
      </c>
      <c r="F77" s="4" t="s">
        <v>72</v>
      </c>
      <c r="G77" s="4" t="s">
        <v>47</v>
      </c>
      <c r="H77" s="4" t="s">
        <v>165</v>
      </c>
      <c r="I77" s="4" t="s">
        <v>191</v>
      </c>
      <c r="J77" s="7" t="s">
        <v>49</v>
      </c>
      <c r="K77" s="4" t="s">
        <v>75</v>
      </c>
      <c r="L77" s="4" t="s">
        <v>112</v>
      </c>
      <c r="M77"/>
    </row>
    <row r="78" spans="1:13" ht="60.75" thickBot="1" x14ac:dyDescent="0.3">
      <c r="A78" s="4" t="s">
        <v>2690</v>
      </c>
      <c r="B78" s="7" t="s">
        <v>122</v>
      </c>
      <c r="C78" s="7" t="s">
        <v>1137</v>
      </c>
      <c r="D78" s="4" t="s">
        <v>43</v>
      </c>
      <c r="E78" s="4" t="s">
        <v>44</v>
      </c>
      <c r="F78" s="4" t="s">
        <v>72</v>
      </c>
      <c r="G78" s="4" t="s">
        <v>47</v>
      </c>
      <c r="H78" s="4" t="s">
        <v>165</v>
      </c>
      <c r="I78" s="4" t="s">
        <v>73</v>
      </c>
      <c r="J78" s="7" t="s">
        <v>94</v>
      </c>
      <c r="K78" s="4" t="s">
        <v>75</v>
      </c>
      <c r="L78" s="4" t="s">
        <v>112</v>
      </c>
      <c r="M78"/>
    </row>
    <row r="79" spans="1:13" ht="75.75" thickBot="1" x14ac:dyDescent="0.3">
      <c r="A79" s="4" t="s">
        <v>2655</v>
      </c>
      <c r="B79" s="7" t="s">
        <v>69</v>
      </c>
      <c r="C79" s="7" t="s">
        <v>781</v>
      </c>
      <c r="D79" s="4" t="s">
        <v>43</v>
      </c>
      <c r="E79" s="4" t="s">
        <v>219</v>
      </c>
      <c r="F79" s="4" t="s">
        <v>72</v>
      </c>
      <c r="G79" s="4" t="s">
        <v>46</v>
      </c>
      <c r="H79" s="4" t="s">
        <v>47</v>
      </c>
      <c r="I79" s="4" t="s">
        <v>292</v>
      </c>
      <c r="J79" s="7" t="s">
        <v>204</v>
      </c>
      <c r="K79" s="4" t="s">
        <v>50</v>
      </c>
      <c r="L79" s="4" t="s">
        <v>498</v>
      </c>
      <c r="M79"/>
    </row>
    <row r="80" spans="1:13" ht="60.75" thickBot="1" x14ac:dyDescent="0.3">
      <c r="A80" s="4" t="s">
        <v>2691</v>
      </c>
      <c r="B80" s="7" t="s">
        <v>122</v>
      </c>
      <c r="C80" s="7" t="s">
        <v>334</v>
      </c>
      <c r="D80" s="4" t="s">
        <v>43</v>
      </c>
      <c r="E80" s="4" t="s">
        <v>71</v>
      </c>
      <c r="F80" s="4" t="s">
        <v>72</v>
      </c>
      <c r="G80" s="4" t="s">
        <v>46</v>
      </c>
      <c r="H80" s="4" t="s">
        <v>47</v>
      </c>
      <c r="I80" s="4" t="s">
        <v>292</v>
      </c>
      <c r="J80" s="7" t="s">
        <v>94</v>
      </c>
      <c r="K80" s="4" t="s">
        <v>124</v>
      </c>
      <c r="L80" s="4" t="s">
        <v>180</v>
      </c>
      <c r="M80"/>
    </row>
    <row r="81" spans="1:13" ht="75.75" thickBot="1" x14ac:dyDescent="0.3">
      <c r="A81" s="4" t="s">
        <v>2692</v>
      </c>
      <c r="B81" s="7" t="s">
        <v>69</v>
      </c>
      <c r="C81" s="7" t="s">
        <v>1162</v>
      </c>
      <c r="D81" s="4" t="s">
        <v>93</v>
      </c>
      <c r="E81" s="4" t="s">
        <v>44</v>
      </c>
      <c r="F81" s="4" t="s">
        <v>45</v>
      </c>
      <c r="G81" s="4" t="s">
        <v>46</v>
      </c>
      <c r="H81" s="4" t="s">
        <v>47</v>
      </c>
      <c r="I81" s="4" t="s">
        <v>48</v>
      </c>
      <c r="J81" s="7" t="s">
        <v>74</v>
      </c>
      <c r="K81" s="4" t="s">
        <v>124</v>
      </c>
      <c r="L81" s="4" t="s">
        <v>51</v>
      </c>
      <c r="M81"/>
    </row>
    <row r="82" spans="1:13" ht="60.75" thickBot="1" x14ac:dyDescent="0.3">
      <c r="A82" s="4" t="s">
        <v>2693</v>
      </c>
      <c r="B82" s="7" t="s">
        <v>137</v>
      </c>
      <c r="C82" s="7" t="s">
        <v>152</v>
      </c>
      <c r="D82" s="4" t="s">
        <v>93</v>
      </c>
      <c r="E82" s="4" t="s">
        <v>71</v>
      </c>
      <c r="F82" s="4" t="s">
        <v>72</v>
      </c>
      <c r="G82" s="4" t="s">
        <v>47</v>
      </c>
      <c r="H82" s="4" t="s">
        <v>47</v>
      </c>
      <c r="I82" s="4" t="s">
        <v>73</v>
      </c>
      <c r="J82" s="7" t="s">
        <v>94</v>
      </c>
      <c r="K82" s="4" t="s">
        <v>75</v>
      </c>
      <c r="L82" s="4" t="s">
        <v>51</v>
      </c>
      <c r="M82"/>
    </row>
    <row r="83" spans="1:13" ht="60.75" thickBot="1" x14ac:dyDescent="0.3">
      <c r="A83" s="4" t="s">
        <v>2694</v>
      </c>
      <c r="B83" s="7" t="s">
        <v>69</v>
      </c>
      <c r="C83" s="7" t="s">
        <v>1179</v>
      </c>
      <c r="D83" s="4" t="s">
        <v>43</v>
      </c>
      <c r="E83" s="4" t="s">
        <v>513</v>
      </c>
      <c r="F83" s="4" t="s">
        <v>45</v>
      </c>
      <c r="G83" s="4" t="s">
        <v>46</v>
      </c>
      <c r="H83" s="4" t="s">
        <v>47</v>
      </c>
      <c r="I83" s="4" t="s">
        <v>292</v>
      </c>
      <c r="J83" s="7" t="s">
        <v>49</v>
      </c>
      <c r="K83" s="4" t="s">
        <v>124</v>
      </c>
      <c r="L83" s="4" t="s">
        <v>293</v>
      </c>
      <c r="M83"/>
    </row>
    <row r="84" spans="1:13" ht="75.75" thickBot="1" x14ac:dyDescent="0.3">
      <c r="A84" s="4" t="s">
        <v>2696</v>
      </c>
      <c r="B84" s="7" t="s">
        <v>69</v>
      </c>
      <c r="C84" s="7" t="s">
        <v>152</v>
      </c>
      <c r="D84" s="4" t="s">
        <v>43</v>
      </c>
      <c r="E84" s="4" t="s">
        <v>71</v>
      </c>
      <c r="F84" s="4" t="s">
        <v>72</v>
      </c>
      <c r="G84" s="4" t="s">
        <v>46</v>
      </c>
      <c r="H84" s="4" t="s">
        <v>46</v>
      </c>
      <c r="I84" s="4" t="s">
        <v>191</v>
      </c>
      <c r="J84" s="7" t="s">
        <v>74</v>
      </c>
      <c r="K84" s="4" t="s">
        <v>75</v>
      </c>
      <c r="L84" s="4" t="s">
        <v>95</v>
      </c>
      <c r="M84"/>
    </row>
    <row r="85" spans="1:13" ht="60.75" thickBot="1" x14ac:dyDescent="0.3">
      <c r="A85" s="4" t="s">
        <v>2697</v>
      </c>
      <c r="B85" s="7" t="s">
        <v>69</v>
      </c>
      <c r="C85" s="4" t="s">
        <v>152</v>
      </c>
      <c r="D85" s="4" t="s">
        <v>43</v>
      </c>
      <c r="E85" s="4" t="s">
        <v>44</v>
      </c>
      <c r="F85" s="4" t="s">
        <v>72</v>
      </c>
      <c r="G85" s="4" t="s">
        <v>46</v>
      </c>
      <c r="H85" s="4" t="s">
        <v>47</v>
      </c>
      <c r="I85" s="4" t="s">
        <v>292</v>
      </c>
      <c r="J85" s="7" t="s">
        <v>204</v>
      </c>
      <c r="K85" s="4" t="s">
        <v>50</v>
      </c>
      <c r="L85" s="4" t="s">
        <v>95</v>
      </c>
      <c r="M85"/>
    </row>
    <row r="86" spans="1:13" ht="75.75" thickBot="1" x14ac:dyDescent="0.3">
      <c r="A86" s="4" t="s">
        <v>2698</v>
      </c>
      <c r="B86" s="7" t="s">
        <v>69</v>
      </c>
      <c r="C86" s="4" t="s">
        <v>152</v>
      </c>
      <c r="D86" s="4" t="s">
        <v>43</v>
      </c>
      <c r="E86" s="4" t="s">
        <v>219</v>
      </c>
      <c r="F86" s="4" t="s">
        <v>45</v>
      </c>
      <c r="G86" s="4" t="s">
        <v>46</v>
      </c>
      <c r="H86" s="4" t="s">
        <v>47</v>
      </c>
      <c r="I86" s="4" t="s">
        <v>73</v>
      </c>
      <c r="J86" s="7" t="s">
        <v>74</v>
      </c>
      <c r="K86" s="4" t="s">
        <v>75</v>
      </c>
      <c r="L86" s="4" t="s">
        <v>51</v>
      </c>
      <c r="M86"/>
    </row>
    <row r="87" spans="1:13" ht="60.75" thickBot="1" x14ac:dyDescent="0.3">
      <c r="A87" s="4" t="s">
        <v>2699</v>
      </c>
      <c r="B87" s="7" t="s">
        <v>69</v>
      </c>
      <c r="C87" s="4" t="s">
        <v>1232</v>
      </c>
      <c r="D87" s="4" t="s">
        <v>93</v>
      </c>
      <c r="E87" s="4" t="s">
        <v>219</v>
      </c>
      <c r="F87" s="4" t="s">
        <v>45</v>
      </c>
      <c r="G87" s="4" t="s">
        <v>46</v>
      </c>
      <c r="H87" s="4" t="s">
        <v>165</v>
      </c>
      <c r="I87" s="4" t="s">
        <v>48</v>
      </c>
      <c r="J87" s="7" t="s">
        <v>94</v>
      </c>
      <c r="K87" s="4" t="s">
        <v>124</v>
      </c>
      <c r="L87" s="4" t="s">
        <v>112</v>
      </c>
      <c r="M87"/>
    </row>
    <row r="88" spans="1:13" ht="75.75" thickBot="1" x14ac:dyDescent="0.3">
      <c r="A88" s="4" t="s">
        <v>2700</v>
      </c>
      <c r="B88" s="7" t="s">
        <v>69</v>
      </c>
      <c r="C88" s="4" t="s">
        <v>1245</v>
      </c>
      <c r="D88" s="4" t="s">
        <v>93</v>
      </c>
      <c r="E88" s="4" t="s">
        <v>44</v>
      </c>
      <c r="F88" s="4" t="s">
        <v>72</v>
      </c>
      <c r="G88" s="4" t="s">
        <v>46</v>
      </c>
      <c r="H88" s="4" t="s">
        <v>46</v>
      </c>
      <c r="I88" s="4" t="s">
        <v>73</v>
      </c>
      <c r="J88" s="7" t="s">
        <v>74</v>
      </c>
      <c r="K88" s="4" t="s">
        <v>458</v>
      </c>
      <c r="L88" s="4" t="s">
        <v>51</v>
      </c>
      <c r="M88"/>
    </row>
    <row r="89" spans="1:13" ht="60.75" thickBot="1" x14ac:dyDescent="0.3">
      <c r="A89" s="4" t="s">
        <v>2656</v>
      </c>
      <c r="B89" s="7" t="s">
        <v>795</v>
      </c>
      <c r="C89" s="4" t="s">
        <v>796</v>
      </c>
      <c r="D89" s="4" t="s">
        <v>93</v>
      </c>
      <c r="E89" s="4" t="s">
        <v>44</v>
      </c>
      <c r="F89" s="4" t="s">
        <v>72</v>
      </c>
      <c r="G89" s="4" t="s">
        <v>46</v>
      </c>
      <c r="H89" s="4" t="s">
        <v>46</v>
      </c>
      <c r="I89" s="4" t="s">
        <v>48</v>
      </c>
      <c r="J89" s="7" t="s">
        <v>204</v>
      </c>
      <c r="K89" s="4" t="s">
        <v>124</v>
      </c>
      <c r="L89" s="4" t="s">
        <v>180</v>
      </c>
      <c r="M89"/>
    </row>
    <row r="90" spans="1:13" ht="45.75" thickBot="1" x14ac:dyDescent="0.3">
      <c r="A90" s="4" t="s">
        <v>2701</v>
      </c>
      <c r="B90" s="7" t="s">
        <v>69</v>
      </c>
      <c r="C90" s="4" t="s">
        <v>334</v>
      </c>
      <c r="D90" s="4" t="s">
        <v>43</v>
      </c>
      <c r="E90" s="4" t="s">
        <v>219</v>
      </c>
      <c r="F90" s="4" t="s">
        <v>45</v>
      </c>
      <c r="G90" s="4" t="s">
        <v>47</v>
      </c>
      <c r="H90" s="4" t="s">
        <v>721</v>
      </c>
      <c r="I90" s="4" t="s">
        <v>261</v>
      </c>
      <c r="J90" s="7" t="s">
        <v>85</v>
      </c>
      <c r="K90" s="4" t="s">
        <v>263</v>
      </c>
      <c r="L90" s="4" t="s">
        <v>85</v>
      </c>
      <c r="M90"/>
    </row>
    <row r="91" spans="1:13" ht="60.75" thickBot="1" x14ac:dyDescent="0.3">
      <c r="A91" s="4" t="s">
        <v>2702</v>
      </c>
      <c r="B91" s="7" t="s">
        <v>41</v>
      </c>
      <c r="C91" s="4" t="s">
        <v>152</v>
      </c>
      <c r="D91" s="4" t="s">
        <v>43</v>
      </c>
      <c r="E91" s="4" t="s">
        <v>44</v>
      </c>
      <c r="F91" s="4" t="s">
        <v>45</v>
      </c>
      <c r="G91" s="4" t="s">
        <v>46</v>
      </c>
      <c r="H91" s="4" t="s">
        <v>165</v>
      </c>
      <c r="I91" s="4" t="s">
        <v>73</v>
      </c>
      <c r="J91" s="7" t="s">
        <v>49</v>
      </c>
      <c r="K91" s="4" t="s">
        <v>124</v>
      </c>
      <c r="L91" s="4" t="s">
        <v>51</v>
      </c>
      <c r="M91"/>
    </row>
    <row r="92" spans="1:13" ht="60.75" thickBot="1" x14ac:dyDescent="0.3">
      <c r="A92" s="4" t="s">
        <v>2703</v>
      </c>
      <c r="B92" s="7" t="s">
        <v>41</v>
      </c>
      <c r="C92" s="4" t="s">
        <v>152</v>
      </c>
      <c r="D92" s="4" t="s">
        <v>93</v>
      </c>
      <c r="E92" s="4" t="s">
        <v>44</v>
      </c>
      <c r="F92" s="4" t="s">
        <v>45</v>
      </c>
      <c r="G92" s="4" t="s">
        <v>47</v>
      </c>
      <c r="H92" s="4" t="s">
        <v>375</v>
      </c>
      <c r="I92" s="4" t="s">
        <v>48</v>
      </c>
      <c r="J92" s="7" t="s">
        <v>49</v>
      </c>
      <c r="K92" s="4" t="s">
        <v>263</v>
      </c>
      <c r="L92" s="4" t="s">
        <v>51</v>
      </c>
      <c r="M92"/>
    </row>
    <row r="93" spans="1:13" ht="60.75" thickBot="1" x14ac:dyDescent="0.3">
      <c r="A93" s="4" t="s">
        <v>2704</v>
      </c>
      <c r="B93" s="7" t="s">
        <v>41</v>
      </c>
      <c r="C93" s="4" t="s">
        <v>152</v>
      </c>
      <c r="D93" s="4" t="s">
        <v>43</v>
      </c>
      <c r="E93" s="4" t="s">
        <v>44</v>
      </c>
      <c r="F93" s="4" t="s">
        <v>45</v>
      </c>
      <c r="G93" s="4" t="s">
        <v>47</v>
      </c>
      <c r="H93" s="4" t="s">
        <v>47</v>
      </c>
      <c r="I93" s="4" t="s">
        <v>292</v>
      </c>
      <c r="J93" s="7" t="s">
        <v>49</v>
      </c>
      <c r="K93" s="4" t="s">
        <v>50</v>
      </c>
      <c r="L93" s="4" t="s">
        <v>51</v>
      </c>
      <c r="M93"/>
    </row>
    <row r="94" spans="1:13" ht="45.75" thickBot="1" x14ac:dyDescent="0.3">
      <c r="A94" s="4" t="s">
        <v>2705</v>
      </c>
      <c r="B94" s="7" t="s">
        <v>122</v>
      </c>
      <c r="C94" s="7" t="s">
        <v>152</v>
      </c>
      <c r="D94" s="4" t="s">
        <v>43</v>
      </c>
      <c r="E94" s="4" t="s">
        <v>219</v>
      </c>
      <c r="F94" s="4" t="s">
        <v>45</v>
      </c>
      <c r="G94" s="4" t="s">
        <v>46</v>
      </c>
      <c r="H94" s="4" t="s">
        <v>46</v>
      </c>
      <c r="I94" s="4" t="s">
        <v>48</v>
      </c>
      <c r="J94" s="7" t="s">
        <v>204</v>
      </c>
      <c r="K94" s="4" t="s">
        <v>75</v>
      </c>
      <c r="L94" s="4" t="s">
        <v>51</v>
      </c>
      <c r="M94"/>
    </row>
    <row r="95" spans="1:13" ht="60.75" thickBot="1" x14ac:dyDescent="0.3">
      <c r="A95" s="4" t="s">
        <v>2706</v>
      </c>
      <c r="B95" s="7" t="s">
        <v>69</v>
      </c>
      <c r="C95" s="7" t="s">
        <v>1313</v>
      </c>
      <c r="D95" s="4" t="s">
        <v>93</v>
      </c>
      <c r="E95" s="4" t="s">
        <v>71</v>
      </c>
      <c r="F95" s="4" t="s">
        <v>72</v>
      </c>
      <c r="G95" s="4" t="s">
        <v>46</v>
      </c>
      <c r="H95" s="4" t="s">
        <v>46</v>
      </c>
      <c r="I95" s="4" t="s">
        <v>73</v>
      </c>
      <c r="J95" s="7" t="s">
        <v>49</v>
      </c>
      <c r="K95" s="4" t="s">
        <v>75</v>
      </c>
      <c r="L95" s="4" t="s">
        <v>95</v>
      </c>
      <c r="M95"/>
    </row>
    <row r="96" spans="1:13" ht="60.75" thickBot="1" x14ac:dyDescent="0.3">
      <c r="A96" s="4" t="s">
        <v>2707</v>
      </c>
      <c r="B96" s="7" t="s">
        <v>91</v>
      </c>
      <c r="C96" s="7" t="s">
        <v>1325</v>
      </c>
      <c r="D96" s="4" t="s">
        <v>93</v>
      </c>
      <c r="E96" s="4" t="s">
        <v>71</v>
      </c>
      <c r="F96" s="4" t="s">
        <v>72</v>
      </c>
      <c r="G96" s="4" t="s">
        <v>46</v>
      </c>
      <c r="H96" s="4" t="s">
        <v>47</v>
      </c>
      <c r="I96" s="4" t="s">
        <v>73</v>
      </c>
      <c r="J96" s="7" t="s">
        <v>94</v>
      </c>
      <c r="K96" s="4" t="s">
        <v>75</v>
      </c>
      <c r="L96" s="4" t="s">
        <v>112</v>
      </c>
      <c r="M96"/>
    </row>
    <row r="97" spans="1:13" ht="45.75" thickBot="1" x14ac:dyDescent="0.3">
      <c r="A97" s="4" t="s">
        <v>2708</v>
      </c>
      <c r="B97" s="7" t="s">
        <v>122</v>
      </c>
      <c r="C97" s="7" t="s">
        <v>179</v>
      </c>
      <c r="D97" s="4" t="s">
        <v>93</v>
      </c>
      <c r="E97" s="4" t="s">
        <v>1339</v>
      </c>
      <c r="F97" s="4" t="s">
        <v>72</v>
      </c>
      <c r="G97" s="4" t="s">
        <v>46</v>
      </c>
      <c r="H97" s="4" t="s">
        <v>46</v>
      </c>
      <c r="I97" s="4" t="s">
        <v>73</v>
      </c>
      <c r="J97" s="7" t="s">
        <v>204</v>
      </c>
      <c r="K97" s="4" t="s">
        <v>75</v>
      </c>
      <c r="L97" s="4" t="s">
        <v>51</v>
      </c>
      <c r="M97"/>
    </row>
    <row r="98" spans="1:13" ht="45.75" thickBot="1" x14ac:dyDescent="0.3">
      <c r="A98" s="4" t="s">
        <v>2709</v>
      </c>
      <c r="B98" s="7" t="s">
        <v>122</v>
      </c>
      <c r="C98" s="7" t="s">
        <v>152</v>
      </c>
      <c r="D98" s="4" t="s">
        <v>43</v>
      </c>
      <c r="E98" s="4" t="s">
        <v>219</v>
      </c>
      <c r="F98" s="4" t="s">
        <v>72</v>
      </c>
      <c r="G98" s="4" t="s">
        <v>46</v>
      </c>
      <c r="H98" s="4" t="s">
        <v>46</v>
      </c>
      <c r="I98" s="4" t="s">
        <v>292</v>
      </c>
      <c r="J98" s="7" t="s">
        <v>204</v>
      </c>
      <c r="K98" s="4" t="s">
        <v>50</v>
      </c>
      <c r="L98" s="4" t="s">
        <v>51</v>
      </c>
      <c r="M98"/>
    </row>
    <row r="99" spans="1:13" ht="60.75" thickBot="1" x14ac:dyDescent="0.3">
      <c r="A99" s="4" t="s">
        <v>2710</v>
      </c>
      <c r="B99" s="7" t="s">
        <v>1365</v>
      </c>
      <c r="C99" s="7" t="s">
        <v>1366</v>
      </c>
      <c r="D99" s="4" t="s">
        <v>43</v>
      </c>
      <c r="E99" s="4" t="s">
        <v>219</v>
      </c>
      <c r="F99" s="4" t="s">
        <v>72</v>
      </c>
      <c r="G99" s="4" t="s">
        <v>46</v>
      </c>
      <c r="H99" s="4" t="s">
        <v>46</v>
      </c>
      <c r="I99" s="4" t="s">
        <v>292</v>
      </c>
      <c r="J99" s="7" t="s">
        <v>204</v>
      </c>
      <c r="K99" s="4" t="s">
        <v>50</v>
      </c>
      <c r="L99" s="4" t="s">
        <v>180</v>
      </c>
      <c r="M99"/>
    </row>
    <row r="100" spans="1:13" ht="60.75" thickBot="1" x14ac:dyDescent="0.3">
      <c r="A100" s="4" t="s">
        <v>2657</v>
      </c>
      <c r="B100" s="7" t="s">
        <v>91</v>
      </c>
      <c r="C100" s="7" t="s">
        <v>457</v>
      </c>
      <c r="D100" s="4" t="s">
        <v>43</v>
      </c>
      <c r="E100" s="4" t="s">
        <v>219</v>
      </c>
      <c r="F100" s="4" t="s">
        <v>72</v>
      </c>
      <c r="G100" s="4" t="s">
        <v>46</v>
      </c>
      <c r="H100" s="4" t="s">
        <v>46</v>
      </c>
      <c r="I100" s="4" t="s">
        <v>191</v>
      </c>
      <c r="J100" s="7" t="s">
        <v>94</v>
      </c>
      <c r="K100" s="4" t="s">
        <v>458</v>
      </c>
      <c r="L100" s="4" t="s">
        <v>95</v>
      </c>
      <c r="M100"/>
    </row>
    <row r="101" spans="1:13" ht="60.75" thickBot="1" x14ac:dyDescent="0.3">
      <c r="A101" s="4" t="s">
        <v>2711</v>
      </c>
      <c r="B101" s="7" t="s">
        <v>69</v>
      </c>
      <c r="C101" s="7" t="s">
        <v>361</v>
      </c>
      <c r="D101" s="4" t="s">
        <v>43</v>
      </c>
      <c r="E101" s="4" t="s">
        <v>291</v>
      </c>
      <c r="F101" s="4" t="s">
        <v>72</v>
      </c>
      <c r="G101" s="4" t="s">
        <v>46</v>
      </c>
      <c r="H101" s="4" t="s">
        <v>46</v>
      </c>
      <c r="I101" s="4" t="s">
        <v>73</v>
      </c>
      <c r="J101" s="7" t="s">
        <v>49</v>
      </c>
      <c r="K101" s="4" t="s">
        <v>75</v>
      </c>
      <c r="L101" s="4" t="s">
        <v>180</v>
      </c>
      <c r="M101"/>
    </row>
    <row r="102" spans="1:13" ht="60.75" thickBot="1" x14ac:dyDescent="0.3">
      <c r="A102" s="4" t="s">
        <v>2712</v>
      </c>
      <c r="B102" s="7" t="s">
        <v>69</v>
      </c>
      <c r="C102" s="7" t="s">
        <v>123</v>
      </c>
      <c r="D102" s="4" t="s">
        <v>93</v>
      </c>
      <c r="E102" s="4" t="s">
        <v>71</v>
      </c>
      <c r="F102" s="4" t="s">
        <v>45</v>
      </c>
      <c r="G102" s="4" t="s">
        <v>46</v>
      </c>
      <c r="H102" s="4" t="s">
        <v>47</v>
      </c>
      <c r="I102" s="4" t="s">
        <v>48</v>
      </c>
      <c r="J102" s="7" t="s">
        <v>49</v>
      </c>
      <c r="K102" s="4" t="s">
        <v>124</v>
      </c>
      <c r="L102" s="4" t="s">
        <v>112</v>
      </c>
      <c r="M102"/>
    </row>
    <row r="103" spans="1:13" ht="60.75" thickBot="1" x14ac:dyDescent="0.3">
      <c r="A103" s="4" t="s">
        <v>2713</v>
      </c>
      <c r="B103" s="7" t="s">
        <v>1403</v>
      </c>
      <c r="C103" s="7" t="s">
        <v>1404</v>
      </c>
      <c r="D103" s="4" t="s">
        <v>43</v>
      </c>
      <c r="E103" s="4" t="s">
        <v>513</v>
      </c>
      <c r="F103" s="4" t="s">
        <v>72</v>
      </c>
      <c r="G103" s="4" t="s">
        <v>46</v>
      </c>
      <c r="H103" s="4" t="s">
        <v>46</v>
      </c>
      <c r="I103" s="4" t="s">
        <v>261</v>
      </c>
      <c r="J103" s="7" t="s">
        <v>204</v>
      </c>
      <c r="K103" s="4" t="s">
        <v>50</v>
      </c>
      <c r="L103" s="4" t="s">
        <v>180</v>
      </c>
      <c r="M103"/>
    </row>
    <row r="104" spans="1:13" ht="45.75" thickBot="1" x14ac:dyDescent="0.3">
      <c r="A104" s="4" t="s">
        <v>2658</v>
      </c>
      <c r="B104" s="7" t="s">
        <v>69</v>
      </c>
      <c r="C104" s="7" t="s">
        <v>821</v>
      </c>
      <c r="D104" s="4" t="s">
        <v>93</v>
      </c>
      <c r="E104" s="4" t="s">
        <v>71</v>
      </c>
      <c r="F104" s="4" t="s">
        <v>72</v>
      </c>
      <c r="G104" s="4" t="s">
        <v>47</v>
      </c>
      <c r="H104" s="4" t="s">
        <v>375</v>
      </c>
      <c r="I104" s="4" t="s">
        <v>292</v>
      </c>
      <c r="J104" s="7" t="s">
        <v>204</v>
      </c>
      <c r="K104" s="4" t="s">
        <v>263</v>
      </c>
      <c r="L104" s="4" t="s">
        <v>51</v>
      </c>
      <c r="M104"/>
    </row>
    <row r="105" spans="1:13" ht="60.75" thickBot="1" x14ac:dyDescent="0.3">
      <c r="A105" s="4" t="s">
        <v>2659</v>
      </c>
      <c r="B105" s="7" t="s">
        <v>69</v>
      </c>
      <c r="C105" s="7" t="s">
        <v>152</v>
      </c>
      <c r="D105" s="4" t="s">
        <v>43</v>
      </c>
      <c r="E105" s="4" t="s">
        <v>44</v>
      </c>
      <c r="F105" s="4" t="s">
        <v>72</v>
      </c>
      <c r="G105" s="4" t="s">
        <v>46</v>
      </c>
      <c r="H105" s="4" t="s">
        <v>47</v>
      </c>
      <c r="I105" s="4" t="s">
        <v>73</v>
      </c>
      <c r="J105" s="7" t="s">
        <v>94</v>
      </c>
      <c r="K105" s="4" t="s">
        <v>75</v>
      </c>
      <c r="L105" s="4" t="s">
        <v>51</v>
      </c>
      <c r="M105"/>
    </row>
    <row r="106" spans="1:13" ht="60.75" thickBot="1" x14ac:dyDescent="0.3">
      <c r="A106" s="4" t="s">
        <v>2660</v>
      </c>
      <c r="B106" s="7" t="s">
        <v>69</v>
      </c>
      <c r="C106" s="7" t="s">
        <v>847</v>
      </c>
      <c r="D106" s="4" t="s">
        <v>93</v>
      </c>
      <c r="E106" s="4" t="s">
        <v>291</v>
      </c>
      <c r="F106" s="4" t="s">
        <v>72</v>
      </c>
      <c r="G106" s="4" t="s">
        <v>47</v>
      </c>
      <c r="H106" s="4" t="s">
        <v>165</v>
      </c>
      <c r="I106" s="4" t="s">
        <v>292</v>
      </c>
      <c r="J106" s="7" t="s">
        <v>49</v>
      </c>
      <c r="K106" s="4" t="s">
        <v>50</v>
      </c>
      <c r="L106" s="4" t="s">
        <v>51</v>
      </c>
      <c r="M106"/>
    </row>
    <row r="107" spans="1:13" ht="60.75" thickBot="1" x14ac:dyDescent="0.3">
      <c r="A107" t="s">
        <v>2751</v>
      </c>
      <c r="B107" s="14" t="s">
        <v>91</v>
      </c>
      <c r="C107" s="14" t="s">
        <v>152</v>
      </c>
      <c r="D107" s="1" t="s">
        <v>93</v>
      </c>
      <c r="E107" s="1" t="s">
        <v>71</v>
      </c>
      <c r="F107" s="1" t="s">
        <v>72</v>
      </c>
      <c r="G107" s="1" t="s">
        <v>47</v>
      </c>
      <c r="H107" s="1" t="s">
        <v>46</v>
      </c>
      <c r="I107" s="1" t="s">
        <v>73</v>
      </c>
      <c r="J107" s="14" t="s">
        <v>94</v>
      </c>
      <c r="K107" s="1" t="s">
        <v>75</v>
      </c>
      <c r="L107" s="1" t="s">
        <v>180</v>
      </c>
      <c r="M107"/>
    </row>
    <row r="108" spans="1:13" ht="60.75" thickBot="1" x14ac:dyDescent="0.3">
      <c r="A108" t="s">
        <v>2784</v>
      </c>
      <c r="B108" s="14" t="s">
        <v>122</v>
      </c>
      <c r="C108" s="14" t="s">
        <v>152</v>
      </c>
      <c r="D108" s="1" t="s">
        <v>93</v>
      </c>
      <c r="E108" s="1" t="s">
        <v>71</v>
      </c>
      <c r="F108" s="1" t="s">
        <v>72</v>
      </c>
      <c r="G108" s="1" t="s">
        <v>46</v>
      </c>
      <c r="H108" s="1" t="s">
        <v>46</v>
      </c>
      <c r="I108" s="1" t="s">
        <v>73</v>
      </c>
      <c r="J108" s="14" t="s">
        <v>94</v>
      </c>
      <c r="K108" s="1" t="s">
        <v>75</v>
      </c>
      <c r="L108" s="1" t="s">
        <v>112</v>
      </c>
      <c r="M108"/>
    </row>
    <row r="109" spans="1:13" ht="45.75" thickBot="1" x14ac:dyDescent="0.3">
      <c r="A109" t="s">
        <v>2716</v>
      </c>
      <c r="B109" s="14" t="s">
        <v>1442</v>
      </c>
      <c r="C109" s="14" t="s">
        <v>1443</v>
      </c>
      <c r="D109" s="1" t="s">
        <v>93</v>
      </c>
      <c r="E109" s="1" t="s">
        <v>44</v>
      </c>
      <c r="F109" s="1" t="s">
        <v>72</v>
      </c>
      <c r="G109" s="1" t="s">
        <v>375</v>
      </c>
      <c r="H109" s="1" t="s">
        <v>375</v>
      </c>
      <c r="I109" s="1" t="s">
        <v>292</v>
      </c>
      <c r="J109" s="14" t="s">
        <v>204</v>
      </c>
      <c r="K109" s="1" t="s">
        <v>263</v>
      </c>
      <c r="L109" s="1" t="s">
        <v>112</v>
      </c>
      <c r="M109"/>
    </row>
    <row r="110" spans="1:13" ht="75.75" thickBot="1" x14ac:dyDescent="0.3">
      <c r="A110" t="s">
        <v>2760</v>
      </c>
      <c r="B110" s="14" t="s">
        <v>69</v>
      </c>
      <c r="C110" s="14" t="s">
        <v>70</v>
      </c>
      <c r="D110" s="1" t="s">
        <v>93</v>
      </c>
      <c r="E110" s="1" t="s">
        <v>528</v>
      </c>
      <c r="F110" s="1" t="s">
        <v>72</v>
      </c>
      <c r="G110" s="1" t="s">
        <v>46</v>
      </c>
      <c r="H110" s="1" t="s">
        <v>47</v>
      </c>
      <c r="I110" s="1" t="s">
        <v>191</v>
      </c>
      <c r="J110" s="14" t="s">
        <v>74</v>
      </c>
      <c r="K110" s="1" t="s">
        <v>75</v>
      </c>
      <c r="L110" s="1" t="s">
        <v>51</v>
      </c>
      <c r="M110"/>
    </row>
    <row r="111" spans="1:13" ht="75.75" thickBot="1" x14ac:dyDescent="0.3">
      <c r="A111" t="s">
        <v>2773</v>
      </c>
      <c r="B111" s="14" t="s">
        <v>69</v>
      </c>
      <c r="C111" s="14" t="s">
        <v>1901</v>
      </c>
      <c r="D111" s="1" t="s">
        <v>93</v>
      </c>
      <c r="E111" s="1" t="s">
        <v>44</v>
      </c>
      <c r="F111" s="1" t="s">
        <v>72</v>
      </c>
      <c r="G111" s="1" t="s">
        <v>46</v>
      </c>
      <c r="H111" s="1" t="s">
        <v>46</v>
      </c>
      <c r="I111" s="1" t="s">
        <v>73</v>
      </c>
      <c r="J111" s="14" t="s">
        <v>74</v>
      </c>
      <c r="K111" s="1" t="s">
        <v>458</v>
      </c>
      <c r="L111" s="1" t="s">
        <v>51</v>
      </c>
      <c r="M111"/>
    </row>
    <row r="112" spans="1:13" ht="60.75" thickBot="1" x14ac:dyDescent="0.3">
      <c r="A112" t="s">
        <v>2786</v>
      </c>
      <c r="B112" s="14" t="s">
        <v>137</v>
      </c>
      <c r="C112" s="14" t="s">
        <v>152</v>
      </c>
      <c r="D112" s="1" t="s">
        <v>43</v>
      </c>
      <c r="E112" s="1" t="s">
        <v>219</v>
      </c>
      <c r="F112" s="1" t="s">
        <v>72</v>
      </c>
      <c r="G112" s="1" t="s">
        <v>46</v>
      </c>
      <c r="H112" s="1" t="s">
        <v>46</v>
      </c>
      <c r="I112" s="1" t="s">
        <v>73</v>
      </c>
      <c r="J112" s="14" t="s">
        <v>94</v>
      </c>
      <c r="K112" s="1" t="s">
        <v>75</v>
      </c>
      <c r="L112" s="1" t="s">
        <v>95</v>
      </c>
      <c r="M112"/>
    </row>
    <row r="113" spans="1:13" ht="75.75" thickBot="1" x14ac:dyDescent="0.3">
      <c r="A113" t="s">
        <v>2774</v>
      </c>
      <c r="B113" s="14" t="s">
        <v>69</v>
      </c>
      <c r="C113" s="14" t="s">
        <v>361</v>
      </c>
      <c r="D113" s="1" t="s">
        <v>43</v>
      </c>
      <c r="E113" s="1" t="s">
        <v>219</v>
      </c>
      <c r="F113" s="1" t="s">
        <v>72</v>
      </c>
      <c r="G113" s="1" t="s">
        <v>46</v>
      </c>
      <c r="H113" s="1" t="s">
        <v>47</v>
      </c>
      <c r="I113" s="1" t="s">
        <v>73</v>
      </c>
      <c r="J113" s="14" t="s">
        <v>74</v>
      </c>
      <c r="K113" s="1" t="s">
        <v>458</v>
      </c>
      <c r="L113" s="1" t="s">
        <v>51</v>
      </c>
      <c r="M113"/>
    </row>
    <row r="114" spans="1:13" ht="75.75" thickBot="1" x14ac:dyDescent="0.3">
      <c r="A114" t="s">
        <v>2777</v>
      </c>
      <c r="B114" s="14" t="s">
        <v>122</v>
      </c>
      <c r="C114" s="7" t="s">
        <v>152</v>
      </c>
      <c r="D114" s="1" t="s">
        <v>43</v>
      </c>
      <c r="E114" s="1" t="s">
        <v>1339</v>
      </c>
      <c r="F114" s="1" t="s">
        <v>72</v>
      </c>
      <c r="G114" s="1" t="s">
        <v>47</v>
      </c>
      <c r="H114" s="1" t="s">
        <v>46</v>
      </c>
      <c r="I114" s="1" t="s">
        <v>73</v>
      </c>
      <c r="J114" s="14" t="s">
        <v>74</v>
      </c>
      <c r="K114" s="1" t="s">
        <v>75</v>
      </c>
      <c r="L114" s="1" t="s">
        <v>585</v>
      </c>
      <c r="M114"/>
    </row>
    <row r="115" spans="1:13" ht="75.75" thickBot="1" x14ac:dyDescent="0.3">
      <c r="A115" t="s">
        <v>2772</v>
      </c>
      <c r="B115" s="14" t="s">
        <v>122</v>
      </c>
      <c r="C115" s="7" t="s">
        <v>152</v>
      </c>
      <c r="D115" s="1" t="s">
        <v>43</v>
      </c>
      <c r="E115" s="1" t="s">
        <v>1339</v>
      </c>
      <c r="F115" s="1" t="s">
        <v>72</v>
      </c>
      <c r="G115" s="1" t="s">
        <v>46</v>
      </c>
      <c r="H115" s="1" t="s">
        <v>46</v>
      </c>
      <c r="I115" s="1" t="s">
        <v>73</v>
      </c>
      <c r="J115" s="14" t="s">
        <v>74</v>
      </c>
      <c r="K115" s="1" t="s">
        <v>75</v>
      </c>
      <c r="L115" s="1" t="s">
        <v>585</v>
      </c>
      <c r="M115"/>
    </row>
    <row r="116" spans="1:13" ht="60.75" thickBot="1" x14ac:dyDescent="0.3">
      <c r="A116" t="s">
        <v>2739</v>
      </c>
      <c r="B116" s="14" t="s">
        <v>122</v>
      </c>
      <c r="C116" s="7" t="s">
        <v>152</v>
      </c>
      <c r="D116" s="1" t="s">
        <v>93</v>
      </c>
      <c r="E116" s="1" t="s">
        <v>44</v>
      </c>
      <c r="F116" s="1" t="s">
        <v>72</v>
      </c>
      <c r="G116" s="1" t="s">
        <v>46</v>
      </c>
      <c r="H116" s="1" t="s">
        <v>47</v>
      </c>
      <c r="I116" s="1" t="s">
        <v>73</v>
      </c>
      <c r="J116" s="14" t="s">
        <v>94</v>
      </c>
      <c r="K116" s="1" t="s">
        <v>75</v>
      </c>
      <c r="L116" s="1" t="s">
        <v>51</v>
      </c>
      <c r="M116"/>
    </row>
    <row r="117" spans="1:13" ht="75.75" thickBot="1" x14ac:dyDescent="0.3">
      <c r="A117" t="s">
        <v>2776</v>
      </c>
      <c r="B117" s="14" t="s">
        <v>122</v>
      </c>
      <c r="C117" s="7" t="s">
        <v>152</v>
      </c>
      <c r="D117" s="1" t="s">
        <v>43</v>
      </c>
      <c r="E117" s="1" t="s">
        <v>1339</v>
      </c>
      <c r="F117" s="1" t="s">
        <v>72</v>
      </c>
      <c r="G117" s="1" t="s">
        <v>46</v>
      </c>
      <c r="H117" s="1" t="s">
        <v>46</v>
      </c>
      <c r="I117" s="1" t="s">
        <v>73</v>
      </c>
      <c r="J117" s="14" t="s">
        <v>74</v>
      </c>
      <c r="K117" s="1" t="s">
        <v>75</v>
      </c>
      <c r="L117" s="1" t="s">
        <v>585</v>
      </c>
      <c r="M117"/>
    </row>
    <row r="118" spans="1:13" ht="75.75" thickBot="1" x14ac:dyDescent="0.3">
      <c r="A118" t="s">
        <v>2762</v>
      </c>
      <c r="B118" s="14" t="s">
        <v>69</v>
      </c>
      <c r="C118" s="14" t="s">
        <v>190</v>
      </c>
      <c r="D118" s="1" t="s">
        <v>93</v>
      </c>
      <c r="E118" s="1" t="s">
        <v>513</v>
      </c>
      <c r="F118" s="1" t="s">
        <v>72</v>
      </c>
      <c r="G118" s="1" t="s">
        <v>46</v>
      </c>
      <c r="H118" s="1" t="s">
        <v>46</v>
      </c>
      <c r="I118" s="1" t="s">
        <v>191</v>
      </c>
      <c r="J118" s="14" t="s">
        <v>74</v>
      </c>
      <c r="K118" s="1" t="s">
        <v>75</v>
      </c>
      <c r="L118" s="1" t="s">
        <v>51</v>
      </c>
      <c r="M118"/>
    </row>
    <row r="119" spans="1:13" ht="60.75" thickBot="1" x14ac:dyDescent="0.3">
      <c r="A119" t="s">
        <v>2748</v>
      </c>
      <c r="B119" s="14" t="s">
        <v>137</v>
      </c>
      <c r="C119" s="14" t="s">
        <v>1706</v>
      </c>
      <c r="D119" s="1" t="s">
        <v>43</v>
      </c>
      <c r="E119" s="1" t="s">
        <v>44</v>
      </c>
      <c r="F119" s="1" t="s">
        <v>72</v>
      </c>
      <c r="G119" s="1" t="s">
        <v>46</v>
      </c>
      <c r="H119" s="1" t="s">
        <v>46</v>
      </c>
      <c r="I119" s="1" t="s">
        <v>292</v>
      </c>
      <c r="J119" s="14" t="s">
        <v>94</v>
      </c>
      <c r="K119" s="1" t="s">
        <v>124</v>
      </c>
      <c r="L119" s="1" t="s">
        <v>51</v>
      </c>
      <c r="M119"/>
    </row>
    <row r="120" spans="1:13" ht="60.75" thickBot="1" x14ac:dyDescent="0.3">
      <c r="A120" t="s">
        <v>2752</v>
      </c>
      <c r="B120" s="14" t="s">
        <v>91</v>
      </c>
      <c r="C120" s="14" t="s">
        <v>1706</v>
      </c>
      <c r="D120" s="1" t="s">
        <v>93</v>
      </c>
      <c r="E120" s="1" t="s">
        <v>291</v>
      </c>
      <c r="F120" s="1" t="s">
        <v>72</v>
      </c>
      <c r="G120" s="1" t="s">
        <v>47</v>
      </c>
      <c r="H120" s="1" t="s">
        <v>165</v>
      </c>
      <c r="I120" s="1" t="s">
        <v>191</v>
      </c>
      <c r="J120" s="14" t="s">
        <v>94</v>
      </c>
      <c r="K120" s="1" t="s">
        <v>75</v>
      </c>
      <c r="L120" s="1" t="s">
        <v>180</v>
      </c>
      <c r="M120"/>
    </row>
    <row r="121" spans="1:13" ht="60.75" thickBot="1" x14ac:dyDescent="0.3">
      <c r="A121" t="s">
        <v>2737</v>
      </c>
      <c r="B121" s="14" t="s">
        <v>91</v>
      </c>
      <c r="C121" s="14" t="s">
        <v>1598</v>
      </c>
      <c r="D121" s="1" t="s">
        <v>93</v>
      </c>
      <c r="E121" s="1" t="s">
        <v>44</v>
      </c>
      <c r="F121" s="1" t="s">
        <v>72</v>
      </c>
      <c r="G121" s="1" t="s">
        <v>46</v>
      </c>
      <c r="H121" s="1" t="s">
        <v>46</v>
      </c>
      <c r="I121" s="1" t="s">
        <v>73</v>
      </c>
      <c r="J121" s="14" t="s">
        <v>94</v>
      </c>
      <c r="K121" s="1" t="s">
        <v>75</v>
      </c>
      <c r="L121" s="1" t="s">
        <v>95</v>
      </c>
      <c r="M121"/>
    </row>
    <row r="122" spans="1:13" ht="75.75" thickBot="1" x14ac:dyDescent="0.3">
      <c r="A122" t="s">
        <v>2724</v>
      </c>
      <c r="B122" s="14" t="s">
        <v>91</v>
      </c>
      <c r="C122" s="14" t="s">
        <v>1511</v>
      </c>
      <c r="D122" s="1" t="s">
        <v>93</v>
      </c>
      <c r="E122" s="1" t="s">
        <v>44</v>
      </c>
      <c r="F122" s="1" t="s">
        <v>72</v>
      </c>
      <c r="G122" s="1" t="s">
        <v>721</v>
      </c>
      <c r="H122" s="1" t="s">
        <v>721</v>
      </c>
      <c r="I122" s="1" t="s">
        <v>73</v>
      </c>
      <c r="J122" s="14" t="s">
        <v>74</v>
      </c>
      <c r="K122" s="1" t="s">
        <v>458</v>
      </c>
      <c r="L122" s="1" t="s">
        <v>585</v>
      </c>
      <c r="M122"/>
    </row>
    <row r="123" spans="1:13" ht="60.75" thickBot="1" x14ac:dyDescent="0.3">
      <c r="A123" t="s">
        <v>2775</v>
      </c>
      <c r="B123" s="14" t="s">
        <v>91</v>
      </c>
      <c r="C123" s="7" t="s">
        <v>152</v>
      </c>
      <c r="D123" s="1" t="s">
        <v>93</v>
      </c>
      <c r="E123" s="1" t="s">
        <v>71</v>
      </c>
      <c r="F123" s="1" t="s">
        <v>72</v>
      </c>
      <c r="G123" s="1" t="s">
        <v>46</v>
      </c>
      <c r="H123" s="1" t="s">
        <v>46</v>
      </c>
      <c r="I123" s="1" t="s">
        <v>191</v>
      </c>
      <c r="J123" s="14" t="s">
        <v>94</v>
      </c>
      <c r="K123" s="1" t="s">
        <v>458</v>
      </c>
      <c r="L123" s="1" t="s">
        <v>51</v>
      </c>
      <c r="M123"/>
    </row>
    <row r="124" spans="1:13" ht="60.75" thickBot="1" x14ac:dyDescent="0.3">
      <c r="A124" t="s">
        <v>2746</v>
      </c>
      <c r="B124" s="14" t="s">
        <v>1442</v>
      </c>
      <c r="C124" s="17">
        <v>5</v>
      </c>
      <c r="D124" s="1" t="s">
        <v>43</v>
      </c>
      <c r="E124" s="1" t="s">
        <v>71</v>
      </c>
      <c r="F124" s="1" t="s">
        <v>72</v>
      </c>
      <c r="G124" s="1" t="s">
        <v>165</v>
      </c>
      <c r="H124" s="1" t="s">
        <v>47</v>
      </c>
      <c r="I124" s="1" t="s">
        <v>48</v>
      </c>
      <c r="J124" s="14" t="s">
        <v>94</v>
      </c>
      <c r="K124" s="1" t="s">
        <v>75</v>
      </c>
      <c r="L124" s="1" t="s">
        <v>112</v>
      </c>
      <c r="M124"/>
    </row>
    <row r="125" spans="1:13" ht="60.75" thickBot="1" x14ac:dyDescent="0.3">
      <c r="A125" t="s">
        <v>2728</v>
      </c>
      <c r="B125" s="14" t="s">
        <v>137</v>
      </c>
      <c r="C125" s="17">
        <v>5</v>
      </c>
      <c r="D125" s="1" t="s">
        <v>43</v>
      </c>
      <c r="E125" s="1" t="s">
        <v>71</v>
      </c>
      <c r="F125" s="1" t="s">
        <v>72</v>
      </c>
      <c r="G125" s="1" t="s">
        <v>47</v>
      </c>
      <c r="H125" s="1" t="s">
        <v>375</v>
      </c>
      <c r="I125" s="1" t="s">
        <v>73</v>
      </c>
      <c r="J125" s="14" t="s">
        <v>94</v>
      </c>
      <c r="K125" s="1" t="s">
        <v>75</v>
      </c>
      <c r="L125" s="1" t="s">
        <v>112</v>
      </c>
      <c r="M125"/>
    </row>
    <row r="126" spans="1:13" ht="60.75" thickBot="1" x14ac:dyDescent="0.3">
      <c r="A126" t="s">
        <v>2719</v>
      </c>
      <c r="B126" s="14" t="s">
        <v>91</v>
      </c>
      <c r="C126" s="14" t="s">
        <v>1469</v>
      </c>
      <c r="D126" s="1" t="s">
        <v>43</v>
      </c>
      <c r="E126" s="1" t="s">
        <v>44</v>
      </c>
      <c r="F126" s="1" t="s">
        <v>72</v>
      </c>
      <c r="G126" s="1" t="s">
        <v>165</v>
      </c>
      <c r="H126" s="1" t="s">
        <v>165</v>
      </c>
      <c r="I126" s="1" t="s">
        <v>48</v>
      </c>
      <c r="J126" s="14" t="s">
        <v>49</v>
      </c>
      <c r="K126" s="1" t="s">
        <v>50</v>
      </c>
      <c r="L126" s="1" t="s">
        <v>112</v>
      </c>
      <c r="M126"/>
    </row>
    <row r="127" spans="1:13" ht="60.75" thickBot="1" x14ac:dyDescent="0.3">
      <c r="A127" t="s">
        <v>2742</v>
      </c>
      <c r="B127" s="14" t="s">
        <v>1442</v>
      </c>
      <c r="C127" s="7" t="s">
        <v>152</v>
      </c>
      <c r="D127" s="1" t="s">
        <v>43</v>
      </c>
      <c r="E127" s="1" t="s">
        <v>44</v>
      </c>
      <c r="F127" s="1" t="s">
        <v>72</v>
      </c>
      <c r="G127" s="1" t="s">
        <v>375</v>
      </c>
      <c r="H127" s="1" t="s">
        <v>47</v>
      </c>
      <c r="I127" s="1" t="s">
        <v>292</v>
      </c>
      <c r="J127" s="14" t="s">
        <v>94</v>
      </c>
      <c r="K127" s="1" t="s">
        <v>124</v>
      </c>
      <c r="L127" s="1" t="s">
        <v>112</v>
      </c>
      <c r="M127"/>
    </row>
    <row r="128" spans="1:13" ht="75.75" thickBot="1" x14ac:dyDescent="0.3">
      <c r="A128" t="s">
        <v>2763</v>
      </c>
      <c r="B128" s="14" t="s">
        <v>91</v>
      </c>
      <c r="C128" s="14" t="s">
        <v>1804</v>
      </c>
      <c r="D128" s="1" t="s">
        <v>93</v>
      </c>
      <c r="E128" s="1" t="s">
        <v>219</v>
      </c>
      <c r="F128" s="1" t="s">
        <v>72</v>
      </c>
      <c r="G128" s="1" t="s">
        <v>46</v>
      </c>
      <c r="H128" s="1" t="s">
        <v>46</v>
      </c>
      <c r="I128" s="1" t="s">
        <v>191</v>
      </c>
      <c r="J128" s="14" t="s">
        <v>74</v>
      </c>
      <c r="K128" s="1" t="s">
        <v>75</v>
      </c>
      <c r="L128" s="1" t="s">
        <v>95</v>
      </c>
      <c r="M128"/>
    </row>
    <row r="129" spans="1:13" ht="75.75" thickBot="1" x14ac:dyDescent="0.3">
      <c r="A129" t="s">
        <v>2738</v>
      </c>
      <c r="B129" s="14" t="s">
        <v>122</v>
      </c>
      <c r="C129" s="14" t="s">
        <v>1610</v>
      </c>
      <c r="D129" s="1" t="s">
        <v>93</v>
      </c>
      <c r="E129" s="1" t="s">
        <v>44</v>
      </c>
      <c r="F129" s="1" t="s">
        <v>72</v>
      </c>
      <c r="G129" s="1" t="s">
        <v>46</v>
      </c>
      <c r="H129" s="1" t="s">
        <v>46</v>
      </c>
      <c r="I129" s="1" t="s">
        <v>73</v>
      </c>
      <c r="J129" s="14" t="s">
        <v>74</v>
      </c>
      <c r="K129" s="1" t="s">
        <v>458</v>
      </c>
      <c r="L129" s="1" t="s">
        <v>51</v>
      </c>
      <c r="M129"/>
    </row>
    <row r="130" spans="1:13" ht="75.75" thickBot="1" x14ac:dyDescent="0.3">
      <c r="A130" t="s">
        <v>2771</v>
      </c>
      <c r="B130" s="14" t="s">
        <v>137</v>
      </c>
      <c r="C130" s="14" t="s">
        <v>1619</v>
      </c>
      <c r="D130" s="1" t="s">
        <v>93</v>
      </c>
      <c r="E130" s="1" t="s">
        <v>219</v>
      </c>
      <c r="F130" s="1" t="s">
        <v>72</v>
      </c>
      <c r="G130" s="1" t="s">
        <v>46</v>
      </c>
      <c r="H130" s="1" t="s">
        <v>46</v>
      </c>
      <c r="I130" s="1" t="s">
        <v>48</v>
      </c>
      <c r="J130" s="14" t="s">
        <v>74</v>
      </c>
      <c r="K130" s="1" t="s">
        <v>124</v>
      </c>
      <c r="L130" s="1" t="s">
        <v>51</v>
      </c>
      <c r="M130"/>
    </row>
    <row r="131" spans="1:13" ht="60.75" thickBot="1" x14ac:dyDescent="0.3">
      <c r="A131" t="s">
        <v>2785</v>
      </c>
      <c r="B131" s="14" t="s">
        <v>122</v>
      </c>
      <c r="C131" s="14" t="s">
        <v>2001</v>
      </c>
      <c r="D131" s="1" t="s">
        <v>43</v>
      </c>
      <c r="E131" s="1" t="s">
        <v>44</v>
      </c>
      <c r="F131" s="1" t="s">
        <v>72</v>
      </c>
      <c r="G131" s="1" t="s">
        <v>46</v>
      </c>
      <c r="H131" s="1" t="s">
        <v>46</v>
      </c>
      <c r="I131" s="1" t="s">
        <v>73</v>
      </c>
      <c r="J131" s="14" t="s">
        <v>49</v>
      </c>
      <c r="K131" s="1" t="s">
        <v>75</v>
      </c>
      <c r="L131" s="1" t="s">
        <v>585</v>
      </c>
      <c r="M131"/>
    </row>
    <row r="132" spans="1:13" ht="45.75" thickBot="1" x14ac:dyDescent="0.3">
      <c r="A132" t="s">
        <v>2718</v>
      </c>
      <c r="B132" s="14" t="s">
        <v>137</v>
      </c>
      <c r="C132" s="14" t="s">
        <v>1464</v>
      </c>
      <c r="D132" s="1" t="s">
        <v>43</v>
      </c>
      <c r="E132" s="1" t="s">
        <v>44</v>
      </c>
      <c r="F132" s="1" t="s">
        <v>72</v>
      </c>
      <c r="G132" s="1" t="s">
        <v>375</v>
      </c>
      <c r="H132" s="1" t="s">
        <v>47</v>
      </c>
      <c r="I132" s="1" t="s">
        <v>191</v>
      </c>
      <c r="J132" s="14" t="s">
        <v>204</v>
      </c>
      <c r="K132" s="1" t="s">
        <v>75</v>
      </c>
      <c r="L132" s="1" t="s">
        <v>51</v>
      </c>
      <c r="M132"/>
    </row>
    <row r="133" spans="1:13" ht="45.75" thickBot="1" x14ac:dyDescent="0.3">
      <c r="A133" t="s">
        <v>2740</v>
      </c>
      <c r="B133" s="14" t="s">
        <v>137</v>
      </c>
      <c r="C133" s="14" t="s">
        <v>1633</v>
      </c>
      <c r="D133" s="1" t="s">
        <v>43</v>
      </c>
      <c r="E133" s="1" t="s">
        <v>44</v>
      </c>
      <c r="F133" s="1" t="s">
        <v>72</v>
      </c>
      <c r="G133" s="1" t="s">
        <v>165</v>
      </c>
      <c r="H133" s="1" t="s">
        <v>165</v>
      </c>
      <c r="I133" s="1" t="s">
        <v>48</v>
      </c>
      <c r="J133" s="14" t="s">
        <v>204</v>
      </c>
      <c r="K133" s="1" t="s">
        <v>75</v>
      </c>
      <c r="L133" s="1" t="s">
        <v>585</v>
      </c>
      <c r="M133"/>
    </row>
    <row r="134" spans="1:13" ht="60.75" thickBot="1" x14ac:dyDescent="0.3">
      <c r="A134" t="s">
        <v>2759</v>
      </c>
      <c r="B134" s="14" t="s">
        <v>69</v>
      </c>
      <c r="C134" s="14" t="s">
        <v>1706</v>
      </c>
      <c r="D134" s="1" t="s">
        <v>43</v>
      </c>
      <c r="E134" s="1" t="s">
        <v>71</v>
      </c>
      <c r="F134" s="1" t="s">
        <v>72</v>
      </c>
      <c r="G134" s="1" t="s">
        <v>46</v>
      </c>
      <c r="H134" s="1" t="s">
        <v>47</v>
      </c>
      <c r="I134" s="1" t="s">
        <v>48</v>
      </c>
      <c r="J134" s="14" t="s">
        <v>49</v>
      </c>
      <c r="K134" s="1" t="s">
        <v>124</v>
      </c>
      <c r="L134" s="1" t="s">
        <v>180</v>
      </c>
      <c r="M134"/>
    </row>
    <row r="135" spans="1:13" ht="60.75" thickBot="1" x14ac:dyDescent="0.3">
      <c r="A135" t="s">
        <v>2778</v>
      </c>
      <c r="B135" s="14" t="s">
        <v>91</v>
      </c>
      <c r="C135" s="14" t="s">
        <v>1953</v>
      </c>
      <c r="D135" s="1" t="s">
        <v>43</v>
      </c>
      <c r="E135" s="1" t="s">
        <v>44</v>
      </c>
      <c r="F135" s="1" t="s">
        <v>72</v>
      </c>
      <c r="G135" s="1" t="s">
        <v>47</v>
      </c>
      <c r="H135" s="1" t="s">
        <v>165</v>
      </c>
      <c r="I135" s="1" t="s">
        <v>73</v>
      </c>
      <c r="J135" s="14" t="s">
        <v>94</v>
      </c>
      <c r="K135" s="1" t="s">
        <v>75</v>
      </c>
      <c r="L135" s="1" t="s">
        <v>95</v>
      </c>
      <c r="M135"/>
    </row>
    <row r="136" spans="1:13" ht="45.75" thickBot="1" x14ac:dyDescent="0.3">
      <c r="A136" t="s">
        <v>2758</v>
      </c>
      <c r="B136" s="14" t="s">
        <v>137</v>
      </c>
      <c r="C136" s="14" t="s">
        <v>1757</v>
      </c>
      <c r="D136" s="1" t="s">
        <v>43</v>
      </c>
      <c r="E136" s="1" t="s">
        <v>44</v>
      </c>
      <c r="F136" s="1" t="s">
        <v>72</v>
      </c>
      <c r="G136" s="1" t="s">
        <v>46</v>
      </c>
      <c r="H136" s="1" t="s">
        <v>47</v>
      </c>
      <c r="I136" s="1" t="s">
        <v>73</v>
      </c>
      <c r="J136" s="14" t="s">
        <v>204</v>
      </c>
      <c r="K136" s="1" t="s">
        <v>75</v>
      </c>
      <c r="L136" s="1" t="s">
        <v>585</v>
      </c>
      <c r="M136"/>
    </row>
    <row r="137" spans="1:13" ht="75.75" thickBot="1" x14ac:dyDescent="0.3">
      <c r="A137" t="s">
        <v>2769</v>
      </c>
      <c r="B137" s="14" t="s">
        <v>69</v>
      </c>
      <c r="C137" s="14" t="s">
        <v>1860</v>
      </c>
      <c r="D137" s="1" t="s">
        <v>43</v>
      </c>
      <c r="E137" s="1" t="s">
        <v>71</v>
      </c>
      <c r="F137" s="1" t="s">
        <v>72</v>
      </c>
      <c r="G137" s="1" t="s">
        <v>46</v>
      </c>
      <c r="H137" s="1" t="s">
        <v>47</v>
      </c>
      <c r="I137" s="1" t="s">
        <v>73</v>
      </c>
      <c r="J137" s="14" t="s">
        <v>74</v>
      </c>
      <c r="K137" s="1" t="s">
        <v>75</v>
      </c>
      <c r="L137" s="1" t="s">
        <v>51</v>
      </c>
      <c r="M137"/>
    </row>
    <row r="138" spans="1:13" ht="60.75" thickBot="1" x14ac:dyDescent="0.3">
      <c r="A138" t="s">
        <v>2744</v>
      </c>
      <c r="B138" s="14" t="s">
        <v>69</v>
      </c>
      <c r="C138" s="14" t="s">
        <v>1648</v>
      </c>
      <c r="D138" s="1" t="s">
        <v>43</v>
      </c>
      <c r="E138" s="1" t="s">
        <v>44</v>
      </c>
      <c r="F138" s="1" t="s">
        <v>72</v>
      </c>
      <c r="G138" s="1" t="s">
        <v>47</v>
      </c>
      <c r="H138" s="1" t="s">
        <v>165</v>
      </c>
      <c r="I138" s="1" t="s">
        <v>73</v>
      </c>
      <c r="J138" s="14" t="s">
        <v>49</v>
      </c>
      <c r="K138" s="1" t="s">
        <v>75</v>
      </c>
      <c r="L138" s="1" t="s">
        <v>112</v>
      </c>
      <c r="M138"/>
    </row>
    <row r="139" spans="1:13" ht="60.75" thickBot="1" x14ac:dyDescent="0.3">
      <c r="A139" t="s">
        <v>2767</v>
      </c>
      <c r="B139" s="14" t="s">
        <v>91</v>
      </c>
      <c r="C139" s="14" t="s">
        <v>179</v>
      </c>
      <c r="D139" s="1" t="s">
        <v>43</v>
      </c>
      <c r="E139" s="1" t="s">
        <v>44</v>
      </c>
      <c r="F139" s="1" t="s">
        <v>72</v>
      </c>
      <c r="G139" s="1" t="s">
        <v>165</v>
      </c>
      <c r="H139" s="1" t="s">
        <v>47</v>
      </c>
      <c r="I139" s="1" t="s">
        <v>73</v>
      </c>
      <c r="J139" s="14" t="s">
        <v>49</v>
      </c>
      <c r="K139" s="1" t="s">
        <v>75</v>
      </c>
      <c r="L139" s="1" t="s">
        <v>112</v>
      </c>
      <c r="M139"/>
    </row>
    <row r="140" spans="1:13" ht="75.75" thickBot="1" x14ac:dyDescent="0.3">
      <c r="A140" t="s">
        <v>2735</v>
      </c>
      <c r="B140" s="14" t="s">
        <v>69</v>
      </c>
      <c r="C140" s="14" t="s">
        <v>1579</v>
      </c>
      <c r="D140" s="1" t="s">
        <v>43</v>
      </c>
      <c r="E140" s="1" t="s">
        <v>71</v>
      </c>
      <c r="F140" s="1" t="s">
        <v>72</v>
      </c>
      <c r="G140" s="1" t="s">
        <v>46</v>
      </c>
      <c r="H140" s="1" t="s">
        <v>47</v>
      </c>
      <c r="I140" s="1" t="s">
        <v>48</v>
      </c>
      <c r="J140" s="14" t="s">
        <v>74</v>
      </c>
      <c r="K140" s="1" t="s">
        <v>124</v>
      </c>
      <c r="L140" s="1" t="s">
        <v>180</v>
      </c>
      <c r="M140"/>
    </row>
    <row r="141" spans="1:13" ht="45.75" thickBot="1" x14ac:dyDescent="0.3">
      <c r="A141" t="s">
        <v>2768</v>
      </c>
      <c r="B141" s="14" t="s">
        <v>137</v>
      </c>
      <c r="C141" s="14" t="s">
        <v>1846</v>
      </c>
      <c r="D141" s="1" t="s">
        <v>43</v>
      </c>
      <c r="E141" s="1" t="s">
        <v>219</v>
      </c>
      <c r="F141" s="1" t="s">
        <v>72</v>
      </c>
      <c r="G141" s="1" t="s">
        <v>46</v>
      </c>
      <c r="H141" s="1" t="s">
        <v>46</v>
      </c>
      <c r="I141" s="1" t="s">
        <v>191</v>
      </c>
      <c r="J141" s="14" t="s">
        <v>204</v>
      </c>
      <c r="K141" s="1" t="s">
        <v>75</v>
      </c>
      <c r="L141" s="1" t="s">
        <v>585</v>
      </c>
      <c r="M141"/>
    </row>
    <row r="142" spans="1:13" ht="60.75" thickBot="1" x14ac:dyDescent="0.3">
      <c r="A142" t="s">
        <v>2729</v>
      </c>
      <c r="B142" s="14" t="s">
        <v>91</v>
      </c>
      <c r="C142" s="14" t="s">
        <v>152</v>
      </c>
      <c r="D142" s="1" t="s">
        <v>43</v>
      </c>
      <c r="E142" s="1" t="s">
        <v>71</v>
      </c>
      <c r="F142" s="1" t="s">
        <v>72</v>
      </c>
      <c r="G142" s="1" t="s">
        <v>47</v>
      </c>
      <c r="H142" s="1" t="s">
        <v>46</v>
      </c>
      <c r="I142" s="1" t="s">
        <v>73</v>
      </c>
      <c r="J142" s="14" t="s">
        <v>94</v>
      </c>
      <c r="K142" s="1" t="s">
        <v>75</v>
      </c>
      <c r="L142" s="1" t="s">
        <v>112</v>
      </c>
      <c r="M142"/>
    </row>
    <row r="143" spans="1:13" ht="60.75" thickBot="1" x14ac:dyDescent="0.3">
      <c r="A143" t="s">
        <v>2733</v>
      </c>
      <c r="B143" s="14" t="s">
        <v>1442</v>
      </c>
      <c r="C143" s="14" t="s">
        <v>152</v>
      </c>
      <c r="D143" s="1" t="s">
        <v>43</v>
      </c>
      <c r="E143" s="1" t="s">
        <v>44</v>
      </c>
      <c r="F143" s="1" t="s">
        <v>72</v>
      </c>
      <c r="G143" s="1" t="s">
        <v>47</v>
      </c>
      <c r="H143" s="1" t="s">
        <v>47</v>
      </c>
      <c r="I143" s="1" t="s">
        <v>48</v>
      </c>
      <c r="J143" s="14" t="s">
        <v>94</v>
      </c>
      <c r="K143" s="1" t="s">
        <v>75</v>
      </c>
      <c r="L143" s="1" t="s">
        <v>180</v>
      </c>
      <c r="M143"/>
    </row>
    <row r="144" spans="1:13" ht="60.75" thickBot="1" x14ac:dyDescent="0.3">
      <c r="A144" t="s">
        <v>2757</v>
      </c>
      <c r="B144" s="14" t="s">
        <v>137</v>
      </c>
      <c r="C144" s="14" t="s">
        <v>1750</v>
      </c>
      <c r="D144" s="1" t="s">
        <v>43</v>
      </c>
      <c r="E144" s="1" t="s">
        <v>44</v>
      </c>
      <c r="F144" s="1" t="s">
        <v>72</v>
      </c>
      <c r="G144" s="1" t="s">
        <v>165</v>
      </c>
      <c r="H144" s="1" t="s">
        <v>47</v>
      </c>
      <c r="I144" s="1" t="s">
        <v>73</v>
      </c>
      <c r="J144" s="14" t="s">
        <v>94</v>
      </c>
      <c r="K144" s="1" t="s">
        <v>124</v>
      </c>
      <c r="L144" s="1" t="s">
        <v>95</v>
      </c>
      <c r="M144"/>
    </row>
    <row r="145" spans="1:13" ht="60.75" thickBot="1" x14ac:dyDescent="0.3">
      <c r="A145" t="s">
        <v>2770</v>
      </c>
      <c r="B145" s="14" t="s">
        <v>91</v>
      </c>
      <c r="C145" s="14" t="s">
        <v>1872</v>
      </c>
      <c r="D145" s="1" t="s">
        <v>43</v>
      </c>
      <c r="E145" s="1" t="s">
        <v>44</v>
      </c>
      <c r="F145" s="1" t="s">
        <v>72</v>
      </c>
      <c r="G145" s="1" t="s">
        <v>165</v>
      </c>
      <c r="H145" s="1" t="s">
        <v>165</v>
      </c>
      <c r="I145" s="1" t="s">
        <v>48</v>
      </c>
      <c r="J145" s="14" t="s">
        <v>49</v>
      </c>
      <c r="K145" s="1" t="s">
        <v>124</v>
      </c>
      <c r="L145" s="1" t="s">
        <v>95</v>
      </c>
      <c r="M145"/>
    </row>
    <row r="146" spans="1:13" ht="75.75" thickBot="1" x14ac:dyDescent="0.3">
      <c r="A146" t="s">
        <v>2736</v>
      </c>
      <c r="B146" s="14" t="s">
        <v>137</v>
      </c>
      <c r="C146" s="7" t="s">
        <v>152</v>
      </c>
      <c r="D146" s="1" t="s">
        <v>43</v>
      </c>
      <c r="E146" s="1" t="s">
        <v>44</v>
      </c>
      <c r="F146" s="1" t="s">
        <v>72</v>
      </c>
      <c r="G146" s="1" t="s">
        <v>46</v>
      </c>
      <c r="H146" s="1" t="s">
        <v>46</v>
      </c>
      <c r="I146" s="1" t="s">
        <v>73</v>
      </c>
      <c r="J146" s="14" t="s">
        <v>74</v>
      </c>
      <c r="K146" s="1" t="s">
        <v>458</v>
      </c>
      <c r="L146" s="1" t="s">
        <v>51</v>
      </c>
      <c r="M146"/>
    </row>
    <row r="147" spans="1:13" ht="75.75" thickBot="1" x14ac:dyDescent="0.3">
      <c r="A147" t="s">
        <v>2756</v>
      </c>
      <c r="B147" s="14" t="s">
        <v>69</v>
      </c>
      <c r="C147" s="14" t="s">
        <v>1706</v>
      </c>
      <c r="D147" s="1" t="s">
        <v>93</v>
      </c>
      <c r="E147" s="1" t="s">
        <v>44</v>
      </c>
      <c r="F147" s="1" t="s">
        <v>72</v>
      </c>
      <c r="G147" s="1" t="s">
        <v>46</v>
      </c>
      <c r="H147" s="1" t="s">
        <v>47</v>
      </c>
      <c r="I147" s="1" t="s">
        <v>73</v>
      </c>
      <c r="J147" s="14" t="s">
        <v>74</v>
      </c>
      <c r="K147" s="1" t="s">
        <v>458</v>
      </c>
      <c r="L147" s="1" t="s">
        <v>180</v>
      </c>
      <c r="M147"/>
    </row>
    <row r="148" spans="1:13" ht="60.75" thickBot="1" x14ac:dyDescent="0.3">
      <c r="A148" t="s">
        <v>2730</v>
      </c>
      <c r="B148" s="14" t="s">
        <v>91</v>
      </c>
      <c r="C148" s="14" t="s">
        <v>1551</v>
      </c>
      <c r="D148" s="1" t="s">
        <v>43</v>
      </c>
      <c r="E148" s="1" t="s">
        <v>44</v>
      </c>
      <c r="F148" s="1" t="s">
        <v>72</v>
      </c>
      <c r="G148" s="1" t="s">
        <v>165</v>
      </c>
      <c r="H148" s="1" t="s">
        <v>165</v>
      </c>
      <c r="I148" s="1" t="s">
        <v>73</v>
      </c>
      <c r="J148" s="14" t="s">
        <v>94</v>
      </c>
      <c r="K148" s="1" t="s">
        <v>50</v>
      </c>
      <c r="L148" s="1" t="s">
        <v>180</v>
      </c>
      <c r="M148"/>
    </row>
    <row r="149" spans="1:13" ht="60.75" thickBot="1" x14ac:dyDescent="0.3">
      <c r="A149" t="s">
        <v>2749</v>
      </c>
      <c r="B149" s="14" t="s">
        <v>137</v>
      </c>
      <c r="C149" s="14" t="s">
        <v>1687</v>
      </c>
      <c r="D149" s="1" t="s">
        <v>93</v>
      </c>
      <c r="E149" s="1" t="s">
        <v>71</v>
      </c>
      <c r="F149" s="1" t="s">
        <v>72</v>
      </c>
      <c r="G149" s="1" t="s">
        <v>46</v>
      </c>
      <c r="H149" s="1" t="s">
        <v>46</v>
      </c>
      <c r="I149" s="1" t="s">
        <v>191</v>
      </c>
      <c r="J149" s="14" t="s">
        <v>94</v>
      </c>
      <c r="K149" s="1" t="s">
        <v>458</v>
      </c>
      <c r="L149" s="1" t="s">
        <v>112</v>
      </c>
      <c r="M149"/>
    </row>
    <row r="150" spans="1:13" ht="75.75" thickBot="1" x14ac:dyDescent="0.3">
      <c r="A150" t="s">
        <v>2765</v>
      </c>
      <c r="B150" s="14" t="s">
        <v>69</v>
      </c>
      <c r="C150" s="14" t="s">
        <v>430</v>
      </c>
      <c r="D150" s="1" t="s">
        <v>93</v>
      </c>
      <c r="E150" s="1" t="s">
        <v>44</v>
      </c>
      <c r="F150" s="1" t="s">
        <v>72</v>
      </c>
      <c r="G150" s="1" t="s">
        <v>46</v>
      </c>
      <c r="H150" s="1" t="s">
        <v>46</v>
      </c>
      <c r="I150" s="1" t="s">
        <v>73</v>
      </c>
      <c r="J150" s="14" t="s">
        <v>74</v>
      </c>
      <c r="K150" s="1" t="s">
        <v>75</v>
      </c>
      <c r="L150" s="1" t="s">
        <v>95</v>
      </c>
      <c r="M150"/>
    </row>
    <row r="151" spans="1:13" ht="60.75" thickBot="1" x14ac:dyDescent="0.3">
      <c r="A151" t="s">
        <v>2780</v>
      </c>
      <c r="B151" s="14" t="s">
        <v>122</v>
      </c>
      <c r="C151" s="14" t="s">
        <v>1969</v>
      </c>
      <c r="D151" s="1" t="s">
        <v>93</v>
      </c>
      <c r="E151" s="1" t="s">
        <v>71</v>
      </c>
      <c r="F151" s="1" t="s">
        <v>72</v>
      </c>
      <c r="G151" s="1" t="s">
        <v>46</v>
      </c>
      <c r="H151" s="1" t="s">
        <v>47</v>
      </c>
      <c r="I151" s="1" t="s">
        <v>48</v>
      </c>
      <c r="J151" s="14" t="s">
        <v>49</v>
      </c>
      <c r="K151" s="1" t="s">
        <v>75</v>
      </c>
      <c r="L151" s="1" t="s">
        <v>180</v>
      </c>
      <c r="M151"/>
    </row>
    <row r="152" spans="1:13" ht="60.75" thickBot="1" x14ac:dyDescent="0.3">
      <c r="A152" t="s">
        <v>2747</v>
      </c>
      <c r="B152" s="14" t="s">
        <v>137</v>
      </c>
      <c r="C152" s="14" t="s">
        <v>1670</v>
      </c>
      <c r="D152" s="1" t="s">
        <v>93</v>
      </c>
      <c r="E152" s="1" t="s">
        <v>44</v>
      </c>
      <c r="F152" s="1" t="s">
        <v>72</v>
      </c>
      <c r="G152" s="1" t="s">
        <v>375</v>
      </c>
      <c r="H152" s="1" t="s">
        <v>375</v>
      </c>
      <c r="I152" s="1" t="s">
        <v>48</v>
      </c>
      <c r="J152" s="14" t="s">
        <v>204</v>
      </c>
      <c r="K152" s="1" t="s">
        <v>124</v>
      </c>
      <c r="L152" s="1" t="s">
        <v>180</v>
      </c>
      <c r="M152"/>
    </row>
    <row r="153" spans="1:13" ht="60.75" thickBot="1" x14ac:dyDescent="0.3">
      <c r="A153" t="s">
        <v>2734</v>
      </c>
      <c r="B153" s="14" t="s">
        <v>137</v>
      </c>
      <c r="C153" s="14" t="s">
        <v>1570</v>
      </c>
      <c r="D153" s="1" t="s">
        <v>93</v>
      </c>
      <c r="E153" s="1" t="s">
        <v>44</v>
      </c>
      <c r="F153" s="1" t="s">
        <v>72</v>
      </c>
      <c r="G153" s="1" t="s">
        <v>375</v>
      </c>
      <c r="H153" s="1" t="s">
        <v>375</v>
      </c>
      <c r="I153" s="1" t="s">
        <v>292</v>
      </c>
      <c r="J153" s="14" t="s">
        <v>204</v>
      </c>
      <c r="K153" s="1" t="s">
        <v>50</v>
      </c>
      <c r="L153" s="1" t="s">
        <v>180</v>
      </c>
      <c r="M153"/>
    </row>
    <row r="154" spans="1:13" ht="60.75" thickBot="1" x14ac:dyDescent="0.3">
      <c r="A154" t="s">
        <v>2781</v>
      </c>
      <c r="B154" s="14" t="s">
        <v>91</v>
      </c>
      <c r="C154" s="14" t="s">
        <v>1979</v>
      </c>
      <c r="D154" s="1" t="s">
        <v>43</v>
      </c>
      <c r="E154" s="1" t="s">
        <v>44</v>
      </c>
      <c r="F154" s="1" t="s">
        <v>72</v>
      </c>
      <c r="G154" s="1" t="s">
        <v>47</v>
      </c>
      <c r="H154" s="1" t="s">
        <v>47</v>
      </c>
      <c r="I154" s="1" t="s">
        <v>73</v>
      </c>
      <c r="J154" s="14" t="s">
        <v>49</v>
      </c>
      <c r="K154" s="1" t="s">
        <v>75</v>
      </c>
      <c r="L154" s="1" t="s">
        <v>51</v>
      </c>
      <c r="M154"/>
    </row>
    <row r="155" spans="1:13" ht="60.75" thickBot="1" x14ac:dyDescent="0.3">
      <c r="A155" t="s">
        <v>2722</v>
      </c>
      <c r="B155" s="14" t="s">
        <v>137</v>
      </c>
      <c r="C155" s="14" t="s">
        <v>1497</v>
      </c>
      <c r="D155" s="1" t="s">
        <v>43</v>
      </c>
      <c r="E155" s="1" t="s">
        <v>71</v>
      </c>
      <c r="F155" s="1" t="s">
        <v>72</v>
      </c>
      <c r="G155" s="1" t="s">
        <v>46</v>
      </c>
      <c r="H155" s="1" t="s">
        <v>46</v>
      </c>
      <c r="I155" s="1" t="s">
        <v>73</v>
      </c>
      <c r="J155" s="14" t="s">
        <v>94</v>
      </c>
      <c r="K155" s="1" t="s">
        <v>75</v>
      </c>
      <c r="L155" s="1" t="s">
        <v>51</v>
      </c>
      <c r="M155"/>
    </row>
    <row r="156" spans="1:13" ht="60.75" thickBot="1" x14ac:dyDescent="0.3">
      <c r="A156" t="s">
        <v>2779</v>
      </c>
      <c r="B156" s="14" t="s">
        <v>91</v>
      </c>
      <c r="C156" s="14" t="s">
        <v>1963</v>
      </c>
      <c r="D156" s="1" t="s">
        <v>43</v>
      </c>
      <c r="E156" s="1" t="s">
        <v>44</v>
      </c>
      <c r="F156" s="1" t="s">
        <v>72</v>
      </c>
      <c r="G156" s="1" t="s">
        <v>165</v>
      </c>
      <c r="H156" s="1" t="s">
        <v>165</v>
      </c>
      <c r="I156" s="1" t="s">
        <v>191</v>
      </c>
      <c r="J156" s="14" t="s">
        <v>204</v>
      </c>
      <c r="K156" s="1" t="s">
        <v>124</v>
      </c>
      <c r="L156" s="1" t="s">
        <v>180</v>
      </c>
      <c r="M156"/>
    </row>
    <row r="157" spans="1:13" ht="60.75" thickBot="1" x14ac:dyDescent="0.3">
      <c r="A157" t="s">
        <v>2741</v>
      </c>
      <c r="B157" s="14" t="s">
        <v>69</v>
      </c>
      <c r="C157" s="14" t="s">
        <v>584</v>
      </c>
      <c r="D157" s="1" t="s">
        <v>93</v>
      </c>
      <c r="E157" s="1" t="s">
        <v>44</v>
      </c>
      <c r="F157" s="1" t="s">
        <v>72</v>
      </c>
      <c r="G157" s="1" t="s">
        <v>46</v>
      </c>
      <c r="H157" s="1" t="s">
        <v>47</v>
      </c>
      <c r="I157" s="1" t="s">
        <v>73</v>
      </c>
      <c r="J157" s="14" t="s">
        <v>94</v>
      </c>
      <c r="K157" s="1" t="s">
        <v>75</v>
      </c>
      <c r="L157" s="1" t="s">
        <v>180</v>
      </c>
      <c r="M157"/>
    </row>
    <row r="158" spans="1:13" ht="60.75" thickBot="1" x14ac:dyDescent="0.3">
      <c r="A158" t="s">
        <v>2727</v>
      </c>
      <c r="B158" s="14" t="s">
        <v>137</v>
      </c>
      <c r="C158" s="14" t="s">
        <v>1443</v>
      </c>
      <c r="D158" s="1" t="s">
        <v>43</v>
      </c>
      <c r="E158" s="1" t="s">
        <v>44</v>
      </c>
      <c r="F158" s="1" t="s">
        <v>72</v>
      </c>
      <c r="G158" s="1" t="s">
        <v>165</v>
      </c>
      <c r="H158" s="1" t="s">
        <v>47</v>
      </c>
      <c r="I158" s="1" t="s">
        <v>48</v>
      </c>
      <c r="J158" s="14" t="s">
        <v>94</v>
      </c>
      <c r="K158" s="1" t="s">
        <v>75</v>
      </c>
      <c r="L158" s="1" t="s">
        <v>51</v>
      </c>
      <c r="M158"/>
    </row>
    <row r="159" spans="1:13" ht="60.75" thickBot="1" x14ac:dyDescent="0.3">
      <c r="A159" t="s">
        <v>2732</v>
      </c>
      <c r="B159" s="14" t="s">
        <v>69</v>
      </c>
      <c r="C159" s="14" t="s">
        <v>584</v>
      </c>
      <c r="D159" s="1" t="s">
        <v>93</v>
      </c>
      <c r="E159" s="1" t="s">
        <v>44</v>
      </c>
      <c r="F159" s="1" t="s">
        <v>72</v>
      </c>
      <c r="G159" s="1" t="s">
        <v>46</v>
      </c>
      <c r="H159" s="1" t="s">
        <v>47</v>
      </c>
      <c r="I159" s="1" t="s">
        <v>73</v>
      </c>
      <c r="J159" s="14" t="s">
        <v>94</v>
      </c>
      <c r="K159" s="1" t="s">
        <v>75</v>
      </c>
      <c r="L159" s="1" t="s">
        <v>180</v>
      </c>
      <c r="M159"/>
    </row>
    <row r="160" spans="1:13" ht="60.75" thickBot="1" x14ac:dyDescent="0.3">
      <c r="A160" t="s">
        <v>2783</v>
      </c>
      <c r="B160" s="14" t="s">
        <v>137</v>
      </c>
      <c r="C160" s="14" t="s">
        <v>1679</v>
      </c>
      <c r="D160" s="1" t="s">
        <v>43</v>
      </c>
      <c r="E160" s="1" t="s">
        <v>44</v>
      </c>
      <c r="F160" s="1" t="s">
        <v>72</v>
      </c>
      <c r="G160" s="1" t="s">
        <v>46</v>
      </c>
      <c r="H160" s="1" t="s">
        <v>47</v>
      </c>
      <c r="I160" s="1" t="s">
        <v>48</v>
      </c>
      <c r="J160" s="14" t="s">
        <v>94</v>
      </c>
      <c r="K160" s="1" t="s">
        <v>75</v>
      </c>
      <c r="L160" s="1" t="s">
        <v>112</v>
      </c>
      <c r="M160"/>
    </row>
    <row r="161" spans="1:13" ht="60.75" thickBot="1" x14ac:dyDescent="0.3">
      <c r="A161" t="s">
        <v>2745</v>
      </c>
      <c r="B161" s="14" t="s">
        <v>69</v>
      </c>
      <c r="C161" s="14" t="s">
        <v>584</v>
      </c>
      <c r="D161" s="1" t="s">
        <v>43</v>
      </c>
      <c r="E161" s="1" t="s">
        <v>44</v>
      </c>
      <c r="F161" s="1" t="s">
        <v>72</v>
      </c>
      <c r="G161" s="1" t="s">
        <v>46</v>
      </c>
      <c r="H161" s="1" t="s">
        <v>47</v>
      </c>
      <c r="I161" s="1" t="s">
        <v>73</v>
      </c>
      <c r="J161" s="14" t="s">
        <v>204</v>
      </c>
      <c r="K161" s="1" t="s">
        <v>75</v>
      </c>
      <c r="L161" s="1" t="s">
        <v>180</v>
      </c>
      <c r="M161"/>
    </row>
    <row r="162" spans="1:13" ht="60.75" thickBot="1" x14ac:dyDescent="0.3">
      <c r="A162" t="s">
        <v>2720</v>
      </c>
      <c r="B162" s="14" t="s">
        <v>137</v>
      </c>
      <c r="C162" s="14" t="s">
        <v>1478</v>
      </c>
      <c r="D162" s="1" t="s">
        <v>93</v>
      </c>
      <c r="E162" s="1" t="s">
        <v>44</v>
      </c>
      <c r="F162" s="1" t="s">
        <v>72</v>
      </c>
      <c r="G162" s="1" t="s">
        <v>375</v>
      </c>
      <c r="H162" s="1" t="s">
        <v>375</v>
      </c>
      <c r="I162" s="1" t="s">
        <v>48</v>
      </c>
      <c r="J162" s="14" t="s">
        <v>204</v>
      </c>
      <c r="K162" s="1" t="s">
        <v>50</v>
      </c>
      <c r="L162" s="1" t="s">
        <v>180</v>
      </c>
      <c r="M162"/>
    </row>
    <row r="163" spans="1:13" ht="60.75" thickBot="1" x14ac:dyDescent="0.3">
      <c r="A163" t="s">
        <v>2725</v>
      </c>
      <c r="B163" s="14" t="s">
        <v>137</v>
      </c>
      <c r="C163" s="14" t="s">
        <v>1519</v>
      </c>
      <c r="D163" s="1" t="s">
        <v>43</v>
      </c>
      <c r="E163" s="1" t="s">
        <v>44</v>
      </c>
      <c r="F163" s="1" t="s">
        <v>72</v>
      </c>
      <c r="G163" s="1" t="s">
        <v>375</v>
      </c>
      <c r="H163" s="1" t="s">
        <v>165</v>
      </c>
      <c r="I163" s="1" t="s">
        <v>292</v>
      </c>
      <c r="J163" s="14" t="s">
        <v>94</v>
      </c>
      <c r="K163" s="1" t="s">
        <v>124</v>
      </c>
      <c r="L163" s="1" t="s">
        <v>180</v>
      </c>
      <c r="M163"/>
    </row>
    <row r="164" spans="1:13" ht="60.75" thickBot="1" x14ac:dyDescent="0.3">
      <c r="A164" t="s">
        <v>2754</v>
      </c>
      <c r="B164" s="14" t="s">
        <v>91</v>
      </c>
      <c r="C164" s="14" t="s">
        <v>1725</v>
      </c>
      <c r="D164" s="1" t="s">
        <v>93</v>
      </c>
      <c r="E164" s="1" t="s">
        <v>219</v>
      </c>
      <c r="F164" s="1" t="s">
        <v>72</v>
      </c>
      <c r="G164" s="1" t="s">
        <v>47</v>
      </c>
      <c r="H164" s="1" t="s">
        <v>46</v>
      </c>
      <c r="I164" s="1" t="s">
        <v>73</v>
      </c>
      <c r="J164" s="14" t="s">
        <v>94</v>
      </c>
      <c r="K164" s="1" t="s">
        <v>75</v>
      </c>
      <c r="L164" s="1" t="s">
        <v>95</v>
      </c>
      <c r="M164"/>
    </row>
    <row r="165" spans="1:13" ht="60.75" thickBot="1" x14ac:dyDescent="0.3">
      <c r="A165" t="s">
        <v>2761</v>
      </c>
      <c r="B165" s="14" t="s">
        <v>137</v>
      </c>
      <c r="C165" s="14" t="s">
        <v>1792</v>
      </c>
      <c r="D165" s="1" t="s">
        <v>93</v>
      </c>
      <c r="E165" s="1" t="s">
        <v>219</v>
      </c>
      <c r="F165" s="1" t="s">
        <v>72</v>
      </c>
      <c r="G165" s="1" t="s">
        <v>165</v>
      </c>
      <c r="H165" s="1" t="s">
        <v>47</v>
      </c>
      <c r="I165" s="1" t="s">
        <v>48</v>
      </c>
      <c r="J165" s="14" t="s">
        <v>94</v>
      </c>
      <c r="K165" s="1" t="s">
        <v>50</v>
      </c>
      <c r="L165" s="1" t="s">
        <v>112</v>
      </c>
      <c r="M165"/>
    </row>
    <row r="166" spans="1:13" ht="60.75" thickBot="1" x14ac:dyDescent="0.3">
      <c r="A166" t="s">
        <v>2717</v>
      </c>
      <c r="B166" s="14" t="s">
        <v>137</v>
      </c>
      <c r="C166" s="14" t="s">
        <v>1452</v>
      </c>
      <c r="D166" s="1" t="s">
        <v>93</v>
      </c>
      <c r="E166" s="1" t="s">
        <v>71</v>
      </c>
      <c r="F166" s="1" t="s">
        <v>72</v>
      </c>
      <c r="G166" s="1" t="s">
        <v>46</v>
      </c>
      <c r="H166" s="1" t="s">
        <v>46</v>
      </c>
      <c r="I166" s="1" t="s">
        <v>73</v>
      </c>
      <c r="J166" s="14" t="s">
        <v>94</v>
      </c>
      <c r="K166" s="1" t="s">
        <v>458</v>
      </c>
      <c r="L166" s="1" t="s">
        <v>112</v>
      </c>
      <c r="M166"/>
    </row>
    <row r="167" spans="1:13" ht="60.75" thickBot="1" x14ac:dyDescent="0.3">
      <c r="A167" t="s">
        <v>2723</v>
      </c>
      <c r="B167" s="14" t="s">
        <v>137</v>
      </c>
      <c r="C167" s="14" t="s">
        <v>1506</v>
      </c>
      <c r="D167" s="1" t="s">
        <v>93</v>
      </c>
      <c r="E167" s="1" t="s">
        <v>44</v>
      </c>
      <c r="F167" s="1" t="s">
        <v>72</v>
      </c>
      <c r="G167" s="1" t="s">
        <v>375</v>
      </c>
      <c r="H167" s="1" t="s">
        <v>375</v>
      </c>
      <c r="I167" s="1" t="s">
        <v>292</v>
      </c>
      <c r="J167" s="14" t="s">
        <v>204</v>
      </c>
      <c r="K167" s="1" t="s">
        <v>50</v>
      </c>
      <c r="L167" s="1" t="s">
        <v>180</v>
      </c>
      <c r="M167"/>
    </row>
    <row r="168" spans="1:13" ht="60.75" thickBot="1" x14ac:dyDescent="0.3">
      <c r="A168" t="s">
        <v>2766</v>
      </c>
      <c r="B168" s="14" t="s">
        <v>122</v>
      </c>
      <c r="C168" s="14" t="s">
        <v>1619</v>
      </c>
      <c r="D168" s="1" t="s">
        <v>93</v>
      </c>
      <c r="E168" s="1" t="s">
        <v>44</v>
      </c>
      <c r="F168" s="1" t="s">
        <v>72</v>
      </c>
      <c r="G168" s="1" t="s">
        <v>165</v>
      </c>
      <c r="H168" s="1" t="s">
        <v>47</v>
      </c>
      <c r="I168" s="1" t="s">
        <v>73</v>
      </c>
      <c r="J168" s="14" t="s">
        <v>94</v>
      </c>
      <c r="K168" s="1" t="s">
        <v>124</v>
      </c>
      <c r="L168" s="1" t="s">
        <v>95</v>
      </c>
      <c r="M168"/>
    </row>
    <row r="169" spans="1:13" ht="45.75" thickBot="1" x14ac:dyDescent="0.3">
      <c r="A169" t="s">
        <v>2755</v>
      </c>
      <c r="B169" s="14" t="s">
        <v>137</v>
      </c>
      <c r="C169" s="14" t="s">
        <v>1734</v>
      </c>
      <c r="D169" s="1" t="s">
        <v>93</v>
      </c>
      <c r="E169" s="1" t="s">
        <v>44</v>
      </c>
      <c r="F169" s="1" t="s">
        <v>72</v>
      </c>
      <c r="G169" s="1" t="s">
        <v>46</v>
      </c>
      <c r="H169" s="1" t="s">
        <v>47</v>
      </c>
      <c r="I169" s="1" t="s">
        <v>292</v>
      </c>
      <c r="J169" s="14" t="s">
        <v>204</v>
      </c>
      <c r="K169" s="1" t="s">
        <v>75</v>
      </c>
      <c r="L169" s="1" t="s">
        <v>112</v>
      </c>
      <c r="M169"/>
    </row>
    <row r="170" spans="1:13" ht="75.75" thickBot="1" x14ac:dyDescent="0.3">
      <c r="A170" s="5" t="s">
        <v>2841</v>
      </c>
      <c r="B170" s="7" t="s">
        <v>69</v>
      </c>
      <c r="C170" s="7" t="s">
        <v>152</v>
      </c>
      <c r="D170" s="4" t="s">
        <v>43</v>
      </c>
      <c r="E170" s="4" t="s">
        <v>44</v>
      </c>
      <c r="F170" s="4" t="s">
        <v>72</v>
      </c>
      <c r="G170" s="4" t="s">
        <v>46</v>
      </c>
      <c r="H170" s="4" t="s">
        <v>47</v>
      </c>
      <c r="I170" s="4" t="s">
        <v>73</v>
      </c>
      <c r="J170" s="7" t="s">
        <v>74</v>
      </c>
      <c r="K170" s="4" t="s">
        <v>75</v>
      </c>
      <c r="L170" s="4" t="s">
        <v>95</v>
      </c>
      <c r="M170"/>
    </row>
    <row r="171" spans="1:13" ht="60.75" thickBot="1" x14ac:dyDescent="0.3">
      <c r="A171" s="5" t="s">
        <v>2838</v>
      </c>
      <c r="B171" s="7" t="s">
        <v>137</v>
      </c>
      <c r="C171" s="7" t="s">
        <v>152</v>
      </c>
      <c r="D171" s="4" t="s">
        <v>93</v>
      </c>
      <c r="E171" s="4" t="s">
        <v>44</v>
      </c>
      <c r="F171" s="4" t="s">
        <v>72</v>
      </c>
      <c r="G171" s="4" t="s">
        <v>47</v>
      </c>
      <c r="H171" s="4" t="s">
        <v>165</v>
      </c>
      <c r="I171" s="4" t="s">
        <v>191</v>
      </c>
      <c r="J171" s="7" t="s">
        <v>49</v>
      </c>
      <c r="K171" s="4" t="s">
        <v>75</v>
      </c>
      <c r="L171" s="4" t="s">
        <v>585</v>
      </c>
      <c r="M171"/>
    </row>
    <row r="172" spans="1:13" ht="60.75" thickBot="1" x14ac:dyDescent="0.3">
      <c r="A172" s="5" t="s">
        <v>2820</v>
      </c>
      <c r="B172" s="7" t="s">
        <v>69</v>
      </c>
      <c r="C172" s="7" t="s">
        <v>2332</v>
      </c>
      <c r="D172" s="4" t="s">
        <v>93</v>
      </c>
      <c r="E172" s="4" t="s">
        <v>44</v>
      </c>
      <c r="F172" s="4" t="s">
        <v>72</v>
      </c>
      <c r="G172" s="4" t="s">
        <v>47</v>
      </c>
      <c r="H172" s="4" t="s">
        <v>47</v>
      </c>
      <c r="I172" s="4" t="s">
        <v>292</v>
      </c>
      <c r="J172" s="7" t="s">
        <v>94</v>
      </c>
      <c r="K172" s="4" t="s">
        <v>124</v>
      </c>
      <c r="L172" s="4" t="s">
        <v>51</v>
      </c>
      <c r="M172"/>
    </row>
    <row r="173" spans="1:13" ht="60.75" thickBot="1" x14ac:dyDescent="0.3">
      <c r="A173" s="5" t="s">
        <v>2796</v>
      </c>
      <c r="B173" s="7" t="s">
        <v>69</v>
      </c>
      <c r="C173" s="7" t="s">
        <v>152</v>
      </c>
      <c r="D173" s="4" t="s">
        <v>43</v>
      </c>
      <c r="E173" s="4" t="s">
        <v>219</v>
      </c>
      <c r="F173" s="4" t="s">
        <v>72</v>
      </c>
      <c r="G173" s="4" t="s">
        <v>46</v>
      </c>
      <c r="H173" s="4" t="s">
        <v>375</v>
      </c>
      <c r="I173" s="4" t="s">
        <v>292</v>
      </c>
      <c r="J173" s="7" t="s">
        <v>94</v>
      </c>
      <c r="K173" s="4" t="s">
        <v>50</v>
      </c>
      <c r="L173" s="4" t="s">
        <v>51</v>
      </c>
      <c r="M173"/>
    </row>
    <row r="174" spans="1:13" ht="60.75" thickBot="1" x14ac:dyDescent="0.3">
      <c r="A174" s="5" t="s">
        <v>2812</v>
      </c>
      <c r="B174" s="7" t="s">
        <v>69</v>
      </c>
      <c r="C174" s="7" t="s">
        <v>2239</v>
      </c>
      <c r="D174" s="4" t="s">
        <v>43</v>
      </c>
      <c r="E174" s="4" t="s">
        <v>44</v>
      </c>
      <c r="F174" s="4" t="s">
        <v>72</v>
      </c>
      <c r="G174" s="4" t="s">
        <v>46</v>
      </c>
      <c r="H174" s="4" t="s">
        <v>375</v>
      </c>
      <c r="I174" s="4" t="s">
        <v>292</v>
      </c>
      <c r="J174" s="7" t="s">
        <v>204</v>
      </c>
      <c r="K174" s="4" t="s">
        <v>50</v>
      </c>
      <c r="L174" s="4" t="s">
        <v>180</v>
      </c>
      <c r="M174"/>
    </row>
    <row r="175" spans="1:13" ht="60.75" thickBot="1" x14ac:dyDescent="0.3">
      <c r="A175" s="5" t="s">
        <v>2811</v>
      </c>
      <c r="B175" s="7" t="s">
        <v>69</v>
      </c>
      <c r="C175" s="7" t="s">
        <v>1313</v>
      </c>
      <c r="D175" s="4" t="s">
        <v>43</v>
      </c>
      <c r="E175" s="4" t="s">
        <v>291</v>
      </c>
      <c r="F175" s="4" t="s">
        <v>72</v>
      </c>
      <c r="G175" s="4" t="s">
        <v>46</v>
      </c>
      <c r="H175" s="4" t="s">
        <v>375</v>
      </c>
      <c r="I175" s="4" t="s">
        <v>292</v>
      </c>
      <c r="J175" s="7" t="s">
        <v>49</v>
      </c>
      <c r="K175" s="4" t="s">
        <v>50</v>
      </c>
      <c r="L175" s="4" t="s">
        <v>180</v>
      </c>
      <c r="M175"/>
    </row>
    <row r="176" spans="1:13" ht="75.75" thickBot="1" x14ac:dyDescent="0.3">
      <c r="A176" s="5" t="s">
        <v>2848</v>
      </c>
      <c r="B176" s="7" t="s">
        <v>69</v>
      </c>
      <c r="C176" s="7" t="s">
        <v>152</v>
      </c>
      <c r="D176" s="4" t="s">
        <v>43</v>
      </c>
      <c r="E176" s="4" t="s">
        <v>219</v>
      </c>
      <c r="F176" s="4" t="s">
        <v>45</v>
      </c>
      <c r="G176" s="4" t="s">
        <v>46</v>
      </c>
      <c r="H176" s="4" t="s">
        <v>47</v>
      </c>
      <c r="I176" s="4" t="s">
        <v>73</v>
      </c>
      <c r="J176" s="7" t="s">
        <v>74</v>
      </c>
      <c r="K176" s="4" t="s">
        <v>75</v>
      </c>
      <c r="L176" s="4" t="s">
        <v>180</v>
      </c>
      <c r="M176"/>
    </row>
    <row r="177" spans="1:13" ht="45.75" thickBot="1" x14ac:dyDescent="0.3">
      <c r="A177" s="5" t="s">
        <v>2831</v>
      </c>
      <c r="B177" s="7" t="s">
        <v>570</v>
      </c>
      <c r="C177" s="7" t="s">
        <v>570</v>
      </c>
      <c r="D177" s="4" t="s">
        <v>43</v>
      </c>
      <c r="E177" s="4" t="s">
        <v>219</v>
      </c>
      <c r="F177" s="4" t="s">
        <v>72</v>
      </c>
      <c r="G177" s="4" t="s">
        <v>46</v>
      </c>
      <c r="H177" s="4" t="s">
        <v>46</v>
      </c>
      <c r="I177" s="4" t="s">
        <v>261</v>
      </c>
      <c r="J177" s="7" t="s">
        <v>85</v>
      </c>
      <c r="K177" s="4" t="s">
        <v>263</v>
      </c>
      <c r="L177" s="4" t="s">
        <v>85</v>
      </c>
      <c r="M177"/>
    </row>
    <row r="178" spans="1:13" ht="60.75" thickBot="1" x14ac:dyDescent="0.3">
      <c r="A178" s="5" t="s">
        <v>2829</v>
      </c>
      <c r="B178" s="7" t="s">
        <v>91</v>
      </c>
      <c r="C178" s="7" t="s">
        <v>152</v>
      </c>
      <c r="D178" s="4" t="s">
        <v>43</v>
      </c>
      <c r="E178" s="4" t="s">
        <v>219</v>
      </c>
      <c r="F178" s="4" t="s">
        <v>72</v>
      </c>
      <c r="G178" s="4" t="s">
        <v>47</v>
      </c>
      <c r="H178" s="4" t="s">
        <v>165</v>
      </c>
      <c r="I178" s="4" t="s">
        <v>48</v>
      </c>
      <c r="J178" s="7" t="s">
        <v>49</v>
      </c>
      <c r="K178" s="4" t="s">
        <v>75</v>
      </c>
      <c r="L178" s="4" t="s">
        <v>95</v>
      </c>
      <c r="M178"/>
    </row>
    <row r="179" spans="1:13" ht="60.75" thickBot="1" x14ac:dyDescent="0.3">
      <c r="A179" s="5" t="s">
        <v>2828</v>
      </c>
      <c r="B179" s="7" t="s">
        <v>69</v>
      </c>
      <c r="C179" s="7" t="s">
        <v>2266</v>
      </c>
      <c r="D179" s="4" t="s">
        <v>43</v>
      </c>
      <c r="E179" s="4" t="s">
        <v>44</v>
      </c>
      <c r="F179" s="4" t="s">
        <v>72</v>
      </c>
      <c r="G179" s="4" t="s">
        <v>47</v>
      </c>
      <c r="H179" s="4" t="s">
        <v>47</v>
      </c>
      <c r="I179" s="4" t="s">
        <v>191</v>
      </c>
      <c r="J179" s="7" t="s">
        <v>94</v>
      </c>
      <c r="K179" s="4" t="s">
        <v>124</v>
      </c>
      <c r="L179" s="4" t="s">
        <v>112</v>
      </c>
      <c r="M179"/>
    </row>
    <row r="180" spans="1:13" ht="75.75" thickBot="1" x14ac:dyDescent="0.3">
      <c r="A180" s="5" t="s">
        <v>2807</v>
      </c>
      <c r="B180" s="7" t="s">
        <v>69</v>
      </c>
      <c r="C180" s="7" t="s">
        <v>2173</v>
      </c>
      <c r="D180" s="4" t="s">
        <v>43</v>
      </c>
      <c r="E180" s="4" t="s">
        <v>291</v>
      </c>
      <c r="F180" s="4" t="s">
        <v>72</v>
      </c>
      <c r="G180" s="4" t="s">
        <v>47</v>
      </c>
      <c r="H180" s="4" t="s">
        <v>47</v>
      </c>
      <c r="I180" s="4" t="s">
        <v>292</v>
      </c>
      <c r="J180" s="7" t="s">
        <v>74</v>
      </c>
      <c r="K180" s="4" t="s">
        <v>124</v>
      </c>
      <c r="L180" s="4" t="s">
        <v>51</v>
      </c>
      <c r="M180"/>
    </row>
    <row r="181" spans="1:13" ht="45.75" thickBot="1" x14ac:dyDescent="0.3">
      <c r="A181" s="5" t="s">
        <v>2818</v>
      </c>
      <c r="B181" s="7" t="s">
        <v>69</v>
      </c>
      <c r="C181" s="7" t="s">
        <v>2305</v>
      </c>
      <c r="D181" s="4" t="s">
        <v>43</v>
      </c>
      <c r="E181" s="4" t="s">
        <v>291</v>
      </c>
      <c r="F181" s="4" t="s">
        <v>72</v>
      </c>
      <c r="G181" s="4" t="s">
        <v>46</v>
      </c>
      <c r="H181" s="4" t="s">
        <v>165</v>
      </c>
      <c r="I181" s="4" t="s">
        <v>261</v>
      </c>
      <c r="J181" s="7" t="s">
        <v>85</v>
      </c>
      <c r="K181" s="4" t="s">
        <v>263</v>
      </c>
      <c r="L181" s="4" t="s">
        <v>85</v>
      </c>
      <c r="M181"/>
    </row>
    <row r="182" spans="1:13" ht="60.75" thickBot="1" x14ac:dyDescent="0.3">
      <c r="A182" s="5" t="s">
        <v>2797</v>
      </c>
      <c r="B182" s="7" t="s">
        <v>69</v>
      </c>
      <c r="C182" s="7" t="s">
        <v>2049</v>
      </c>
      <c r="D182" s="4" t="s">
        <v>43</v>
      </c>
      <c r="E182" s="4" t="s">
        <v>44</v>
      </c>
      <c r="F182" s="4" t="s">
        <v>72</v>
      </c>
      <c r="G182" s="4" t="s">
        <v>46</v>
      </c>
      <c r="H182" s="4" t="s">
        <v>46</v>
      </c>
      <c r="I182" s="4" t="s">
        <v>191</v>
      </c>
      <c r="J182" s="7" t="s">
        <v>49</v>
      </c>
      <c r="K182" s="4" t="s">
        <v>75</v>
      </c>
      <c r="L182" s="4" t="s">
        <v>112</v>
      </c>
      <c r="M182"/>
    </row>
    <row r="183" spans="1:13" ht="60.75" thickBot="1" x14ac:dyDescent="0.3">
      <c r="A183" s="5" t="s">
        <v>2824</v>
      </c>
      <c r="B183" s="7" t="s">
        <v>122</v>
      </c>
      <c r="C183" s="7" t="s">
        <v>1469</v>
      </c>
      <c r="D183" s="4" t="s">
        <v>93</v>
      </c>
      <c r="E183" s="4" t="s">
        <v>219</v>
      </c>
      <c r="F183" s="4" t="s">
        <v>45</v>
      </c>
      <c r="G183" s="4" t="s">
        <v>46</v>
      </c>
      <c r="H183" s="4" t="s">
        <v>46</v>
      </c>
      <c r="I183" s="4" t="s">
        <v>191</v>
      </c>
      <c r="J183" s="7" t="s">
        <v>94</v>
      </c>
      <c r="K183" s="4" t="s">
        <v>75</v>
      </c>
      <c r="L183" s="4" t="s">
        <v>112</v>
      </c>
      <c r="M183"/>
    </row>
    <row r="184" spans="1:13" ht="60.75" thickBot="1" x14ac:dyDescent="0.3">
      <c r="A184" s="5" t="s">
        <v>2825</v>
      </c>
      <c r="B184" s="7" t="s">
        <v>137</v>
      </c>
      <c r="C184" s="7" t="s">
        <v>152</v>
      </c>
      <c r="D184" s="4" t="s">
        <v>43</v>
      </c>
      <c r="E184" s="4" t="s">
        <v>44</v>
      </c>
      <c r="F184" s="4" t="s">
        <v>45</v>
      </c>
      <c r="G184" s="4" t="s">
        <v>47</v>
      </c>
      <c r="H184" s="4" t="s">
        <v>47</v>
      </c>
      <c r="I184" s="4" t="s">
        <v>48</v>
      </c>
      <c r="J184" s="7" t="s">
        <v>94</v>
      </c>
      <c r="K184" s="4" t="s">
        <v>124</v>
      </c>
      <c r="L184" s="4" t="s">
        <v>112</v>
      </c>
      <c r="M184"/>
    </row>
    <row r="185" spans="1:13" ht="60.75" thickBot="1" x14ac:dyDescent="0.3">
      <c r="A185" s="5" t="s">
        <v>2837</v>
      </c>
      <c r="B185" s="7" t="s">
        <v>91</v>
      </c>
      <c r="C185" s="7" t="s">
        <v>262</v>
      </c>
      <c r="D185" s="4" t="s">
        <v>93</v>
      </c>
      <c r="E185" s="4" t="s">
        <v>44</v>
      </c>
      <c r="F185" s="4" t="s">
        <v>72</v>
      </c>
      <c r="G185" s="4" t="s">
        <v>47</v>
      </c>
      <c r="H185" s="4" t="s">
        <v>46</v>
      </c>
      <c r="I185" s="4" t="s">
        <v>73</v>
      </c>
      <c r="J185" s="7" t="s">
        <v>49</v>
      </c>
      <c r="K185" s="4" t="s">
        <v>75</v>
      </c>
      <c r="L185" s="4" t="s">
        <v>95</v>
      </c>
      <c r="M185"/>
    </row>
    <row r="186" spans="1:13" ht="60.75" thickBot="1" x14ac:dyDescent="0.3">
      <c r="A186" s="5" t="s">
        <v>2842</v>
      </c>
      <c r="B186" s="7" t="s">
        <v>69</v>
      </c>
      <c r="C186" s="7" t="s">
        <v>152</v>
      </c>
      <c r="D186" s="4" t="s">
        <v>43</v>
      </c>
      <c r="E186" s="4" t="s">
        <v>44</v>
      </c>
      <c r="F186" s="4" t="s">
        <v>72</v>
      </c>
      <c r="G186" s="4" t="s">
        <v>47</v>
      </c>
      <c r="H186" s="4" t="s">
        <v>46</v>
      </c>
      <c r="I186" s="4" t="s">
        <v>73</v>
      </c>
      <c r="J186" s="7" t="s">
        <v>94</v>
      </c>
      <c r="K186" s="4" t="s">
        <v>75</v>
      </c>
      <c r="L186" s="4" t="s">
        <v>180</v>
      </c>
      <c r="M186"/>
    </row>
    <row r="187" spans="1:13" ht="60.75" thickBot="1" x14ac:dyDescent="0.3">
      <c r="A187" s="5" t="s">
        <v>2835</v>
      </c>
      <c r="B187" s="7" t="s">
        <v>91</v>
      </c>
      <c r="C187" s="7" t="s">
        <v>2500</v>
      </c>
      <c r="D187" s="4" t="s">
        <v>43</v>
      </c>
      <c r="E187" s="4" t="s">
        <v>44</v>
      </c>
      <c r="F187" s="4" t="s">
        <v>72</v>
      </c>
      <c r="G187" s="4" t="s">
        <v>46</v>
      </c>
      <c r="H187" s="4" t="s">
        <v>46</v>
      </c>
      <c r="I187" s="4" t="s">
        <v>73</v>
      </c>
      <c r="J187" s="7" t="s">
        <v>49</v>
      </c>
      <c r="K187" s="4" t="s">
        <v>75</v>
      </c>
      <c r="L187" s="4" t="s">
        <v>95</v>
      </c>
      <c r="M187"/>
    </row>
    <row r="188" spans="1:13" ht="60.75" thickBot="1" x14ac:dyDescent="0.3">
      <c r="A188" s="5" t="s">
        <v>2816</v>
      </c>
      <c r="B188" s="7" t="s">
        <v>69</v>
      </c>
      <c r="C188" s="7" t="s">
        <v>2283</v>
      </c>
      <c r="D188" s="4" t="s">
        <v>93</v>
      </c>
      <c r="E188" s="4" t="s">
        <v>71</v>
      </c>
      <c r="F188" s="4" t="s">
        <v>72</v>
      </c>
      <c r="G188" s="4" t="s">
        <v>47</v>
      </c>
      <c r="H188" s="4" t="s">
        <v>47</v>
      </c>
      <c r="I188" s="4" t="s">
        <v>73</v>
      </c>
      <c r="J188" s="7" t="s">
        <v>49</v>
      </c>
      <c r="K188" s="4" t="s">
        <v>75</v>
      </c>
      <c r="L188" s="4" t="s">
        <v>112</v>
      </c>
      <c r="M188"/>
    </row>
    <row r="189" spans="1:13" ht="45.75" thickBot="1" x14ac:dyDescent="0.3">
      <c r="A189" s="5" t="s">
        <v>2808</v>
      </c>
      <c r="B189" s="7" t="s">
        <v>69</v>
      </c>
      <c r="C189" s="7" t="s">
        <v>888</v>
      </c>
      <c r="D189" s="4" t="s">
        <v>43</v>
      </c>
      <c r="E189" s="4" t="s">
        <v>44</v>
      </c>
      <c r="F189" s="4" t="s">
        <v>72</v>
      </c>
      <c r="G189" s="4" t="s">
        <v>46</v>
      </c>
      <c r="H189" s="4" t="s">
        <v>47</v>
      </c>
      <c r="I189" s="4" t="s">
        <v>292</v>
      </c>
      <c r="J189" s="7" t="s">
        <v>204</v>
      </c>
      <c r="K189" s="4" t="s">
        <v>124</v>
      </c>
      <c r="L189" s="4" t="s">
        <v>51</v>
      </c>
      <c r="M189"/>
    </row>
    <row r="190" spans="1:13" ht="60.75" thickBot="1" x14ac:dyDescent="0.3">
      <c r="A190" s="5" t="s">
        <v>2821</v>
      </c>
      <c r="B190" s="7" t="s">
        <v>2346</v>
      </c>
      <c r="C190" s="7" t="s">
        <v>2347</v>
      </c>
      <c r="D190" s="4" t="s">
        <v>93</v>
      </c>
      <c r="E190" s="4" t="s">
        <v>528</v>
      </c>
      <c r="F190" s="4" t="s">
        <v>72</v>
      </c>
      <c r="G190" s="4" t="s">
        <v>46</v>
      </c>
      <c r="H190" s="4" t="s">
        <v>47</v>
      </c>
      <c r="I190" s="4" t="s">
        <v>48</v>
      </c>
      <c r="J190" s="7" t="s">
        <v>94</v>
      </c>
      <c r="K190" s="4" t="s">
        <v>124</v>
      </c>
      <c r="L190" s="4" t="s">
        <v>51</v>
      </c>
      <c r="M190"/>
    </row>
    <row r="191" spans="1:13" ht="60.75" thickBot="1" x14ac:dyDescent="0.3">
      <c r="A191" s="5" t="s">
        <v>2802</v>
      </c>
      <c r="B191" s="7" t="s">
        <v>69</v>
      </c>
      <c r="C191" s="7" t="s">
        <v>307</v>
      </c>
      <c r="D191" s="4" t="s">
        <v>43</v>
      </c>
      <c r="E191" s="4" t="s">
        <v>219</v>
      </c>
      <c r="F191" s="4" t="s">
        <v>72</v>
      </c>
      <c r="G191" s="4" t="s">
        <v>46</v>
      </c>
      <c r="H191" s="4" t="s">
        <v>46</v>
      </c>
      <c r="I191" s="4" t="s">
        <v>48</v>
      </c>
      <c r="J191" s="7" t="s">
        <v>49</v>
      </c>
      <c r="K191" s="4" t="s">
        <v>75</v>
      </c>
      <c r="L191" s="4" t="s">
        <v>51</v>
      </c>
      <c r="M191"/>
    </row>
    <row r="192" spans="1:13" ht="45.75" thickBot="1" x14ac:dyDescent="0.3">
      <c r="A192" s="5" t="s">
        <v>2803</v>
      </c>
      <c r="B192" s="7" t="s">
        <v>69</v>
      </c>
      <c r="C192" s="7" t="s">
        <v>152</v>
      </c>
      <c r="D192" s="4" t="s">
        <v>43</v>
      </c>
      <c r="E192" s="4" t="s">
        <v>513</v>
      </c>
      <c r="F192" s="4" t="s">
        <v>72</v>
      </c>
      <c r="G192" s="4" t="s">
        <v>46</v>
      </c>
      <c r="H192" s="4" t="s">
        <v>46</v>
      </c>
      <c r="I192" s="4" t="s">
        <v>73</v>
      </c>
      <c r="J192" s="7" t="s">
        <v>204</v>
      </c>
      <c r="K192" s="4" t="s">
        <v>75</v>
      </c>
      <c r="L192" s="4" t="s">
        <v>51</v>
      </c>
      <c r="M192"/>
    </row>
    <row r="193" spans="1:13" ht="75.75" thickBot="1" x14ac:dyDescent="0.3">
      <c r="A193" s="5" t="s">
        <v>2801</v>
      </c>
      <c r="B193" s="7" t="s">
        <v>69</v>
      </c>
      <c r="C193" s="7" t="s">
        <v>682</v>
      </c>
      <c r="D193" s="4" t="s">
        <v>630</v>
      </c>
      <c r="E193" s="4" t="s">
        <v>71</v>
      </c>
      <c r="F193" s="4" t="s">
        <v>72</v>
      </c>
      <c r="G193" s="4" t="s">
        <v>46</v>
      </c>
      <c r="H193" s="4" t="s">
        <v>47</v>
      </c>
      <c r="I193" s="4" t="s">
        <v>292</v>
      </c>
      <c r="J193" s="7" t="s">
        <v>74</v>
      </c>
      <c r="K193" s="4" t="s">
        <v>124</v>
      </c>
      <c r="L193" s="4" t="s">
        <v>51</v>
      </c>
      <c r="M193"/>
    </row>
    <row r="194" spans="1:13" ht="60.75" thickBot="1" x14ac:dyDescent="0.3">
      <c r="A194" s="5" t="s">
        <v>2813</v>
      </c>
      <c r="B194" s="7" t="s">
        <v>69</v>
      </c>
      <c r="C194" s="7" t="s">
        <v>152</v>
      </c>
      <c r="D194" s="4" t="s">
        <v>43</v>
      </c>
      <c r="E194" s="4" t="s">
        <v>44</v>
      </c>
      <c r="F194" s="4" t="s">
        <v>72</v>
      </c>
      <c r="G194" s="4" t="s">
        <v>47</v>
      </c>
      <c r="H194" s="4" t="s">
        <v>375</v>
      </c>
      <c r="I194" s="4" t="s">
        <v>292</v>
      </c>
      <c r="J194" s="7" t="s">
        <v>49</v>
      </c>
      <c r="K194" s="4" t="s">
        <v>50</v>
      </c>
      <c r="L194" s="4" t="s">
        <v>585</v>
      </c>
      <c r="M194"/>
    </row>
    <row r="195" spans="1:13" ht="60.75" thickBot="1" x14ac:dyDescent="0.3">
      <c r="A195" s="5" t="s">
        <v>2810</v>
      </c>
      <c r="B195" s="7" t="s">
        <v>2211</v>
      </c>
      <c r="C195" s="7" t="s">
        <v>2212</v>
      </c>
      <c r="D195" s="4" t="s">
        <v>43</v>
      </c>
      <c r="E195" s="4" t="s">
        <v>44</v>
      </c>
      <c r="F195" s="4" t="s">
        <v>45</v>
      </c>
      <c r="G195" s="4" t="s">
        <v>46</v>
      </c>
      <c r="H195" s="4" t="s">
        <v>165</v>
      </c>
      <c r="I195" s="4" t="s">
        <v>48</v>
      </c>
      <c r="J195" s="7" t="s">
        <v>94</v>
      </c>
      <c r="K195" s="4" t="s">
        <v>124</v>
      </c>
      <c r="L195" s="4" t="s">
        <v>51</v>
      </c>
      <c r="M195"/>
    </row>
    <row r="196" spans="1:13" ht="75.75" thickBot="1" x14ac:dyDescent="0.3">
      <c r="A196" s="5" t="s">
        <v>2833</v>
      </c>
      <c r="B196" s="7" t="s">
        <v>69</v>
      </c>
      <c r="C196" s="7" t="s">
        <v>2474</v>
      </c>
      <c r="D196" s="4" t="s">
        <v>43</v>
      </c>
      <c r="E196" s="4" t="s">
        <v>219</v>
      </c>
      <c r="F196" s="4" t="s">
        <v>45</v>
      </c>
      <c r="G196" s="4" t="s">
        <v>46</v>
      </c>
      <c r="H196" s="4" t="s">
        <v>47</v>
      </c>
      <c r="I196" s="4" t="s">
        <v>48</v>
      </c>
      <c r="J196" s="7" t="s">
        <v>94</v>
      </c>
      <c r="K196" s="4" t="s">
        <v>124</v>
      </c>
      <c r="L196" s="4" t="s">
        <v>112</v>
      </c>
      <c r="M196"/>
    </row>
    <row r="197" spans="1:13" ht="75.75" thickBot="1" x14ac:dyDescent="0.3">
      <c r="A197" s="5" t="s">
        <v>2846</v>
      </c>
      <c r="B197" s="7" t="s">
        <v>69</v>
      </c>
      <c r="C197" s="7" t="s">
        <v>2552</v>
      </c>
      <c r="D197" s="4" t="s">
        <v>43</v>
      </c>
      <c r="E197" s="4" t="s">
        <v>219</v>
      </c>
      <c r="F197" s="4" t="s">
        <v>72</v>
      </c>
      <c r="G197" s="4" t="s">
        <v>46</v>
      </c>
      <c r="H197" s="4" t="s">
        <v>46</v>
      </c>
      <c r="I197" s="4" t="s">
        <v>73</v>
      </c>
      <c r="J197" s="7" t="s">
        <v>74</v>
      </c>
      <c r="K197" s="4" t="s">
        <v>75</v>
      </c>
      <c r="L197" s="4" t="s">
        <v>51</v>
      </c>
      <c r="M197"/>
    </row>
    <row r="198" spans="1:13" ht="60.75" thickBot="1" x14ac:dyDescent="0.3">
      <c r="A198" s="5" t="s">
        <v>2805</v>
      </c>
      <c r="B198" s="7" t="s">
        <v>69</v>
      </c>
      <c r="C198" s="7" t="s">
        <v>570</v>
      </c>
      <c r="D198" s="4" t="s">
        <v>43</v>
      </c>
      <c r="E198" s="4" t="s">
        <v>219</v>
      </c>
      <c r="F198" s="4" t="s">
        <v>72</v>
      </c>
      <c r="G198" s="4" t="s">
        <v>46</v>
      </c>
      <c r="H198" s="4" t="s">
        <v>375</v>
      </c>
      <c r="I198" s="4" t="s">
        <v>292</v>
      </c>
      <c r="J198" s="7" t="s">
        <v>204</v>
      </c>
      <c r="K198" s="4" t="s">
        <v>50</v>
      </c>
      <c r="L198" s="4" t="s">
        <v>180</v>
      </c>
      <c r="M198"/>
    </row>
    <row r="199" spans="1:13" ht="60.75" thickBot="1" x14ac:dyDescent="0.3">
      <c r="A199" s="5" t="s">
        <v>2799</v>
      </c>
      <c r="B199" s="7" t="s">
        <v>69</v>
      </c>
      <c r="C199" s="7" t="s">
        <v>152</v>
      </c>
      <c r="D199" s="4" t="s">
        <v>43</v>
      </c>
      <c r="E199" s="4" t="s">
        <v>44</v>
      </c>
      <c r="F199" s="4" t="s">
        <v>72</v>
      </c>
      <c r="G199" s="4" t="s">
        <v>46</v>
      </c>
      <c r="H199" s="4" t="s">
        <v>47</v>
      </c>
      <c r="I199" s="4" t="s">
        <v>48</v>
      </c>
      <c r="J199" s="7" t="s">
        <v>94</v>
      </c>
      <c r="K199" s="4" t="s">
        <v>75</v>
      </c>
      <c r="L199" s="4" t="s">
        <v>51</v>
      </c>
      <c r="M199"/>
    </row>
    <row r="200" spans="1:13" ht="60.75" thickBot="1" x14ac:dyDescent="0.3">
      <c r="A200" s="5" t="s">
        <v>2827</v>
      </c>
      <c r="B200" s="7" t="s">
        <v>69</v>
      </c>
      <c r="C200" s="7" t="s">
        <v>152</v>
      </c>
      <c r="D200" s="4" t="s">
        <v>93</v>
      </c>
      <c r="E200" s="4" t="s">
        <v>513</v>
      </c>
      <c r="F200" s="4" t="s">
        <v>72</v>
      </c>
      <c r="G200" s="4" t="s">
        <v>46</v>
      </c>
      <c r="H200" s="4" t="s">
        <v>46</v>
      </c>
      <c r="I200" s="4" t="s">
        <v>48</v>
      </c>
      <c r="J200" s="7" t="s">
        <v>94</v>
      </c>
      <c r="K200" s="4" t="s">
        <v>75</v>
      </c>
      <c r="L200" s="4" t="s">
        <v>95</v>
      </c>
      <c r="M200"/>
    </row>
    <row r="201" spans="1:13" ht="60.75" thickBot="1" x14ac:dyDescent="0.3">
      <c r="A201" s="5" t="s">
        <v>2832</v>
      </c>
      <c r="B201" s="7" t="s">
        <v>69</v>
      </c>
      <c r="C201" s="7" t="s">
        <v>2460</v>
      </c>
      <c r="D201" s="4" t="s">
        <v>43</v>
      </c>
      <c r="E201" s="4" t="s">
        <v>219</v>
      </c>
      <c r="F201" s="4" t="s">
        <v>72</v>
      </c>
      <c r="G201" s="4" t="s">
        <v>46</v>
      </c>
      <c r="H201" s="4" t="s">
        <v>47</v>
      </c>
      <c r="I201" s="4" t="s">
        <v>48</v>
      </c>
      <c r="J201" s="7" t="s">
        <v>94</v>
      </c>
      <c r="K201" s="4" t="s">
        <v>75</v>
      </c>
      <c r="L201" s="4" t="s">
        <v>51</v>
      </c>
      <c r="M201"/>
    </row>
    <row r="202" spans="1:13" ht="60.75" thickBot="1" x14ac:dyDescent="0.3">
      <c r="A202" s="5" t="s">
        <v>2804</v>
      </c>
      <c r="B202" s="7" t="s">
        <v>69</v>
      </c>
      <c r="C202" s="7" t="s">
        <v>1443</v>
      </c>
      <c r="D202" s="4" t="s">
        <v>43</v>
      </c>
      <c r="E202" s="4" t="s">
        <v>528</v>
      </c>
      <c r="F202" s="4" t="s">
        <v>72</v>
      </c>
      <c r="G202" s="4" t="s">
        <v>375</v>
      </c>
      <c r="H202" s="4" t="s">
        <v>375</v>
      </c>
      <c r="I202" s="4" t="s">
        <v>292</v>
      </c>
      <c r="J202" s="7" t="s">
        <v>49</v>
      </c>
      <c r="K202" s="4" t="s">
        <v>50</v>
      </c>
      <c r="L202" s="4" t="s">
        <v>180</v>
      </c>
      <c r="M202"/>
    </row>
    <row r="203" spans="1:13" ht="60.75" thickBot="1" x14ac:dyDescent="0.3">
      <c r="A203" s="5" t="s">
        <v>2817</v>
      </c>
      <c r="B203" s="7" t="s">
        <v>555</v>
      </c>
      <c r="C203" s="7" t="s">
        <v>2291</v>
      </c>
      <c r="D203" s="4" t="s">
        <v>43</v>
      </c>
      <c r="E203" s="4" t="s">
        <v>44</v>
      </c>
      <c r="F203" s="4" t="s">
        <v>72</v>
      </c>
      <c r="G203" s="4" t="s">
        <v>46</v>
      </c>
      <c r="H203" s="4" t="s">
        <v>47</v>
      </c>
      <c r="I203" s="4" t="s">
        <v>261</v>
      </c>
      <c r="J203" s="7" t="s">
        <v>85</v>
      </c>
      <c r="K203" s="4" t="s">
        <v>50</v>
      </c>
      <c r="L203" s="4" t="s">
        <v>180</v>
      </c>
      <c r="M203"/>
    </row>
    <row r="204" spans="1:13" ht="45.75" thickBot="1" x14ac:dyDescent="0.3">
      <c r="A204" s="5" t="s">
        <v>2823</v>
      </c>
      <c r="B204" s="7" t="s">
        <v>69</v>
      </c>
      <c r="C204" s="7" t="s">
        <v>2373</v>
      </c>
      <c r="D204" s="4" t="s">
        <v>43</v>
      </c>
      <c r="E204" s="4" t="s">
        <v>44</v>
      </c>
      <c r="F204" s="4" t="s">
        <v>72</v>
      </c>
      <c r="G204" s="4" t="s">
        <v>46</v>
      </c>
      <c r="H204" s="4" t="s">
        <v>375</v>
      </c>
      <c r="I204" s="4" t="s">
        <v>292</v>
      </c>
      <c r="J204" s="7" t="s">
        <v>204</v>
      </c>
      <c r="K204" s="4" t="s">
        <v>50</v>
      </c>
      <c r="L204" s="4" t="s">
        <v>51</v>
      </c>
      <c r="M204"/>
    </row>
    <row r="205" spans="1:13" ht="60.75" thickBot="1" x14ac:dyDescent="0.3">
      <c r="A205" s="5" t="s">
        <v>2822</v>
      </c>
      <c r="B205" s="7" t="s">
        <v>122</v>
      </c>
      <c r="C205" s="7" t="s">
        <v>2361</v>
      </c>
      <c r="D205" s="4" t="s">
        <v>93</v>
      </c>
      <c r="E205" s="4" t="s">
        <v>1339</v>
      </c>
      <c r="F205" s="4" t="s">
        <v>72</v>
      </c>
      <c r="G205" s="4" t="s">
        <v>46</v>
      </c>
      <c r="H205" s="4" t="s">
        <v>47</v>
      </c>
      <c r="I205" s="4" t="s">
        <v>292</v>
      </c>
      <c r="J205" s="7" t="s">
        <v>94</v>
      </c>
      <c r="K205" s="4" t="s">
        <v>124</v>
      </c>
      <c r="L205" s="4" t="s">
        <v>51</v>
      </c>
      <c r="M205"/>
    </row>
    <row r="206" spans="1:13" ht="60.75" thickBot="1" x14ac:dyDescent="0.3">
      <c r="A206" s="5" t="s">
        <v>2834</v>
      </c>
      <c r="B206" s="7" t="s">
        <v>137</v>
      </c>
      <c r="C206" s="7" t="s">
        <v>1860</v>
      </c>
      <c r="D206" s="4" t="s">
        <v>93</v>
      </c>
      <c r="E206" s="4" t="s">
        <v>71</v>
      </c>
      <c r="F206" s="4" t="s">
        <v>72</v>
      </c>
      <c r="G206" s="4" t="s">
        <v>46</v>
      </c>
      <c r="H206" s="4" t="s">
        <v>47</v>
      </c>
      <c r="I206" s="4" t="s">
        <v>48</v>
      </c>
      <c r="J206" s="7" t="s">
        <v>94</v>
      </c>
      <c r="K206" s="4" t="s">
        <v>75</v>
      </c>
      <c r="L206" s="4" t="s">
        <v>180</v>
      </c>
      <c r="M206"/>
    </row>
    <row r="207" spans="1:13" ht="60.75" thickBot="1" x14ac:dyDescent="0.3">
      <c r="A207" s="5" t="s">
        <v>2826</v>
      </c>
      <c r="B207" s="7" t="s">
        <v>69</v>
      </c>
      <c r="C207" s="7" t="s">
        <v>2395</v>
      </c>
      <c r="D207" s="4" t="s">
        <v>43</v>
      </c>
      <c r="E207" s="4" t="s">
        <v>44</v>
      </c>
      <c r="F207" s="4" t="s">
        <v>45</v>
      </c>
      <c r="G207" s="4" t="s">
        <v>46</v>
      </c>
      <c r="H207" s="4" t="s">
        <v>47</v>
      </c>
      <c r="I207" s="4" t="s">
        <v>292</v>
      </c>
      <c r="J207" s="7" t="s">
        <v>49</v>
      </c>
      <c r="K207" s="4" t="s">
        <v>75</v>
      </c>
      <c r="L207" s="4" t="s">
        <v>180</v>
      </c>
      <c r="M207"/>
    </row>
    <row r="208" spans="1:13" ht="60.75" thickBot="1" x14ac:dyDescent="0.3">
      <c r="A208" s="5" t="s">
        <v>2845</v>
      </c>
      <c r="B208" s="7" t="s">
        <v>91</v>
      </c>
      <c r="C208" s="7" t="s">
        <v>457</v>
      </c>
      <c r="D208" s="4" t="s">
        <v>43</v>
      </c>
      <c r="E208" s="4" t="s">
        <v>291</v>
      </c>
      <c r="F208" s="4" t="s">
        <v>72</v>
      </c>
      <c r="G208" s="4" t="s">
        <v>46</v>
      </c>
      <c r="H208" s="4" t="s">
        <v>46</v>
      </c>
      <c r="I208" s="4" t="s">
        <v>191</v>
      </c>
      <c r="J208" s="7" t="s">
        <v>94</v>
      </c>
      <c r="K208" s="4" t="s">
        <v>458</v>
      </c>
      <c r="L208" s="4" t="s">
        <v>95</v>
      </c>
      <c r="M208"/>
    </row>
    <row r="209" spans="1:14" ht="60.75" thickBot="1" x14ac:dyDescent="0.3">
      <c r="A209" s="5" t="s">
        <v>2819</v>
      </c>
      <c r="B209" s="7" t="s">
        <v>69</v>
      </c>
      <c r="C209" s="7" t="s">
        <v>152</v>
      </c>
      <c r="D209" s="4" t="s">
        <v>43</v>
      </c>
      <c r="E209" s="4" t="s">
        <v>219</v>
      </c>
      <c r="F209" s="4" t="s">
        <v>72</v>
      </c>
      <c r="G209" s="4" t="s">
        <v>46</v>
      </c>
      <c r="H209" s="4" t="s">
        <v>47</v>
      </c>
      <c r="I209" s="4" t="s">
        <v>73</v>
      </c>
      <c r="J209" s="7" t="s">
        <v>94</v>
      </c>
      <c r="K209" s="4" t="s">
        <v>124</v>
      </c>
      <c r="L209" s="4" t="s">
        <v>51</v>
      </c>
      <c r="M209"/>
    </row>
    <row r="210" spans="1:14" ht="75.75" thickBot="1" x14ac:dyDescent="0.3">
      <c r="A210" s="5" t="s">
        <v>2806</v>
      </c>
      <c r="B210" s="7" t="s">
        <v>69</v>
      </c>
      <c r="C210" s="7" t="s">
        <v>1000</v>
      </c>
      <c r="D210" s="4" t="s">
        <v>43</v>
      </c>
      <c r="E210" s="4" t="s">
        <v>219</v>
      </c>
      <c r="F210" s="4" t="s">
        <v>72</v>
      </c>
      <c r="G210" s="4" t="s">
        <v>46</v>
      </c>
      <c r="H210" s="4" t="s">
        <v>47</v>
      </c>
      <c r="I210" s="4" t="s">
        <v>48</v>
      </c>
      <c r="J210" s="7" t="s">
        <v>74</v>
      </c>
      <c r="K210" s="4" t="s">
        <v>124</v>
      </c>
      <c r="L210" s="4" t="s">
        <v>51</v>
      </c>
      <c r="M210"/>
    </row>
    <row r="211" spans="1:14" ht="75.75" thickBot="1" x14ac:dyDescent="0.3">
      <c r="A211" s="5" t="s">
        <v>2840</v>
      </c>
      <c r="B211" s="7" t="s">
        <v>795</v>
      </c>
      <c r="C211" s="7" t="s">
        <v>2517</v>
      </c>
      <c r="D211" s="4" t="s">
        <v>43</v>
      </c>
      <c r="E211" s="4" t="s">
        <v>291</v>
      </c>
      <c r="F211" s="4" t="s">
        <v>72</v>
      </c>
      <c r="G211" s="4" t="s">
        <v>46</v>
      </c>
      <c r="H211" s="4" t="s">
        <v>47</v>
      </c>
      <c r="I211" s="4" t="s">
        <v>73</v>
      </c>
      <c r="J211" s="7" t="s">
        <v>74</v>
      </c>
      <c r="K211" s="4" t="s">
        <v>75</v>
      </c>
      <c r="L211" s="4" t="s">
        <v>180</v>
      </c>
      <c r="M211"/>
    </row>
    <row r="212" spans="1:14" ht="75.75" thickBot="1" x14ac:dyDescent="0.3">
      <c r="A212" s="5" t="s">
        <v>2800</v>
      </c>
      <c r="B212" s="7" t="s">
        <v>69</v>
      </c>
      <c r="C212" s="4" t="s">
        <v>1679</v>
      </c>
      <c r="D212" s="4" t="s">
        <v>93</v>
      </c>
      <c r="E212" s="4" t="s">
        <v>291</v>
      </c>
      <c r="F212" s="4" t="s">
        <v>72</v>
      </c>
      <c r="G212" s="4" t="s">
        <v>46</v>
      </c>
      <c r="H212" s="4" t="s">
        <v>47</v>
      </c>
      <c r="I212" s="4" t="s">
        <v>292</v>
      </c>
      <c r="J212" s="7" t="s">
        <v>49</v>
      </c>
      <c r="K212" s="4" t="s">
        <v>50</v>
      </c>
      <c r="L212" s="4" t="s">
        <v>498</v>
      </c>
      <c r="M212"/>
    </row>
    <row r="213" spans="1:14" ht="60.75" thickBot="1" x14ac:dyDescent="0.3">
      <c r="A213" s="5" t="s">
        <v>2798</v>
      </c>
      <c r="B213" s="7" t="s">
        <v>69</v>
      </c>
      <c r="C213" s="4" t="s">
        <v>152</v>
      </c>
      <c r="D213" s="4" t="s">
        <v>43</v>
      </c>
      <c r="E213" s="4" t="s">
        <v>219</v>
      </c>
      <c r="F213" s="4" t="s">
        <v>72</v>
      </c>
      <c r="G213" s="4" t="s">
        <v>46</v>
      </c>
      <c r="H213" s="4" t="s">
        <v>375</v>
      </c>
      <c r="I213" s="4" t="s">
        <v>292</v>
      </c>
      <c r="J213" s="7" t="s">
        <v>204</v>
      </c>
      <c r="K213" s="4" t="s">
        <v>50</v>
      </c>
      <c r="L213" s="4" t="s">
        <v>180</v>
      </c>
      <c r="M213"/>
    </row>
    <row r="214" spans="1:14" ht="75.75" thickBot="1" x14ac:dyDescent="0.3">
      <c r="A214" s="5" t="s">
        <v>2847</v>
      </c>
      <c r="B214" s="7" t="s">
        <v>69</v>
      </c>
      <c r="C214" s="4" t="s">
        <v>2566</v>
      </c>
      <c r="D214" s="4" t="s">
        <v>93</v>
      </c>
      <c r="E214" s="4" t="s">
        <v>291</v>
      </c>
      <c r="F214" s="4" t="s">
        <v>72</v>
      </c>
      <c r="G214" s="4" t="s">
        <v>46</v>
      </c>
      <c r="H214" s="4" t="s">
        <v>46</v>
      </c>
      <c r="I214" s="4" t="s">
        <v>73</v>
      </c>
      <c r="J214" s="7" t="s">
        <v>49</v>
      </c>
      <c r="K214" s="4" t="s">
        <v>124</v>
      </c>
      <c r="L214" s="4" t="s">
        <v>498</v>
      </c>
      <c r="M214"/>
    </row>
    <row r="215" spans="1:14" ht="60.75" thickBot="1" x14ac:dyDescent="0.3">
      <c r="A215" s="5" t="s">
        <v>2814</v>
      </c>
      <c r="B215" s="7" t="s">
        <v>69</v>
      </c>
      <c r="C215" s="4" t="s">
        <v>2266</v>
      </c>
      <c r="D215" s="4" t="s">
        <v>43</v>
      </c>
      <c r="E215" s="4" t="s">
        <v>44</v>
      </c>
      <c r="F215" s="4" t="s">
        <v>72</v>
      </c>
      <c r="G215" s="4" t="s">
        <v>47</v>
      </c>
      <c r="H215" s="4" t="s">
        <v>375</v>
      </c>
      <c r="I215" s="4" t="s">
        <v>73</v>
      </c>
      <c r="J215" s="7" t="s">
        <v>49</v>
      </c>
      <c r="K215" s="4" t="s">
        <v>75</v>
      </c>
      <c r="L215" s="4" t="s">
        <v>51</v>
      </c>
      <c r="M215"/>
    </row>
    <row r="216" spans="1:14" ht="75.75" thickBot="1" x14ac:dyDescent="0.3">
      <c r="A216" s="5" t="s">
        <v>2815</v>
      </c>
      <c r="B216" s="7" t="s">
        <v>69</v>
      </c>
      <c r="C216" s="4" t="s">
        <v>2276</v>
      </c>
      <c r="D216" s="4" t="s">
        <v>43</v>
      </c>
      <c r="E216" s="4" t="s">
        <v>71</v>
      </c>
      <c r="F216" s="4" t="s">
        <v>72</v>
      </c>
      <c r="G216" s="4" t="s">
        <v>46</v>
      </c>
      <c r="H216" s="4" t="s">
        <v>46</v>
      </c>
      <c r="I216" s="4" t="s">
        <v>73</v>
      </c>
      <c r="J216" s="7" t="s">
        <v>74</v>
      </c>
      <c r="K216" s="4" t="s">
        <v>75</v>
      </c>
      <c r="L216" s="4" t="s">
        <v>51</v>
      </c>
      <c r="M216"/>
    </row>
    <row r="217" spans="1:14" ht="60.75" thickBot="1" x14ac:dyDescent="0.3">
      <c r="A217" s="5" t="s">
        <v>2809</v>
      </c>
      <c r="B217" s="7" t="s">
        <v>69</v>
      </c>
      <c r="C217" s="4" t="s">
        <v>321</v>
      </c>
      <c r="D217" s="4" t="s">
        <v>93</v>
      </c>
      <c r="E217" s="4" t="s">
        <v>44</v>
      </c>
      <c r="F217" s="4" t="s">
        <v>72</v>
      </c>
      <c r="G217" s="4" t="s">
        <v>46</v>
      </c>
      <c r="H217" s="4" t="s">
        <v>46</v>
      </c>
      <c r="I217" s="4" t="s">
        <v>73</v>
      </c>
      <c r="J217" s="7" t="s">
        <v>49</v>
      </c>
      <c r="K217" s="4" t="s">
        <v>75</v>
      </c>
      <c r="L217" s="4" t="s">
        <v>51</v>
      </c>
      <c r="M217"/>
    </row>
    <row r="218" spans="1:14" ht="60.75" thickBot="1" x14ac:dyDescent="0.3">
      <c r="A218" s="5" t="s">
        <v>2830</v>
      </c>
      <c r="B218" s="7" t="s">
        <v>69</v>
      </c>
      <c r="C218" s="4" t="s">
        <v>2433</v>
      </c>
      <c r="D218" s="4" t="s">
        <v>93</v>
      </c>
      <c r="E218" s="4" t="s">
        <v>528</v>
      </c>
      <c r="F218" s="4" t="s">
        <v>72</v>
      </c>
      <c r="G218" s="4" t="s">
        <v>46</v>
      </c>
      <c r="H218" s="4" t="s">
        <v>165</v>
      </c>
      <c r="I218" s="4" t="s">
        <v>261</v>
      </c>
      <c r="J218" s="7" t="s">
        <v>85</v>
      </c>
      <c r="K218" s="4" t="s">
        <v>50</v>
      </c>
      <c r="L218" s="4" t="s">
        <v>95</v>
      </c>
      <c r="M218"/>
    </row>
    <row r="221" spans="1:14" ht="15.75" thickBot="1" x14ac:dyDescent="0.3"/>
    <row r="222" spans="1:14" ht="26.25" thickBot="1" x14ac:dyDescent="0.3">
      <c r="A222" s="6" t="s">
        <v>1</v>
      </c>
      <c r="B222" s="4"/>
      <c r="C222" s="4"/>
      <c r="D222" s="4"/>
      <c r="E222" s="4"/>
      <c r="F222" s="4"/>
      <c r="G222" s="4"/>
      <c r="H222" s="4"/>
      <c r="I222" s="4"/>
      <c r="J222" s="4"/>
      <c r="K222" s="4"/>
      <c r="L222" s="4"/>
    </row>
    <row r="223" spans="1:14" ht="115.5" thickBot="1" x14ac:dyDescent="0.3">
      <c r="A223" s="4"/>
      <c r="B223" s="4"/>
      <c r="C223" s="18" t="s">
        <v>2588</v>
      </c>
      <c r="D223" s="18"/>
      <c r="G223" s="18" t="s">
        <v>2589</v>
      </c>
      <c r="H223" s="7"/>
      <c r="I223" s="19" t="s">
        <v>2855</v>
      </c>
      <c r="J223" s="20"/>
      <c r="K223" s="18" t="s">
        <v>2590</v>
      </c>
      <c r="L223" s="7"/>
      <c r="M223" s="21" t="s">
        <v>2854</v>
      </c>
      <c r="N223" s="20"/>
    </row>
    <row r="224" spans="1:14" ht="45.75" thickBot="1" x14ac:dyDescent="0.3">
      <c r="A224" s="4" t="s">
        <v>41</v>
      </c>
      <c r="B224" s="4">
        <f>COUNTIF(B2:B218,"company staff")</f>
        <v>5</v>
      </c>
      <c r="C224" s="8" t="s">
        <v>43</v>
      </c>
      <c r="D224" s="8">
        <f>COUNTIF(D2:D218,"Male")</f>
        <v>125</v>
      </c>
      <c r="G224" s="7" t="s">
        <v>46</v>
      </c>
      <c r="H224" s="7">
        <f>COUNTIF(G2:G218,"Every day")</f>
        <v>151</v>
      </c>
      <c r="I224" s="20" t="s">
        <v>48</v>
      </c>
      <c r="J224" s="20">
        <f>COUNTIF(I2:I218,"Quite a bit")</f>
        <v>48</v>
      </c>
      <c r="K224" s="7" t="s">
        <v>49</v>
      </c>
      <c r="L224" s="7">
        <f>COUNTIF(J2:J218,"Practice with feedback")</f>
        <v>45</v>
      </c>
      <c r="M224" s="20" t="s">
        <v>46</v>
      </c>
      <c r="N224" s="20">
        <f>COUNTIF(H2:H218,"Every day")</f>
        <v>71</v>
      </c>
    </row>
    <row r="225" spans="1:14" ht="75.75" thickBot="1" x14ac:dyDescent="0.3">
      <c r="A225" s="4" t="s">
        <v>69</v>
      </c>
      <c r="B225" s="4">
        <f>COUNTIF(B2:B218,"Industry")</f>
        <v>102</v>
      </c>
      <c r="C225" s="7" t="s">
        <v>93</v>
      </c>
      <c r="D225" s="7">
        <f>COUNTIF(D2:D218,"Female")</f>
        <v>90</v>
      </c>
      <c r="G225" s="7" t="s">
        <v>47</v>
      </c>
      <c r="H225" s="7">
        <f>COUNTIF(G2:G218,"Every week")</f>
        <v>42</v>
      </c>
      <c r="I225" s="20" t="s">
        <v>73</v>
      </c>
      <c r="J225" s="20">
        <f>COUNTIF(I2:I218,"A lot")</f>
        <v>80</v>
      </c>
      <c r="K225" s="7" t="s">
        <v>74</v>
      </c>
      <c r="L225" s="7">
        <f>COUNTIF(J2:J218,"Professional development training")</f>
        <v>48</v>
      </c>
      <c r="M225" s="20" t="s">
        <v>47</v>
      </c>
      <c r="N225" s="20">
        <f>COUNTIF(H2:H218,"Every week")</f>
        <v>86</v>
      </c>
    </row>
    <row r="226" spans="1:14" ht="60.75" thickBot="1" x14ac:dyDescent="0.3">
      <c r="A226" s="4" t="s">
        <v>122</v>
      </c>
      <c r="B226" s="4">
        <f>COUNTIF(B2:B218,"Student: Undergraduate")</f>
        <v>25</v>
      </c>
      <c r="C226" s="7" t="s">
        <v>630</v>
      </c>
      <c r="D226" s="7">
        <f>COUNTIF(D2:D218,"Prefer not to say")</f>
        <v>2</v>
      </c>
      <c r="G226" s="7" t="s">
        <v>375</v>
      </c>
      <c r="H226" s="7">
        <f>COUNTIF(G2:G218,"Occasionally")</f>
        <v>11</v>
      </c>
      <c r="I226" s="20" t="s">
        <v>261</v>
      </c>
      <c r="J226" s="20">
        <f>COUNTIF(I2:I218,"Not at all")</f>
        <v>15</v>
      </c>
      <c r="K226" s="7" t="s">
        <v>94</v>
      </c>
      <c r="L226" s="7">
        <f>COUNTIF(J2:J218,"Training at university")</f>
        <v>79</v>
      </c>
      <c r="M226" s="20" t="s">
        <v>375</v>
      </c>
      <c r="N226" s="20">
        <f>COUNTIF(H2:H218,"Occasionally")</f>
        <v>28</v>
      </c>
    </row>
    <row r="227" spans="1:14" ht="45.75" thickBot="1" x14ac:dyDescent="0.3">
      <c r="A227" s="4" t="s">
        <v>569</v>
      </c>
      <c r="B227" s="4">
        <f>COUNTIF(B2:B218,"worker")</f>
        <v>2</v>
      </c>
      <c r="C227" s="4"/>
      <c r="D227" s="4"/>
      <c r="G227" s="14" t="s">
        <v>165</v>
      </c>
      <c r="H227" s="7">
        <f>COUNTIF(G2:G218,"Once a month")</f>
        <v>12</v>
      </c>
      <c r="I227" s="20" t="s">
        <v>292</v>
      </c>
      <c r="J227" s="20">
        <f>COUNTIF(I2:I218,"Some training")</f>
        <v>50</v>
      </c>
      <c r="K227" s="7" t="s">
        <v>204</v>
      </c>
      <c r="L227" s="7">
        <f>COUNTIF(J2:J218,"Training at high school")</f>
        <v>34</v>
      </c>
      <c r="M227" s="22" t="s">
        <v>165</v>
      </c>
      <c r="N227" s="20">
        <f>COUNTIF(H2:H218,"Once a month")</f>
        <v>28</v>
      </c>
    </row>
    <row r="228" spans="1:14" ht="45.75" thickBot="1" x14ac:dyDescent="0.3">
      <c r="A228" s="4" t="s">
        <v>91</v>
      </c>
      <c r="B228" s="4">
        <f>COUNTIF(B2:B218,"University Staff")</f>
        <v>28</v>
      </c>
      <c r="C228" s="4"/>
      <c r="D228" s="4"/>
      <c r="E228" s="4"/>
      <c r="F228" s="4"/>
      <c r="G228" s="4"/>
      <c r="H228" s="4"/>
      <c r="I228" s="20" t="s">
        <v>191</v>
      </c>
      <c r="J228" s="20">
        <f>COUNTIF(I2:I218,"Extensive training")</f>
        <v>24</v>
      </c>
      <c r="K228" s="7" t="s">
        <v>134</v>
      </c>
      <c r="L228" s="7">
        <v>11</v>
      </c>
    </row>
    <row r="229" spans="1:14" ht="26.25" thickBot="1" x14ac:dyDescent="0.3">
      <c r="A229" s="4" t="s">
        <v>668</v>
      </c>
      <c r="B229" s="4">
        <f>COUNTIF(B2:B218,"Legal")</f>
        <v>1</v>
      </c>
      <c r="C229" s="18" t="s">
        <v>2591</v>
      </c>
      <c r="D229" s="18"/>
      <c r="E229" s="4"/>
      <c r="F229" s="4"/>
      <c r="G229" s="4"/>
      <c r="H229" s="4"/>
      <c r="I229" s="4"/>
      <c r="J229" s="4"/>
      <c r="K229" s="4"/>
      <c r="L229" s="4"/>
    </row>
    <row r="230" spans="1:14" ht="77.25" thickBot="1" x14ac:dyDescent="0.3">
      <c r="A230" s="4" t="s">
        <v>389</v>
      </c>
      <c r="B230" s="4">
        <f>COUNTIF(B2:B218,"Technical")</f>
        <v>2</v>
      </c>
      <c r="C230" s="7" t="s">
        <v>44</v>
      </c>
      <c r="D230" s="7">
        <f>COUNTIF(E2:E218,"30-35")</f>
        <v>99</v>
      </c>
      <c r="E230" s="4"/>
      <c r="F230" s="4"/>
      <c r="G230" s="4"/>
      <c r="H230" s="4"/>
      <c r="I230" s="4"/>
      <c r="J230" s="4"/>
      <c r="K230" s="18" t="s">
        <v>2592</v>
      </c>
      <c r="L230" s="7"/>
    </row>
    <row r="231" spans="1:14" ht="30.75" thickBot="1" x14ac:dyDescent="0.3">
      <c r="A231" s="4" t="s">
        <v>614</v>
      </c>
      <c r="B231" s="4">
        <f>COUNTIF(B2:B218,"Unemployed")</f>
        <v>2</v>
      </c>
      <c r="C231" s="7" t="s">
        <v>71</v>
      </c>
      <c r="D231" s="7">
        <f>COUNTIF(E2:E218,"24-29")</f>
        <v>28</v>
      </c>
      <c r="F231" s="4"/>
      <c r="G231" s="4"/>
      <c r="H231" s="4"/>
      <c r="I231" s="4"/>
      <c r="J231" s="4"/>
      <c r="K231" s="7" t="s">
        <v>75</v>
      </c>
      <c r="L231" s="7">
        <f>COUNTIF(K2:K218,"Experienced")</f>
        <v>99</v>
      </c>
    </row>
    <row r="232" spans="1:14" ht="30.75" thickBot="1" x14ac:dyDescent="0.3">
      <c r="A232" s="4" t="s">
        <v>583</v>
      </c>
      <c r="B232" s="4">
        <f>COUNTIF(B2:B218,"employed")</f>
        <v>1</v>
      </c>
      <c r="C232" s="7" t="s">
        <v>219</v>
      </c>
      <c r="D232" s="7">
        <f>COUNTIF(E2:E218,"36-41")</f>
        <v>49</v>
      </c>
      <c r="F232" s="4"/>
      <c r="G232" s="4"/>
      <c r="H232" s="4"/>
      <c r="I232" s="4"/>
      <c r="J232" s="4"/>
      <c r="K232" s="7" t="s">
        <v>50</v>
      </c>
      <c r="L232" s="7">
        <f>COUNTIF(K2:K218,"A little")</f>
        <v>45</v>
      </c>
    </row>
    <row r="233" spans="1:14" ht="30.75" thickBot="1" x14ac:dyDescent="0.3">
      <c r="A233" s="4" t="s">
        <v>541</v>
      </c>
      <c r="B233" s="4">
        <f>COUNTIF(B2:B218,"Disabled")</f>
        <v>1</v>
      </c>
      <c r="C233" s="7" t="s">
        <v>513</v>
      </c>
      <c r="D233" s="7">
        <f>COUNTIF(E2:E218,"48-53")</f>
        <v>11</v>
      </c>
      <c r="F233" s="4"/>
      <c r="G233" s="4"/>
      <c r="H233" s="4"/>
      <c r="I233" s="4"/>
      <c r="J233" s="4"/>
      <c r="K233" s="7" t="s">
        <v>124</v>
      </c>
      <c r="L233" s="7">
        <f>COUNTIF(K2:K218,"Medium level")</f>
        <v>44</v>
      </c>
    </row>
    <row r="234" spans="1:14" ht="45.75" thickBot="1" x14ac:dyDescent="0.3">
      <c r="A234" s="4" t="s">
        <v>137</v>
      </c>
      <c r="B234" s="4">
        <f>COUNTIF(B2:B218,"Student: Master")</f>
        <v>30</v>
      </c>
      <c r="C234" s="7" t="s">
        <v>291</v>
      </c>
      <c r="D234" s="7">
        <f>COUNTIF(E2:E218,"42-47")</f>
        <v>19</v>
      </c>
      <c r="F234" s="4"/>
      <c r="G234" s="4"/>
      <c r="H234" s="4"/>
      <c r="I234" s="4"/>
      <c r="J234" s="4"/>
      <c r="K234" s="7" t="s">
        <v>263</v>
      </c>
      <c r="L234" s="7">
        <f>COUNTIF(K2:K218,"Not experienced")</f>
        <v>13</v>
      </c>
    </row>
    <row r="235" spans="1:14" ht="45.75" thickBot="1" x14ac:dyDescent="0.3">
      <c r="A235" s="4" t="s">
        <v>555</v>
      </c>
      <c r="B235" s="4">
        <f>COUNTIF(B2:B218,"Self Employed")</f>
        <v>2</v>
      </c>
      <c r="C235" s="7" t="s">
        <v>528</v>
      </c>
      <c r="D235" s="7">
        <f>COUNTIF(E2:E218,"54+")</f>
        <v>6</v>
      </c>
      <c r="F235" s="4"/>
      <c r="G235" s="4"/>
      <c r="H235" s="4"/>
      <c r="I235" s="4"/>
      <c r="J235" s="4"/>
      <c r="K235" s="7" t="s">
        <v>458</v>
      </c>
      <c r="L235" s="7">
        <f>COUNTIF(K2:K218,"Highly experienced")</f>
        <v>16</v>
      </c>
    </row>
    <row r="236" spans="1:14" ht="30.75" thickBot="1" x14ac:dyDescent="0.3">
      <c r="A236" s="4" t="s">
        <v>511</v>
      </c>
      <c r="B236" s="4">
        <f>COUNTIF(B2:B218,"not a student")</f>
        <v>1</v>
      </c>
      <c r="C236" s="4"/>
      <c r="D236" s="4"/>
      <c r="E236" s="4"/>
      <c r="F236" s="4"/>
      <c r="G236" s="4"/>
      <c r="H236" s="4"/>
      <c r="I236" s="4"/>
      <c r="J236" s="4"/>
      <c r="K236" s="4"/>
      <c r="L236" s="4"/>
    </row>
    <row r="237" spans="1:14" ht="64.5" thickBot="1" x14ac:dyDescent="0.3">
      <c r="A237" s="4" t="s">
        <v>526</v>
      </c>
      <c r="B237" s="4">
        <f>COUNTIF(B2:B218,"retired")</f>
        <v>2</v>
      </c>
      <c r="C237" s="18" t="s">
        <v>1687</v>
      </c>
      <c r="D237" s="18"/>
      <c r="E237" s="4"/>
      <c r="F237" s="4"/>
      <c r="G237" s="4"/>
      <c r="H237" s="4"/>
      <c r="I237" s="4"/>
      <c r="J237" s="4"/>
      <c r="K237" s="18" t="s">
        <v>2594</v>
      </c>
      <c r="L237" s="7"/>
    </row>
    <row r="238" spans="1:14" ht="45.75" thickBot="1" x14ac:dyDescent="0.3">
      <c r="A238" s="4" t="s">
        <v>628</v>
      </c>
      <c r="B238" s="4">
        <f>COUNTIF(B2:B218,"Teacher")</f>
        <v>1</v>
      </c>
      <c r="C238" s="7" t="s">
        <v>2593</v>
      </c>
      <c r="D238" s="7">
        <f>COUNTIF(F2:F218,"Yes")</f>
        <v>184</v>
      </c>
      <c r="F238" s="4"/>
      <c r="G238" s="4"/>
      <c r="H238" s="4"/>
      <c r="I238" s="4"/>
      <c r="J238" s="4"/>
      <c r="K238" s="7" t="s">
        <v>51</v>
      </c>
      <c r="L238" s="7">
        <f>COUNTIF(L2:L218,"Project presentation")</f>
        <v>78</v>
      </c>
    </row>
    <row r="239" spans="1:14" ht="30.75" thickBot="1" x14ac:dyDescent="0.3">
      <c r="A239" s="4" t="s">
        <v>2853</v>
      </c>
      <c r="B239" s="4">
        <f>COUNTIF(B2:B218,"freelancer")</f>
        <v>2</v>
      </c>
      <c r="C239" s="7" t="s">
        <v>2595</v>
      </c>
      <c r="D239" s="7">
        <f>COUNTIF(F2:F218,"No")</f>
        <v>33</v>
      </c>
      <c r="F239" s="4"/>
      <c r="G239" s="4"/>
      <c r="H239" s="4"/>
      <c r="I239" s="4"/>
      <c r="J239" s="4"/>
      <c r="K239" s="7" t="s">
        <v>585</v>
      </c>
      <c r="L239" s="7">
        <f>COUNTIF(L2:L218,"Pitching an idea")</f>
        <v>12</v>
      </c>
    </row>
    <row r="240" spans="1:14" ht="30.75" thickBot="1" x14ac:dyDescent="0.3">
      <c r="A240" s="4" t="s">
        <v>2211</v>
      </c>
      <c r="B240" s="4">
        <f>COUNTIF(B2:B218,"Accountant")</f>
        <v>1</v>
      </c>
      <c r="C240" s="4"/>
      <c r="D240" s="4"/>
      <c r="E240" s="4"/>
      <c r="F240" s="4"/>
      <c r="G240" s="4"/>
      <c r="H240" s="4"/>
      <c r="I240" s="4"/>
      <c r="J240" s="4"/>
      <c r="K240" s="7" t="s">
        <v>112</v>
      </c>
      <c r="L240" s="7">
        <f>COUNTIF(L2:L218,"Seminar")</f>
        <v>36</v>
      </c>
    </row>
    <row r="241" spans="1:12" ht="60.75" thickBot="1" x14ac:dyDescent="0.3">
      <c r="A241" s="4" t="s">
        <v>2346</v>
      </c>
      <c r="B241" s="4">
        <f>COUNTIF(B2:B218,"None of the above")</f>
        <v>1</v>
      </c>
      <c r="C241" s="4"/>
      <c r="D241" s="6" t="s">
        <v>752</v>
      </c>
      <c r="E241" s="4"/>
      <c r="F241" s="4"/>
      <c r="G241" s="4"/>
      <c r="H241" s="4"/>
      <c r="I241" s="4"/>
      <c r="J241" s="4"/>
      <c r="K241" s="7" t="s">
        <v>498</v>
      </c>
      <c r="L241" s="7">
        <f>COUNTIF(L2:L218,"Presentation for a general audience")</f>
        <v>8</v>
      </c>
    </row>
    <row r="242" spans="1:12" ht="15.75" thickBot="1" x14ac:dyDescent="0.3">
      <c r="A242" s="4" t="s">
        <v>570</v>
      </c>
      <c r="B242" s="4">
        <f>COUNTIF(B2:B218,"Retail")</f>
        <v>1</v>
      </c>
      <c r="C242" s="4"/>
      <c r="D242" s="4"/>
      <c r="E242" s="4"/>
      <c r="F242" s="4"/>
      <c r="G242" s="4"/>
      <c r="H242" s="4"/>
      <c r="I242" s="4"/>
      <c r="J242" s="4"/>
      <c r="K242" s="7" t="s">
        <v>85</v>
      </c>
      <c r="L242" s="7">
        <f>COUNTIF(L2:L218,"None")</f>
        <v>8</v>
      </c>
    </row>
    <row r="243" spans="1:12" ht="60.75" thickBot="1" x14ac:dyDescent="0.3">
      <c r="A243" s="4" t="s">
        <v>1442</v>
      </c>
      <c r="B243" s="4">
        <f>COUNTIF(B2:B218,"Student: PhD")</f>
        <v>4</v>
      </c>
      <c r="C243" s="4"/>
      <c r="D243" s="4" t="s">
        <v>3024</v>
      </c>
      <c r="E243" s="4">
        <v>205</v>
      </c>
      <c r="F243" s="4"/>
      <c r="G243" s="4"/>
      <c r="H243" s="4"/>
      <c r="I243" s="4"/>
      <c r="J243" s="4"/>
      <c r="K243" s="7" t="s">
        <v>95</v>
      </c>
      <c r="L243" s="7">
        <f>COUNTIF(L2:L218,"Conference presentation")</f>
        <v>32</v>
      </c>
    </row>
    <row r="244" spans="1:12" ht="60.75" thickBot="1" x14ac:dyDescent="0.3">
      <c r="A244" s="4" t="s">
        <v>1365</v>
      </c>
      <c r="B244" s="4">
        <f>COUNTIF(B2:B218,"salesman")</f>
        <v>1</v>
      </c>
      <c r="C244" s="4"/>
      <c r="D244" s="4" t="s">
        <v>3025</v>
      </c>
      <c r="E244" s="4">
        <v>8</v>
      </c>
      <c r="F244" s="4"/>
      <c r="G244" s="4"/>
      <c r="H244" s="4"/>
      <c r="I244" s="4"/>
      <c r="J244" s="4"/>
      <c r="K244" s="7" t="s">
        <v>180</v>
      </c>
      <c r="L244" s="7">
        <f>COUNTIF(L2:L218,"Course work presentation")</f>
        <v>40</v>
      </c>
    </row>
    <row r="245" spans="1:12" ht="45.75" thickBot="1" x14ac:dyDescent="0.3">
      <c r="A245" s="4" t="s">
        <v>1014</v>
      </c>
      <c r="B245" s="4">
        <f>COUNTIF(B2:B218,"Nanny")</f>
        <v>1</v>
      </c>
      <c r="C245" s="4"/>
      <c r="D245" s="4" t="s">
        <v>3026</v>
      </c>
      <c r="E245" s="4">
        <v>1</v>
      </c>
      <c r="F245" s="4"/>
      <c r="G245" s="4"/>
      <c r="H245" s="4"/>
      <c r="I245" s="4"/>
      <c r="J245" s="4"/>
      <c r="K245" s="7" t="s">
        <v>293</v>
      </c>
      <c r="L245" s="7">
        <f>COUNTIF(L2:L218,"Outreach presentation")</f>
        <v>3</v>
      </c>
    </row>
    <row r="246" spans="1:12" ht="30.75" thickBot="1" x14ac:dyDescent="0.3">
      <c r="A246" s="16" t="s">
        <v>389</v>
      </c>
      <c r="B246" s="4">
        <f>COUNTIF(B2:B218,"Technical")</f>
        <v>2</v>
      </c>
      <c r="C246" s="4"/>
      <c r="D246" s="4" t="s">
        <v>3027</v>
      </c>
      <c r="E246" s="4">
        <v>3</v>
      </c>
      <c r="F246" s="4"/>
      <c r="G246" s="4"/>
      <c r="H246" s="4"/>
      <c r="I246" s="4"/>
      <c r="J246" s="4"/>
      <c r="K246" s="4"/>
      <c r="L246" s="4"/>
    </row>
    <row r="247" spans="1:12" ht="15.75" thickBot="1" x14ac:dyDescent="0.3">
      <c r="A247" s="4"/>
      <c r="B247" s="4"/>
      <c r="C247" s="4"/>
      <c r="D247" s="4"/>
      <c r="E247" s="4"/>
      <c r="F247" s="4"/>
      <c r="G247" s="4"/>
      <c r="H247" s="4"/>
      <c r="I247" s="4"/>
      <c r="J247" s="4"/>
    </row>
  </sheetData>
  <sortState ref="A50:L106">
    <sortCondition ref="A50:A106"/>
  </sortState>
  <conditionalFormatting sqref="A222:A247">
    <cfRule type="duplicateValues" dxfId="0"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14" workbookViewId="0">
      <selection activeCell="F1" sqref="F1:G1048576"/>
    </sheetView>
  </sheetViews>
  <sheetFormatPr defaultRowHeight="15" x14ac:dyDescent="0.25"/>
  <cols>
    <col min="1" max="1" width="15.28515625" style="5" customWidth="1"/>
    <col min="2" max="2" width="31" style="13" bestFit="1" customWidth="1"/>
    <col min="3" max="3" width="19.85546875" style="13" bestFit="1" customWidth="1"/>
    <col min="4" max="4" width="23" style="13" bestFit="1" customWidth="1"/>
    <col min="5" max="5" width="28.140625" style="13" bestFit="1" customWidth="1"/>
    <col min="6" max="6" width="235.5703125" style="23" bestFit="1" customWidth="1"/>
    <col min="7" max="7" width="131.7109375" style="23" bestFit="1" customWidth="1"/>
  </cols>
  <sheetData>
    <row r="1" spans="1:7" ht="75.75" thickBot="1" x14ac:dyDescent="0.3">
      <c r="A1" s="4" t="s">
        <v>2856</v>
      </c>
      <c r="B1" s="7" t="s">
        <v>12</v>
      </c>
      <c r="C1" s="7" t="s">
        <v>13</v>
      </c>
      <c r="D1" s="7" t="s">
        <v>14</v>
      </c>
      <c r="E1" s="7" t="s">
        <v>15</v>
      </c>
      <c r="F1" s="20" t="s">
        <v>22</v>
      </c>
      <c r="G1" s="20" t="s">
        <v>22</v>
      </c>
    </row>
    <row r="2" spans="1:7" ht="30.75" thickBot="1" x14ac:dyDescent="0.3">
      <c r="A2" s="4" t="s">
        <v>2630</v>
      </c>
      <c r="B2" s="7" t="s">
        <v>529</v>
      </c>
      <c r="C2" s="7" t="s">
        <v>530</v>
      </c>
      <c r="D2" s="7" t="s">
        <v>531</v>
      </c>
      <c r="E2" s="7" t="s">
        <v>532</v>
      </c>
      <c r="F2" s="20" t="s">
        <v>533</v>
      </c>
      <c r="G2" s="20" t="s">
        <v>534</v>
      </c>
    </row>
    <row r="3" spans="1:7" ht="45.75" thickBot="1" x14ac:dyDescent="0.3">
      <c r="A3" s="4" t="s">
        <v>2611</v>
      </c>
      <c r="B3" s="7" t="s">
        <v>277</v>
      </c>
      <c r="C3" s="7" t="s">
        <v>278</v>
      </c>
      <c r="D3" s="7" t="s">
        <v>279</v>
      </c>
      <c r="E3" s="7" t="s">
        <v>280</v>
      </c>
      <c r="F3" s="20" t="s">
        <v>281</v>
      </c>
      <c r="G3" s="20" t="s">
        <v>282</v>
      </c>
    </row>
    <row r="4" spans="1:7" ht="90.75" thickBot="1" x14ac:dyDescent="0.3">
      <c r="A4" s="4" t="s">
        <v>2639</v>
      </c>
      <c r="B4" s="7" t="s">
        <v>658</v>
      </c>
      <c r="C4" s="7" t="s">
        <v>659</v>
      </c>
      <c r="D4" s="7" t="s">
        <v>660</v>
      </c>
      <c r="E4" s="7" t="s">
        <v>661</v>
      </c>
      <c r="F4" s="20" t="s">
        <v>662</v>
      </c>
      <c r="G4" s="20" t="s">
        <v>663</v>
      </c>
    </row>
    <row r="5" spans="1:7" ht="45.75" thickBot="1" x14ac:dyDescent="0.3">
      <c r="A5" s="4" t="s">
        <v>2626</v>
      </c>
      <c r="B5" s="7" t="s">
        <v>472</v>
      </c>
      <c r="C5" s="7" t="s">
        <v>473</v>
      </c>
      <c r="D5" s="7" t="s">
        <v>474</v>
      </c>
      <c r="E5" s="7" t="s">
        <v>475</v>
      </c>
      <c r="F5" s="20" t="s">
        <v>476</v>
      </c>
      <c r="G5" s="20" t="s">
        <v>477</v>
      </c>
    </row>
    <row r="6" spans="1:7" ht="60.75" thickBot="1" x14ac:dyDescent="0.3">
      <c r="A6" s="4" t="s">
        <v>2607</v>
      </c>
      <c r="B6" s="7" t="s">
        <v>220</v>
      </c>
      <c r="C6" s="7" t="s">
        <v>221</v>
      </c>
      <c r="D6" s="7" t="s">
        <v>222</v>
      </c>
      <c r="E6" s="7" t="s">
        <v>223</v>
      </c>
      <c r="F6" s="20" t="s">
        <v>224</v>
      </c>
      <c r="G6" s="20" t="s">
        <v>225</v>
      </c>
    </row>
    <row r="7" spans="1:7" ht="60.75" thickBot="1" x14ac:dyDescent="0.3">
      <c r="A7" s="4" t="s">
        <v>2632</v>
      </c>
      <c r="B7" s="7" t="s">
        <v>557</v>
      </c>
      <c r="C7" s="7" t="s">
        <v>558</v>
      </c>
      <c r="D7" s="7" t="s">
        <v>559</v>
      </c>
      <c r="E7" s="7" t="s">
        <v>560</v>
      </c>
      <c r="F7" s="20" t="s">
        <v>561</v>
      </c>
      <c r="G7" s="20" t="s">
        <v>562</v>
      </c>
    </row>
    <row r="8" spans="1:7" ht="60.75" thickBot="1" x14ac:dyDescent="0.3">
      <c r="A8" s="4" t="s">
        <v>2596</v>
      </c>
      <c r="B8" s="7" t="s">
        <v>52</v>
      </c>
      <c r="C8" s="7" t="s">
        <v>53</v>
      </c>
      <c r="D8" s="7" t="s">
        <v>54</v>
      </c>
      <c r="E8" s="7" t="s">
        <v>55</v>
      </c>
      <c r="F8" s="20" t="s">
        <v>59</v>
      </c>
      <c r="G8" s="20" t="s">
        <v>60</v>
      </c>
    </row>
    <row r="9" spans="1:7" ht="45.75" thickBot="1" x14ac:dyDescent="0.3">
      <c r="A9" s="4" t="s">
        <v>2606</v>
      </c>
      <c r="B9" s="7" t="s">
        <v>205</v>
      </c>
      <c r="C9" s="7" t="s">
        <v>206</v>
      </c>
      <c r="D9" s="7" t="s">
        <v>207</v>
      </c>
      <c r="E9" s="7" t="s">
        <v>208</v>
      </c>
      <c r="F9" s="20" t="s">
        <v>209</v>
      </c>
      <c r="G9" s="20" t="s">
        <v>210</v>
      </c>
    </row>
    <row r="10" spans="1:7" ht="45.75" thickBot="1" x14ac:dyDescent="0.3">
      <c r="A10" s="4" t="s">
        <v>2603</v>
      </c>
      <c r="B10" s="7" t="s">
        <v>166</v>
      </c>
      <c r="C10" s="7" t="s">
        <v>167</v>
      </c>
      <c r="D10" s="7" t="s">
        <v>168</v>
      </c>
      <c r="E10" s="7" t="s">
        <v>169</v>
      </c>
      <c r="F10" s="20" t="s">
        <v>170</v>
      </c>
      <c r="G10" s="20" t="s">
        <v>171</v>
      </c>
    </row>
    <row r="11" spans="1:7" ht="195.75" thickBot="1" x14ac:dyDescent="0.3">
      <c r="A11" s="4" t="s">
        <v>2598</v>
      </c>
      <c r="B11" s="7" t="s">
        <v>96</v>
      </c>
      <c r="C11" s="7" t="s">
        <v>97</v>
      </c>
      <c r="D11" s="7" t="s">
        <v>98</v>
      </c>
      <c r="E11" s="7" t="s">
        <v>99</v>
      </c>
      <c r="F11" s="20" t="s">
        <v>102</v>
      </c>
      <c r="G11" s="20" t="s">
        <v>103</v>
      </c>
    </row>
    <row r="12" spans="1:7" ht="60.75" thickBot="1" x14ac:dyDescent="0.3">
      <c r="A12" s="4" t="s">
        <v>2599</v>
      </c>
      <c r="B12" s="7" t="s">
        <v>113</v>
      </c>
      <c r="C12" s="7" t="s">
        <v>114</v>
      </c>
      <c r="D12" s="7" t="s">
        <v>115</v>
      </c>
      <c r="E12" s="7" t="s">
        <v>116</v>
      </c>
      <c r="F12" s="20" t="s">
        <v>117</v>
      </c>
      <c r="G12" s="20" t="s">
        <v>118</v>
      </c>
    </row>
    <row r="13" spans="1:7" ht="105.75" thickBot="1" x14ac:dyDescent="0.3">
      <c r="A13" s="4" t="s">
        <v>2623</v>
      </c>
      <c r="B13" s="7" t="s">
        <v>431</v>
      </c>
      <c r="C13" s="7" t="s">
        <v>441</v>
      </c>
      <c r="D13" s="7" t="s">
        <v>433</v>
      </c>
      <c r="E13" s="7" t="s">
        <v>442</v>
      </c>
      <c r="F13" s="20" t="s">
        <v>443</v>
      </c>
      <c r="G13" s="20" t="s">
        <v>444</v>
      </c>
    </row>
    <row r="14" spans="1:7" ht="105.75" thickBot="1" x14ac:dyDescent="0.3">
      <c r="A14" s="4" t="s">
        <v>2622</v>
      </c>
      <c r="B14" s="7" t="s">
        <v>431</v>
      </c>
      <c r="C14" s="7" t="s">
        <v>432</v>
      </c>
      <c r="D14" s="7" t="s">
        <v>433</v>
      </c>
      <c r="E14" s="7" t="s">
        <v>434</v>
      </c>
      <c r="F14" s="20" t="s">
        <v>435</v>
      </c>
      <c r="G14" s="20" t="s">
        <v>436</v>
      </c>
    </row>
    <row r="15" spans="1:7" ht="60.75" thickBot="1" x14ac:dyDescent="0.3">
      <c r="A15" s="4" t="s">
        <v>2612</v>
      </c>
      <c r="B15" s="7" t="s">
        <v>294</v>
      </c>
      <c r="C15" s="7" t="s">
        <v>295</v>
      </c>
      <c r="D15" s="7" t="s">
        <v>296</v>
      </c>
      <c r="E15" s="7" t="s">
        <v>297</v>
      </c>
      <c r="F15" s="20" t="s">
        <v>298</v>
      </c>
      <c r="G15" s="20" t="s">
        <v>299</v>
      </c>
    </row>
    <row r="16" spans="1:7" ht="45.75" thickBot="1" x14ac:dyDescent="0.3">
      <c r="A16" s="4" t="s">
        <v>2633</v>
      </c>
      <c r="B16" s="7" t="s">
        <v>571</v>
      </c>
      <c r="C16" s="7" t="s">
        <v>572</v>
      </c>
      <c r="D16" s="7" t="s">
        <v>573</v>
      </c>
      <c r="E16" s="7" t="s">
        <v>574</v>
      </c>
      <c r="F16" s="20" t="s">
        <v>575</v>
      </c>
      <c r="G16" s="20" t="s">
        <v>576</v>
      </c>
    </row>
    <row r="17" spans="1:7" ht="45.75" thickBot="1" x14ac:dyDescent="0.3">
      <c r="A17" s="4" t="s">
        <v>2634</v>
      </c>
      <c r="B17" s="7" t="s">
        <v>586</v>
      </c>
      <c r="C17" s="7" t="s">
        <v>587</v>
      </c>
      <c r="D17" s="7" t="s">
        <v>588</v>
      </c>
      <c r="E17" s="7" t="s">
        <v>589</v>
      </c>
      <c r="F17" s="20" t="s">
        <v>590</v>
      </c>
      <c r="G17" s="20" t="s">
        <v>591</v>
      </c>
    </row>
    <row r="18" spans="1:7" ht="30.75" thickBot="1" x14ac:dyDescent="0.3">
      <c r="A18" s="4" t="s">
        <v>2616</v>
      </c>
      <c r="B18" s="7" t="s">
        <v>348</v>
      </c>
      <c r="C18" s="7" t="s">
        <v>349</v>
      </c>
      <c r="D18" s="7" t="s">
        <v>350</v>
      </c>
      <c r="E18" s="7" t="s">
        <v>351</v>
      </c>
      <c r="F18" s="20" t="s">
        <v>352</v>
      </c>
      <c r="G18" s="20" t="s">
        <v>353</v>
      </c>
    </row>
    <row r="19" spans="1:7" ht="45.75" thickBot="1" x14ac:dyDescent="0.3">
      <c r="A19" s="4" t="s">
        <v>2601</v>
      </c>
      <c r="B19" s="7" t="s">
        <v>139</v>
      </c>
      <c r="C19" s="7" t="s">
        <v>140</v>
      </c>
      <c r="D19" s="7" t="s">
        <v>141</v>
      </c>
      <c r="E19" s="7" t="s">
        <v>142</v>
      </c>
      <c r="F19" s="20" t="s">
        <v>143</v>
      </c>
      <c r="G19" s="20" t="s">
        <v>144</v>
      </c>
    </row>
    <row r="20" spans="1:7" ht="409.6" thickBot="1" x14ac:dyDescent="0.3">
      <c r="A20" s="4" t="s">
        <v>2627</v>
      </c>
      <c r="B20" s="7" t="s">
        <v>485</v>
      </c>
      <c r="C20" s="7" t="s">
        <v>486</v>
      </c>
      <c r="D20" s="7" t="s">
        <v>487</v>
      </c>
      <c r="E20" s="7" t="s">
        <v>488</v>
      </c>
      <c r="F20" s="20" t="s">
        <v>489</v>
      </c>
      <c r="G20" s="20" t="s">
        <v>490</v>
      </c>
    </row>
    <row r="21" spans="1:7" ht="105.75" thickBot="1" x14ac:dyDescent="0.3">
      <c r="A21" s="4" t="s">
        <v>2637</v>
      </c>
      <c r="B21" s="7" t="s">
        <v>632</v>
      </c>
      <c r="C21" s="7" t="s">
        <v>633</v>
      </c>
      <c r="D21" s="7" t="s">
        <v>634</v>
      </c>
      <c r="E21" s="7" t="s">
        <v>635</v>
      </c>
      <c r="F21" s="20" t="s">
        <v>636</v>
      </c>
      <c r="G21" s="20" t="s">
        <v>637</v>
      </c>
    </row>
    <row r="22" spans="1:7" ht="135.75" thickBot="1" x14ac:dyDescent="0.3">
      <c r="A22" s="4" t="s">
        <v>2618</v>
      </c>
      <c r="B22" s="7" t="s">
        <v>376</v>
      </c>
      <c r="C22" s="7" t="s">
        <v>377</v>
      </c>
      <c r="D22" s="7" t="s">
        <v>378</v>
      </c>
      <c r="E22" s="7" t="s">
        <v>379</v>
      </c>
      <c r="F22" s="20" t="s">
        <v>380</v>
      </c>
      <c r="G22" s="20" t="s">
        <v>381</v>
      </c>
    </row>
    <row r="23" spans="1:7" ht="75.75" thickBot="1" x14ac:dyDescent="0.3">
      <c r="A23" s="4" t="s">
        <v>2597</v>
      </c>
      <c r="B23" s="7" t="s">
        <v>76</v>
      </c>
      <c r="C23" s="7" t="s">
        <v>77</v>
      </c>
      <c r="D23" s="7" t="s">
        <v>78</v>
      </c>
      <c r="E23" s="7" t="s">
        <v>79</v>
      </c>
      <c r="F23" s="20" t="s">
        <v>80</v>
      </c>
      <c r="G23" s="20" t="s">
        <v>81</v>
      </c>
    </row>
    <row r="24" spans="1:7" ht="30.75" thickBot="1" x14ac:dyDescent="0.3">
      <c r="A24" s="4" t="s">
        <v>2631</v>
      </c>
      <c r="B24" s="7" t="s">
        <v>542</v>
      </c>
      <c r="C24" s="7" t="s">
        <v>543</v>
      </c>
      <c r="D24" s="7" t="s">
        <v>544</v>
      </c>
      <c r="E24" s="7" t="s">
        <v>545</v>
      </c>
      <c r="F24" s="20" t="s">
        <v>546</v>
      </c>
      <c r="G24" s="20" t="s">
        <v>547</v>
      </c>
    </row>
    <row r="25" spans="1:7" ht="60.75" thickBot="1" x14ac:dyDescent="0.3">
      <c r="A25" s="4" t="s">
        <v>2638</v>
      </c>
      <c r="B25" s="7" t="s">
        <v>646</v>
      </c>
      <c r="C25" s="7" t="s">
        <v>647</v>
      </c>
      <c r="D25" s="7" t="s">
        <v>648</v>
      </c>
      <c r="E25" s="7" t="s">
        <v>649</v>
      </c>
      <c r="F25" s="20" t="s">
        <v>650</v>
      </c>
      <c r="G25" s="20" t="s">
        <v>651</v>
      </c>
    </row>
    <row r="26" spans="1:7" ht="30.75" thickBot="1" x14ac:dyDescent="0.3">
      <c r="A26" s="4" t="s">
        <v>2636</v>
      </c>
      <c r="B26" s="7" t="s">
        <v>616</v>
      </c>
      <c r="C26" s="7" t="s">
        <v>617</v>
      </c>
      <c r="D26" s="7" t="s">
        <v>618</v>
      </c>
      <c r="E26" s="7" t="s">
        <v>619</v>
      </c>
      <c r="F26" s="20" t="s">
        <v>620</v>
      </c>
      <c r="G26" s="20" t="s">
        <v>621</v>
      </c>
    </row>
    <row r="27" spans="1:7" ht="105.75" thickBot="1" x14ac:dyDescent="0.3">
      <c r="A27" s="4" t="s">
        <v>2644</v>
      </c>
      <c r="B27" s="7" t="s">
        <v>722</v>
      </c>
      <c r="C27" s="7" t="s">
        <v>723</v>
      </c>
      <c r="D27" s="7" t="s">
        <v>724</v>
      </c>
      <c r="E27" s="7" t="s">
        <v>725</v>
      </c>
      <c r="F27" s="20" t="s">
        <v>726</v>
      </c>
      <c r="G27" s="20" t="s">
        <v>727</v>
      </c>
    </row>
    <row r="28" spans="1:7" ht="60.75" thickBot="1" x14ac:dyDescent="0.3">
      <c r="A28" s="4" t="s">
        <v>2640</v>
      </c>
      <c r="B28" s="7" t="s">
        <v>669</v>
      </c>
      <c r="C28" s="7" t="s">
        <v>670</v>
      </c>
      <c r="D28" s="7" t="s">
        <v>671</v>
      </c>
      <c r="E28" s="7" t="s">
        <v>672</v>
      </c>
      <c r="F28" s="20" t="s">
        <v>673</v>
      </c>
      <c r="G28" s="20" t="s">
        <v>674</v>
      </c>
    </row>
    <row r="29" spans="1:7" ht="45.75" thickBot="1" x14ac:dyDescent="0.3">
      <c r="A29" s="4" t="s">
        <v>2619</v>
      </c>
      <c r="B29" s="7" t="s">
        <v>391</v>
      </c>
      <c r="C29" s="7" t="s">
        <v>392</v>
      </c>
      <c r="D29" s="7" t="s">
        <v>393</v>
      </c>
      <c r="E29" s="7" t="s">
        <v>394</v>
      </c>
      <c r="F29" s="20" t="s">
        <v>395</v>
      </c>
      <c r="G29" s="20" t="s">
        <v>396</v>
      </c>
    </row>
    <row r="30" spans="1:7" ht="75.75" thickBot="1" x14ac:dyDescent="0.3">
      <c r="A30" s="4" t="s">
        <v>2625</v>
      </c>
      <c r="B30" s="7" t="s">
        <v>459</v>
      </c>
      <c r="C30" s="7" t="s">
        <v>460</v>
      </c>
      <c r="D30" s="7" t="s">
        <v>461</v>
      </c>
      <c r="E30" s="7" t="s">
        <v>462</v>
      </c>
      <c r="F30" s="20" t="s">
        <v>463</v>
      </c>
      <c r="G30" s="20" t="s">
        <v>464</v>
      </c>
    </row>
    <row r="31" spans="1:7" ht="150.75" thickBot="1" x14ac:dyDescent="0.3">
      <c r="A31" s="4" t="s">
        <v>2602</v>
      </c>
      <c r="B31" s="7" t="s">
        <v>153</v>
      </c>
      <c r="C31" s="7" t="s">
        <v>154</v>
      </c>
      <c r="D31" s="7" t="s">
        <v>155</v>
      </c>
      <c r="E31" s="7" t="s">
        <v>99</v>
      </c>
      <c r="F31" s="20" t="s">
        <v>102</v>
      </c>
      <c r="G31" s="20" t="s">
        <v>156</v>
      </c>
    </row>
    <row r="32" spans="1:7" ht="195.75" thickBot="1" x14ac:dyDescent="0.3">
      <c r="A32" s="4" t="s">
        <v>2604</v>
      </c>
      <c r="B32" s="7" t="s">
        <v>153</v>
      </c>
      <c r="C32" s="7" t="s">
        <v>97</v>
      </c>
      <c r="D32" s="7" t="s">
        <v>98</v>
      </c>
      <c r="E32" s="7" t="s">
        <v>99</v>
      </c>
      <c r="F32" s="20" t="s">
        <v>181</v>
      </c>
      <c r="G32" s="20" t="s">
        <v>182</v>
      </c>
    </row>
    <row r="33" spans="1:7" ht="75.75" thickBot="1" x14ac:dyDescent="0.3">
      <c r="A33" s="4" t="s">
        <v>2621</v>
      </c>
      <c r="B33" s="7" t="s">
        <v>417</v>
      </c>
      <c r="C33" s="7" t="s">
        <v>418</v>
      </c>
      <c r="D33" s="7" t="s">
        <v>419</v>
      </c>
      <c r="E33" s="7" t="s">
        <v>420</v>
      </c>
      <c r="F33" s="20" t="s">
        <v>421</v>
      </c>
      <c r="G33" s="20" t="s">
        <v>422</v>
      </c>
    </row>
    <row r="34" spans="1:7" ht="270.75" thickBot="1" x14ac:dyDescent="0.3">
      <c r="A34" s="4" t="s">
        <v>2609</v>
      </c>
      <c r="B34" s="7" t="s">
        <v>247</v>
      </c>
      <c r="C34" s="7" t="s">
        <v>248</v>
      </c>
      <c r="D34" s="7" t="s">
        <v>249</v>
      </c>
      <c r="E34" s="7" t="s">
        <v>250</v>
      </c>
      <c r="F34" s="20" t="s">
        <v>251</v>
      </c>
      <c r="G34" s="20" t="s">
        <v>252</v>
      </c>
    </row>
    <row r="35" spans="1:7" ht="30.75" thickBot="1" x14ac:dyDescent="0.3">
      <c r="A35" s="4" t="s">
        <v>2615</v>
      </c>
      <c r="B35" s="7" t="s">
        <v>335</v>
      </c>
      <c r="C35" s="7" t="s">
        <v>336</v>
      </c>
      <c r="D35" s="7" t="s">
        <v>337</v>
      </c>
      <c r="E35" s="7" t="s">
        <v>338</v>
      </c>
      <c r="F35" s="20" t="s">
        <v>339</v>
      </c>
      <c r="G35" s="20" t="s">
        <v>340</v>
      </c>
    </row>
    <row r="36" spans="1:7" ht="45.75" thickBot="1" x14ac:dyDescent="0.3">
      <c r="A36" s="4" t="s">
        <v>2610</v>
      </c>
      <c r="B36" s="7" t="s">
        <v>264</v>
      </c>
      <c r="C36" s="7" t="s">
        <v>265</v>
      </c>
      <c r="D36" s="7" t="s">
        <v>266</v>
      </c>
      <c r="E36" s="7" t="s">
        <v>267</v>
      </c>
      <c r="F36" s="20" t="s">
        <v>268</v>
      </c>
      <c r="G36" s="20" t="s">
        <v>269</v>
      </c>
    </row>
    <row r="37" spans="1:7" ht="30.75" thickBot="1" x14ac:dyDescent="0.3">
      <c r="A37" s="4" t="s">
        <v>2641</v>
      </c>
      <c r="B37" s="7" t="s">
        <v>683</v>
      </c>
      <c r="C37" s="7" t="s">
        <v>684</v>
      </c>
      <c r="D37" s="7" t="s">
        <v>685</v>
      </c>
      <c r="E37" s="7" t="s">
        <v>686</v>
      </c>
      <c r="F37" s="20" t="s">
        <v>687</v>
      </c>
      <c r="G37" s="20" t="s">
        <v>688</v>
      </c>
    </row>
    <row r="38" spans="1:7" ht="15.75" thickBot="1" x14ac:dyDescent="0.3">
      <c r="A38" s="4" t="s">
        <v>2628</v>
      </c>
      <c r="B38" s="7" t="s">
        <v>499</v>
      </c>
      <c r="C38" s="7" t="s">
        <v>500</v>
      </c>
      <c r="D38" s="7" t="s">
        <v>501</v>
      </c>
      <c r="E38" s="7" t="s">
        <v>502</v>
      </c>
      <c r="F38" s="20" t="s">
        <v>503</v>
      </c>
      <c r="G38" s="20" t="s">
        <v>504</v>
      </c>
    </row>
    <row r="39" spans="1:7" ht="30.75" thickBot="1" x14ac:dyDescent="0.3">
      <c r="A39" s="4" t="s">
        <v>2642</v>
      </c>
      <c r="B39" s="7" t="s">
        <v>696</v>
      </c>
      <c r="C39" s="7" t="s">
        <v>697</v>
      </c>
      <c r="D39" s="7" t="s">
        <v>698</v>
      </c>
      <c r="E39" s="7" t="s">
        <v>699</v>
      </c>
      <c r="F39" s="20" t="s">
        <v>700</v>
      </c>
      <c r="G39" s="20" t="s">
        <v>700</v>
      </c>
    </row>
    <row r="40" spans="1:7" ht="45.75" thickBot="1" x14ac:dyDescent="0.3">
      <c r="A40" s="4" t="s">
        <v>2635</v>
      </c>
      <c r="B40" s="7" t="s">
        <v>599</v>
      </c>
      <c r="C40" s="7" t="s">
        <v>600</v>
      </c>
      <c r="D40" s="7" t="s">
        <v>601</v>
      </c>
      <c r="E40" s="7" t="s">
        <v>602</v>
      </c>
      <c r="F40" s="20" t="s">
        <v>603</v>
      </c>
      <c r="G40" s="20" t="s">
        <v>604</v>
      </c>
    </row>
    <row r="41" spans="1:7" ht="30.75" thickBot="1" x14ac:dyDescent="0.3">
      <c r="A41" s="4" t="s">
        <v>2620</v>
      </c>
      <c r="B41" s="7" t="s">
        <v>403</v>
      </c>
      <c r="C41" s="7" t="s">
        <v>404</v>
      </c>
      <c r="D41" s="7" t="s">
        <v>405</v>
      </c>
      <c r="E41" s="7" t="s">
        <v>406</v>
      </c>
      <c r="F41" s="20" t="s">
        <v>407</v>
      </c>
      <c r="G41" s="20" t="s">
        <v>408</v>
      </c>
    </row>
    <row r="42" spans="1:7" ht="30.75" thickBot="1" x14ac:dyDescent="0.3">
      <c r="A42" s="4" t="s">
        <v>2629</v>
      </c>
      <c r="B42" s="7" t="s">
        <v>514</v>
      </c>
      <c r="C42" s="7" t="s">
        <v>515</v>
      </c>
      <c r="D42" s="7" t="s">
        <v>516</v>
      </c>
      <c r="E42" s="7" t="s">
        <v>517</v>
      </c>
      <c r="F42" s="20" t="s">
        <v>518</v>
      </c>
      <c r="G42" s="20" t="s">
        <v>519</v>
      </c>
    </row>
    <row r="43" spans="1:7" ht="409.6" thickBot="1" x14ac:dyDescent="0.3">
      <c r="A43" s="4" t="s">
        <v>2608</v>
      </c>
      <c r="B43" s="7" t="s">
        <v>233</v>
      </c>
      <c r="C43" s="7" t="s">
        <v>234</v>
      </c>
      <c r="D43" s="7" t="s">
        <v>235</v>
      </c>
      <c r="E43" s="7" t="s">
        <v>236</v>
      </c>
      <c r="F43" s="20" t="s">
        <v>237</v>
      </c>
      <c r="G43" s="20" t="s">
        <v>238</v>
      </c>
    </row>
    <row r="44" spans="1:7" ht="45.75" thickBot="1" x14ac:dyDescent="0.3">
      <c r="A44" s="4" t="s">
        <v>2643</v>
      </c>
      <c r="B44" s="7" t="s">
        <v>707</v>
      </c>
      <c r="C44" s="7" t="s">
        <v>708</v>
      </c>
      <c r="D44" s="7" t="s">
        <v>709</v>
      </c>
      <c r="E44" s="7" t="s">
        <v>710</v>
      </c>
      <c r="F44" s="20" t="s">
        <v>711</v>
      </c>
      <c r="G44" s="20" t="s">
        <v>712</v>
      </c>
    </row>
    <row r="45" spans="1:7" ht="30.75" thickBot="1" x14ac:dyDescent="0.3">
      <c r="A45" s="4" t="s">
        <v>2617</v>
      </c>
      <c r="B45" s="7" t="s">
        <v>362</v>
      </c>
      <c r="C45" s="7" t="s">
        <v>363</v>
      </c>
      <c r="D45" s="7" t="s">
        <v>364</v>
      </c>
      <c r="E45" s="7" t="s">
        <v>365</v>
      </c>
      <c r="F45" s="20" t="s">
        <v>366</v>
      </c>
      <c r="G45" s="20" t="s">
        <v>366</v>
      </c>
    </row>
    <row r="46" spans="1:7" ht="180.75" thickBot="1" x14ac:dyDescent="0.3">
      <c r="A46" s="4" t="s">
        <v>2614</v>
      </c>
      <c r="B46" s="7" t="s">
        <v>322</v>
      </c>
      <c r="C46" s="7" t="s">
        <v>323</v>
      </c>
      <c r="D46" s="7" t="s">
        <v>324</v>
      </c>
      <c r="E46" s="7" t="s">
        <v>325</v>
      </c>
      <c r="F46" s="20" t="s">
        <v>326</v>
      </c>
      <c r="G46" s="20" t="s">
        <v>327</v>
      </c>
    </row>
    <row r="47" spans="1:7" ht="165.75" thickBot="1" x14ac:dyDescent="0.3">
      <c r="A47" s="4" t="s">
        <v>2613</v>
      </c>
      <c r="B47" s="7" t="s">
        <v>308</v>
      </c>
      <c r="C47" s="7" t="s">
        <v>309</v>
      </c>
      <c r="D47" s="7" t="s">
        <v>310</v>
      </c>
      <c r="E47" s="7" t="s">
        <v>311</v>
      </c>
      <c r="F47" s="20" t="s">
        <v>312</v>
      </c>
      <c r="G47" s="20" t="s">
        <v>313</v>
      </c>
    </row>
    <row r="48" spans="1:7" ht="60.75" thickBot="1" x14ac:dyDescent="0.3">
      <c r="A48" s="4" t="s">
        <v>2600</v>
      </c>
      <c r="B48" s="7" t="s">
        <v>125</v>
      </c>
      <c r="C48" s="7" t="s">
        <v>126</v>
      </c>
      <c r="D48" s="7" t="s">
        <v>127</v>
      </c>
      <c r="E48" s="7" t="s">
        <v>128</v>
      </c>
      <c r="F48" s="20" t="s">
        <v>129</v>
      </c>
      <c r="G48" s="20" t="s">
        <v>130</v>
      </c>
    </row>
    <row r="49" spans="1:7" ht="240.75" thickBot="1" x14ac:dyDescent="0.3">
      <c r="A49" s="4" t="s">
        <v>2605</v>
      </c>
      <c r="B49" s="7" t="s">
        <v>192</v>
      </c>
      <c r="C49" s="7" t="s">
        <v>153</v>
      </c>
      <c r="D49" s="7" t="s">
        <v>193</v>
      </c>
      <c r="E49" s="7" t="s">
        <v>194</v>
      </c>
      <c r="F49" s="20" t="s">
        <v>195</v>
      </c>
      <c r="G49" s="20" t="s">
        <v>196</v>
      </c>
    </row>
    <row r="50" spans="1:7" ht="15.75" thickBot="1" x14ac:dyDescent="0.3">
      <c r="A50" s="4" t="s">
        <v>2686</v>
      </c>
      <c r="B50" s="7" t="s">
        <v>1120</v>
      </c>
      <c r="C50" s="7" t="s">
        <v>1120</v>
      </c>
      <c r="D50" s="7" t="s">
        <v>1120</v>
      </c>
      <c r="E50" s="7" t="s">
        <v>1120</v>
      </c>
      <c r="F50" s="20" t="s">
        <v>1121</v>
      </c>
      <c r="G50" s="20" t="s">
        <v>1122</v>
      </c>
    </row>
    <row r="51" spans="1:7" ht="45.75" thickBot="1" x14ac:dyDescent="0.3">
      <c r="A51" s="4" t="s">
        <v>2703</v>
      </c>
      <c r="B51" s="7" t="s">
        <v>1278</v>
      </c>
      <c r="C51" s="7" t="s">
        <v>1279</v>
      </c>
      <c r="D51" s="7" t="s">
        <v>1280</v>
      </c>
      <c r="E51" s="7" t="s">
        <v>1281</v>
      </c>
      <c r="F51" s="20" t="s">
        <v>1273</v>
      </c>
      <c r="G51" s="20" t="s">
        <v>1282</v>
      </c>
    </row>
    <row r="52" spans="1:7" ht="45.75" thickBot="1" x14ac:dyDescent="0.3">
      <c r="A52" s="4" t="s">
        <v>2704</v>
      </c>
      <c r="B52" s="7" t="s">
        <v>1289</v>
      </c>
      <c r="C52" s="7" t="s">
        <v>1290</v>
      </c>
      <c r="D52" s="7" t="s">
        <v>1291</v>
      </c>
      <c r="E52" s="7" t="s">
        <v>1292</v>
      </c>
      <c r="F52" s="20" t="s">
        <v>1293</v>
      </c>
      <c r="G52" s="20" t="s">
        <v>1294</v>
      </c>
    </row>
    <row r="53" spans="1:7" ht="15.75" thickBot="1" x14ac:dyDescent="0.3">
      <c r="A53" s="4" t="s">
        <v>2702</v>
      </c>
      <c r="B53" s="7" t="s">
        <v>1268</v>
      </c>
      <c r="C53" s="7" t="s">
        <v>1269</v>
      </c>
      <c r="D53" s="7" t="s">
        <v>1270</v>
      </c>
      <c r="E53" s="7" t="s">
        <v>1271</v>
      </c>
      <c r="F53" s="20" t="s">
        <v>1272</v>
      </c>
      <c r="G53" s="20" t="s">
        <v>1273</v>
      </c>
    </row>
    <row r="54" spans="1:7" ht="75.75" thickBot="1" x14ac:dyDescent="0.3">
      <c r="A54" s="4" t="s">
        <v>2683</v>
      </c>
      <c r="B54" s="7" t="s">
        <v>1096</v>
      </c>
      <c r="C54" s="7" t="s">
        <v>1097</v>
      </c>
      <c r="D54" s="7" t="s">
        <v>433</v>
      </c>
      <c r="E54" s="7" t="s">
        <v>1098</v>
      </c>
      <c r="F54" s="20" t="s">
        <v>1099</v>
      </c>
      <c r="G54" s="20" t="s">
        <v>1100</v>
      </c>
    </row>
    <row r="55" spans="1:7" ht="30.75" thickBot="1" x14ac:dyDescent="0.3">
      <c r="A55" s="4" t="s">
        <v>2707</v>
      </c>
      <c r="B55" s="7" t="s">
        <v>1326</v>
      </c>
      <c r="C55" s="7" t="s">
        <v>1327</v>
      </c>
      <c r="D55" s="7" t="s">
        <v>1328</v>
      </c>
      <c r="E55" s="7" t="s">
        <v>1329</v>
      </c>
      <c r="F55" s="20" t="s">
        <v>1330</v>
      </c>
      <c r="G55" s="20" t="s">
        <v>1331</v>
      </c>
    </row>
    <row r="56" spans="1:7" ht="30.75" thickBot="1" x14ac:dyDescent="0.3">
      <c r="A56" s="4" t="s">
        <v>2713</v>
      </c>
      <c r="B56" s="7" t="s">
        <v>1405</v>
      </c>
      <c r="C56" s="7" t="s">
        <v>1406</v>
      </c>
      <c r="D56" s="7" t="s">
        <v>1407</v>
      </c>
      <c r="E56" s="7" t="s">
        <v>1408</v>
      </c>
      <c r="F56" s="20" t="s">
        <v>1409</v>
      </c>
      <c r="G56" s="20" t="s">
        <v>1410</v>
      </c>
    </row>
    <row r="57" spans="1:7" ht="30.75" thickBot="1" x14ac:dyDescent="0.3">
      <c r="A57" s="4" t="s">
        <v>2655</v>
      </c>
      <c r="B57" s="7" t="s">
        <v>782</v>
      </c>
      <c r="C57" s="7" t="s">
        <v>783</v>
      </c>
      <c r="D57" s="7" t="s">
        <v>784</v>
      </c>
      <c r="E57" s="7" t="s">
        <v>785</v>
      </c>
      <c r="F57" s="20" t="s">
        <v>786</v>
      </c>
      <c r="G57" s="20" t="s">
        <v>787</v>
      </c>
    </row>
    <row r="58" spans="1:7" ht="45.75" thickBot="1" x14ac:dyDescent="0.3">
      <c r="A58" s="4" t="s">
        <v>2660</v>
      </c>
      <c r="B58" s="7" t="s">
        <v>848</v>
      </c>
      <c r="C58" s="7" t="s">
        <v>849</v>
      </c>
      <c r="D58" s="7" t="s">
        <v>850</v>
      </c>
      <c r="E58" s="7" t="s">
        <v>851</v>
      </c>
      <c r="F58" s="20" t="s">
        <v>852</v>
      </c>
      <c r="G58" s="20" t="s">
        <v>853</v>
      </c>
    </row>
    <row r="59" spans="1:7" ht="15.75" thickBot="1" x14ac:dyDescent="0.3">
      <c r="A59" s="4" t="s">
        <v>2653</v>
      </c>
      <c r="B59" s="7" t="s">
        <v>762</v>
      </c>
      <c r="C59" s="7" t="s">
        <v>763</v>
      </c>
      <c r="D59" s="7" t="s">
        <v>764</v>
      </c>
      <c r="E59" s="7" t="s">
        <v>765</v>
      </c>
      <c r="F59" s="20" t="s">
        <v>766</v>
      </c>
      <c r="G59" s="20" t="s">
        <v>767</v>
      </c>
    </row>
    <row r="60" spans="1:7" ht="30.75" thickBot="1" x14ac:dyDescent="0.3">
      <c r="A60" s="4" t="s">
        <v>2682</v>
      </c>
      <c r="B60" s="7" t="s">
        <v>1083</v>
      </c>
      <c r="C60" s="7" t="s">
        <v>1084</v>
      </c>
      <c r="D60" s="7" t="s">
        <v>1085</v>
      </c>
      <c r="E60" s="7" t="s">
        <v>1086</v>
      </c>
      <c r="F60" s="20" t="s">
        <v>1087</v>
      </c>
      <c r="G60" s="20" t="s">
        <v>1088</v>
      </c>
    </row>
    <row r="61" spans="1:7" ht="225.75" thickBot="1" x14ac:dyDescent="0.3">
      <c r="A61" s="4" t="s">
        <v>2689</v>
      </c>
      <c r="B61" s="7" t="s">
        <v>1138</v>
      </c>
      <c r="C61" s="7" t="s">
        <v>1139</v>
      </c>
      <c r="D61" s="7" t="s">
        <v>1139</v>
      </c>
      <c r="E61" s="7" t="s">
        <v>1140</v>
      </c>
      <c r="F61" s="20" t="s">
        <v>1141</v>
      </c>
      <c r="G61" s="20" t="s">
        <v>757</v>
      </c>
    </row>
    <row r="62" spans="1:7" ht="225.75" thickBot="1" x14ac:dyDescent="0.3">
      <c r="A62" s="4" t="s">
        <v>2690</v>
      </c>
      <c r="B62" s="7" t="s">
        <v>1138</v>
      </c>
      <c r="C62" s="7" t="s">
        <v>1139</v>
      </c>
      <c r="D62" s="7" t="s">
        <v>1139</v>
      </c>
      <c r="E62" s="7" t="s">
        <v>1140</v>
      </c>
      <c r="F62" s="20" t="s">
        <v>1145</v>
      </c>
      <c r="G62" s="20" t="s">
        <v>1146</v>
      </c>
    </row>
    <row r="63" spans="1:7" ht="60.75" thickBot="1" x14ac:dyDescent="0.3">
      <c r="A63" s="4" t="s">
        <v>2676</v>
      </c>
      <c r="B63" s="7" t="s">
        <v>1028</v>
      </c>
      <c r="C63" s="7" t="s">
        <v>1029</v>
      </c>
      <c r="D63" s="7" t="s">
        <v>1030</v>
      </c>
      <c r="E63" s="7" t="s">
        <v>1031</v>
      </c>
      <c r="F63" s="20" t="s">
        <v>1032</v>
      </c>
      <c r="G63" s="20" t="s">
        <v>1033</v>
      </c>
    </row>
    <row r="64" spans="1:7" ht="30.75" thickBot="1" x14ac:dyDescent="0.3">
      <c r="A64" s="4" t="s">
        <v>2706</v>
      </c>
      <c r="B64" s="7" t="s">
        <v>1314</v>
      </c>
      <c r="C64" s="7" t="s">
        <v>1315</v>
      </c>
      <c r="D64" s="7" t="s">
        <v>1316</v>
      </c>
      <c r="E64" s="7" t="s">
        <v>1317</v>
      </c>
      <c r="F64" s="20" t="s">
        <v>1318</v>
      </c>
      <c r="G64" s="20" t="s">
        <v>1318</v>
      </c>
    </row>
    <row r="65" spans="1:7" ht="75.75" thickBot="1" x14ac:dyDescent="0.3">
      <c r="A65" s="4" t="s">
        <v>2684</v>
      </c>
      <c r="B65" s="7" t="s">
        <v>1097</v>
      </c>
      <c r="C65" s="7" t="s">
        <v>1108</v>
      </c>
      <c r="D65" s="7" t="s">
        <v>1109</v>
      </c>
      <c r="E65" s="7" t="s">
        <v>1110</v>
      </c>
      <c r="F65" s="20" t="s">
        <v>1111</v>
      </c>
      <c r="G65" s="20" t="s">
        <v>1112</v>
      </c>
    </row>
    <row r="66" spans="1:7" ht="60.75" thickBot="1" x14ac:dyDescent="0.3">
      <c r="A66" s="4" t="s">
        <v>2685</v>
      </c>
      <c r="B66" s="7" t="s">
        <v>1114</v>
      </c>
      <c r="C66" s="7" t="s">
        <v>1098</v>
      </c>
      <c r="D66" s="7" t="s">
        <v>433</v>
      </c>
      <c r="E66" s="7" t="s">
        <v>1115</v>
      </c>
      <c r="F66" s="20" t="s">
        <v>1116</v>
      </c>
      <c r="G66" s="20" t="s">
        <v>1100</v>
      </c>
    </row>
    <row r="67" spans="1:7" ht="105.75" thickBot="1" x14ac:dyDescent="0.3">
      <c r="A67" s="4" t="s">
        <v>2652</v>
      </c>
      <c r="B67" s="7" t="s">
        <v>753</v>
      </c>
      <c r="C67" s="7" t="s">
        <v>754</v>
      </c>
      <c r="D67" s="7" t="s">
        <v>755</v>
      </c>
      <c r="E67" s="7" t="s">
        <v>756</v>
      </c>
      <c r="F67" s="20" t="s">
        <v>757</v>
      </c>
      <c r="G67" s="20" t="s">
        <v>758</v>
      </c>
    </row>
    <row r="68" spans="1:7" ht="30.75" thickBot="1" x14ac:dyDescent="0.3">
      <c r="A68" s="4" t="s">
        <v>2679</v>
      </c>
      <c r="B68" s="7" t="s">
        <v>139</v>
      </c>
      <c r="C68" s="7" t="s">
        <v>85</v>
      </c>
      <c r="D68" s="7" t="s">
        <v>85</v>
      </c>
      <c r="E68" s="7" t="s">
        <v>85</v>
      </c>
      <c r="F68" s="20" t="s">
        <v>64</v>
      </c>
      <c r="G68" s="20" t="s">
        <v>64</v>
      </c>
    </row>
    <row r="69" spans="1:7" ht="105.75" thickBot="1" x14ac:dyDescent="0.3">
      <c r="A69" s="4" t="s">
        <v>2693</v>
      </c>
      <c r="B69" s="7" t="s">
        <v>1175</v>
      </c>
      <c r="C69" s="7" t="s">
        <v>754</v>
      </c>
      <c r="D69" s="7" t="s">
        <v>141</v>
      </c>
      <c r="E69" s="7" t="s">
        <v>756</v>
      </c>
      <c r="F69" s="20" t="s">
        <v>1176</v>
      </c>
      <c r="G69" s="20" t="s">
        <v>757</v>
      </c>
    </row>
    <row r="70" spans="1:7" ht="45.75" thickBot="1" x14ac:dyDescent="0.3">
      <c r="A70" s="4" t="s">
        <v>2674</v>
      </c>
      <c r="B70" s="7" t="s">
        <v>1001</v>
      </c>
      <c r="C70" s="7" t="s">
        <v>1002</v>
      </c>
      <c r="D70" s="7" t="s">
        <v>1003</v>
      </c>
      <c r="E70" s="7" t="s">
        <v>1004</v>
      </c>
      <c r="F70" s="20" t="s">
        <v>1005</v>
      </c>
      <c r="G70" s="20" t="s">
        <v>1006</v>
      </c>
    </row>
    <row r="71" spans="1:7" ht="45.75" thickBot="1" x14ac:dyDescent="0.3">
      <c r="A71" s="4" t="s">
        <v>2677</v>
      </c>
      <c r="B71" s="7" t="s">
        <v>1041</v>
      </c>
      <c r="C71" s="7" t="s">
        <v>1042</v>
      </c>
      <c r="D71" s="7" t="s">
        <v>1043</v>
      </c>
      <c r="E71" s="7" t="s">
        <v>1044</v>
      </c>
      <c r="F71" s="20" t="s">
        <v>1045</v>
      </c>
      <c r="G71" s="20" t="s">
        <v>1046</v>
      </c>
    </row>
    <row r="72" spans="1:7" ht="45.75" thickBot="1" x14ac:dyDescent="0.3">
      <c r="A72" s="4" t="s">
        <v>2664</v>
      </c>
      <c r="B72" s="7" t="s">
        <v>889</v>
      </c>
      <c r="C72" s="7" t="s">
        <v>890</v>
      </c>
      <c r="D72" s="7" t="s">
        <v>891</v>
      </c>
      <c r="E72" s="7" t="s">
        <v>892</v>
      </c>
      <c r="F72" s="20" t="s">
        <v>893</v>
      </c>
      <c r="G72" s="20" t="s">
        <v>894</v>
      </c>
    </row>
    <row r="73" spans="1:7" ht="45.75" thickBot="1" x14ac:dyDescent="0.3">
      <c r="A73" s="4" t="s">
        <v>2672</v>
      </c>
      <c r="B73" s="7" t="s">
        <v>502</v>
      </c>
      <c r="C73" s="7" t="s">
        <v>988</v>
      </c>
      <c r="D73" s="7" t="s">
        <v>989</v>
      </c>
      <c r="E73" s="7" t="s">
        <v>990</v>
      </c>
      <c r="F73" s="20" t="s">
        <v>991</v>
      </c>
      <c r="G73" s="20" t="s">
        <v>992</v>
      </c>
    </row>
    <row r="74" spans="1:7" ht="15.75" thickBot="1" x14ac:dyDescent="0.3">
      <c r="A74" s="4" t="s">
        <v>2711</v>
      </c>
      <c r="B74" s="7" t="s">
        <v>1380</v>
      </c>
      <c r="C74" s="7" t="s">
        <v>1381</v>
      </c>
      <c r="D74" s="7" t="s">
        <v>1382</v>
      </c>
      <c r="E74" s="7" t="s">
        <v>1383</v>
      </c>
      <c r="F74" s="20" t="s">
        <v>1384</v>
      </c>
      <c r="G74" s="20" t="s">
        <v>1385</v>
      </c>
    </row>
    <row r="75" spans="1:7" ht="45.75" thickBot="1" x14ac:dyDescent="0.3">
      <c r="A75" s="4" t="s">
        <v>2699</v>
      </c>
      <c r="B75" s="7" t="s">
        <v>1233</v>
      </c>
      <c r="C75" s="7" t="s">
        <v>1234</v>
      </c>
      <c r="D75" s="7" t="s">
        <v>1235</v>
      </c>
      <c r="E75" s="7" t="s">
        <v>1236</v>
      </c>
      <c r="F75" s="20" t="s">
        <v>1237</v>
      </c>
      <c r="G75" s="20" t="s">
        <v>1237</v>
      </c>
    </row>
    <row r="76" spans="1:7" ht="75.75" thickBot="1" x14ac:dyDescent="0.3">
      <c r="A76" s="4" t="s">
        <v>2708</v>
      </c>
      <c r="B76" s="7" t="s">
        <v>1340</v>
      </c>
      <c r="C76" s="7" t="s">
        <v>1341</v>
      </c>
      <c r="D76" s="7" t="s">
        <v>1342</v>
      </c>
      <c r="E76" s="7" t="s">
        <v>1343</v>
      </c>
      <c r="F76" s="20" t="s">
        <v>1344</v>
      </c>
      <c r="G76" s="20" t="s">
        <v>1345</v>
      </c>
    </row>
    <row r="77" spans="1:7" ht="409.6" thickBot="1" x14ac:dyDescent="0.3">
      <c r="A77" s="4" t="s">
        <v>2659</v>
      </c>
      <c r="B77" s="7" t="s">
        <v>834</v>
      </c>
      <c r="C77" s="7" t="s">
        <v>835</v>
      </c>
      <c r="D77" s="7" t="s">
        <v>836</v>
      </c>
      <c r="E77" s="7" t="s">
        <v>837</v>
      </c>
      <c r="F77" s="20" t="s">
        <v>838</v>
      </c>
      <c r="G77" s="20" t="s">
        <v>839</v>
      </c>
    </row>
    <row r="78" spans="1:7" ht="150.75" thickBot="1" x14ac:dyDescent="0.3">
      <c r="A78" s="4" t="s">
        <v>2701</v>
      </c>
      <c r="B78" s="7" t="s">
        <v>1256</v>
      </c>
      <c r="C78" s="7" t="s">
        <v>1257</v>
      </c>
      <c r="D78" s="7" t="s">
        <v>1258</v>
      </c>
      <c r="E78" s="7" t="s">
        <v>1259</v>
      </c>
      <c r="F78" s="20" t="s">
        <v>1260</v>
      </c>
      <c r="G78" s="20" t="s">
        <v>1261</v>
      </c>
    </row>
    <row r="79" spans="1:7" ht="45.75" thickBot="1" x14ac:dyDescent="0.3">
      <c r="A79" s="4" t="s">
        <v>2696</v>
      </c>
      <c r="B79" s="7" t="s">
        <v>1195</v>
      </c>
      <c r="C79" s="7" t="s">
        <v>1196</v>
      </c>
      <c r="D79" s="7" t="s">
        <v>1197</v>
      </c>
      <c r="E79" s="7" t="s">
        <v>1198</v>
      </c>
      <c r="F79" s="20" t="s">
        <v>1199</v>
      </c>
      <c r="G79" s="20" t="s">
        <v>1200</v>
      </c>
    </row>
    <row r="80" spans="1:7" ht="90.75" thickBot="1" x14ac:dyDescent="0.3">
      <c r="A80" s="4" t="s">
        <v>2654</v>
      </c>
      <c r="B80" s="7" t="s">
        <v>774</v>
      </c>
      <c r="C80" s="7" t="s">
        <v>775</v>
      </c>
      <c r="D80" s="7" t="s">
        <v>776</v>
      </c>
      <c r="E80" s="7" t="s">
        <v>194</v>
      </c>
      <c r="F80" s="20" t="s">
        <v>777</v>
      </c>
      <c r="G80" s="20" t="s">
        <v>777</v>
      </c>
    </row>
    <row r="81" spans="1:7" ht="75.75" thickBot="1" x14ac:dyDescent="0.3">
      <c r="A81" s="4" t="s">
        <v>2697</v>
      </c>
      <c r="B81" s="7" t="s">
        <v>1208</v>
      </c>
      <c r="C81" s="7" t="s">
        <v>1209</v>
      </c>
      <c r="D81" s="7" t="s">
        <v>1210</v>
      </c>
      <c r="E81" s="7" t="s">
        <v>1211</v>
      </c>
      <c r="F81" s="20" t="s">
        <v>1212</v>
      </c>
      <c r="G81" s="20" t="s">
        <v>1213</v>
      </c>
    </row>
    <row r="82" spans="1:7" ht="30.75" thickBot="1" x14ac:dyDescent="0.3">
      <c r="A82" s="4" t="s">
        <v>2687</v>
      </c>
      <c r="B82" s="7" t="s">
        <v>1124</v>
      </c>
      <c r="C82" s="7" t="s">
        <v>1125</v>
      </c>
      <c r="D82" s="7" t="s">
        <v>1126</v>
      </c>
      <c r="E82" s="7" t="s">
        <v>1127</v>
      </c>
      <c r="F82" s="20" t="s">
        <v>1128</v>
      </c>
      <c r="G82" s="20" t="s">
        <v>1129</v>
      </c>
    </row>
    <row r="83" spans="1:7" ht="45.75" thickBot="1" x14ac:dyDescent="0.3">
      <c r="A83" s="4" t="s">
        <v>2691</v>
      </c>
      <c r="B83" s="7" t="s">
        <v>1150</v>
      </c>
      <c r="C83" s="7" t="s">
        <v>1151</v>
      </c>
      <c r="D83" s="7" t="s">
        <v>1152</v>
      </c>
      <c r="E83" s="7" t="s">
        <v>1153</v>
      </c>
      <c r="F83" s="20" t="s">
        <v>1154</v>
      </c>
      <c r="G83" s="20" t="s">
        <v>1155</v>
      </c>
    </row>
    <row r="84" spans="1:7" ht="60.75" thickBot="1" x14ac:dyDescent="0.3">
      <c r="A84" s="4" t="s">
        <v>2656</v>
      </c>
      <c r="B84" s="7" t="s">
        <v>797</v>
      </c>
      <c r="C84" s="7" t="s">
        <v>798</v>
      </c>
      <c r="D84" s="7" t="s">
        <v>799</v>
      </c>
      <c r="E84" s="7" t="s">
        <v>800</v>
      </c>
      <c r="F84" s="20" t="s">
        <v>801</v>
      </c>
      <c r="G84" s="20" t="s">
        <v>802</v>
      </c>
    </row>
    <row r="85" spans="1:7" ht="75.75" thickBot="1" x14ac:dyDescent="0.3">
      <c r="A85" s="4" t="s">
        <v>2668</v>
      </c>
      <c r="B85" s="7" t="s">
        <v>941</v>
      </c>
      <c r="C85" s="7" t="s">
        <v>942</v>
      </c>
      <c r="D85" s="7" t="s">
        <v>943</v>
      </c>
      <c r="E85" s="7" t="s">
        <v>944</v>
      </c>
      <c r="F85" s="20" t="s">
        <v>945</v>
      </c>
      <c r="G85" s="20" t="s">
        <v>946</v>
      </c>
    </row>
    <row r="86" spans="1:7" ht="45.75" thickBot="1" x14ac:dyDescent="0.3">
      <c r="A86" s="4" t="s">
        <v>2657</v>
      </c>
      <c r="B86" s="7" t="s">
        <v>808</v>
      </c>
      <c r="C86" s="7" t="s">
        <v>809</v>
      </c>
      <c r="D86" s="7" t="s">
        <v>810</v>
      </c>
      <c r="E86" s="7" t="s">
        <v>811</v>
      </c>
      <c r="F86" s="20" t="s">
        <v>812</v>
      </c>
      <c r="G86" s="20" t="s">
        <v>813</v>
      </c>
    </row>
    <row r="87" spans="1:7" ht="75.75" thickBot="1" x14ac:dyDescent="0.3">
      <c r="A87" s="4" t="s">
        <v>2692</v>
      </c>
      <c r="B87" s="7" t="s">
        <v>1163</v>
      </c>
      <c r="C87" s="7" t="s">
        <v>1164</v>
      </c>
      <c r="D87" s="7" t="s">
        <v>1165</v>
      </c>
      <c r="E87" s="7" t="s">
        <v>1166</v>
      </c>
      <c r="F87" s="20" t="s">
        <v>1167</v>
      </c>
      <c r="G87" s="20" t="s">
        <v>1168</v>
      </c>
    </row>
    <row r="88" spans="1:7" ht="30.75" thickBot="1" x14ac:dyDescent="0.3">
      <c r="A88" s="4" t="s">
        <v>2681</v>
      </c>
      <c r="B88" s="7" t="s">
        <v>1070</v>
      </c>
      <c r="C88" s="7" t="s">
        <v>1071</v>
      </c>
      <c r="D88" s="7" t="s">
        <v>1072</v>
      </c>
      <c r="E88" s="7" t="s">
        <v>1073</v>
      </c>
      <c r="F88" s="20" t="s">
        <v>1074</v>
      </c>
      <c r="G88" s="20" t="s">
        <v>1075</v>
      </c>
    </row>
    <row r="89" spans="1:7" ht="45.75" thickBot="1" x14ac:dyDescent="0.3">
      <c r="A89" s="4" t="s">
        <v>2658</v>
      </c>
      <c r="B89" s="7" t="s">
        <v>822</v>
      </c>
      <c r="C89" s="7" t="s">
        <v>823</v>
      </c>
      <c r="D89" s="7" t="s">
        <v>824</v>
      </c>
      <c r="E89" s="7" t="s">
        <v>825</v>
      </c>
      <c r="F89" s="20" t="s">
        <v>826</v>
      </c>
      <c r="G89" s="20" t="s">
        <v>827</v>
      </c>
    </row>
    <row r="90" spans="1:7" ht="75.75" thickBot="1" x14ac:dyDescent="0.3">
      <c r="A90" s="4" t="s">
        <v>2700</v>
      </c>
      <c r="B90" s="7" t="s">
        <v>1246</v>
      </c>
      <c r="C90" s="7" t="s">
        <v>1247</v>
      </c>
      <c r="D90" s="7" t="s">
        <v>1248</v>
      </c>
      <c r="E90" s="7" t="s">
        <v>1249</v>
      </c>
      <c r="F90" s="20" t="s">
        <v>1250</v>
      </c>
      <c r="G90" s="20" t="s">
        <v>757</v>
      </c>
    </row>
    <row r="91" spans="1:7" ht="105.75" thickBot="1" x14ac:dyDescent="0.3">
      <c r="A91" s="4" t="s">
        <v>2705</v>
      </c>
      <c r="B91" s="7" t="s">
        <v>1301</v>
      </c>
      <c r="C91" s="7" t="s">
        <v>1302</v>
      </c>
      <c r="D91" s="7" t="s">
        <v>1303</v>
      </c>
      <c r="E91" s="7" t="s">
        <v>1304</v>
      </c>
      <c r="F91" s="20" t="s">
        <v>1305</v>
      </c>
      <c r="G91" s="20" t="s">
        <v>1306</v>
      </c>
    </row>
    <row r="92" spans="1:7" ht="60.75" thickBot="1" x14ac:dyDescent="0.3">
      <c r="A92" s="4" t="s">
        <v>2669</v>
      </c>
      <c r="B92" s="7" t="s">
        <v>955</v>
      </c>
      <c r="C92" s="7" t="s">
        <v>956</v>
      </c>
      <c r="D92" s="7" t="s">
        <v>957</v>
      </c>
      <c r="E92" s="7" t="s">
        <v>958</v>
      </c>
      <c r="F92" s="20" t="s">
        <v>959</v>
      </c>
      <c r="G92" s="20" t="s">
        <v>960</v>
      </c>
    </row>
    <row r="93" spans="1:7" ht="45.75" thickBot="1" x14ac:dyDescent="0.3">
      <c r="A93" s="4" t="s">
        <v>2667</v>
      </c>
      <c r="B93" s="7" t="s">
        <v>928</v>
      </c>
      <c r="C93" s="7" t="s">
        <v>929</v>
      </c>
      <c r="D93" s="7" t="s">
        <v>930</v>
      </c>
      <c r="E93" s="7" t="s">
        <v>931</v>
      </c>
      <c r="F93" s="20" t="s">
        <v>932</v>
      </c>
      <c r="G93" s="20" t="s">
        <v>933</v>
      </c>
    </row>
    <row r="94" spans="1:7" ht="30.75" thickBot="1" x14ac:dyDescent="0.3">
      <c r="A94" s="4" t="s">
        <v>2671</v>
      </c>
      <c r="B94" s="7" t="s">
        <v>977</v>
      </c>
      <c r="C94" s="7" t="s">
        <v>978</v>
      </c>
      <c r="D94" s="7" t="s">
        <v>979</v>
      </c>
      <c r="E94" s="7" t="s">
        <v>979</v>
      </c>
      <c r="F94" s="20" t="s">
        <v>980</v>
      </c>
      <c r="G94" s="20" t="s">
        <v>981</v>
      </c>
    </row>
    <row r="95" spans="1:7" ht="30.75" thickBot="1" x14ac:dyDescent="0.3">
      <c r="A95" s="4" t="s">
        <v>2661</v>
      </c>
      <c r="B95" s="7" t="s">
        <v>862</v>
      </c>
      <c r="C95" s="7" t="s">
        <v>863</v>
      </c>
      <c r="D95" s="7" t="s">
        <v>864</v>
      </c>
      <c r="E95" s="7" t="s">
        <v>865</v>
      </c>
      <c r="F95" s="20" t="s">
        <v>866</v>
      </c>
      <c r="G95" s="20" t="s">
        <v>867</v>
      </c>
    </row>
    <row r="96" spans="1:7" ht="195.75" thickBot="1" x14ac:dyDescent="0.3">
      <c r="A96" s="4" t="s">
        <v>2678</v>
      </c>
      <c r="B96" s="7" t="s">
        <v>1055</v>
      </c>
      <c r="C96" s="7" t="s">
        <v>1056</v>
      </c>
      <c r="D96" s="7" t="s">
        <v>1057</v>
      </c>
      <c r="E96" s="7" t="s">
        <v>1058</v>
      </c>
      <c r="F96" s="20" t="s">
        <v>1059</v>
      </c>
      <c r="G96" s="20" t="s">
        <v>1060</v>
      </c>
    </row>
    <row r="97" spans="1:7" ht="30.75" thickBot="1" x14ac:dyDescent="0.3">
      <c r="A97" s="4" t="s">
        <v>2675</v>
      </c>
      <c r="B97" s="7" t="s">
        <v>1016</v>
      </c>
      <c r="C97" s="7" t="s">
        <v>1017</v>
      </c>
      <c r="D97" s="7" t="s">
        <v>1018</v>
      </c>
      <c r="E97" s="7" t="s">
        <v>1019</v>
      </c>
      <c r="F97" s="20" t="s">
        <v>1020</v>
      </c>
      <c r="G97" s="20" t="s">
        <v>1021</v>
      </c>
    </row>
    <row r="98" spans="1:7" ht="45.75" thickBot="1" x14ac:dyDescent="0.3">
      <c r="A98" s="4" t="s">
        <v>2710</v>
      </c>
      <c r="B98" s="7" t="s">
        <v>1367</v>
      </c>
      <c r="C98" s="7" t="s">
        <v>1368</v>
      </c>
      <c r="D98" s="7" t="s">
        <v>1369</v>
      </c>
      <c r="E98" s="7" t="s">
        <v>1370</v>
      </c>
      <c r="F98" s="20" t="s">
        <v>1371</v>
      </c>
      <c r="G98" s="20" t="s">
        <v>1372</v>
      </c>
    </row>
    <row r="99" spans="1:7" ht="60.75" thickBot="1" x14ac:dyDescent="0.3">
      <c r="A99" s="4" t="s">
        <v>2694</v>
      </c>
      <c r="B99" s="7" t="s">
        <v>1180</v>
      </c>
      <c r="C99" s="7" t="s">
        <v>1181</v>
      </c>
      <c r="D99" s="7" t="s">
        <v>1182</v>
      </c>
      <c r="E99" s="7" t="s">
        <v>1183</v>
      </c>
      <c r="F99" s="20" t="s">
        <v>1184</v>
      </c>
      <c r="G99" s="20" t="s">
        <v>1185</v>
      </c>
    </row>
    <row r="100" spans="1:7" ht="45.75" thickBot="1" x14ac:dyDescent="0.3">
      <c r="A100" s="4" t="s">
        <v>2670</v>
      </c>
      <c r="B100" s="7" t="s">
        <v>968</v>
      </c>
      <c r="C100" s="7" t="s">
        <v>969</v>
      </c>
      <c r="D100" s="7" t="s">
        <v>970</v>
      </c>
      <c r="E100" s="7" t="s">
        <v>971</v>
      </c>
      <c r="F100" s="20" t="s">
        <v>972</v>
      </c>
      <c r="G100" s="20" t="s">
        <v>973</v>
      </c>
    </row>
    <row r="101" spans="1:7" ht="45.75" thickBot="1" x14ac:dyDescent="0.3">
      <c r="A101" s="4" t="s">
        <v>2665</v>
      </c>
      <c r="B101" s="7" t="s">
        <v>902</v>
      </c>
      <c r="C101" s="7" t="s">
        <v>903</v>
      </c>
      <c r="D101" s="7" t="s">
        <v>904</v>
      </c>
      <c r="E101" s="7" t="s">
        <v>905</v>
      </c>
      <c r="F101" s="20" t="s">
        <v>906</v>
      </c>
      <c r="G101" s="20" t="s">
        <v>907</v>
      </c>
    </row>
    <row r="102" spans="1:7" ht="165.75" thickBot="1" x14ac:dyDescent="0.3">
      <c r="A102" s="4" t="s">
        <v>2662</v>
      </c>
      <c r="B102" s="7" t="s">
        <v>874</v>
      </c>
      <c r="C102" s="7" t="s">
        <v>875</v>
      </c>
      <c r="D102" s="7" t="s">
        <v>876</v>
      </c>
      <c r="E102" s="7" t="s">
        <v>877</v>
      </c>
      <c r="F102" s="20" t="s">
        <v>878</v>
      </c>
      <c r="G102" s="20" t="s">
        <v>879</v>
      </c>
    </row>
    <row r="103" spans="1:7" ht="120.75" thickBot="1" x14ac:dyDescent="0.3">
      <c r="A103" s="4" t="s">
        <v>2666</v>
      </c>
      <c r="B103" s="7" t="s">
        <v>914</v>
      </c>
      <c r="C103" s="7" t="s">
        <v>915</v>
      </c>
      <c r="D103" s="7" t="s">
        <v>916</v>
      </c>
      <c r="E103" s="7" t="s">
        <v>917</v>
      </c>
      <c r="F103" s="20" t="s">
        <v>918</v>
      </c>
      <c r="G103" s="20" t="s">
        <v>919</v>
      </c>
    </row>
    <row r="104" spans="1:7" ht="75.75" thickBot="1" x14ac:dyDescent="0.3">
      <c r="A104" s="4" t="s">
        <v>2712</v>
      </c>
      <c r="B104" s="7" t="s">
        <v>1392</v>
      </c>
      <c r="C104" s="7" t="s">
        <v>1393</v>
      </c>
      <c r="D104" s="7" t="s">
        <v>1394</v>
      </c>
      <c r="E104" s="7" t="s">
        <v>1395</v>
      </c>
      <c r="F104" s="20" t="s">
        <v>1396</v>
      </c>
      <c r="G104" s="20" t="s">
        <v>1397</v>
      </c>
    </row>
    <row r="105" spans="1:7" ht="45.75" thickBot="1" x14ac:dyDescent="0.3">
      <c r="A105" s="4" t="s">
        <v>2709</v>
      </c>
      <c r="B105" s="7" t="s">
        <v>1353</v>
      </c>
      <c r="C105" s="7" t="s">
        <v>1354</v>
      </c>
      <c r="D105" s="7" t="s">
        <v>1355</v>
      </c>
      <c r="E105" s="7" t="s">
        <v>1356</v>
      </c>
      <c r="F105" s="20" t="s">
        <v>1357</v>
      </c>
      <c r="G105" s="20" t="s">
        <v>1358</v>
      </c>
    </row>
    <row r="106" spans="1:7" ht="45.75" thickBot="1" x14ac:dyDescent="0.3">
      <c r="A106" s="4" t="s">
        <v>2698</v>
      </c>
      <c r="B106" s="7" t="s">
        <v>1220</v>
      </c>
      <c r="C106" s="7" t="s">
        <v>1221</v>
      </c>
      <c r="D106" s="7" t="s">
        <v>1222</v>
      </c>
      <c r="E106" s="7" t="s">
        <v>1223</v>
      </c>
      <c r="F106" s="20" t="s">
        <v>1224</v>
      </c>
      <c r="G106" s="20" t="s">
        <v>1225</v>
      </c>
    </row>
    <row r="107" spans="1:7" ht="75.75" thickBot="1" x14ac:dyDescent="0.3">
      <c r="A107" t="s">
        <v>2751</v>
      </c>
      <c r="B107" s="14" t="s">
        <v>1702</v>
      </c>
      <c r="C107" s="14" t="s">
        <v>1703</v>
      </c>
      <c r="D107" s="14" t="s">
        <v>1547</v>
      </c>
      <c r="E107" s="14" t="s">
        <v>1548</v>
      </c>
      <c r="F107" s="22" t="s">
        <v>1516</v>
      </c>
      <c r="G107" s="22" t="s">
        <v>1704</v>
      </c>
    </row>
    <row r="108" spans="1:7" ht="105.75" thickBot="1" x14ac:dyDescent="0.3">
      <c r="A108" t="s">
        <v>2784</v>
      </c>
      <c r="B108" s="14" t="s">
        <v>1994</v>
      </c>
      <c r="C108" s="14" t="s">
        <v>1703</v>
      </c>
      <c r="D108" s="14" t="s">
        <v>1995</v>
      </c>
      <c r="E108" s="14" t="s">
        <v>1996</v>
      </c>
      <c r="F108" s="22" t="s">
        <v>1176</v>
      </c>
      <c r="G108" s="22" t="s">
        <v>757</v>
      </c>
    </row>
    <row r="109" spans="1:7" ht="15.75" thickBot="1" x14ac:dyDescent="0.3">
      <c r="A109" t="s">
        <v>2716</v>
      </c>
      <c r="B109" s="14" t="s">
        <v>1444</v>
      </c>
      <c r="C109" s="14" t="s">
        <v>1445</v>
      </c>
      <c r="D109" s="14" t="s">
        <v>1444</v>
      </c>
      <c r="E109" s="14" t="s">
        <v>1444</v>
      </c>
      <c r="F109" s="22" t="s">
        <v>1446</v>
      </c>
      <c r="G109" s="22" t="s">
        <v>1447</v>
      </c>
    </row>
    <row r="110" spans="1:7" ht="90.75" thickBot="1" x14ac:dyDescent="0.3">
      <c r="A110" t="s">
        <v>2760</v>
      </c>
      <c r="B110" s="14" t="s">
        <v>1784</v>
      </c>
      <c r="C110" s="14" t="s">
        <v>1785</v>
      </c>
      <c r="D110" s="14" t="s">
        <v>970</v>
      </c>
      <c r="E110" s="14" t="s">
        <v>1786</v>
      </c>
      <c r="F110" s="22" t="s">
        <v>1549</v>
      </c>
      <c r="G110" s="22" t="s">
        <v>1549</v>
      </c>
    </row>
    <row r="111" spans="1:7" ht="90.75" thickBot="1" x14ac:dyDescent="0.3">
      <c r="A111" t="s">
        <v>2773</v>
      </c>
      <c r="B111" s="14" t="s">
        <v>1902</v>
      </c>
      <c r="C111" s="14" t="s">
        <v>1903</v>
      </c>
      <c r="D111" s="14" t="s">
        <v>1904</v>
      </c>
      <c r="E111" s="14" t="s">
        <v>1905</v>
      </c>
      <c r="F111" s="22" t="s">
        <v>1483</v>
      </c>
      <c r="G111" s="22" t="s">
        <v>1906</v>
      </c>
    </row>
    <row r="112" spans="1:7" ht="165.75" thickBot="1" x14ac:dyDescent="0.3">
      <c r="A112" t="s">
        <v>2786</v>
      </c>
      <c r="B112" s="14" t="s">
        <v>1902</v>
      </c>
      <c r="C112" s="14" t="s">
        <v>2013</v>
      </c>
      <c r="D112" s="14" t="s">
        <v>1520</v>
      </c>
      <c r="E112" s="14" t="s">
        <v>1520</v>
      </c>
      <c r="F112" s="22" t="s">
        <v>2014</v>
      </c>
      <c r="G112" s="22" t="s">
        <v>1989</v>
      </c>
    </row>
    <row r="113" spans="1:7" ht="30.75" thickBot="1" x14ac:dyDescent="0.3">
      <c r="A113" t="s">
        <v>2774</v>
      </c>
      <c r="B113" s="14" t="s">
        <v>1911</v>
      </c>
      <c r="C113" s="14" t="s">
        <v>1912</v>
      </c>
      <c r="D113" s="14" t="s">
        <v>1913</v>
      </c>
      <c r="E113" s="14" t="s">
        <v>1914</v>
      </c>
      <c r="F113" s="22" t="s">
        <v>1915</v>
      </c>
      <c r="G113" s="22" t="s">
        <v>1916</v>
      </c>
    </row>
    <row r="114" spans="1:7" ht="15.75" thickBot="1" x14ac:dyDescent="0.3">
      <c r="A114" t="s">
        <v>2777</v>
      </c>
      <c r="B114" s="14" t="s">
        <v>1888</v>
      </c>
      <c r="C114" s="14" t="s">
        <v>1941</v>
      </c>
      <c r="D114" s="14" t="s">
        <v>1942</v>
      </c>
      <c r="E114" s="14" t="s">
        <v>1943</v>
      </c>
      <c r="F114" s="22" t="s">
        <v>1944</v>
      </c>
      <c r="G114" s="22" t="s">
        <v>1945</v>
      </c>
    </row>
    <row r="115" spans="1:7" ht="15.75" thickBot="1" x14ac:dyDescent="0.3">
      <c r="A115" t="s">
        <v>2772</v>
      </c>
      <c r="B115" s="14" t="s">
        <v>1888</v>
      </c>
      <c r="C115" s="14" t="s">
        <v>1889</v>
      </c>
      <c r="D115" s="14" t="s">
        <v>1890</v>
      </c>
      <c r="E115" s="14" t="s">
        <v>1891</v>
      </c>
      <c r="F115" s="22" t="s">
        <v>1892</v>
      </c>
      <c r="G115" s="22" t="s">
        <v>1893</v>
      </c>
    </row>
    <row r="116" spans="1:7" ht="30.75" thickBot="1" x14ac:dyDescent="0.3">
      <c r="A116" t="s">
        <v>2739</v>
      </c>
      <c r="B116" s="14" t="s">
        <v>1620</v>
      </c>
      <c r="C116" s="14" t="s">
        <v>1621</v>
      </c>
      <c r="D116" s="14" t="s">
        <v>1622</v>
      </c>
      <c r="E116" s="14" t="s">
        <v>1623</v>
      </c>
      <c r="F116" s="22" t="s">
        <v>1624</v>
      </c>
      <c r="G116" s="22" t="s">
        <v>1625</v>
      </c>
    </row>
    <row r="117" spans="1:7" ht="15.75" thickBot="1" x14ac:dyDescent="0.3">
      <c r="A117" t="s">
        <v>2776</v>
      </c>
      <c r="B117" s="14" t="s">
        <v>1932</v>
      </c>
      <c r="C117" s="14" t="s">
        <v>1889</v>
      </c>
      <c r="D117" s="14" t="s">
        <v>1890</v>
      </c>
      <c r="E117" s="14" t="s">
        <v>1891</v>
      </c>
      <c r="F117" s="22" t="s">
        <v>1933</v>
      </c>
      <c r="G117" s="22" t="s">
        <v>1934</v>
      </c>
    </row>
    <row r="118" spans="1:7" ht="30.75" thickBot="1" x14ac:dyDescent="0.3">
      <c r="A118" t="s">
        <v>2762</v>
      </c>
      <c r="B118" s="14" t="s">
        <v>1798</v>
      </c>
      <c r="C118" s="14" t="s">
        <v>1799</v>
      </c>
      <c r="D118" s="14" t="s">
        <v>1800</v>
      </c>
      <c r="E118" s="14" t="s">
        <v>1801</v>
      </c>
      <c r="F118" s="22" t="s">
        <v>1604</v>
      </c>
      <c r="G118" s="22" t="s">
        <v>757</v>
      </c>
    </row>
    <row r="119" spans="1:7" ht="90.75" thickBot="1" x14ac:dyDescent="0.3">
      <c r="A119" t="s">
        <v>2748</v>
      </c>
      <c r="B119" s="14" t="s">
        <v>1680</v>
      </c>
      <c r="C119" s="14" t="s">
        <v>1546</v>
      </c>
      <c r="D119" s="14" t="s">
        <v>1681</v>
      </c>
      <c r="E119" s="14" t="s">
        <v>1682</v>
      </c>
      <c r="F119" s="22" t="s">
        <v>92</v>
      </c>
      <c r="G119" s="22" t="s">
        <v>92</v>
      </c>
    </row>
    <row r="120" spans="1:7" ht="75.75" thickBot="1" x14ac:dyDescent="0.3">
      <c r="A120" t="s">
        <v>2752</v>
      </c>
      <c r="B120" s="14" t="s">
        <v>1707</v>
      </c>
      <c r="C120" s="14" t="s">
        <v>1708</v>
      </c>
      <c r="D120" s="14" t="s">
        <v>1709</v>
      </c>
      <c r="E120" s="14" t="s">
        <v>1710</v>
      </c>
      <c r="F120" s="22" t="s">
        <v>1711</v>
      </c>
      <c r="G120" s="22" t="s">
        <v>1712</v>
      </c>
    </row>
    <row r="121" spans="1:7" ht="60.75" thickBot="1" x14ac:dyDescent="0.3">
      <c r="A121" t="s">
        <v>2737</v>
      </c>
      <c r="B121" s="14" t="s">
        <v>1599</v>
      </c>
      <c r="C121" s="14" t="s">
        <v>1600</v>
      </c>
      <c r="D121" s="14" t="s">
        <v>1601</v>
      </c>
      <c r="E121" s="14" t="s">
        <v>1602</v>
      </c>
      <c r="F121" s="22" t="s">
        <v>1603</v>
      </c>
      <c r="G121" s="22" t="s">
        <v>1604</v>
      </c>
    </row>
    <row r="122" spans="1:7" ht="135.75" thickBot="1" x14ac:dyDescent="0.3">
      <c r="A122" t="s">
        <v>2724</v>
      </c>
      <c r="B122" s="14" t="s">
        <v>1512</v>
      </c>
      <c r="C122" s="14" t="s">
        <v>1513</v>
      </c>
      <c r="D122" s="14" t="s">
        <v>1514</v>
      </c>
      <c r="E122" s="14" t="s">
        <v>1515</v>
      </c>
      <c r="F122" s="22" t="s">
        <v>1516</v>
      </c>
      <c r="G122" s="22" t="s">
        <v>1516</v>
      </c>
    </row>
    <row r="123" spans="1:7" ht="45.75" thickBot="1" x14ac:dyDescent="0.3">
      <c r="A123" t="s">
        <v>2775</v>
      </c>
      <c r="B123" s="14" t="s">
        <v>1924</v>
      </c>
      <c r="C123" s="14" t="s">
        <v>1925</v>
      </c>
      <c r="D123" s="14" t="s">
        <v>1926</v>
      </c>
      <c r="E123" s="14" t="s">
        <v>1927</v>
      </c>
      <c r="F123" s="22" t="s">
        <v>92</v>
      </c>
      <c r="G123" s="22" t="s">
        <v>1928</v>
      </c>
    </row>
    <row r="124" spans="1:7" ht="15.75" thickBot="1" x14ac:dyDescent="0.3">
      <c r="A124" t="s">
        <v>2746</v>
      </c>
      <c r="B124" s="14" t="s">
        <v>1667</v>
      </c>
      <c r="C124" s="14" t="s">
        <v>1667</v>
      </c>
      <c r="D124" s="14" t="s">
        <v>1667</v>
      </c>
      <c r="E124" s="14" t="s">
        <v>1601</v>
      </c>
      <c r="F124" s="22" t="s">
        <v>1668</v>
      </c>
      <c r="G124" s="22" t="s">
        <v>758</v>
      </c>
    </row>
    <row r="125" spans="1:7" ht="45.75" thickBot="1" x14ac:dyDescent="0.3">
      <c r="A125" t="s">
        <v>2728</v>
      </c>
      <c r="B125" s="1" t="s">
        <v>1542</v>
      </c>
      <c r="C125" s="1" t="s">
        <v>1542</v>
      </c>
      <c r="D125" s="1" t="s">
        <v>1542</v>
      </c>
      <c r="E125" s="1" t="s">
        <v>1539</v>
      </c>
      <c r="F125" s="22" t="s">
        <v>1543</v>
      </c>
      <c r="G125" s="24">
        <v>5</v>
      </c>
    </row>
    <row r="126" spans="1:7" ht="135.75" thickBot="1" x14ac:dyDescent="0.3">
      <c r="A126" t="s">
        <v>2719</v>
      </c>
      <c r="B126" s="14" t="s">
        <v>1470</v>
      </c>
      <c r="C126" s="14" t="s">
        <v>1471</v>
      </c>
      <c r="D126" s="14" t="s">
        <v>1472</v>
      </c>
      <c r="E126" s="14" t="s">
        <v>1473</v>
      </c>
      <c r="F126" s="22" t="s">
        <v>1474</v>
      </c>
      <c r="G126" s="22" t="s">
        <v>1176</v>
      </c>
    </row>
    <row r="127" spans="1:7" ht="30.75" thickBot="1" x14ac:dyDescent="0.3">
      <c r="A127" t="s">
        <v>2742</v>
      </c>
      <c r="B127" s="14" t="s">
        <v>64</v>
      </c>
      <c r="C127" s="14" t="s">
        <v>1539</v>
      </c>
      <c r="D127" s="14" t="s">
        <v>1641</v>
      </c>
      <c r="E127" s="14" t="s">
        <v>301</v>
      </c>
      <c r="F127" s="22" t="s">
        <v>1483</v>
      </c>
      <c r="G127" s="22" t="s">
        <v>1483</v>
      </c>
    </row>
    <row r="128" spans="1:7" ht="60.75" thickBot="1" x14ac:dyDescent="0.3">
      <c r="A128" t="s">
        <v>2763</v>
      </c>
      <c r="B128" s="14" t="s">
        <v>1805</v>
      </c>
      <c r="C128" s="14" t="s">
        <v>1806</v>
      </c>
      <c r="D128" s="14" t="s">
        <v>1807</v>
      </c>
      <c r="E128" s="14" t="s">
        <v>1808</v>
      </c>
      <c r="F128" s="22" t="s">
        <v>1809</v>
      </c>
      <c r="G128" s="22" t="s">
        <v>1810</v>
      </c>
    </row>
    <row r="129" spans="1:7" ht="75.75" thickBot="1" x14ac:dyDescent="0.3">
      <c r="A129" t="s">
        <v>2738</v>
      </c>
      <c r="B129" s="14" t="s">
        <v>1611</v>
      </c>
      <c r="C129" s="14" t="s">
        <v>1612</v>
      </c>
      <c r="D129" s="14" t="s">
        <v>1613</v>
      </c>
      <c r="E129" s="14" t="s">
        <v>1614</v>
      </c>
      <c r="F129" s="22" t="s">
        <v>1615</v>
      </c>
      <c r="G129" s="22" t="s">
        <v>1604</v>
      </c>
    </row>
    <row r="130" spans="1:7" ht="409.6" thickBot="1" x14ac:dyDescent="0.3">
      <c r="A130" t="s">
        <v>2771</v>
      </c>
      <c r="B130" s="14" t="s">
        <v>1874</v>
      </c>
      <c r="C130" s="14" t="s">
        <v>1875</v>
      </c>
      <c r="D130" s="14" t="s">
        <v>1876</v>
      </c>
      <c r="E130" s="14" t="s">
        <v>1877</v>
      </c>
      <c r="F130" s="22" t="s">
        <v>1878</v>
      </c>
      <c r="G130" s="22" t="s">
        <v>1879</v>
      </c>
    </row>
    <row r="131" spans="1:7" ht="195.75" thickBot="1" x14ac:dyDescent="0.3">
      <c r="A131" t="s">
        <v>2785</v>
      </c>
      <c r="B131" s="14" t="s">
        <v>2002</v>
      </c>
      <c r="C131" s="14" t="s">
        <v>2003</v>
      </c>
      <c r="D131" s="14" t="s">
        <v>2004</v>
      </c>
      <c r="E131" s="14" t="s">
        <v>2005</v>
      </c>
      <c r="F131" s="22" t="s">
        <v>2006</v>
      </c>
      <c r="G131" s="22" t="s">
        <v>2007</v>
      </c>
    </row>
    <row r="132" spans="1:7" ht="15.75" thickBot="1" x14ac:dyDescent="0.3">
      <c r="A132" t="s">
        <v>2718</v>
      </c>
      <c r="B132" s="14" t="s">
        <v>63</v>
      </c>
      <c r="C132" s="14" t="s">
        <v>63</v>
      </c>
      <c r="D132" s="14" t="s">
        <v>63</v>
      </c>
      <c r="E132" s="14" t="s">
        <v>63</v>
      </c>
      <c r="F132" s="22" t="s">
        <v>92</v>
      </c>
      <c r="G132" s="22" t="s">
        <v>92</v>
      </c>
    </row>
    <row r="133" spans="1:7" ht="15.75" thickBot="1" x14ac:dyDescent="0.3">
      <c r="A133" t="s">
        <v>2740</v>
      </c>
      <c r="B133" s="14" t="s">
        <v>63</v>
      </c>
      <c r="C133" s="14" t="s">
        <v>63</v>
      </c>
      <c r="D133" s="14" t="s">
        <v>1634</v>
      </c>
      <c r="E133" s="14" t="s">
        <v>1635</v>
      </c>
      <c r="F133" s="22" t="s">
        <v>92</v>
      </c>
      <c r="G133" s="22" t="s">
        <v>92</v>
      </c>
    </row>
    <row r="134" spans="1:7" ht="405.75" thickBot="1" x14ac:dyDescent="0.3">
      <c r="A134" t="s">
        <v>2759</v>
      </c>
      <c r="B134" s="14" t="s">
        <v>1771</v>
      </c>
      <c r="C134" s="14" t="s">
        <v>1772</v>
      </c>
      <c r="D134" s="14" t="s">
        <v>1773</v>
      </c>
      <c r="E134" s="14" t="s">
        <v>1774</v>
      </c>
      <c r="F134" s="22" t="s">
        <v>1775</v>
      </c>
      <c r="G134" s="22" t="s">
        <v>1776</v>
      </c>
    </row>
    <row r="135" spans="1:7" ht="180.75" thickBot="1" x14ac:dyDescent="0.3">
      <c r="A135" t="s">
        <v>2778</v>
      </c>
      <c r="B135" s="14" t="s">
        <v>1954</v>
      </c>
      <c r="C135" s="14" t="s">
        <v>1955</v>
      </c>
      <c r="D135" s="14" t="s">
        <v>1956</v>
      </c>
      <c r="E135" s="14" t="s">
        <v>1957</v>
      </c>
      <c r="F135" s="22" t="s">
        <v>1958</v>
      </c>
      <c r="G135" s="22" t="s">
        <v>1959</v>
      </c>
    </row>
    <row r="136" spans="1:7" ht="330.75" thickBot="1" x14ac:dyDescent="0.3">
      <c r="A136" t="s">
        <v>2758</v>
      </c>
      <c r="B136" s="14" t="s">
        <v>1758</v>
      </c>
      <c r="C136" s="14" t="s">
        <v>1759</v>
      </c>
      <c r="D136" s="14" t="s">
        <v>1760</v>
      </c>
      <c r="E136" s="14" t="s">
        <v>1761</v>
      </c>
      <c r="F136" s="22" t="s">
        <v>1762</v>
      </c>
      <c r="G136" s="22" t="s">
        <v>1763</v>
      </c>
    </row>
    <row r="137" spans="1:7" ht="405.75" thickBot="1" x14ac:dyDescent="0.3">
      <c r="A137" t="s">
        <v>2769</v>
      </c>
      <c r="B137" s="14" t="s">
        <v>1861</v>
      </c>
      <c r="C137" s="14" t="s">
        <v>1862</v>
      </c>
      <c r="D137" s="14" t="s">
        <v>1863</v>
      </c>
      <c r="E137" s="14" t="s">
        <v>1864</v>
      </c>
      <c r="F137" s="22" t="s">
        <v>1865</v>
      </c>
      <c r="G137" s="22" t="s">
        <v>1866</v>
      </c>
    </row>
    <row r="138" spans="1:7" ht="225.75" thickBot="1" x14ac:dyDescent="0.3">
      <c r="A138" t="s">
        <v>2744</v>
      </c>
      <c r="B138" s="14" t="s">
        <v>1649</v>
      </c>
      <c r="C138" s="14" t="s">
        <v>1650</v>
      </c>
      <c r="D138" s="14" t="s">
        <v>1651</v>
      </c>
      <c r="E138" s="14" t="s">
        <v>1652</v>
      </c>
      <c r="F138" s="22" t="s">
        <v>1653</v>
      </c>
      <c r="G138" s="22" t="s">
        <v>1654</v>
      </c>
    </row>
    <row r="139" spans="1:7" ht="240.75" thickBot="1" x14ac:dyDescent="0.3">
      <c r="A139" t="s">
        <v>2767</v>
      </c>
      <c r="B139" s="14" t="s">
        <v>1835</v>
      </c>
      <c r="C139" s="14" t="s">
        <v>1836</v>
      </c>
      <c r="D139" s="14" t="s">
        <v>1837</v>
      </c>
      <c r="E139" s="14" t="s">
        <v>1838</v>
      </c>
      <c r="F139" s="22" t="s">
        <v>1839</v>
      </c>
      <c r="G139" s="22" t="s">
        <v>1840</v>
      </c>
    </row>
    <row r="140" spans="1:7" ht="405.75" thickBot="1" x14ac:dyDescent="0.3">
      <c r="A140" t="s">
        <v>2735</v>
      </c>
      <c r="B140" s="14" t="s">
        <v>1580</v>
      </c>
      <c r="C140" s="14" t="s">
        <v>1581</v>
      </c>
      <c r="D140" s="14" t="s">
        <v>1582</v>
      </c>
      <c r="E140" s="14" t="s">
        <v>1583</v>
      </c>
      <c r="F140" s="22" t="s">
        <v>1584</v>
      </c>
      <c r="G140" s="22" t="s">
        <v>1585</v>
      </c>
    </row>
    <row r="141" spans="1:7" ht="390.75" thickBot="1" x14ac:dyDescent="0.3">
      <c r="A141" t="s">
        <v>2768</v>
      </c>
      <c r="B141" s="14" t="s">
        <v>1847</v>
      </c>
      <c r="C141" s="14" t="s">
        <v>1848</v>
      </c>
      <c r="D141" s="14" t="s">
        <v>1849</v>
      </c>
      <c r="E141" s="14" t="s">
        <v>1850</v>
      </c>
      <c r="F141" s="22" t="s">
        <v>1851</v>
      </c>
      <c r="G141" s="22" t="s">
        <v>1852</v>
      </c>
    </row>
    <row r="142" spans="1:7" ht="75.75" thickBot="1" x14ac:dyDescent="0.3">
      <c r="A142" t="s">
        <v>2729</v>
      </c>
      <c r="B142" s="14" t="s">
        <v>1545</v>
      </c>
      <c r="C142" s="14" t="s">
        <v>1546</v>
      </c>
      <c r="D142" s="14" t="s">
        <v>1547</v>
      </c>
      <c r="E142" s="14" t="s">
        <v>1548</v>
      </c>
      <c r="F142" s="22" t="s">
        <v>1549</v>
      </c>
      <c r="G142" s="22" t="s">
        <v>1549</v>
      </c>
    </row>
    <row r="143" spans="1:7" ht="75.75" thickBot="1" x14ac:dyDescent="0.3">
      <c r="A143" t="s">
        <v>2733</v>
      </c>
      <c r="B143" s="14" t="s">
        <v>1566</v>
      </c>
      <c r="C143" s="14" t="s">
        <v>1546</v>
      </c>
      <c r="D143" s="14" t="s">
        <v>1567</v>
      </c>
      <c r="E143" s="14" t="s">
        <v>1548</v>
      </c>
      <c r="F143" s="22" t="s">
        <v>1568</v>
      </c>
      <c r="G143" s="22" t="s">
        <v>1568</v>
      </c>
    </row>
    <row r="144" spans="1:7" ht="75.75" thickBot="1" x14ac:dyDescent="0.3">
      <c r="A144" t="s">
        <v>2757</v>
      </c>
      <c r="B144" s="14" t="s">
        <v>1751</v>
      </c>
      <c r="C144" s="14" t="s">
        <v>1499</v>
      </c>
      <c r="D144" s="14" t="s">
        <v>1499</v>
      </c>
      <c r="E144" s="14" t="s">
        <v>1499</v>
      </c>
      <c r="F144" s="22" t="s">
        <v>1730</v>
      </c>
      <c r="G144" s="22" t="s">
        <v>1730</v>
      </c>
    </row>
    <row r="145" spans="1:7" ht="15.75" thickBot="1" x14ac:dyDescent="0.3">
      <c r="A145" t="s">
        <v>2770</v>
      </c>
      <c r="B145" s="14" t="s">
        <v>757</v>
      </c>
      <c r="C145" s="14" t="s">
        <v>1176</v>
      </c>
      <c r="D145" s="14" t="s">
        <v>1604</v>
      </c>
      <c r="E145" s="14" t="s">
        <v>1603</v>
      </c>
      <c r="F145" s="22" t="s">
        <v>1604</v>
      </c>
      <c r="G145" s="22" t="s">
        <v>757</v>
      </c>
    </row>
    <row r="146" spans="1:7" ht="30.75" thickBot="1" x14ac:dyDescent="0.3">
      <c r="A146" t="s">
        <v>2736</v>
      </c>
      <c r="B146" s="14" t="s">
        <v>1592</v>
      </c>
      <c r="C146" s="14" t="s">
        <v>1593</v>
      </c>
      <c r="D146" s="14" t="s">
        <v>1594</v>
      </c>
      <c r="E146" s="14" t="s">
        <v>1595</v>
      </c>
      <c r="F146" s="22" t="s">
        <v>92</v>
      </c>
      <c r="G146" s="22" t="s">
        <v>64</v>
      </c>
    </row>
    <row r="147" spans="1:7" ht="409.6" thickBot="1" x14ac:dyDescent="0.3">
      <c r="A147" t="s">
        <v>2756</v>
      </c>
      <c r="B147" s="14" t="s">
        <v>1741</v>
      </c>
      <c r="C147" s="14" t="s">
        <v>1742</v>
      </c>
      <c r="D147" s="14" t="s">
        <v>1743</v>
      </c>
      <c r="E147" s="14" t="s">
        <v>1744</v>
      </c>
      <c r="F147" s="22" t="s">
        <v>1745</v>
      </c>
      <c r="G147" s="22" t="s">
        <v>1746</v>
      </c>
    </row>
    <row r="148" spans="1:7" ht="135.75" thickBot="1" x14ac:dyDescent="0.3">
      <c r="A148" t="s">
        <v>2730</v>
      </c>
      <c r="B148" s="14" t="s">
        <v>1552</v>
      </c>
      <c r="C148" s="14" t="s">
        <v>1471</v>
      </c>
      <c r="D148" s="14" t="s">
        <v>1472</v>
      </c>
      <c r="E148" s="14" t="s">
        <v>1553</v>
      </c>
      <c r="F148" s="22" t="s">
        <v>1176</v>
      </c>
      <c r="G148" s="22" t="s">
        <v>1145</v>
      </c>
    </row>
    <row r="149" spans="1:7" ht="30.75" thickBot="1" x14ac:dyDescent="0.3">
      <c r="A149" t="s">
        <v>2749</v>
      </c>
      <c r="B149" s="14" t="s">
        <v>1688</v>
      </c>
      <c r="C149" s="14" t="s">
        <v>1689</v>
      </c>
      <c r="D149" s="14" t="s">
        <v>1690</v>
      </c>
      <c r="E149" s="14" t="s">
        <v>1691</v>
      </c>
      <c r="F149" s="22" t="s">
        <v>1176</v>
      </c>
      <c r="G149" s="22" t="s">
        <v>1604</v>
      </c>
    </row>
    <row r="150" spans="1:7" ht="165.75" thickBot="1" x14ac:dyDescent="0.3">
      <c r="A150" t="s">
        <v>2765</v>
      </c>
      <c r="B150" s="14" t="s">
        <v>1818</v>
      </c>
      <c r="C150" s="14" t="s">
        <v>1819</v>
      </c>
      <c r="D150" s="14" t="s">
        <v>1820</v>
      </c>
      <c r="E150" s="14" t="s">
        <v>1821</v>
      </c>
      <c r="F150" s="22" t="s">
        <v>1483</v>
      </c>
      <c r="G150" s="22" t="s">
        <v>1483</v>
      </c>
    </row>
    <row r="151" spans="1:7" ht="45.75" thickBot="1" x14ac:dyDescent="0.3">
      <c r="A151" t="s">
        <v>2780</v>
      </c>
      <c r="B151" s="14" t="s">
        <v>1970</v>
      </c>
      <c r="C151" s="14" t="s">
        <v>1971</v>
      </c>
      <c r="D151" s="14" t="s">
        <v>1972</v>
      </c>
      <c r="E151" s="14" t="s">
        <v>1973</v>
      </c>
      <c r="F151" s="22" t="s">
        <v>1974</v>
      </c>
      <c r="G151" s="22" t="s">
        <v>1975</v>
      </c>
    </row>
    <row r="152" spans="1:7" ht="75.75" thickBot="1" x14ac:dyDescent="0.3">
      <c r="A152" t="s">
        <v>2747</v>
      </c>
      <c r="B152" s="14" t="s">
        <v>1671</v>
      </c>
      <c r="C152" s="14" t="s">
        <v>1672</v>
      </c>
      <c r="D152" s="14" t="s">
        <v>1673</v>
      </c>
      <c r="E152" s="14" t="s">
        <v>1662</v>
      </c>
      <c r="F152" s="22" t="s">
        <v>1674</v>
      </c>
      <c r="G152" s="22" t="s">
        <v>1675</v>
      </c>
    </row>
    <row r="153" spans="1:7" ht="90.75" thickBot="1" x14ac:dyDescent="0.3">
      <c r="A153" t="s">
        <v>2734</v>
      </c>
      <c r="B153" s="14" t="s">
        <v>1571</v>
      </c>
      <c r="C153" s="14" t="s">
        <v>1572</v>
      </c>
      <c r="D153" s="14" t="s">
        <v>1573</v>
      </c>
      <c r="E153" s="14" t="s">
        <v>1574</v>
      </c>
      <c r="F153" s="22" t="s">
        <v>1575</v>
      </c>
      <c r="G153" s="22" t="s">
        <v>1576</v>
      </c>
    </row>
    <row r="154" spans="1:7" ht="90.75" thickBot="1" x14ac:dyDescent="0.3">
      <c r="A154" t="s">
        <v>2781</v>
      </c>
      <c r="B154" s="14" t="s">
        <v>1980</v>
      </c>
      <c r="C154" s="14" t="s">
        <v>1981</v>
      </c>
      <c r="D154" s="14" t="s">
        <v>1982</v>
      </c>
      <c r="E154" s="14" t="s">
        <v>1473</v>
      </c>
      <c r="F154" s="22" t="s">
        <v>1983</v>
      </c>
      <c r="G154" s="22" t="s">
        <v>1983</v>
      </c>
    </row>
    <row r="155" spans="1:7" ht="165.75" thickBot="1" x14ac:dyDescent="0.3">
      <c r="A155" t="s">
        <v>2722</v>
      </c>
      <c r="B155" s="14" t="s">
        <v>1498</v>
      </c>
      <c r="C155" s="14" t="s">
        <v>1499</v>
      </c>
      <c r="D155" s="14" t="s">
        <v>1470</v>
      </c>
      <c r="E155" s="14" t="s">
        <v>1500</v>
      </c>
      <c r="F155" s="22" t="s">
        <v>1501</v>
      </c>
      <c r="G155" s="22" t="s">
        <v>1502</v>
      </c>
    </row>
    <row r="156" spans="1:7" ht="120.75" thickBot="1" x14ac:dyDescent="0.3">
      <c r="A156" t="s">
        <v>2779</v>
      </c>
      <c r="B156" s="14" t="s">
        <v>1964</v>
      </c>
      <c r="C156" s="14" t="s">
        <v>1965</v>
      </c>
      <c r="D156" s="14" t="s">
        <v>1966</v>
      </c>
      <c r="E156" s="14" t="s">
        <v>1967</v>
      </c>
      <c r="F156" s="22" t="s">
        <v>1474</v>
      </c>
      <c r="G156" s="22" t="s">
        <v>1606</v>
      </c>
    </row>
    <row r="157" spans="1:7" ht="90.75" thickBot="1" x14ac:dyDescent="0.3">
      <c r="A157" t="s">
        <v>2741</v>
      </c>
      <c r="B157" s="14" t="s">
        <v>1499</v>
      </c>
      <c r="C157" s="14" t="s">
        <v>1542</v>
      </c>
      <c r="D157" s="14" t="s">
        <v>1571</v>
      </c>
      <c r="E157" s="14" t="s">
        <v>1639</v>
      </c>
      <c r="F157" s="22" t="s">
        <v>64</v>
      </c>
      <c r="G157" s="22" t="s">
        <v>64</v>
      </c>
    </row>
    <row r="158" spans="1:7" ht="135.75" thickBot="1" x14ac:dyDescent="0.3">
      <c r="A158" t="s">
        <v>2727</v>
      </c>
      <c r="B158" s="14" t="s">
        <v>1499</v>
      </c>
      <c r="C158" s="14" t="s">
        <v>1470</v>
      </c>
      <c r="D158" s="14" t="s">
        <v>1536</v>
      </c>
      <c r="E158" s="14" t="s">
        <v>1537</v>
      </c>
      <c r="F158" s="22" t="s">
        <v>64</v>
      </c>
      <c r="G158" s="24">
        <v>6</v>
      </c>
    </row>
    <row r="159" spans="1:7" ht="75.75" thickBot="1" x14ac:dyDescent="0.3">
      <c r="A159" t="s">
        <v>2732</v>
      </c>
      <c r="B159" s="14" t="s">
        <v>1499</v>
      </c>
      <c r="C159" s="14" t="s">
        <v>1558</v>
      </c>
      <c r="D159" s="14" t="s">
        <v>1559</v>
      </c>
      <c r="E159" s="14" t="s">
        <v>1560</v>
      </c>
      <c r="F159" s="22" t="s">
        <v>1561</v>
      </c>
      <c r="G159" s="22" t="s">
        <v>1562</v>
      </c>
    </row>
    <row r="160" spans="1:7" ht="75.75" thickBot="1" x14ac:dyDescent="0.3">
      <c r="A160" t="s">
        <v>2783</v>
      </c>
      <c r="B160" s="14" t="s">
        <v>1499</v>
      </c>
      <c r="C160" s="14" t="s">
        <v>1558</v>
      </c>
      <c r="D160" s="14" t="s">
        <v>1988</v>
      </c>
      <c r="E160" s="14" t="s">
        <v>1560</v>
      </c>
      <c r="F160" s="22" t="s">
        <v>1989</v>
      </c>
      <c r="G160" s="22" t="s">
        <v>1990</v>
      </c>
    </row>
    <row r="161" spans="1:7" ht="75.75" thickBot="1" x14ac:dyDescent="0.3">
      <c r="A161" t="s">
        <v>2745</v>
      </c>
      <c r="B161" s="14" t="s">
        <v>1499</v>
      </c>
      <c r="C161" s="14" t="s">
        <v>1558</v>
      </c>
      <c r="D161" s="14" t="s">
        <v>1662</v>
      </c>
      <c r="E161" s="14" t="s">
        <v>1663</v>
      </c>
      <c r="F161" s="22" t="s">
        <v>1664</v>
      </c>
      <c r="G161" s="22" t="s">
        <v>1562</v>
      </c>
    </row>
    <row r="162" spans="1:7" ht="90.75" thickBot="1" x14ac:dyDescent="0.3">
      <c r="A162" t="s">
        <v>2720</v>
      </c>
      <c r="B162" s="14" t="s">
        <v>1479</v>
      </c>
      <c r="C162" s="14" t="s">
        <v>1480</v>
      </c>
      <c r="D162" s="14" t="s">
        <v>1481</v>
      </c>
      <c r="E162" s="14" t="s">
        <v>1482</v>
      </c>
      <c r="F162" s="22" t="s">
        <v>1483</v>
      </c>
      <c r="G162" s="22" t="s">
        <v>1484</v>
      </c>
    </row>
    <row r="163" spans="1:7" ht="225.75" thickBot="1" x14ac:dyDescent="0.3">
      <c r="A163" t="s">
        <v>2725</v>
      </c>
      <c r="B163" s="14" t="s">
        <v>1520</v>
      </c>
      <c r="C163" s="14" t="s">
        <v>1520</v>
      </c>
      <c r="D163" s="14" t="s">
        <v>1521</v>
      </c>
      <c r="E163" s="14" t="s">
        <v>1522</v>
      </c>
      <c r="F163" s="22" t="s">
        <v>1523</v>
      </c>
      <c r="G163" s="22" t="s">
        <v>1501</v>
      </c>
    </row>
    <row r="164" spans="1:7" ht="240.75" thickBot="1" x14ac:dyDescent="0.3">
      <c r="A164" t="s">
        <v>2754</v>
      </c>
      <c r="B164" s="14" t="s">
        <v>1726</v>
      </c>
      <c r="C164" s="14" t="s">
        <v>1726</v>
      </c>
      <c r="D164" s="14" t="s">
        <v>1727</v>
      </c>
      <c r="E164" s="14" t="s">
        <v>1728</v>
      </c>
      <c r="F164" s="22" t="s">
        <v>1729</v>
      </c>
      <c r="G164" s="22" t="s">
        <v>1730</v>
      </c>
    </row>
    <row r="165" spans="1:7" ht="225.75" thickBot="1" x14ac:dyDescent="0.3">
      <c r="A165" t="s">
        <v>2761</v>
      </c>
      <c r="B165" s="1" t="s">
        <v>1726</v>
      </c>
      <c r="C165" s="1" t="s">
        <v>1793</v>
      </c>
      <c r="D165" s="1" t="s">
        <v>1794</v>
      </c>
      <c r="E165" s="1" t="s">
        <v>1728</v>
      </c>
      <c r="F165" s="22" t="s">
        <v>1730</v>
      </c>
      <c r="G165" s="22" t="s">
        <v>1795</v>
      </c>
    </row>
    <row r="166" spans="1:7" ht="30.75" thickBot="1" x14ac:dyDescent="0.3">
      <c r="A166" t="s">
        <v>2717</v>
      </c>
      <c r="B166" s="14" t="s">
        <v>1453</v>
      </c>
      <c r="C166" s="14" t="s">
        <v>1454</v>
      </c>
      <c r="D166" s="14" t="s">
        <v>1455</v>
      </c>
      <c r="E166" s="14" t="s">
        <v>1456</v>
      </c>
      <c r="F166" s="22" t="s">
        <v>1176</v>
      </c>
      <c r="G166" s="22" t="s">
        <v>757</v>
      </c>
    </row>
    <row r="167" spans="1:7" ht="15.75" thickBot="1" x14ac:dyDescent="0.3">
      <c r="A167" t="s">
        <v>2723</v>
      </c>
      <c r="B167" s="14" t="s">
        <v>1447</v>
      </c>
      <c r="C167" s="14" t="s">
        <v>1447</v>
      </c>
      <c r="D167" s="14" t="s">
        <v>1506</v>
      </c>
      <c r="E167" s="14" t="s">
        <v>1456</v>
      </c>
      <c r="F167" s="22" t="s">
        <v>1456</v>
      </c>
      <c r="G167" s="22" t="s">
        <v>1447</v>
      </c>
    </row>
    <row r="168" spans="1:7" ht="105.75" thickBot="1" x14ac:dyDescent="0.3">
      <c r="A168" t="s">
        <v>2766</v>
      </c>
      <c r="B168" s="14" t="s">
        <v>1824</v>
      </c>
      <c r="C168" s="14" t="s">
        <v>1825</v>
      </c>
      <c r="D168" s="14" t="s">
        <v>1826</v>
      </c>
      <c r="E168" s="14" t="s">
        <v>1827</v>
      </c>
      <c r="F168" s="22" t="s">
        <v>1828</v>
      </c>
      <c r="G168" s="22" t="s">
        <v>1829</v>
      </c>
    </row>
    <row r="169" spans="1:7" ht="409.6" thickBot="1" x14ac:dyDescent="0.3">
      <c r="A169" t="s">
        <v>2755</v>
      </c>
      <c r="B169" s="14" t="s">
        <v>1446</v>
      </c>
      <c r="C169" s="14" t="s">
        <v>1735</v>
      </c>
      <c r="D169" s="14" t="s">
        <v>1736</v>
      </c>
      <c r="E169" s="14" t="s">
        <v>1737</v>
      </c>
      <c r="F169" s="22" t="s">
        <v>64</v>
      </c>
      <c r="G169" s="22" t="s">
        <v>1738</v>
      </c>
    </row>
    <row r="170" spans="1:7" ht="210.75" thickBot="1" x14ac:dyDescent="0.3">
      <c r="A170" s="5" t="s">
        <v>2841</v>
      </c>
      <c r="B170" s="7" t="s">
        <v>2530</v>
      </c>
      <c r="C170" s="7" t="s">
        <v>2531</v>
      </c>
      <c r="D170" s="7" t="s">
        <v>2532</v>
      </c>
      <c r="E170" s="7" t="s">
        <v>2533</v>
      </c>
      <c r="F170" s="20" t="s">
        <v>2534</v>
      </c>
      <c r="G170" s="20" t="s">
        <v>2535</v>
      </c>
    </row>
    <row r="171" spans="1:7" ht="105.75" thickBot="1" x14ac:dyDescent="0.3">
      <c r="A171" s="5" t="s">
        <v>2838</v>
      </c>
      <c r="B171" s="7" t="s">
        <v>1902</v>
      </c>
      <c r="C171" s="7" t="s">
        <v>754</v>
      </c>
      <c r="D171" s="7" t="s">
        <v>1704</v>
      </c>
      <c r="E171" s="7" t="s">
        <v>2508</v>
      </c>
      <c r="F171" s="20" t="s">
        <v>757</v>
      </c>
      <c r="G171" s="20" t="s">
        <v>2511</v>
      </c>
    </row>
    <row r="172" spans="1:7" ht="45.75" thickBot="1" x14ac:dyDescent="0.3">
      <c r="A172" s="5" t="s">
        <v>2820</v>
      </c>
      <c r="B172" s="7" t="s">
        <v>2333</v>
      </c>
      <c r="C172" s="7" t="s">
        <v>2334</v>
      </c>
      <c r="D172" s="7" t="s">
        <v>2335</v>
      </c>
      <c r="E172" s="7" t="s">
        <v>2336</v>
      </c>
      <c r="F172" s="20" t="s">
        <v>2337</v>
      </c>
      <c r="G172" s="20" t="s">
        <v>2338</v>
      </c>
    </row>
    <row r="173" spans="1:7" ht="45.75" thickBot="1" x14ac:dyDescent="0.3">
      <c r="A173" s="5" t="s">
        <v>2796</v>
      </c>
      <c r="B173" s="7" t="s">
        <v>2036</v>
      </c>
      <c r="C173" s="7" t="s">
        <v>2037</v>
      </c>
      <c r="D173" s="7" t="s">
        <v>2038</v>
      </c>
      <c r="E173" s="7" t="s">
        <v>2039</v>
      </c>
      <c r="F173" s="20" t="s">
        <v>2040</v>
      </c>
      <c r="G173" s="20" t="s">
        <v>2041</v>
      </c>
    </row>
    <row r="174" spans="1:7" ht="30.75" thickBot="1" x14ac:dyDescent="0.3">
      <c r="A174" s="5" t="s">
        <v>2812</v>
      </c>
      <c r="B174" s="7" t="s">
        <v>2240</v>
      </c>
      <c r="C174" s="7" t="s">
        <v>2241</v>
      </c>
      <c r="D174" s="7" t="s">
        <v>2242</v>
      </c>
      <c r="E174" s="7" t="s">
        <v>2243</v>
      </c>
      <c r="F174" s="20" t="s">
        <v>2244</v>
      </c>
      <c r="G174" s="20" t="s">
        <v>2245</v>
      </c>
    </row>
    <row r="175" spans="1:7" ht="60.75" thickBot="1" x14ac:dyDescent="0.3">
      <c r="A175" s="5" t="s">
        <v>2811</v>
      </c>
      <c r="B175" s="7" t="s">
        <v>2226</v>
      </c>
      <c r="C175" s="7" t="s">
        <v>2227</v>
      </c>
      <c r="D175" s="7" t="s">
        <v>2228</v>
      </c>
      <c r="E175" s="7" t="s">
        <v>2229</v>
      </c>
      <c r="F175" s="20" t="s">
        <v>2230</v>
      </c>
      <c r="G175" s="20" t="s">
        <v>2231</v>
      </c>
    </row>
    <row r="176" spans="1:7" ht="30.75" thickBot="1" x14ac:dyDescent="0.3">
      <c r="A176" s="5" t="s">
        <v>2848</v>
      </c>
      <c r="B176" s="7" t="s">
        <v>2579</v>
      </c>
      <c r="C176" s="7" t="s">
        <v>2580</v>
      </c>
      <c r="D176" s="7" t="s">
        <v>2581</v>
      </c>
      <c r="E176" s="7" t="s">
        <v>2582</v>
      </c>
      <c r="F176" s="20" t="s">
        <v>2583</v>
      </c>
      <c r="G176" s="20" t="s">
        <v>2584</v>
      </c>
    </row>
    <row r="177" spans="1:7" ht="30.75" thickBot="1" x14ac:dyDescent="0.3">
      <c r="A177" s="5" t="s">
        <v>2831</v>
      </c>
      <c r="B177" s="7" t="s">
        <v>2447</v>
      </c>
      <c r="C177" s="7" t="s">
        <v>2448</v>
      </c>
      <c r="D177" s="7" t="s">
        <v>2449</v>
      </c>
      <c r="E177" s="7" t="s">
        <v>2450</v>
      </c>
      <c r="F177" s="20" t="s">
        <v>2451</v>
      </c>
      <c r="G177" s="20" t="s">
        <v>2452</v>
      </c>
    </row>
    <row r="178" spans="1:7" ht="30.75" thickBot="1" x14ac:dyDescent="0.3">
      <c r="A178" s="5" t="s">
        <v>2829</v>
      </c>
      <c r="B178" s="7" t="s">
        <v>2421</v>
      </c>
      <c r="C178" s="7" t="s">
        <v>2422</v>
      </c>
      <c r="D178" s="7" t="s">
        <v>2423</v>
      </c>
      <c r="E178" s="7" t="s">
        <v>2424</v>
      </c>
      <c r="F178" s="20" t="s">
        <v>2425</v>
      </c>
      <c r="G178" s="20" t="s">
        <v>2426</v>
      </c>
    </row>
    <row r="179" spans="1:7" ht="255.75" thickBot="1" x14ac:dyDescent="0.3">
      <c r="A179" s="5" t="s">
        <v>2828</v>
      </c>
      <c r="B179" s="7" t="s">
        <v>1138</v>
      </c>
      <c r="C179" s="7" t="s">
        <v>2416</v>
      </c>
      <c r="D179" s="7" t="s">
        <v>2417</v>
      </c>
      <c r="E179" s="7" t="s">
        <v>2418</v>
      </c>
      <c r="F179" s="20" t="s">
        <v>2419</v>
      </c>
      <c r="G179" s="20" t="s">
        <v>2419</v>
      </c>
    </row>
    <row r="180" spans="1:7" ht="45.75" thickBot="1" x14ac:dyDescent="0.3">
      <c r="A180" s="5" t="s">
        <v>2807</v>
      </c>
      <c r="B180" s="7" t="s">
        <v>2174</v>
      </c>
      <c r="C180" s="7" t="s">
        <v>2175</v>
      </c>
      <c r="D180" s="7" t="s">
        <v>2176</v>
      </c>
      <c r="E180" s="7" t="s">
        <v>2177</v>
      </c>
      <c r="F180" s="20" t="s">
        <v>2178</v>
      </c>
      <c r="G180" s="20" t="s">
        <v>2179</v>
      </c>
    </row>
    <row r="181" spans="1:7" ht="15.75" thickBot="1" x14ac:dyDescent="0.3">
      <c r="A181" s="5" t="s">
        <v>2818</v>
      </c>
      <c r="B181" s="7" t="s">
        <v>2306</v>
      </c>
      <c r="C181" s="7" t="s">
        <v>2307</v>
      </c>
      <c r="D181" s="7" t="s">
        <v>2308</v>
      </c>
      <c r="E181" s="7" t="s">
        <v>2309</v>
      </c>
      <c r="F181" s="20" t="s">
        <v>2310</v>
      </c>
      <c r="G181" s="20" t="s">
        <v>2311</v>
      </c>
    </row>
    <row r="182" spans="1:7" ht="30.75" thickBot="1" x14ac:dyDescent="0.3">
      <c r="A182" s="5" t="s">
        <v>2797</v>
      </c>
      <c r="B182" s="7" t="s">
        <v>2050</v>
      </c>
      <c r="C182" s="7" t="s">
        <v>2051</v>
      </c>
      <c r="D182" s="7" t="s">
        <v>2052</v>
      </c>
      <c r="E182" s="7" t="s">
        <v>2053</v>
      </c>
      <c r="F182" s="20" t="s">
        <v>2054</v>
      </c>
      <c r="G182" s="20" t="s">
        <v>2055</v>
      </c>
    </row>
    <row r="183" spans="1:7" ht="75.75" thickBot="1" x14ac:dyDescent="0.3">
      <c r="A183" s="5" t="s">
        <v>2824</v>
      </c>
      <c r="B183" s="7" t="s">
        <v>431</v>
      </c>
      <c r="C183" s="7" t="s">
        <v>2386</v>
      </c>
      <c r="D183" s="7" t="s">
        <v>2387</v>
      </c>
      <c r="E183" s="7" t="s">
        <v>2388</v>
      </c>
      <c r="F183" s="20" t="s">
        <v>2389</v>
      </c>
      <c r="G183" s="20" t="s">
        <v>2390</v>
      </c>
    </row>
    <row r="184" spans="1:7" ht="75.75" thickBot="1" x14ac:dyDescent="0.3">
      <c r="A184" s="5" t="s">
        <v>2825</v>
      </c>
      <c r="B184" s="7" t="s">
        <v>431</v>
      </c>
      <c r="C184" s="7" t="s">
        <v>1098</v>
      </c>
      <c r="D184" s="7" t="s">
        <v>433</v>
      </c>
      <c r="E184" s="7" t="s">
        <v>431</v>
      </c>
      <c r="F184" s="20" t="s">
        <v>2392</v>
      </c>
      <c r="G184" s="20" t="s">
        <v>2393</v>
      </c>
    </row>
    <row r="185" spans="1:7" ht="105.75" thickBot="1" x14ac:dyDescent="0.3">
      <c r="A185" s="5" t="s">
        <v>2837</v>
      </c>
      <c r="B185" s="7" t="s">
        <v>753</v>
      </c>
      <c r="C185" s="7" t="s">
        <v>754</v>
      </c>
      <c r="D185" s="7" t="s">
        <v>1704</v>
      </c>
      <c r="E185" s="7" t="s">
        <v>2508</v>
      </c>
      <c r="F185" s="20" t="s">
        <v>143</v>
      </c>
      <c r="G185" s="20" t="s">
        <v>970</v>
      </c>
    </row>
    <row r="186" spans="1:7" ht="60.75" thickBot="1" x14ac:dyDescent="0.3">
      <c r="A186" s="5" t="s">
        <v>2842</v>
      </c>
      <c r="B186" s="7" t="s">
        <v>139</v>
      </c>
      <c r="C186" s="7" t="s">
        <v>2538</v>
      </c>
      <c r="D186" s="7" t="s">
        <v>2539</v>
      </c>
      <c r="E186" s="7" t="s">
        <v>2502</v>
      </c>
      <c r="F186" s="20" t="s">
        <v>64</v>
      </c>
      <c r="G186" s="20" t="s">
        <v>64</v>
      </c>
    </row>
    <row r="187" spans="1:7" ht="105.75" thickBot="1" x14ac:dyDescent="0.3">
      <c r="A187" s="5" t="s">
        <v>2835</v>
      </c>
      <c r="B187" s="7" t="s">
        <v>139</v>
      </c>
      <c r="C187" s="7" t="s">
        <v>754</v>
      </c>
      <c r="D187" s="7" t="s">
        <v>2501</v>
      </c>
      <c r="E187" s="7" t="s">
        <v>2502</v>
      </c>
      <c r="F187" s="20" t="s">
        <v>143</v>
      </c>
      <c r="G187" s="20" t="s">
        <v>2503</v>
      </c>
    </row>
    <row r="188" spans="1:7" ht="225.75" thickBot="1" x14ac:dyDescent="0.3">
      <c r="A188" s="5" t="s">
        <v>2816</v>
      </c>
      <c r="B188" s="7" t="s">
        <v>2284</v>
      </c>
      <c r="C188" s="7" t="s">
        <v>2285</v>
      </c>
      <c r="D188" s="7" t="s">
        <v>2286</v>
      </c>
      <c r="E188" s="7" t="s">
        <v>99</v>
      </c>
      <c r="F188" s="20" t="s">
        <v>2287</v>
      </c>
      <c r="G188" s="20" t="s">
        <v>102</v>
      </c>
    </row>
    <row r="189" spans="1:7" ht="45.75" thickBot="1" x14ac:dyDescent="0.3">
      <c r="A189" s="5" t="s">
        <v>2808</v>
      </c>
      <c r="B189" s="7" t="s">
        <v>2186</v>
      </c>
      <c r="C189" s="7" t="s">
        <v>2187</v>
      </c>
      <c r="D189" s="7" t="s">
        <v>2188</v>
      </c>
      <c r="E189" s="7" t="s">
        <v>2189</v>
      </c>
      <c r="F189" s="20" t="s">
        <v>2190</v>
      </c>
      <c r="G189" s="20" t="s">
        <v>2191</v>
      </c>
    </row>
    <row r="190" spans="1:7" ht="225.75" thickBot="1" x14ac:dyDescent="0.3">
      <c r="A190" s="5" t="s">
        <v>2821</v>
      </c>
      <c r="B190" s="7" t="s">
        <v>2348</v>
      </c>
      <c r="C190" s="7" t="s">
        <v>2349</v>
      </c>
      <c r="D190" s="7" t="s">
        <v>2350</v>
      </c>
      <c r="E190" s="7" t="s">
        <v>2351</v>
      </c>
      <c r="F190" s="20" t="s">
        <v>2352</v>
      </c>
      <c r="G190" s="20" t="s">
        <v>2353</v>
      </c>
    </row>
    <row r="191" spans="1:7" ht="45.75" thickBot="1" x14ac:dyDescent="0.3">
      <c r="A191" s="5" t="s">
        <v>2802</v>
      </c>
      <c r="B191" s="7" t="s">
        <v>2112</v>
      </c>
      <c r="C191" s="7" t="s">
        <v>2113</v>
      </c>
      <c r="D191" s="7" t="s">
        <v>2114</v>
      </c>
      <c r="E191" s="7" t="s">
        <v>2115</v>
      </c>
      <c r="F191" s="20" t="s">
        <v>2116</v>
      </c>
      <c r="G191" s="20" t="s">
        <v>2117</v>
      </c>
    </row>
    <row r="192" spans="1:7" ht="255.75" thickBot="1" x14ac:dyDescent="0.3">
      <c r="A192" s="5" t="s">
        <v>2803</v>
      </c>
      <c r="B192" s="7" t="s">
        <v>2124</v>
      </c>
      <c r="C192" s="7" t="s">
        <v>2125</v>
      </c>
      <c r="D192" s="7" t="s">
        <v>2126</v>
      </c>
      <c r="E192" s="7" t="s">
        <v>2127</v>
      </c>
      <c r="F192" s="20" t="s">
        <v>2128</v>
      </c>
      <c r="G192" s="20" t="s">
        <v>2129</v>
      </c>
    </row>
    <row r="193" spans="1:7" ht="30.75" thickBot="1" x14ac:dyDescent="0.3">
      <c r="A193" s="5" t="s">
        <v>2801</v>
      </c>
      <c r="B193" s="7" t="s">
        <v>2100</v>
      </c>
      <c r="C193" s="7" t="s">
        <v>2101</v>
      </c>
      <c r="D193" s="7" t="s">
        <v>2102</v>
      </c>
      <c r="E193" s="7" t="s">
        <v>2103</v>
      </c>
      <c r="F193" s="20" t="s">
        <v>2104</v>
      </c>
      <c r="G193" s="20" t="s">
        <v>2105</v>
      </c>
    </row>
    <row r="194" spans="1:7" ht="75.75" thickBot="1" x14ac:dyDescent="0.3">
      <c r="A194" s="5" t="s">
        <v>2813</v>
      </c>
      <c r="B194" s="7" t="s">
        <v>2253</v>
      </c>
      <c r="C194" s="7" t="s">
        <v>2254</v>
      </c>
      <c r="D194" s="7" t="s">
        <v>2255</v>
      </c>
      <c r="E194" s="7" t="s">
        <v>2256</v>
      </c>
      <c r="F194" s="20" t="s">
        <v>2257</v>
      </c>
      <c r="G194" s="20" t="s">
        <v>2258</v>
      </c>
    </row>
    <row r="195" spans="1:7" ht="45.75" thickBot="1" x14ac:dyDescent="0.3">
      <c r="A195" s="5" t="s">
        <v>2810</v>
      </c>
      <c r="B195" s="7" t="s">
        <v>2213</v>
      </c>
      <c r="C195" s="7" t="s">
        <v>2214</v>
      </c>
      <c r="D195" s="7" t="s">
        <v>2215</v>
      </c>
      <c r="E195" s="7" t="s">
        <v>2216</v>
      </c>
      <c r="F195" s="20" t="s">
        <v>2217</v>
      </c>
      <c r="G195" s="20" t="s">
        <v>2218</v>
      </c>
    </row>
    <row r="196" spans="1:7" ht="135.75" thickBot="1" x14ac:dyDescent="0.3">
      <c r="A196" s="5" t="s">
        <v>2833</v>
      </c>
      <c r="B196" s="7" t="s">
        <v>2475</v>
      </c>
      <c r="C196" s="7" t="s">
        <v>2476</v>
      </c>
      <c r="D196" s="7" t="s">
        <v>2477</v>
      </c>
      <c r="E196" s="7" t="s">
        <v>2478</v>
      </c>
      <c r="F196" s="20" t="s">
        <v>2479</v>
      </c>
      <c r="G196" s="20" t="s">
        <v>2480</v>
      </c>
    </row>
    <row r="197" spans="1:7" ht="60.75" thickBot="1" x14ac:dyDescent="0.3">
      <c r="A197" s="5" t="s">
        <v>2846</v>
      </c>
      <c r="B197" s="7" t="s">
        <v>2553</v>
      </c>
      <c r="C197" s="7" t="s">
        <v>2554</v>
      </c>
      <c r="D197" s="7" t="s">
        <v>2555</v>
      </c>
      <c r="E197" s="7" t="s">
        <v>2556</v>
      </c>
      <c r="F197" s="20" t="s">
        <v>2557</v>
      </c>
      <c r="G197" s="20" t="s">
        <v>2558</v>
      </c>
    </row>
    <row r="198" spans="1:7" ht="60.75" thickBot="1" x14ac:dyDescent="0.3">
      <c r="A198" s="5" t="s">
        <v>2805</v>
      </c>
      <c r="B198" s="7" t="s">
        <v>2149</v>
      </c>
      <c r="C198" s="7" t="s">
        <v>2150</v>
      </c>
      <c r="D198" s="7" t="s">
        <v>2151</v>
      </c>
      <c r="E198" s="7" t="s">
        <v>2152</v>
      </c>
      <c r="F198" s="20" t="s">
        <v>2153</v>
      </c>
      <c r="G198" s="20" t="s">
        <v>2154</v>
      </c>
    </row>
    <row r="199" spans="1:7" ht="405.75" thickBot="1" x14ac:dyDescent="0.3">
      <c r="A199" s="5" t="s">
        <v>2799</v>
      </c>
      <c r="B199" s="7" t="s">
        <v>2074</v>
      </c>
      <c r="C199" s="7" t="s">
        <v>2075</v>
      </c>
      <c r="D199" s="7" t="s">
        <v>2076</v>
      </c>
      <c r="E199" s="7" t="s">
        <v>2077</v>
      </c>
      <c r="F199" s="20" t="s">
        <v>2078</v>
      </c>
      <c r="G199" s="20" t="s">
        <v>2079</v>
      </c>
    </row>
    <row r="200" spans="1:7" ht="120.75" thickBot="1" x14ac:dyDescent="0.3">
      <c r="A200" s="5" t="s">
        <v>2827</v>
      </c>
      <c r="B200" s="7" t="s">
        <v>2403</v>
      </c>
      <c r="C200" s="7" t="s">
        <v>2404</v>
      </c>
      <c r="D200" s="7" t="s">
        <v>2405</v>
      </c>
      <c r="E200" s="7" t="s">
        <v>2406</v>
      </c>
      <c r="F200" s="20" t="s">
        <v>2407</v>
      </c>
      <c r="G200" s="20" t="s">
        <v>2408</v>
      </c>
    </row>
    <row r="201" spans="1:7" ht="60.75" thickBot="1" x14ac:dyDescent="0.3">
      <c r="A201" s="5" t="s">
        <v>2832</v>
      </c>
      <c r="B201" s="7" t="s">
        <v>2461</v>
      </c>
      <c r="C201" s="7" t="s">
        <v>2462</v>
      </c>
      <c r="D201" s="7" t="s">
        <v>2463</v>
      </c>
      <c r="E201" s="7" t="s">
        <v>2464</v>
      </c>
      <c r="F201" s="20" t="s">
        <v>2465</v>
      </c>
      <c r="G201" s="20" t="s">
        <v>2466</v>
      </c>
    </row>
    <row r="202" spans="1:7" ht="15.75" thickBot="1" x14ac:dyDescent="0.3">
      <c r="A202" s="5" t="s">
        <v>2804</v>
      </c>
      <c r="B202" s="7" t="s">
        <v>2137</v>
      </c>
      <c r="C202" s="7" t="s">
        <v>2138</v>
      </c>
      <c r="D202" s="7" t="s">
        <v>2139</v>
      </c>
      <c r="E202" s="7" t="s">
        <v>2140</v>
      </c>
      <c r="F202" s="20" t="s">
        <v>2141</v>
      </c>
      <c r="G202" s="20" t="s">
        <v>2142</v>
      </c>
    </row>
    <row r="203" spans="1:7" ht="30.75" thickBot="1" x14ac:dyDescent="0.3">
      <c r="A203" s="5" t="s">
        <v>2817</v>
      </c>
      <c r="B203" s="7" t="s">
        <v>2292</v>
      </c>
      <c r="C203" s="7" t="s">
        <v>2293</v>
      </c>
      <c r="D203" s="7" t="s">
        <v>2294</v>
      </c>
      <c r="E203" s="7" t="s">
        <v>2295</v>
      </c>
      <c r="F203" s="20" t="s">
        <v>2296</v>
      </c>
      <c r="G203" s="20" t="s">
        <v>2297</v>
      </c>
    </row>
    <row r="204" spans="1:7" ht="45.75" thickBot="1" x14ac:dyDescent="0.3">
      <c r="A204" s="5" t="s">
        <v>2823</v>
      </c>
      <c r="B204" s="7" t="s">
        <v>2374</v>
      </c>
      <c r="C204" s="7" t="s">
        <v>2375</v>
      </c>
      <c r="D204" s="7" t="s">
        <v>2376</v>
      </c>
      <c r="E204" s="7" t="s">
        <v>2377</v>
      </c>
      <c r="F204" s="20" t="s">
        <v>2378</v>
      </c>
      <c r="G204" s="20" t="s">
        <v>2379</v>
      </c>
    </row>
    <row r="205" spans="1:7" ht="15.75" thickBot="1" x14ac:dyDescent="0.3">
      <c r="A205" s="5" t="s">
        <v>2822</v>
      </c>
      <c r="B205" s="7" t="s">
        <v>1016</v>
      </c>
      <c r="C205" s="7" t="s">
        <v>2362</v>
      </c>
      <c r="D205" s="7" t="s">
        <v>2363</v>
      </c>
      <c r="E205" s="7" t="s">
        <v>2364</v>
      </c>
      <c r="F205" s="20" t="s">
        <v>2365</v>
      </c>
      <c r="G205" s="20" t="s">
        <v>2366</v>
      </c>
    </row>
    <row r="206" spans="1:7" ht="120.75" thickBot="1" x14ac:dyDescent="0.3">
      <c r="A206" s="5" t="s">
        <v>2834</v>
      </c>
      <c r="B206" s="7" t="s">
        <v>2488</v>
      </c>
      <c r="C206" s="7" t="s">
        <v>2489</v>
      </c>
      <c r="D206" s="7" t="s">
        <v>2490</v>
      </c>
      <c r="E206" s="7" t="s">
        <v>2491</v>
      </c>
      <c r="F206" s="20" t="s">
        <v>2492</v>
      </c>
      <c r="G206" s="20" t="s">
        <v>2493</v>
      </c>
    </row>
    <row r="207" spans="1:7" ht="180.75" thickBot="1" x14ac:dyDescent="0.3">
      <c r="A207" s="5" t="s">
        <v>2826</v>
      </c>
      <c r="B207" s="7" t="s">
        <v>2396</v>
      </c>
      <c r="C207" s="7" t="s">
        <v>2397</v>
      </c>
      <c r="D207" s="7" t="s">
        <v>2398</v>
      </c>
      <c r="E207" s="7" t="s">
        <v>2399</v>
      </c>
      <c r="F207" s="20" t="s">
        <v>1176</v>
      </c>
      <c r="G207" s="20" t="s">
        <v>1145</v>
      </c>
    </row>
    <row r="208" spans="1:7" ht="30.75" thickBot="1" x14ac:dyDescent="0.3">
      <c r="A208" s="5" t="s">
        <v>2845</v>
      </c>
      <c r="B208" s="7" t="s">
        <v>2540</v>
      </c>
      <c r="C208" s="7" t="s">
        <v>2541</v>
      </c>
      <c r="D208" s="7" t="s">
        <v>2542</v>
      </c>
      <c r="E208" s="7" t="s">
        <v>2543</v>
      </c>
      <c r="F208" s="20" t="s">
        <v>2544</v>
      </c>
      <c r="G208" s="20" t="s">
        <v>2545</v>
      </c>
    </row>
    <row r="209" spans="1:7" ht="30.75" thickBot="1" x14ac:dyDescent="0.3">
      <c r="A209" s="5" t="s">
        <v>2819</v>
      </c>
      <c r="B209" s="7" t="s">
        <v>2319</v>
      </c>
      <c r="C209" s="7" t="s">
        <v>2320</v>
      </c>
      <c r="D209" s="7" t="s">
        <v>2321</v>
      </c>
      <c r="E209" s="7" t="s">
        <v>2322</v>
      </c>
      <c r="F209" s="20" t="s">
        <v>2323</v>
      </c>
      <c r="G209" s="20" t="s">
        <v>2324</v>
      </c>
    </row>
    <row r="210" spans="1:7" ht="45.75" thickBot="1" x14ac:dyDescent="0.3">
      <c r="A210" s="5" t="s">
        <v>2806</v>
      </c>
      <c r="B210" s="7" t="s">
        <v>2161</v>
      </c>
      <c r="C210" s="7" t="s">
        <v>2162</v>
      </c>
      <c r="D210" s="7" t="s">
        <v>2163</v>
      </c>
      <c r="E210" s="7" t="s">
        <v>2164</v>
      </c>
      <c r="F210" s="20" t="s">
        <v>2165</v>
      </c>
      <c r="G210" s="20" t="s">
        <v>2166</v>
      </c>
    </row>
    <row r="211" spans="1:7" ht="120.75" thickBot="1" x14ac:dyDescent="0.3">
      <c r="A211" s="5" t="s">
        <v>2840</v>
      </c>
      <c r="B211" s="7" t="s">
        <v>2518</v>
      </c>
      <c r="C211" s="7" t="s">
        <v>2519</v>
      </c>
      <c r="D211" s="7" t="s">
        <v>2520</v>
      </c>
      <c r="E211" s="7" t="s">
        <v>2521</v>
      </c>
      <c r="F211" s="20" t="s">
        <v>2522</v>
      </c>
      <c r="G211" s="20" t="s">
        <v>2523</v>
      </c>
    </row>
    <row r="212" spans="1:7" ht="30.75" thickBot="1" x14ac:dyDescent="0.3">
      <c r="A212" s="5" t="s">
        <v>2800</v>
      </c>
      <c r="B212" s="7" t="s">
        <v>2087</v>
      </c>
      <c r="C212" s="7" t="s">
        <v>2088</v>
      </c>
      <c r="D212" s="7" t="s">
        <v>2089</v>
      </c>
      <c r="E212" s="7" t="s">
        <v>2090</v>
      </c>
      <c r="F212" s="20" t="s">
        <v>2091</v>
      </c>
      <c r="G212" s="20" t="s">
        <v>2092</v>
      </c>
    </row>
    <row r="213" spans="1:7" ht="45.75" thickBot="1" x14ac:dyDescent="0.3">
      <c r="A213" s="5" t="s">
        <v>2798</v>
      </c>
      <c r="B213" s="7" t="s">
        <v>2062</v>
      </c>
      <c r="C213" s="7" t="s">
        <v>2063</v>
      </c>
      <c r="D213" s="7" t="s">
        <v>2064</v>
      </c>
      <c r="E213" s="7" t="s">
        <v>2065</v>
      </c>
      <c r="F213" s="20" t="s">
        <v>2066</v>
      </c>
      <c r="G213" s="20" t="s">
        <v>2067</v>
      </c>
    </row>
    <row r="214" spans="1:7" ht="330.75" thickBot="1" x14ac:dyDescent="0.3">
      <c r="A214" s="5" t="s">
        <v>2847</v>
      </c>
      <c r="B214" s="7" t="s">
        <v>2567</v>
      </c>
      <c r="C214" s="7" t="s">
        <v>2568</v>
      </c>
      <c r="D214" s="7" t="s">
        <v>2569</v>
      </c>
      <c r="E214" s="7" t="s">
        <v>2570</v>
      </c>
      <c r="F214" s="20" t="s">
        <v>102</v>
      </c>
      <c r="G214" s="20" t="s">
        <v>2571</v>
      </c>
    </row>
    <row r="215" spans="1:7" ht="195.75" thickBot="1" x14ac:dyDescent="0.3">
      <c r="A215" s="5" t="s">
        <v>2814</v>
      </c>
      <c r="B215" s="7" t="s">
        <v>2267</v>
      </c>
      <c r="C215" s="7" t="s">
        <v>2268</v>
      </c>
      <c r="D215" s="7" t="s">
        <v>2269</v>
      </c>
      <c r="E215" s="7" t="s">
        <v>2270</v>
      </c>
      <c r="F215" s="20" t="s">
        <v>102</v>
      </c>
      <c r="G215" s="20" t="s">
        <v>2271</v>
      </c>
    </row>
    <row r="216" spans="1:7" ht="90.75" thickBot="1" x14ac:dyDescent="0.3">
      <c r="A216" s="5" t="s">
        <v>2815</v>
      </c>
      <c r="B216" s="7" t="s">
        <v>2277</v>
      </c>
      <c r="C216" s="7" t="s">
        <v>2278</v>
      </c>
      <c r="D216" s="7" t="s">
        <v>1704</v>
      </c>
      <c r="E216" s="7" t="s">
        <v>2279</v>
      </c>
      <c r="F216" s="20" t="s">
        <v>1176</v>
      </c>
      <c r="G216" s="20" t="s">
        <v>757</v>
      </c>
    </row>
    <row r="217" spans="1:7" ht="45.75" thickBot="1" x14ac:dyDescent="0.3">
      <c r="A217" s="5" t="s">
        <v>2809</v>
      </c>
      <c r="B217" s="7" t="s">
        <v>2198</v>
      </c>
      <c r="C217" s="7" t="s">
        <v>2199</v>
      </c>
      <c r="D217" s="7" t="s">
        <v>2200</v>
      </c>
      <c r="E217" s="7" t="s">
        <v>2201</v>
      </c>
      <c r="F217" s="20" t="s">
        <v>2202</v>
      </c>
      <c r="G217" s="20" t="s">
        <v>2203</v>
      </c>
    </row>
    <row r="218" spans="1:7" ht="30.75" thickBot="1" x14ac:dyDescent="0.3">
      <c r="A218" s="5" t="s">
        <v>2830</v>
      </c>
      <c r="B218" s="7" t="s">
        <v>2434</v>
      </c>
      <c r="C218" s="7" t="s">
        <v>2435</v>
      </c>
      <c r="D218" s="7" t="s">
        <v>2436</v>
      </c>
      <c r="E218" s="7" t="s">
        <v>2437</v>
      </c>
      <c r="F218" s="20" t="s">
        <v>2438</v>
      </c>
      <c r="G218" s="20" t="s">
        <v>2439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24"/>
  <sheetViews>
    <sheetView topLeftCell="A196" workbookViewId="0">
      <selection activeCell="B227" sqref="B227"/>
    </sheetView>
  </sheetViews>
  <sheetFormatPr defaultRowHeight="15" x14ac:dyDescent="0.25"/>
  <cols>
    <col min="1" max="1" width="39.85546875" bestFit="1" customWidth="1"/>
  </cols>
  <sheetData>
    <row r="1" spans="1:14" x14ac:dyDescent="0.25">
      <c r="A1" t="s">
        <v>2857</v>
      </c>
      <c r="B1" t="s">
        <v>2858</v>
      </c>
      <c r="C1" t="s">
        <v>2859</v>
      </c>
    </row>
    <row r="2" spans="1:14" x14ac:dyDescent="0.25">
      <c r="A2" t="s">
        <v>2630</v>
      </c>
      <c r="B2">
        <v>3</v>
      </c>
      <c r="C2" t="s">
        <v>2860</v>
      </c>
      <c r="D2" t="s">
        <v>210</v>
      </c>
      <c r="E2" t="s">
        <v>2861</v>
      </c>
    </row>
    <row r="3" spans="1:14" x14ac:dyDescent="0.25">
      <c r="A3" t="s">
        <v>2611</v>
      </c>
      <c r="B3">
        <v>3</v>
      </c>
      <c r="C3" t="s">
        <v>2860</v>
      </c>
      <c r="D3" t="s">
        <v>2862</v>
      </c>
      <c r="E3" t="s">
        <v>2863</v>
      </c>
    </row>
    <row r="4" spans="1:14" x14ac:dyDescent="0.25">
      <c r="A4" t="s">
        <v>2639</v>
      </c>
      <c r="B4">
        <v>8</v>
      </c>
      <c r="C4" t="s">
        <v>2864</v>
      </c>
      <c r="D4" t="s">
        <v>210</v>
      </c>
      <c r="E4" t="s">
        <v>2865</v>
      </c>
      <c r="F4" t="s">
        <v>2061</v>
      </c>
      <c r="G4" t="s">
        <v>2866</v>
      </c>
      <c r="H4" t="s">
        <v>2867</v>
      </c>
      <c r="I4" t="s">
        <v>2868</v>
      </c>
      <c r="J4" t="s">
        <v>2869</v>
      </c>
    </row>
    <row r="5" spans="1:14" x14ac:dyDescent="0.25">
      <c r="A5" t="s">
        <v>2626</v>
      </c>
      <c r="B5">
        <v>4</v>
      </c>
      <c r="C5" t="s">
        <v>2061</v>
      </c>
      <c r="D5" t="s">
        <v>2870</v>
      </c>
      <c r="E5" t="s">
        <v>2871</v>
      </c>
      <c r="F5" t="s">
        <v>2866</v>
      </c>
    </row>
    <row r="6" spans="1:14" x14ac:dyDescent="0.25">
      <c r="A6" t="s">
        <v>2607</v>
      </c>
      <c r="B6">
        <v>7</v>
      </c>
      <c r="C6" t="s">
        <v>1016</v>
      </c>
      <c r="D6" t="s">
        <v>210</v>
      </c>
      <c r="E6" t="s">
        <v>2872</v>
      </c>
      <c r="F6" t="s">
        <v>2873</v>
      </c>
      <c r="G6" t="s">
        <v>2874</v>
      </c>
      <c r="H6" t="s">
        <v>2866</v>
      </c>
      <c r="I6" t="s">
        <v>2870</v>
      </c>
    </row>
    <row r="7" spans="1:14" x14ac:dyDescent="0.25">
      <c r="A7" t="s">
        <v>2632</v>
      </c>
      <c r="B7">
        <v>3</v>
      </c>
      <c r="C7" t="s">
        <v>2866</v>
      </c>
      <c r="D7" t="s">
        <v>2875</v>
      </c>
      <c r="E7" t="s">
        <v>2871</v>
      </c>
    </row>
    <row r="8" spans="1:14" x14ac:dyDescent="0.25">
      <c r="A8" t="s">
        <v>2596</v>
      </c>
      <c r="B8">
        <v>0</v>
      </c>
    </row>
    <row r="9" spans="1:14" x14ac:dyDescent="0.25">
      <c r="A9" t="s">
        <v>2606</v>
      </c>
      <c r="B9">
        <v>2</v>
      </c>
      <c r="C9" t="s">
        <v>210</v>
      </c>
      <c r="D9" t="s">
        <v>209</v>
      </c>
    </row>
    <row r="10" spans="1:14" x14ac:dyDescent="0.25">
      <c r="A10" t="s">
        <v>2603</v>
      </c>
      <c r="B10">
        <v>0</v>
      </c>
    </row>
    <row r="11" spans="1:14" x14ac:dyDescent="0.25">
      <c r="A11" t="s">
        <v>2598</v>
      </c>
      <c r="B11">
        <v>6</v>
      </c>
      <c r="C11" t="s">
        <v>2876</v>
      </c>
      <c r="D11" t="s">
        <v>2877</v>
      </c>
      <c r="E11" t="s">
        <v>2878</v>
      </c>
      <c r="F11" t="s">
        <v>2879</v>
      </c>
      <c r="G11" t="s">
        <v>2880</v>
      </c>
      <c r="H11" t="s">
        <v>2881</v>
      </c>
    </row>
    <row r="12" spans="1:14" x14ac:dyDescent="0.25">
      <c r="A12" t="s">
        <v>2599</v>
      </c>
      <c r="B12">
        <v>0</v>
      </c>
    </row>
    <row r="13" spans="1:14" x14ac:dyDescent="0.25">
      <c r="A13" t="s">
        <v>2623</v>
      </c>
      <c r="B13">
        <v>3</v>
      </c>
      <c r="C13" t="s">
        <v>2866</v>
      </c>
      <c r="D13" t="s">
        <v>2882</v>
      </c>
      <c r="E13" t="s">
        <v>2883</v>
      </c>
    </row>
    <row r="14" spans="1:14" x14ac:dyDescent="0.25">
      <c r="A14" t="s">
        <v>2622</v>
      </c>
      <c r="B14">
        <v>3</v>
      </c>
      <c r="C14" t="s">
        <v>2866</v>
      </c>
      <c r="D14" t="s">
        <v>2882</v>
      </c>
      <c r="E14" t="s">
        <v>2883</v>
      </c>
    </row>
    <row r="15" spans="1:14" x14ac:dyDescent="0.25">
      <c r="A15" t="s">
        <v>2612</v>
      </c>
      <c r="B15">
        <v>5</v>
      </c>
      <c r="C15" t="s">
        <v>2884</v>
      </c>
      <c r="D15" t="s">
        <v>2866</v>
      </c>
      <c r="E15" t="s">
        <v>2885</v>
      </c>
      <c r="F15" t="s">
        <v>2881</v>
      </c>
      <c r="G15" t="s">
        <v>2886</v>
      </c>
    </row>
    <row r="16" spans="1:14" x14ac:dyDescent="0.25">
      <c r="A16" t="s">
        <v>2633</v>
      </c>
      <c r="B16">
        <v>12</v>
      </c>
      <c r="C16" t="s">
        <v>2887</v>
      </c>
      <c r="D16" t="s">
        <v>2872</v>
      </c>
      <c r="E16" t="s">
        <v>210</v>
      </c>
      <c r="F16" t="s">
        <v>2873</v>
      </c>
      <c r="G16" t="s">
        <v>2888</v>
      </c>
      <c r="H16" t="s">
        <v>2874</v>
      </c>
      <c r="I16" t="s">
        <v>2866</v>
      </c>
      <c r="J16" t="s">
        <v>2889</v>
      </c>
      <c r="K16" t="s">
        <v>2875</v>
      </c>
      <c r="L16" t="s">
        <v>2871</v>
      </c>
      <c r="M16" t="s">
        <v>209</v>
      </c>
      <c r="N16" t="s">
        <v>2883</v>
      </c>
    </row>
    <row r="17" spans="1:19" x14ac:dyDescent="0.25">
      <c r="A17" t="s">
        <v>2634</v>
      </c>
      <c r="B17">
        <v>3</v>
      </c>
      <c r="C17" t="s">
        <v>2866</v>
      </c>
      <c r="D17" t="s">
        <v>2860</v>
      </c>
      <c r="E17" t="s">
        <v>2890</v>
      </c>
    </row>
    <row r="18" spans="1:19" x14ac:dyDescent="0.25">
      <c r="A18" t="s">
        <v>2616</v>
      </c>
      <c r="B18">
        <v>3</v>
      </c>
      <c r="C18" t="s">
        <v>2866</v>
      </c>
      <c r="D18" t="s">
        <v>2875</v>
      </c>
      <c r="E18" t="s">
        <v>2871</v>
      </c>
    </row>
    <row r="19" spans="1:19" x14ac:dyDescent="0.25">
      <c r="A19" t="s">
        <v>2601</v>
      </c>
      <c r="B19">
        <v>0</v>
      </c>
    </row>
    <row r="20" spans="1:19" x14ac:dyDescent="0.25">
      <c r="A20" t="s">
        <v>2627</v>
      </c>
      <c r="B20">
        <v>2</v>
      </c>
      <c r="C20" t="s">
        <v>2860</v>
      </c>
      <c r="D20" t="s">
        <v>2873</v>
      </c>
    </row>
    <row r="21" spans="1:19" x14ac:dyDescent="0.25">
      <c r="A21" t="s">
        <v>2637</v>
      </c>
      <c r="B21">
        <v>17</v>
      </c>
      <c r="C21" t="s">
        <v>2887</v>
      </c>
      <c r="D21" t="s">
        <v>1016</v>
      </c>
      <c r="E21" t="s">
        <v>2891</v>
      </c>
      <c r="F21" t="s">
        <v>210</v>
      </c>
      <c r="G21" t="s">
        <v>2872</v>
      </c>
      <c r="H21" t="s">
        <v>2873</v>
      </c>
      <c r="I21" t="s">
        <v>1928</v>
      </c>
      <c r="J21" t="s">
        <v>2860</v>
      </c>
      <c r="K21" t="s">
        <v>2888</v>
      </c>
      <c r="L21" t="s">
        <v>2061</v>
      </c>
      <c r="M21" t="s">
        <v>2866</v>
      </c>
      <c r="N21" t="s">
        <v>2875</v>
      </c>
      <c r="O21" t="s">
        <v>2868</v>
      </c>
      <c r="P21" t="s">
        <v>2870</v>
      </c>
      <c r="Q21" t="s">
        <v>2871</v>
      </c>
      <c r="R21" t="s">
        <v>2892</v>
      </c>
      <c r="S21" t="s">
        <v>2883</v>
      </c>
    </row>
    <row r="22" spans="1:19" x14ac:dyDescent="0.25">
      <c r="A22" t="s">
        <v>2618</v>
      </c>
      <c r="B22">
        <v>1</v>
      </c>
      <c r="C22" t="s">
        <v>2893</v>
      </c>
    </row>
    <row r="23" spans="1:19" x14ac:dyDescent="0.25">
      <c r="A23" t="s">
        <v>2597</v>
      </c>
      <c r="B23">
        <v>0</v>
      </c>
    </row>
    <row r="24" spans="1:19" x14ac:dyDescent="0.25">
      <c r="A24" t="s">
        <v>2631</v>
      </c>
      <c r="B24">
        <v>3</v>
      </c>
      <c r="C24" t="s">
        <v>2894</v>
      </c>
      <c r="D24" t="s">
        <v>210</v>
      </c>
      <c r="E24" t="s">
        <v>2872</v>
      </c>
    </row>
    <row r="25" spans="1:19" x14ac:dyDescent="0.25">
      <c r="A25" t="s">
        <v>2638</v>
      </c>
      <c r="B25">
        <v>7</v>
      </c>
      <c r="C25" t="s">
        <v>210</v>
      </c>
      <c r="D25" t="s">
        <v>2866</v>
      </c>
      <c r="E25" t="s">
        <v>2061</v>
      </c>
      <c r="F25" t="s">
        <v>2875</v>
      </c>
      <c r="G25" t="s">
        <v>2868</v>
      </c>
      <c r="H25" t="s">
        <v>2863</v>
      </c>
      <c r="I25" t="s">
        <v>2871</v>
      </c>
    </row>
    <row r="26" spans="1:19" x14ac:dyDescent="0.25">
      <c r="A26" t="s">
        <v>2636</v>
      </c>
      <c r="B26">
        <v>3</v>
      </c>
      <c r="C26" t="s">
        <v>2888</v>
      </c>
      <c r="D26" t="s">
        <v>2895</v>
      </c>
      <c r="E26" t="s">
        <v>209</v>
      </c>
    </row>
    <row r="27" spans="1:19" x14ac:dyDescent="0.25">
      <c r="A27" t="s">
        <v>2644</v>
      </c>
      <c r="B27">
        <v>9</v>
      </c>
      <c r="C27" t="s">
        <v>2887</v>
      </c>
      <c r="D27" t="s">
        <v>210</v>
      </c>
      <c r="E27" t="s">
        <v>2872</v>
      </c>
      <c r="F27" t="s">
        <v>2873</v>
      </c>
      <c r="G27" t="s">
        <v>2888</v>
      </c>
      <c r="H27" t="s">
        <v>2061</v>
      </c>
      <c r="I27" t="s">
        <v>2866</v>
      </c>
      <c r="J27" t="s">
        <v>2875</v>
      </c>
      <c r="K27" t="s">
        <v>2871</v>
      </c>
    </row>
    <row r="28" spans="1:19" x14ac:dyDescent="0.25">
      <c r="A28" t="s">
        <v>2640</v>
      </c>
      <c r="B28">
        <v>1</v>
      </c>
      <c r="C28" t="s">
        <v>210</v>
      </c>
    </row>
    <row r="29" spans="1:19" x14ac:dyDescent="0.25">
      <c r="A29" t="s">
        <v>2619</v>
      </c>
      <c r="B29">
        <v>0</v>
      </c>
    </row>
    <row r="30" spans="1:19" x14ac:dyDescent="0.25">
      <c r="A30" t="s">
        <v>2625</v>
      </c>
      <c r="B30">
        <v>5</v>
      </c>
      <c r="C30" t="s">
        <v>2872</v>
      </c>
      <c r="D30" t="s">
        <v>2888</v>
      </c>
      <c r="E30" t="s">
        <v>2868</v>
      </c>
      <c r="F30" t="s">
        <v>2869</v>
      </c>
      <c r="G30" t="s">
        <v>2896</v>
      </c>
    </row>
    <row r="31" spans="1:19" x14ac:dyDescent="0.25">
      <c r="A31" t="s">
        <v>2602</v>
      </c>
      <c r="B31">
        <v>0</v>
      </c>
    </row>
    <row r="32" spans="1:19" x14ac:dyDescent="0.25">
      <c r="A32" t="s">
        <v>2604</v>
      </c>
      <c r="B32">
        <v>2</v>
      </c>
      <c r="C32" t="s">
        <v>2897</v>
      </c>
      <c r="D32" t="s">
        <v>92</v>
      </c>
    </row>
    <row r="33" spans="1:15" x14ac:dyDescent="0.25">
      <c r="A33" t="s">
        <v>2621</v>
      </c>
      <c r="B33">
        <v>2</v>
      </c>
      <c r="C33" t="s">
        <v>825</v>
      </c>
      <c r="D33" t="s">
        <v>2883</v>
      </c>
    </row>
    <row r="34" spans="1:15" x14ac:dyDescent="0.25">
      <c r="A34" t="s">
        <v>2609</v>
      </c>
      <c r="B34">
        <v>1</v>
      </c>
      <c r="C34" t="s">
        <v>1346</v>
      </c>
    </row>
    <row r="35" spans="1:15" x14ac:dyDescent="0.25">
      <c r="A35" t="s">
        <v>2615</v>
      </c>
      <c r="B35">
        <v>1</v>
      </c>
      <c r="C35" t="s">
        <v>825</v>
      </c>
    </row>
    <row r="36" spans="1:15" x14ac:dyDescent="0.25">
      <c r="A36" t="s">
        <v>2610</v>
      </c>
      <c r="B36">
        <v>7</v>
      </c>
      <c r="C36" t="s">
        <v>2883</v>
      </c>
      <c r="D36" t="s">
        <v>2898</v>
      </c>
      <c r="E36" t="s">
        <v>2061</v>
      </c>
      <c r="F36" t="s">
        <v>2880</v>
      </c>
      <c r="G36" t="s">
        <v>2881</v>
      </c>
      <c r="H36" t="s">
        <v>2870</v>
      </c>
      <c r="I36" t="s">
        <v>2899</v>
      </c>
    </row>
    <row r="37" spans="1:15" x14ac:dyDescent="0.25">
      <c r="A37" t="s">
        <v>2641</v>
      </c>
      <c r="B37">
        <v>1</v>
      </c>
      <c r="C37" t="s">
        <v>210</v>
      </c>
    </row>
    <row r="38" spans="1:15" x14ac:dyDescent="0.25">
      <c r="A38" t="s">
        <v>2628</v>
      </c>
      <c r="B38">
        <v>4</v>
      </c>
      <c r="C38" t="s">
        <v>2899</v>
      </c>
      <c r="D38" t="s">
        <v>210</v>
      </c>
      <c r="E38" t="s">
        <v>209</v>
      </c>
      <c r="F38" t="s">
        <v>2883</v>
      </c>
    </row>
    <row r="39" spans="1:15" x14ac:dyDescent="0.25">
      <c r="A39" t="s">
        <v>2642</v>
      </c>
      <c r="B39">
        <v>1</v>
      </c>
      <c r="C39" t="s">
        <v>2893</v>
      </c>
    </row>
    <row r="40" spans="1:15" x14ac:dyDescent="0.25">
      <c r="A40" t="s">
        <v>2635</v>
      </c>
      <c r="B40">
        <v>2</v>
      </c>
      <c r="C40" t="s">
        <v>2866</v>
      </c>
      <c r="D40" t="s">
        <v>2871</v>
      </c>
    </row>
    <row r="41" spans="1:15" x14ac:dyDescent="0.25">
      <c r="A41" t="s">
        <v>2620</v>
      </c>
      <c r="B41">
        <v>5</v>
      </c>
      <c r="C41" t="s">
        <v>210</v>
      </c>
      <c r="D41" t="s">
        <v>2888</v>
      </c>
      <c r="E41" t="s">
        <v>2061</v>
      </c>
      <c r="F41" t="s">
        <v>2866</v>
      </c>
      <c r="G41" t="s">
        <v>2899</v>
      </c>
    </row>
    <row r="42" spans="1:15" x14ac:dyDescent="0.25">
      <c r="A42" t="s">
        <v>2629</v>
      </c>
      <c r="B42">
        <v>6</v>
      </c>
      <c r="C42" t="s">
        <v>2884</v>
      </c>
      <c r="D42" t="s">
        <v>2882</v>
      </c>
      <c r="E42" t="s">
        <v>210</v>
      </c>
      <c r="F42" t="s">
        <v>2900</v>
      </c>
      <c r="G42" t="s">
        <v>2888</v>
      </c>
      <c r="H42" t="s">
        <v>2883</v>
      </c>
    </row>
    <row r="43" spans="1:15" x14ac:dyDescent="0.25">
      <c r="A43" t="s">
        <v>2608</v>
      </c>
      <c r="B43">
        <v>13</v>
      </c>
      <c r="C43" t="s">
        <v>2887</v>
      </c>
      <c r="D43" t="s">
        <v>2872</v>
      </c>
      <c r="E43" t="s">
        <v>210</v>
      </c>
      <c r="F43" t="s">
        <v>2901</v>
      </c>
      <c r="G43" t="s">
        <v>2902</v>
      </c>
      <c r="H43" t="s">
        <v>2860</v>
      </c>
      <c r="I43" t="s">
        <v>2873</v>
      </c>
      <c r="J43" t="s">
        <v>1346</v>
      </c>
      <c r="K43" t="s">
        <v>2061</v>
      </c>
      <c r="L43" t="s">
        <v>2870</v>
      </c>
      <c r="M43" t="s">
        <v>2903</v>
      </c>
      <c r="N43" t="s">
        <v>2896</v>
      </c>
      <c r="O43" t="s">
        <v>2883</v>
      </c>
    </row>
    <row r="44" spans="1:15" x14ac:dyDescent="0.25">
      <c r="A44" t="s">
        <v>2643</v>
      </c>
      <c r="B44">
        <v>10</v>
      </c>
      <c r="C44" t="s">
        <v>1016</v>
      </c>
      <c r="D44" t="s">
        <v>210</v>
      </c>
      <c r="E44" t="s">
        <v>2901</v>
      </c>
      <c r="F44" t="s">
        <v>1928</v>
      </c>
      <c r="G44" t="s">
        <v>2860</v>
      </c>
      <c r="H44" t="s">
        <v>2866</v>
      </c>
      <c r="I44" t="s">
        <v>2875</v>
      </c>
      <c r="J44" t="s">
        <v>2870</v>
      </c>
      <c r="K44" t="s">
        <v>2871</v>
      </c>
      <c r="L44" t="s">
        <v>2883</v>
      </c>
    </row>
    <row r="45" spans="1:15" x14ac:dyDescent="0.25">
      <c r="A45" t="s">
        <v>2617</v>
      </c>
      <c r="B45">
        <v>1</v>
      </c>
      <c r="C45" t="s">
        <v>2893</v>
      </c>
    </row>
    <row r="46" spans="1:15" x14ac:dyDescent="0.25">
      <c r="A46" t="s">
        <v>2614</v>
      </c>
      <c r="B46">
        <v>6</v>
      </c>
      <c r="C46" t="s">
        <v>825</v>
      </c>
      <c r="D46" t="s">
        <v>1346</v>
      </c>
      <c r="E46" t="s">
        <v>2866</v>
      </c>
      <c r="F46" t="s">
        <v>2061</v>
      </c>
      <c r="G46" t="s">
        <v>2871</v>
      </c>
      <c r="H46" t="s">
        <v>2892</v>
      </c>
    </row>
    <row r="47" spans="1:15" x14ac:dyDescent="0.25">
      <c r="A47" t="s">
        <v>2613</v>
      </c>
      <c r="B47">
        <v>0</v>
      </c>
    </row>
    <row r="48" spans="1:15" x14ac:dyDescent="0.25">
      <c r="A48" t="s">
        <v>2600</v>
      </c>
      <c r="B48">
        <v>1</v>
      </c>
      <c r="C48" t="s">
        <v>2901</v>
      </c>
    </row>
    <row r="49" spans="1:10" x14ac:dyDescent="0.25">
      <c r="A49" t="s">
        <v>2605</v>
      </c>
      <c r="B49">
        <v>3</v>
      </c>
      <c r="C49" t="s">
        <v>2864</v>
      </c>
      <c r="D49" t="s">
        <v>2894</v>
      </c>
      <c r="E49" t="s">
        <v>210</v>
      </c>
    </row>
    <row r="50" spans="1:10" x14ac:dyDescent="0.25">
      <c r="A50" t="s">
        <v>2686</v>
      </c>
      <c r="B50">
        <v>8</v>
      </c>
      <c r="C50" t="s">
        <v>2904</v>
      </c>
      <c r="D50" t="s">
        <v>2905</v>
      </c>
      <c r="E50" t="s">
        <v>1346</v>
      </c>
      <c r="F50" t="s">
        <v>1347</v>
      </c>
      <c r="G50" t="s">
        <v>2906</v>
      </c>
      <c r="H50" t="s">
        <v>92</v>
      </c>
      <c r="I50" t="s">
        <v>2907</v>
      </c>
      <c r="J50" t="s">
        <v>2908</v>
      </c>
    </row>
    <row r="51" spans="1:10" x14ac:dyDescent="0.25">
      <c r="A51" t="s">
        <v>2703</v>
      </c>
      <c r="B51">
        <v>1</v>
      </c>
      <c r="C51" t="s">
        <v>2901</v>
      </c>
    </row>
    <row r="52" spans="1:10" x14ac:dyDescent="0.25">
      <c r="A52" t="s">
        <v>2704</v>
      </c>
      <c r="B52">
        <v>1</v>
      </c>
      <c r="C52" t="s">
        <v>2901</v>
      </c>
    </row>
    <row r="53" spans="1:10" x14ac:dyDescent="0.25">
      <c r="A53" t="s">
        <v>2702</v>
      </c>
      <c r="B53">
        <v>1</v>
      </c>
      <c r="C53" t="s">
        <v>2901</v>
      </c>
    </row>
    <row r="54" spans="1:10" x14ac:dyDescent="0.25">
      <c r="A54" t="s">
        <v>2683</v>
      </c>
      <c r="B54">
        <v>3</v>
      </c>
      <c r="C54" t="s">
        <v>2061</v>
      </c>
      <c r="D54" t="s">
        <v>2909</v>
      </c>
      <c r="E54" t="s">
        <v>2898</v>
      </c>
    </row>
    <row r="55" spans="1:10" x14ac:dyDescent="0.25">
      <c r="A55" t="s">
        <v>2707</v>
      </c>
      <c r="B55">
        <v>1</v>
      </c>
      <c r="C55" t="s">
        <v>2901</v>
      </c>
    </row>
    <row r="56" spans="1:10" x14ac:dyDescent="0.25">
      <c r="A56" t="s">
        <v>2713</v>
      </c>
      <c r="B56">
        <v>5</v>
      </c>
      <c r="C56" t="s">
        <v>2904</v>
      </c>
      <c r="D56" t="s">
        <v>2866</v>
      </c>
      <c r="E56" t="s">
        <v>1347</v>
      </c>
      <c r="F56" t="s">
        <v>2910</v>
      </c>
      <c r="G56" t="s">
        <v>2908</v>
      </c>
    </row>
    <row r="57" spans="1:10" x14ac:dyDescent="0.25">
      <c r="A57" t="s">
        <v>2655</v>
      </c>
      <c r="B57">
        <v>5</v>
      </c>
      <c r="C57" t="s">
        <v>1347</v>
      </c>
      <c r="D57" t="s">
        <v>2906</v>
      </c>
      <c r="E57" t="s">
        <v>2911</v>
      </c>
      <c r="F57" t="s">
        <v>2912</v>
      </c>
      <c r="G57" t="s">
        <v>2908</v>
      </c>
    </row>
    <row r="58" spans="1:10" x14ac:dyDescent="0.25">
      <c r="A58" t="s">
        <v>2660</v>
      </c>
      <c r="B58">
        <v>3</v>
      </c>
      <c r="C58" t="s">
        <v>2061</v>
      </c>
      <c r="D58" t="s">
        <v>2907</v>
      </c>
      <c r="E58" t="s">
        <v>1928</v>
      </c>
    </row>
    <row r="59" spans="1:10" x14ac:dyDescent="0.25">
      <c r="A59" t="s">
        <v>2653</v>
      </c>
      <c r="B59">
        <v>1</v>
      </c>
      <c r="C59" t="s">
        <v>1928</v>
      </c>
    </row>
    <row r="60" spans="1:10" x14ac:dyDescent="0.25">
      <c r="A60" t="s">
        <v>2682</v>
      </c>
      <c r="B60">
        <v>3</v>
      </c>
      <c r="C60" t="s">
        <v>2866</v>
      </c>
      <c r="D60" t="s">
        <v>2905</v>
      </c>
      <c r="E60" t="s">
        <v>2908</v>
      </c>
    </row>
    <row r="61" spans="1:10" x14ac:dyDescent="0.25">
      <c r="A61" t="s">
        <v>2689</v>
      </c>
      <c r="B61">
        <v>2</v>
      </c>
      <c r="C61" t="s">
        <v>1928</v>
      </c>
      <c r="D61" t="s">
        <v>92</v>
      </c>
    </row>
    <row r="62" spans="1:10" x14ac:dyDescent="0.25">
      <c r="A62" t="s">
        <v>2690</v>
      </c>
      <c r="B62">
        <v>0</v>
      </c>
    </row>
    <row r="63" spans="1:10" x14ac:dyDescent="0.25">
      <c r="A63" t="s">
        <v>2676</v>
      </c>
      <c r="B63">
        <v>2</v>
      </c>
      <c r="C63" t="s">
        <v>825</v>
      </c>
      <c r="D63" t="s">
        <v>1347</v>
      </c>
    </row>
    <row r="64" spans="1:10" x14ac:dyDescent="0.25">
      <c r="A64" t="s">
        <v>2706</v>
      </c>
      <c r="B64">
        <v>4</v>
      </c>
      <c r="C64" t="s">
        <v>1347</v>
      </c>
      <c r="D64" t="s">
        <v>2908</v>
      </c>
      <c r="E64" t="s">
        <v>92</v>
      </c>
      <c r="F64" t="s">
        <v>2901</v>
      </c>
    </row>
    <row r="65" spans="1:37" x14ac:dyDescent="0.25">
      <c r="A65" t="s">
        <v>2684</v>
      </c>
      <c r="B65">
        <v>3</v>
      </c>
      <c r="C65" t="s">
        <v>2061</v>
      </c>
      <c r="D65" t="s">
        <v>2864</v>
      </c>
      <c r="E65" t="s">
        <v>2866</v>
      </c>
    </row>
    <row r="66" spans="1:37" x14ac:dyDescent="0.25">
      <c r="A66" t="s">
        <v>2685</v>
      </c>
      <c r="B66">
        <v>3</v>
      </c>
      <c r="C66" t="s">
        <v>2061</v>
      </c>
      <c r="D66" t="s">
        <v>2909</v>
      </c>
      <c r="E66" t="s">
        <v>2898</v>
      </c>
    </row>
    <row r="67" spans="1:37" x14ac:dyDescent="0.25">
      <c r="A67" t="s">
        <v>2652</v>
      </c>
      <c r="B67">
        <v>1</v>
      </c>
      <c r="C67" t="s">
        <v>1928</v>
      </c>
    </row>
    <row r="68" spans="1:37" x14ac:dyDescent="0.25">
      <c r="A68" t="s">
        <v>2679</v>
      </c>
      <c r="B68">
        <v>0</v>
      </c>
    </row>
    <row r="69" spans="1:37" x14ac:dyDescent="0.25">
      <c r="A69" t="s">
        <v>2693</v>
      </c>
      <c r="B69">
        <v>2</v>
      </c>
      <c r="C69" t="s">
        <v>1928</v>
      </c>
      <c r="D69" t="s">
        <v>92</v>
      </c>
    </row>
    <row r="70" spans="1:37" x14ac:dyDescent="0.25">
      <c r="A70" t="s">
        <v>2674</v>
      </c>
      <c r="B70">
        <v>2</v>
      </c>
      <c r="C70" t="s">
        <v>2864</v>
      </c>
      <c r="D70" t="s">
        <v>2913</v>
      </c>
    </row>
    <row r="71" spans="1:37" x14ac:dyDescent="0.25">
      <c r="A71" t="s">
        <v>2677</v>
      </c>
      <c r="B71">
        <v>3</v>
      </c>
      <c r="C71" t="s">
        <v>2866</v>
      </c>
      <c r="D71" t="s">
        <v>2906</v>
      </c>
      <c r="E71" t="s">
        <v>2908</v>
      </c>
    </row>
    <row r="72" spans="1:37" x14ac:dyDescent="0.25">
      <c r="A72" t="s">
        <v>2664</v>
      </c>
      <c r="B72">
        <v>5</v>
      </c>
      <c r="C72" t="s">
        <v>1346</v>
      </c>
      <c r="D72" t="s">
        <v>2866</v>
      </c>
      <c r="E72" t="s">
        <v>2912</v>
      </c>
      <c r="F72" t="s">
        <v>2907</v>
      </c>
      <c r="G72" t="s">
        <v>2908</v>
      </c>
    </row>
    <row r="73" spans="1:37" x14ac:dyDescent="0.25">
      <c r="A73" t="s">
        <v>2672</v>
      </c>
      <c r="B73">
        <v>3</v>
      </c>
      <c r="C73" t="s">
        <v>2866</v>
      </c>
      <c r="D73" t="s">
        <v>1346</v>
      </c>
      <c r="E73" t="s">
        <v>2914</v>
      </c>
    </row>
    <row r="74" spans="1:37" x14ac:dyDescent="0.25">
      <c r="A74" t="s">
        <v>2711</v>
      </c>
      <c r="B74">
        <v>3</v>
      </c>
      <c r="C74" t="s">
        <v>2915</v>
      </c>
      <c r="D74" t="s">
        <v>2916</v>
      </c>
      <c r="E74" t="s">
        <v>210</v>
      </c>
    </row>
    <row r="75" spans="1:37" x14ac:dyDescent="0.25">
      <c r="A75" t="s">
        <v>2699</v>
      </c>
      <c r="B75">
        <v>1</v>
      </c>
      <c r="C75" t="s">
        <v>2868</v>
      </c>
    </row>
    <row r="76" spans="1:37" x14ac:dyDescent="0.25">
      <c r="A76" t="s">
        <v>2708</v>
      </c>
      <c r="B76">
        <v>0</v>
      </c>
    </row>
    <row r="77" spans="1:37" x14ac:dyDescent="0.25">
      <c r="A77" t="s">
        <v>2659</v>
      </c>
      <c r="B77">
        <v>35</v>
      </c>
      <c r="C77" t="s">
        <v>2915</v>
      </c>
      <c r="D77" t="s">
        <v>2904</v>
      </c>
      <c r="E77" t="s">
        <v>2061</v>
      </c>
      <c r="F77" t="s">
        <v>2917</v>
      </c>
      <c r="G77" t="s">
        <v>2912</v>
      </c>
      <c r="H77" t="s">
        <v>2908</v>
      </c>
      <c r="I77" t="s">
        <v>2899</v>
      </c>
      <c r="J77" t="s">
        <v>2864</v>
      </c>
      <c r="K77" t="s">
        <v>1346</v>
      </c>
      <c r="L77" t="s">
        <v>2914</v>
      </c>
      <c r="M77" t="s">
        <v>2918</v>
      </c>
      <c r="N77" t="s">
        <v>2919</v>
      </c>
      <c r="O77" t="s">
        <v>210</v>
      </c>
      <c r="P77" t="s">
        <v>2911</v>
      </c>
      <c r="Q77" t="s">
        <v>1928</v>
      </c>
      <c r="R77" t="s">
        <v>2905</v>
      </c>
      <c r="S77" t="s">
        <v>2920</v>
      </c>
      <c r="T77" t="s">
        <v>2921</v>
      </c>
      <c r="U77" t="s">
        <v>2866</v>
      </c>
      <c r="V77" t="s">
        <v>2922</v>
      </c>
      <c r="W77" t="s">
        <v>2907</v>
      </c>
      <c r="X77" t="s">
        <v>2923</v>
      </c>
      <c r="Y77" t="s">
        <v>2924</v>
      </c>
      <c r="Z77" t="s">
        <v>2892</v>
      </c>
      <c r="AA77" t="s">
        <v>2925</v>
      </c>
      <c r="AB77" t="s">
        <v>2901</v>
      </c>
      <c r="AC77" t="s">
        <v>2926</v>
      </c>
      <c r="AD77" t="s">
        <v>2888</v>
      </c>
      <c r="AE77" t="s">
        <v>2927</v>
      </c>
      <c r="AF77" t="s">
        <v>2928</v>
      </c>
      <c r="AG77" t="s">
        <v>2929</v>
      </c>
      <c r="AH77" t="s">
        <v>2906</v>
      </c>
      <c r="AI77" t="s">
        <v>92</v>
      </c>
      <c r="AJ77" t="s">
        <v>2930</v>
      </c>
      <c r="AK77" t="s">
        <v>2931</v>
      </c>
    </row>
    <row r="78" spans="1:37" x14ac:dyDescent="0.25">
      <c r="A78" t="s">
        <v>2701</v>
      </c>
      <c r="B78">
        <v>9</v>
      </c>
      <c r="C78" t="s">
        <v>2911</v>
      </c>
      <c r="D78" t="s">
        <v>2904</v>
      </c>
      <c r="E78" t="s">
        <v>2860</v>
      </c>
      <c r="F78" t="s">
        <v>2866</v>
      </c>
      <c r="G78" t="s">
        <v>2906</v>
      </c>
      <c r="H78" t="s">
        <v>2932</v>
      </c>
      <c r="I78" t="s">
        <v>2912</v>
      </c>
      <c r="J78" t="s">
        <v>2907</v>
      </c>
      <c r="K78" t="s">
        <v>2908</v>
      </c>
    </row>
    <row r="79" spans="1:37" x14ac:dyDescent="0.25">
      <c r="A79" t="s">
        <v>2696</v>
      </c>
      <c r="B79">
        <v>4</v>
      </c>
      <c r="C79" t="s">
        <v>2866</v>
      </c>
      <c r="D79" t="s">
        <v>1347</v>
      </c>
      <c r="E79" t="s">
        <v>2885</v>
      </c>
      <c r="F79" t="s">
        <v>2920</v>
      </c>
    </row>
    <row r="80" spans="1:37" x14ac:dyDescent="0.25">
      <c r="A80" t="s">
        <v>2654</v>
      </c>
      <c r="B80">
        <v>4</v>
      </c>
      <c r="C80" t="s">
        <v>2867</v>
      </c>
      <c r="D80" t="s">
        <v>2868</v>
      </c>
      <c r="E80" t="s">
        <v>2865</v>
      </c>
      <c r="F80" t="s">
        <v>2869</v>
      </c>
    </row>
    <row r="81" spans="1:15" x14ac:dyDescent="0.25">
      <c r="A81" t="s">
        <v>2697</v>
      </c>
      <c r="B81">
        <v>9</v>
      </c>
      <c r="C81" t="s">
        <v>2901</v>
      </c>
      <c r="D81" t="s">
        <v>2911</v>
      </c>
      <c r="E81" t="s">
        <v>1928</v>
      </c>
      <c r="F81" t="s">
        <v>2874</v>
      </c>
      <c r="G81" t="s">
        <v>2906</v>
      </c>
      <c r="H81" t="s">
        <v>92</v>
      </c>
      <c r="I81" t="s">
        <v>2912</v>
      </c>
      <c r="J81" t="s">
        <v>2908</v>
      </c>
      <c r="K81" t="s">
        <v>2933</v>
      </c>
    </row>
    <row r="82" spans="1:15" x14ac:dyDescent="0.25">
      <c r="A82" t="s">
        <v>2687</v>
      </c>
      <c r="B82">
        <v>2</v>
      </c>
      <c r="C82" t="s">
        <v>1346</v>
      </c>
      <c r="D82" t="s">
        <v>92</v>
      </c>
    </row>
    <row r="83" spans="1:15" x14ac:dyDescent="0.25">
      <c r="A83" t="s">
        <v>2691</v>
      </c>
      <c r="B83">
        <v>7</v>
      </c>
      <c r="C83" t="s">
        <v>825</v>
      </c>
      <c r="D83" t="s">
        <v>2916</v>
      </c>
      <c r="E83" t="s">
        <v>1019</v>
      </c>
      <c r="F83" t="s">
        <v>2905</v>
      </c>
      <c r="G83" t="s">
        <v>2866</v>
      </c>
      <c r="H83" t="s">
        <v>1347</v>
      </c>
      <c r="I83" t="s">
        <v>2908</v>
      </c>
    </row>
    <row r="84" spans="1:15" x14ac:dyDescent="0.25">
      <c r="A84" t="s">
        <v>2656</v>
      </c>
      <c r="B84">
        <v>7</v>
      </c>
      <c r="C84" t="s">
        <v>210</v>
      </c>
      <c r="D84" t="s">
        <v>2866</v>
      </c>
      <c r="E84" t="s">
        <v>1347</v>
      </c>
      <c r="F84" t="s">
        <v>2906</v>
      </c>
      <c r="G84" t="s">
        <v>92</v>
      </c>
      <c r="H84" t="s">
        <v>2867</v>
      </c>
      <c r="I84" t="s">
        <v>2908</v>
      </c>
    </row>
    <row r="85" spans="1:15" x14ac:dyDescent="0.25">
      <c r="A85" t="s">
        <v>2668</v>
      </c>
      <c r="B85">
        <v>10</v>
      </c>
      <c r="C85" t="s">
        <v>2860</v>
      </c>
      <c r="D85" t="s">
        <v>2866</v>
      </c>
      <c r="E85" t="s">
        <v>1347</v>
      </c>
      <c r="F85" t="s">
        <v>2906</v>
      </c>
      <c r="G85" t="s">
        <v>2934</v>
      </c>
      <c r="H85" t="s">
        <v>2907</v>
      </c>
      <c r="I85" t="s">
        <v>2908</v>
      </c>
      <c r="J85" t="s">
        <v>2933</v>
      </c>
      <c r="K85" t="s">
        <v>2935</v>
      </c>
      <c r="L85" t="s">
        <v>2870</v>
      </c>
    </row>
    <row r="86" spans="1:15" x14ac:dyDescent="0.25">
      <c r="A86" t="s">
        <v>2657</v>
      </c>
      <c r="B86">
        <v>4</v>
      </c>
      <c r="C86" t="s">
        <v>2866</v>
      </c>
      <c r="D86" t="s">
        <v>2905</v>
      </c>
      <c r="E86" t="s">
        <v>1347</v>
      </c>
      <c r="F86" t="s">
        <v>1346</v>
      </c>
    </row>
    <row r="87" spans="1:15" x14ac:dyDescent="0.25">
      <c r="A87" t="s">
        <v>2692</v>
      </c>
      <c r="B87">
        <v>7</v>
      </c>
      <c r="C87" t="s">
        <v>210</v>
      </c>
      <c r="D87" t="s">
        <v>2911</v>
      </c>
      <c r="E87" t="s">
        <v>2866</v>
      </c>
      <c r="F87" t="s">
        <v>2936</v>
      </c>
      <c r="G87" t="s">
        <v>2885</v>
      </c>
      <c r="H87" t="s">
        <v>2913</v>
      </c>
      <c r="I87" t="s">
        <v>2908</v>
      </c>
    </row>
    <row r="88" spans="1:15" x14ac:dyDescent="0.25">
      <c r="A88" t="s">
        <v>2681</v>
      </c>
      <c r="B88">
        <v>0</v>
      </c>
    </row>
    <row r="89" spans="1:15" x14ac:dyDescent="0.25">
      <c r="A89" t="s">
        <v>2658</v>
      </c>
      <c r="B89">
        <v>9</v>
      </c>
      <c r="C89" t="s">
        <v>2915</v>
      </c>
      <c r="D89" t="s">
        <v>2916</v>
      </c>
      <c r="E89" t="s">
        <v>210</v>
      </c>
      <c r="F89" t="s">
        <v>2905</v>
      </c>
      <c r="G89" t="s">
        <v>2898</v>
      </c>
      <c r="H89" t="s">
        <v>2866</v>
      </c>
      <c r="I89" t="s">
        <v>1347</v>
      </c>
      <c r="J89" t="s">
        <v>2937</v>
      </c>
      <c r="K89" t="s">
        <v>2933</v>
      </c>
    </row>
    <row r="90" spans="1:15" x14ac:dyDescent="0.25">
      <c r="A90" t="s">
        <v>2700</v>
      </c>
      <c r="B90">
        <v>1</v>
      </c>
      <c r="C90" t="s">
        <v>1928</v>
      </c>
    </row>
    <row r="91" spans="1:15" x14ac:dyDescent="0.25">
      <c r="A91" t="s">
        <v>2705</v>
      </c>
      <c r="B91">
        <v>2</v>
      </c>
      <c r="C91" t="s">
        <v>1928</v>
      </c>
      <c r="D91" t="s">
        <v>92</v>
      </c>
    </row>
    <row r="92" spans="1:15" x14ac:dyDescent="0.25">
      <c r="A92" t="s">
        <v>2669</v>
      </c>
      <c r="B92">
        <v>13</v>
      </c>
      <c r="C92" t="s">
        <v>2916</v>
      </c>
      <c r="D92" t="s">
        <v>2911</v>
      </c>
      <c r="E92" t="s">
        <v>2904</v>
      </c>
      <c r="F92" t="s">
        <v>2905</v>
      </c>
      <c r="G92" t="s">
        <v>1346</v>
      </c>
      <c r="H92" t="s">
        <v>2865</v>
      </c>
      <c r="I92" t="s">
        <v>2938</v>
      </c>
      <c r="J92" t="s">
        <v>2939</v>
      </c>
      <c r="K92" t="s">
        <v>2910</v>
      </c>
      <c r="L92" t="s">
        <v>2940</v>
      </c>
      <c r="M92" t="s">
        <v>2941</v>
      </c>
      <c r="N92" t="s">
        <v>2933</v>
      </c>
      <c r="O92" t="s">
        <v>2907</v>
      </c>
    </row>
    <row r="93" spans="1:15" x14ac:dyDescent="0.25">
      <c r="A93" t="s">
        <v>2667</v>
      </c>
      <c r="B93">
        <v>6</v>
      </c>
      <c r="C93" t="s">
        <v>2911</v>
      </c>
      <c r="D93" t="s">
        <v>2905</v>
      </c>
      <c r="E93" t="s">
        <v>2061</v>
      </c>
      <c r="F93" t="s">
        <v>2866</v>
      </c>
      <c r="G93" t="s">
        <v>2912</v>
      </c>
      <c r="H93" t="s">
        <v>2907</v>
      </c>
    </row>
    <row r="94" spans="1:15" x14ac:dyDescent="0.25">
      <c r="A94" t="s">
        <v>2671</v>
      </c>
      <c r="B94">
        <v>4</v>
      </c>
      <c r="C94" t="s">
        <v>2911</v>
      </c>
      <c r="D94" t="s">
        <v>2914</v>
      </c>
      <c r="E94" t="s">
        <v>2880</v>
      </c>
      <c r="F94" t="s">
        <v>2866</v>
      </c>
    </row>
    <row r="95" spans="1:15" x14ac:dyDescent="0.25">
      <c r="A95" t="s">
        <v>2661</v>
      </c>
      <c r="B95">
        <v>10</v>
      </c>
      <c r="C95" t="s">
        <v>210</v>
      </c>
      <c r="D95" t="s">
        <v>2904</v>
      </c>
      <c r="E95" t="s">
        <v>2911</v>
      </c>
      <c r="F95" t="s">
        <v>2905</v>
      </c>
      <c r="G95" t="s">
        <v>1346</v>
      </c>
      <c r="H95" t="s">
        <v>2866</v>
      </c>
      <c r="I95" t="s">
        <v>1347</v>
      </c>
      <c r="J95" t="s">
        <v>2942</v>
      </c>
      <c r="K95" t="s">
        <v>2906</v>
      </c>
      <c r="L95" t="s">
        <v>2908</v>
      </c>
    </row>
    <row r="96" spans="1:15" x14ac:dyDescent="0.25">
      <c r="A96" t="s">
        <v>2678</v>
      </c>
      <c r="B96">
        <v>4</v>
      </c>
      <c r="C96" t="s">
        <v>2943</v>
      </c>
      <c r="D96" t="s">
        <v>2905</v>
      </c>
      <c r="E96" t="s">
        <v>2884</v>
      </c>
      <c r="F96" t="s">
        <v>2913</v>
      </c>
    </row>
    <row r="97" spans="1:10" x14ac:dyDescent="0.25">
      <c r="A97" t="s">
        <v>2675</v>
      </c>
      <c r="B97">
        <v>8</v>
      </c>
      <c r="C97" t="s">
        <v>2904</v>
      </c>
      <c r="D97" t="s">
        <v>2905</v>
      </c>
      <c r="E97" t="s">
        <v>1346</v>
      </c>
      <c r="F97" t="s">
        <v>2866</v>
      </c>
      <c r="G97" t="s">
        <v>1347</v>
      </c>
      <c r="H97" t="s">
        <v>2906</v>
      </c>
      <c r="I97" t="s">
        <v>92</v>
      </c>
      <c r="J97" t="s">
        <v>2933</v>
      </c>
    </row>
    <row r="98" spans="1:10" x14ac:dyDescent="0.25">
      <c r="A98" t="s">
        <v>2710</v>
      </c>
      <c r="B98">
        <v>1</v>
      </c>
      <c r="C98" t="s">
        <v>1928</v>
      </c>
    </row>
    <row r="99" spans="1:10" x14ac:dyDescent="0.25">
      <c r="A99" t="s">
        <v>2694</v>
      </c>
      <c r="B99">
        <v>7</v>
      </c>
      <c r="C99" t="s">
        <v>2866</v>
      </c>
      <c r="D99" t="s">
        <v>2061</v>
      </c>
      <c r="E99" t="s">
        <v>2885</v>
      </c>
      <c r="F99" t="s">
        <v>2944</v>
      </c>
      <c r="G99" t="s">
        <v>2860</v>
      </c>
      <c r="H99" t="s">
        <v>2901</v>
      </c>
      <c r="I99" t="s">
        <v>1346</v>
      </c>
    </row>
    <row r="100" spans="1:10" x14ac:dyDescent="0.25">
      <c r="A100" t="s">
        <v>2670</v>
      </c>
      <c r="B100">
        <v>1</v>
      </c>
      <c r="C100" t="s">
        <v>2901</v>
      </c>
    </row>
    <row r="101" spans="1:10" x14ac:dyDescent="0.25">
      <c r="A101" t="s">
        <v>2665</v>
      </c>
      <c r="B101">
        <v>8</v>
      </c>
      <c r="C101" t="s">
        <v>2911</v>
      </c>
      <c r="D101" t="s">
        <v>2905</v>
      </c>
      <c r="E101" t="s">
        <v>1346</v>
      </c>
      <c r="F101" t="s">
        <v>2865</v>
      </c>
      <c r="G101" t="s">
        <v>1347</v>
      </c>
      <c r="H101" t="s">
        <v>2906</v>
      </c>
      <c r="I101" t="s">
        <v>2913</v>
      </c>
      <c r="J101" t="s">
        <v>2907</v>
      </c>
    </row>
    <row r="102" spans="1:10" x14ac:dyDescent="0.25">
      <c r="A102" t="s">
        <v>2662</v>
      </c>
      <c r="B102">
        <v>4</v>
      </c>
      <c r="C102" t="s">
        <v>2919</v>
      </c>
      <c r="D102" t="s">
        <v>2899</v>
      </c>
      <c r="E102" t="s">
        <v>2945</v>
      </c>
      <c r="F102" t="s">
        <v>2901</v>
      </c>
    </row>
    <row r="103" spans="1:10" x14ac:dyDescent="0.25">
      <c r="A103" t="s">
        <v>2666</v>
      </c>
      <c r="B103">
        <v>5</v>
      </c>
      <c r="C103" t="s">
        <v>2911</v>
      </c>
      <c r="D103" t="s">
        <v>2061</v>
      </c>
      <c r="E103" t="s">
        <v>1347</v>
      </c>
      <c r="F103" t="s">
        <v>2908</v>
      </c>
      <c r="G103" t="s">
        <v>2892</v>
      </c>
    </row>
    <row r="104" spans="1:10" x14ac:dyDescent="0.25">
      <c r="A104" t="s">
        <v>2712</v>
      </c>
      <c r="B104">
        <v>0</v>
      </c>
    </row>
    <row r="105" spans="1:10" x14ac:dyDescent="0.25">
      <c r="A105" t="s">
        <v>2709</v>
      </c>
      <c r="B105">
        <v>2</v>
      </c>
      <c r="C105" t="s">
        <v>1347</v>
      </c>
      <c r="D105" t="s">
        <v>92</v>
      </c>
    </row>
    <row r="106" spans="1:10" x14ac:dyDescent="0.25">
      <c r="A106" t="s">
        <v>2698</v>
      </c>
      <c r="B106">
        <v>3</v>
      </c>
      <c r="C106" t="s">
        <v>2911</v>
      </c>
      <c r="D106" t="s">
        <v>2905</v>
      </c>
      <c r="E106" t="s">
        <v>2912</v>
      </c>
    </row>
    <row r="107" spans="1:10" x14ac:dyDescent="0.25">
      <c r="A107" t="s">
        <v>2751</v>
      </c>
      <c r="B107">
        <v>2</v>
      </c>
      <c r="C107" t="s">
        <v>2061</v>
      </c>
      <c r="D107" t="s">
        <v>2867</v>
      </c>
    </row>
    <row r="108" spans="1:10" x14ac:dyDescent="0.25">
      <c r="A108" t="s">
        <v>2784</v>
      </c>
      <c r="B108">
        <v>1</v>
      </c>
      <c r="C108" t="s">
        <v>92</v>
      </c>
    </row>
    <row r="109" spans="1:10" x14ac:dyDescent="0.25">
      <c r="A109" t="s">
        <v>2716</v>
      </c>
      <c r="B109">
        <v>0</v>
      </c>
    </row>
    <row r="110" spans="1:10" x14ac:dyDescent="0.25">
      <c r="A110" t="s">
        <v>2760</v>
      </c>
      <c r="B110">
        <v>1</v>
      </c>
      <c r="C110" t="s">
        <v>2061</v>
      </c>
    </row>
    <row r="111" spans="1:10" x14ac:dyDescent="0.25">
      <c r="A111" t="s">
        <v>2773</v>
      </c>
      <c r="B111">
        <v>5</v>
      </c>
      <c r="C111" t="s">
        <v>2878</v>
      </c>
      <c r="D111" t="s">
        <v>2061</v>
      </c>
      <c r="E111" t="s">
        <v>2866</v>
      </c>
      <c r="F111" t="s">
        <v>2946</v>
      </c>
      <c r="G111" t="s">
        <v>823</v>
      </c>
    </row>
    <row r="112" spans="1:10" x14ac:dyDescent="0.25">
      <c r="A112" t="s">
        <v>2786</v>
      </c>
      <c r="B112">
        <v>6</v>
      </c>
      <c r="C112" t="s">
        <v>2865</v>
      </c>
      <c r="D112" t="s">
        <v>2061</v>
      </c>
      <c r="E112" t="s">
        <v>2867</v>
      </c>
      <c r="F112" t="s">
        <v>2868</v>
      </c>
      <c r="G112" t="s">
        <v>2869</v>
      </c>
      <c r="H112" t="s">
        <v>823</v>
      </c>
    </row>
    <row r="113" spans="1:13" x14ac:dyDescent="0.25">
      <c r="A113" t="s">
        <v>2774</v>
      </c>
      <c r="B113">
        <v>11</v>
      </c>
      <c r="C113" t="s">
        <v>210</v>
      </c>
      <c r="D113" t="s">
        <v>2888</v>
      </c>
      <c r="E113" t="s">
        <v>2898</v>
      </c>
      <c r="F113" t="s">
        <v>2874</v>
      </c>
      <c r="G113" t="s">
        <v>2866</v>
      </c>
      <c r="H113" t="s">
        <v>2939</v>
      </c>
      <c r="I113" t="s">
        <v>2947</v>
      </c>
      <c r="J113" t="s">
        <v>2895</v>
      </c>
      <c r="K113" t="s">
        <v>2881</v>
      </c>
      <c r="L113" t="s">
        <v>2941</v>
      </c>
      <c r="M113" t="s">
        <v>2933</v>
      </c>
    </row>
    <row r="114" spans="1:13" x14ac:dyDescent="0.25">
      <c r="A114" t="s">
        <v>2777</v>
      </c>
      <c r="B114">
        <v>1</v>
      </c>
      <c r="C114" t="s">
        <v>2874</v>
      </c>
    </row>
    <row r="115" spans="1:13" x14ac:dyDescent="0.25">
      <c r="A115" t="s">
        <v>2772</v>
      </c>
      <c r="B115">
        <v>1</v>
      </c>
      <c r="C115" t="s">
        <v>2874</v>
      </c>
    </row>
    <row r="116" spans="1:13" x14ac:dyDescent="0.25">
      <c r="A116" t="s">
        <v>2739</v>
      </c>
      <c r="B116">
        <v>0</v>
      </c>
    </row>
    <row r="117" spans="1:13" x14ac:dyDescent="0.25">
      <c r="A117" t="s">
        <v>2776</v>
      </c>
      <c r="B117">
        <v>1</v>
      </c>
      <c r="C117" t="s">
        <v>2874</v>
      </c>
    </row>
    <row r="118" spans="1:13" x14ac:dyDescent="0.25">
      <c r="A118" t="s">
        <v>2762</v>
      </c>
      <c r="B118">
        <v>1</v>
      </c>
      <c r="C118" t="s">
        <v>1928</v>
      </c>
    </row>
    <row r="119" spans="1:13" x14ac:dyDescent="0.25">
      <c r="A119" t="s">
        <v>2748</v>
      </c>
      <c r="B119">
        <v>1</v>
      </c>
      <c r="C119" t="s">
        <v>92</v>
      </c>
    </row>
    <row r="120" spans="1:13" x14ac:dyDescent="0.25">
      <c r="A120" t="s">
        <v>2752</v>
      </c>
      <c r="B120">
        <v>4</v>
      </c>
      <c r="C120" t="s">
        <v>2918</v>
      </c>
      <c r="D120" t="s">
        <v>1016</v>
      </c>
      <c r="E120" t="s">
        <v>2948</v>
      </c>
      <c r="F120" t="s">
        <v>92</v>
      </c>
    </row>
    <row r="121" spans="1:13" x14ac:dyDescent="0.25">
      <c r="A121" t="s">
        <v>2737</v>
      </c>
      <c r="B121">
        <v>1</v>
      </c>
      <c r="C121" t="s">
        <v>2893</v>
      </c>
    </row>
    <row r="122" spans="1:13" x14ac:dyDescent="0.25">
      <c r="A122" t="s">
        <v>2724</v>
      </c>
      <c r="B122">
        <v>1</v>
      </c>
      <c r="C122" t="s">
        <v>2061</v>
      </c>
    </row>
    <row r="123" spans="1:13" x14ac:dyDescent="0.25">
      <c r="A123" t="s">
        <v>2775</v>
      </c>
      <c r="B123">
        <v>2</v>
      </c>
      <c r="C123" t="s">
        <v>1928</v>
      </c>
      <c r="D123" t="s">
        <v>92</v>
      </c>
    </row>
    <row r="124" spans="1:13" x14ac:dyDescent="0.25">
      <c r="A124" t="s">
        <v>2746</v>
      </c>
      <c r="B124">
        <v>0</v>
      </c>
    </row>
    <row r="125" spans="1:13" x14ac:dyDescent="0.25">
      <c r="A125" t="s">
        <v>2728</v>
      </c>
      <c r="B125">
        <v>0</v>
      </c>
    </row>
    <row r="126" spans="1:13" x14ac:dyDescent="0.25">
      <c r="A126" t="s">
        <v>2719</v>
      </c>
      <c r="B126">
        <v>1</v>
      </c>
      <c r="C126" t="s">
        <v>92</v>
      </c>
    </row>
    <row r="127" spans="1:13" x14ac:dyDescent="0.25">
      <c r="A127" t="s">
        <v>2742</v>
      </c>
      <c r="B127">
        <v>3</v>
      </c>
      <c r="C127" t="s">
        <v>2061</v>
      </c>
      <c r="D127" t="s">
        <v>823</v>
      </c>
      <c r="E127" t="s">
        <v>2866</v>
      </c>
    </row>
    <row r="128" spans="1:13" x14ac:dyDescent="0.25">
      <c r="A128" t="s">
        <v>2763</v>
      </c>
      <c r="B128">
        <v>2</v>
      </c>
      <c r="C128" t="s">
        <v>1928</v>
      </c>
      <c r="D128" t="s">
        <v>92</v>
      </c>
    </row>
    <row r="129" spans="1:17" x14ac:dyDescent="0.25">
      <c r="A129" t="s">
        <v>2738</v>
      </c>
      <c r="B129">
        <v>1</v>
      </c>
      <c r="C129" t="s">
        <v>92</v>
      </c>
    </row>
    <row r="130" spans="1:17" x14ac:dyDescent="0.25">
      <c r="A130" t="s">
        <v>2771</v>
      </c>
      <c r="B130">
        <v>14</v>
      </c>
      <c r="C130" t="s">
        <v>2864</v>
      </c>
      <c r="D130" t="s">
        <v>825</v>
      </c>
      <c r="E130" t="s">
        <v>210</v>
      </c>
      <c r="F130" t="s">
        <v>2901</v>
      </c>
      <c r="G130" t="s">
        <v>1928</v>
      </c>
      <c r="H130" t="s">
        <v>2874</v>
      </c>
      <c r="I130" t="s">
        <v>92</v>
      </c>
      <c r="J130" t="s">
        <v>2913</v>
      </c>
      <c r="K130" t="s">
        <v>2912</v>
      </c>
      <c r="L130" t="s">
        <v>2907</v>
      </c>
      <c r="M130" t="s">
        <v>2897</v>
      </c>
      <c r="N130" t="s">
        <v>2933</v>
      </c>
      <c r="O130" t="s">
        <v>2892</v>
      </c>
      <c r="P130" t="s">
        <v>2883</v>
      </c>
    </row>
    <row r="131" spans="1:17" x14ac:dyDescent="0.25">
      <c r="A131" t="s">
        <v>2785</v>
      </c>
      <c r="B131">
        <v>2</v>
      </c>
      <c r="C131" t="s">
        <v>2949</v>
      </c>
      <c r="D131" t="s">
        <v>2950</v>
      </c>
    </row>
    <row r="132" spans="1:17" x14ac:dyDescent="0.25">
      <c r="A132" t="s">
        <v>2718</v>
      </c>
      <c r="B132">
        <v>1</v>
      </c>
      <c r="C132" t="s">
        <v>92</v>
      </c>
    </row>
    <row r="133" spans="1:17" x14ac:dyDescent="0.25">
      <c r="A133" t="s">
        <v>2740</v>
      </c>
      <c r="B133">
        <v>1</v>
      </c>
      <c r="C133" t="s">
        <v>92</v>
      </c>
    </row>
    <row r="134" spans="1:17" x14ac:dyDescent="0.25">
      <c r="A134" t="s">
        <v>2759</v>
      </c>
      <c r="B134">
        <v>8</v>
      </c>
      <c r="C134" t="s">
        <v>2904</v>
      </c>
      <c r="D134" t="s">
        <v>2951</v>
      </c>
      <c r="E134" t="s">
        <v>2927</v>
      </c>
      <c r="F134" t="s">
        <v>2914</v>
      </c>
      <c r="G134" t="s">
        <v>2920</v>
      </c>
      <c r="H134" t="s">
        <v>2906</v>
      </c>
      <c r="I134" t="s">
        <v>2936</v>
      </c>
      <c r="J134" t="s">
        <v>2913</v>
      </c>
    </row>
    <row r="135" spans="1:17" x14ac:dyDescent="0.25">
      <c r="A135" t="s">
        <v>2778</v>
      </c>
      <c r="B135">
        <v>7</v>
      </c>
      <c r="C135" t="s">
        <v>825</v>
      </c>
      <c r="D135" t="s">
        <v>210</v>
      </c>
      <c r="E135" t="s">
        <v>1928</v>
      </c>
      <c r="F135" t="s">
        <v>2914</v>
      </c>
      <c r="G135" t="s">
        <v>2866</v>
      </c>
      <c r="H135" t="s">
        <v>2881</v>
      </c>
      <c r="I135" t="s">
        <v>2883</v>
      </c>
    </row>
    <row r="136" spans="1:17" x14ac:dyDescent="0.25">
      <c r="A136" t="s">
        <v>2758</v>
      </c>
      <c r="B136">
        <v>7</v>
      </c>
      <c r="C136" t="s">
        <v>2952</v>
      </c>
      <c r="D136" t="s">
        <v>210</v>
      </c>
      <c r="E136" t="s">
        <v>2953</v>
      </c>
      <c r="F136" t="s">
        <v>92</v>
      </c>
      <c r="G136" t="s">
        <v>2954</v>
      </c>
      <c r="H136" t="s">
        <v>2908</v>
      </c>
      <c r="I136" t="s">
        <v>2870</v>
      </c>
    </row>
    <row r="137" spans="1:17" x14ac:dyDescent="0.25">
      <c r="A137" t="s">
        <v>2769</v>
      </c>
      <c r="B137">
        <v>1</v>
      </c>
      <c r="C137" t="s">
        <v>825</v>
      </c>
    </row>
    <row r="138" spans="1:17" x14ac:dyDescent="0.25">
      <c r="A138" t="s">
        <v>2744</v>
      </c>
      <c r="B138">
        <v>11</v>
      </c>
      <c r="C138" t="s">
        <v>825</v>
      </c>
      <c r="D138" t="s">
        <v>2952</v>
      </c>
      <c r="E138" t="s">
        <v>2872</v>
      </c>
      <c r="F138" t="s">
        <v>210</v>
      </c>
      <c r="G138" t="s">
        <v>2904</v>
      </c>
      <c r="H138" t="s">
        <v>2955</v>
      </c>
      <c r="I138" t="s">
        <v>2888</v>
      </c>
      <c r="J138" t="s">
        <v>2865</v>
      </c>
      <c r="K138" t="s">
        <v>2929</v>
      </c>
      <c r="L138" t="s">
        <v>2913</v>
      </c>
      <c r="M138" t="s">
        <v>2897</v>
      </c>
    </row>
    <row r="139" spans="1:17" x14ac:dyDescent="0.25">
      <c r="A139" t="s">
        <v>2767</v>
      </c>
      <c r="B139">
        <v>11</v>
      </c>
      <c r="C139" t="s">
        <v>825</v>
      </c>
      <c r="D139" t="s">
        <v>2952</v>
      </c>
      <c r="E139" t="s">
        <v>2872</v>
      </c>
      <c r="F139" t="s">
        <v>210</v>
      </c>
      <c r="G139" t="s">
        <v>2904</v>
      </c>
      <c r="H139" t="s">
        <v>2955</v>
      </c>
      <c r="I139" t="s">
        <v>2888</v>
      </c>
      <c r="J139" t="s">
        <v>2865</v>
      </c>
      <c r="K139" t="s">
        <v>2929</v>
      </c>
      <c r="L139" t="s">
        <v>2913</v>
      </c>
      <c r="M139" t="s">
        <v>2897</v>
      </c>
    </row>
    <row r="140" spans="1:17" x14ac:dyDescent="0.25">
      <c r="A140" t="s">
        <v>2735</v>
      </c>
      <c r="B140">
        <v>15</v>
      </c>
      <c r="C140" t="s">
        <v>2915</v>
      </c>
      <c r="D140" t="s">
        <v>2952</v>
      </c>
      <c r="E140" t="s">
        <v>210</v>
      </c>
      <c r="F140" t="s">
        <v>2956</v>
      </c>
      <c r="G140" t="s">
        <v>2904</v>
      </c>
      <c r="H140" t="s">
        <v>1928</v>
      </c>
      <c r="I140" t="s">
        <v>2951</v>
      </c>
      <c r="J140" t="s">
        <v>2882</v>
      </c>
      <c r="K140" t="s">
        <v>1347</v>
      </c>
      <c r="L140" t="s">
        <v>2910</v>
      </c>
      <c r="M140" t="s">
        <v>2906</v>
      </c>
      <c r="N140" t="s">
        <v>2957</v>
      </c>
      <c r="O140" t="s">
        <v>2913</v>
      </c>
      <c r="P140" t="s">
        <v>2958</v>
      </c>
      <c r="Q140" t="s">
        <v>2907</v>
      </c>
    </row>
    <row r="141" spans="1:17" x14ac:dyDescent="0.25">
      <c r="A141" t="s">
        <v>2768</v>
      </c>
      <c r="B141">
        <v>13</v>
      </c>
      <c r="C141" t="s">
        <v>825</v>
      </c>
      <c r="D141" t="s">
        <v>2959</v>
      </c>
      <c r="E141" t="s">
        <v>2876</v>
      </c>
      <c r="F141" t="s">
        <v>1928</v>
      </c>
      <c r="G141" t="s">
        <v>2904</v>
      </c>
      <c r="H141" t="s">
        <v>2960</v>
      </c>
      <c r="I141" t="s">
        <v>2865</v>
      </c>
      <c r="J141" t="s">
        <v>2874</v>
      </c>
      <c r="K141" t="s">
        <v>2866</v>
      </c>
      <c r="L141" t="s">
        <v>2881</v>
      </c>
      <c r="M141" t="s">
        <v>2930</v>
      </c>
      <c r="N141" t="s">
        <v>2961</v>
      </c>
      <c r="O141" t="s">
        <v>2962</v>
      </c>
    </row>
    <row r="142" spans="1:17" x14ac:dyDescent="0.25">
      <c r="A142" t="s">
        <v>2729</v>
      </c>
      <c r="B142">
        <v>1</v>
      </c>
      <c r="C142" t="s">
        <v>2061</v>
      </c>
    </row>
    <row r="143" spans="1:17" x14ac:dyDescent="0.25">
      <c r="A143" t="s">
        <v>2733</v>
      </c>
      <c r="B143">
        <v>6</v>
      </c>
      <c r="C143" t="s">
        <v>2901</v>
      </c>
      <c r="D143" t="s">
        <v>2888</v>
      </c>
      <c r="E143" t="s">
        <v>2898</v>
      </c>
      <c r="F143" t="s">
        <v>2953</v>
      </c>
      <c r="G143" t="s">
        <v>2868</v>
      </c>
      <c r="H143" t="s">
        <v>2950</v>
      </c>
    </row>
    <row r="144" spans="1:17" x14ac:dyDescent="0.25">
      <c r="A144" t="s">
        <v>2757</v>
      </c>
      <c r="B144">
        <v>3</v>
      </c>
      <c r="C144" t="s">
        <v>2061</v>
      </c>
      <c r="D144" t="s">
        <v>823</v>
      </c>
      <c r="E144" t="s">
        <v>2866</v>
      </c>
    </row>
    <row r="145" spans="1:31" x14ac:dyDescent="0.25">
      <c r="A145" t="s">
        <v>2770</v>
      </c>
      <c r="B145">
        <v>0</v>
      </c>
    </row>
    <row r="146" spans="1:31" x14ac:dyDescent="0.25">
      <c r="A146" t="s">
        <v>2736</v>
      </c>
      <c r="B146">
        <v>0</v>
      </c>
    </row>
    <row r="147" spans="1:31" x14ac:dyDescent="0.25">
      <c r="A147" t="s">
        <v>2756</v>
      </c>
      <c r="B147">
        <v>29</v>
      </c>
      <c r="C147" t="s">
        <v>2915</v>
      </c>
      <c r="D147" t="s">
        <v>2952</v>
      </c>
      <c r="E147" t="s">
        <v>2904</v>
      </c>
      <c r="F147" t="s">
        <v>2955</v>
      </c>
      <c r="G147" t="s">
        <v>2874</v>
      </c>
      <c r="H147" t="s">
        <v>2061</v>
      </c>
      <c r="I147" t="s">
        <v>2954</v>
      </c>
      <c r="J147" t="s">
        <v>2912</v>
      </c>
      <c r="K147" t="s">
        <v>2963</v>
      </c>
      <c r="L147" t="s">
        <v>2908</v>
      </c>
      <c r="M147" t="s">
        <v>2883</v>
      </c>
      <c r="N147" t="s">
        <v>2959</v>
      </c>
      <c r="O147" t="s">
        <v>2860</v>
      </c>
      <c r="P147" t="s">
        <v>2951</v>
      </c>
      <c r="Q147" t="s">
        <v>2938</v>
      </c>
      <c r="R147" t="s">
        <v>2964</v>
      </c>
      <c r="S147" t="s">
        <v>2880</v>
      </c>
      <c r="T147" t="s">
        <v>2965</v>
      </c>
      <c r="U147" t="s">
        <v>825</v>
      </c>
      <c r="V147" t="s">
        <v>210</v>
      </c>
      <c r="W147" t="s">
        <v>2905</v>
      </c>
      <c r="X147" t="s">
        <v>2947</v>
      </c>
      <c r="Y147" t="s">
        <v>2892</v>
      </c>
      <c r="Z147" t="s">
        <v>2884</v>
      </c>
      <c r="AA147" t="s">
        <v>2916</v>
      </c>
      <c r="AB147" t="s">
        <v>2888</v>
      </c>
      <c r="AC147" t="s">
        <v>2882</v>
      </c>
      <c r="AD147" t="s">
        <v>92</v>
      </c>
      <c r="AE147" t="s">
        <v>2897</v>
      </c>
    </row>
    <row r="148" spans="1:31" x14ac:dyDescent="0.25">
      <c r="A148" t="s">
        <v>2730</v>
      </c>
      <c r="B148">
        <v>1</v>
      </c>
      <c r="C148" t="s">
        <v>92</v>
      </c>
    </row>
    <row r="149" spans="1:31" x14ac:dyDescent="0.25">
      <c r="A149" t="s">
        <v>2749</v>
      </c>
      <c r="B149">
        <v>0</v>
      </c>
    </row>
    <row r="150" spans="1:31" x14ac:dyDescent="0.25">
      <c r="A150" t="s">
        <v>2765</v>
      </c>
      <c r="B150">
        <v>2</v>
      </c>
      <c r="C150" t="s">
        <v>2061</v>
      </c>
      <c r="D150" t="s">
        <v>823</v>
      </c>
    </row>
    <row r="151" spans="1:31" x14ac:dyDescent="0.25">
      <c r="A151" t="s">
        <v>2780</v>
      </c>
      <c r="B151">
        <v>2</v>
      </c>
      <c r="C151" t="s">
        <v>2895</v>
      </c>
      <c r="D151" t="s">
        <v>209</v>
      </c>
    </row>
    <row r="152" spans="1:31" x14ac:dyDescent="0.25">
      <c r="A152" t="s">
        <v>2747</v>
      </c>
      <c r="B152">
        <v>6</v>
      </c>
      <c r="C152" t="s">
        <v>2061</v>
      </c>
      <c r="D152" t="s">
        <v>2867</v>
      </c>
      <c r="E152" t="s">
        <v>2868</v>
      </c>
      <c r="F152" t="s">
        <v>2869</v>
      </c>
      <c r="G152" t="s">
        <v>823</v>
      </c>
      <c r="H152" t="s">
        <v>2865</v>
      </c>
    </row>
    <row r="153" spans="1:31" x14ac:dyDescent="0.25">
      <c r="A153" t="s">
        <v>2734</v>
      </c>
      <c r="B153">
        <v>2</v>
      </c>
      <c r="C153" t="s">
        <v>2919</v>
      </c>
      <c r="D153" t="s">
        <v>2950</v>
      </c>
    </row>
    <row r="154" spans="1:31" x14ac:dyDescent="0.25">
      <c r="A154" t="s">
        <v>2781</v>
      </c>
      <c r="B154">
        <v>2</v>
      </c>
      <c r="C154" t="s">
        <v>2061</v>
      </c>
      <c r="D154" t="s">
        <v>823</v>
      </c>
    </row>
    <row r="155" spans="1:31" x14ac:dyDescent="0.25">
      <c r="A155" t="s">
        <v>2722</v>
      </c>
      <c r="B155">
        <v>6</v>
      </c>
      <c r="C155" t="s">
        <v>825</v>
      </c>
      <c r="D155" t="s">
        <v>2966</v>
      </c>
      <c r="E155" t="s">
        <v>2928</v>
      </c>
      <c r="F155" t="s">
        <v>2967</v>
      </c>
      <c r="G155" t="s">
        <v>2957</v>
      </c>
      <c r="H155" t="s">
        <v>2894</v>
      </c>
    </row>
    <row r="156" spans="1:31" x14ac:dyDescent="0.25">
      <c r="A156" t="s">
        <v>2779</v>
      </c>
      <c r="B156">
        <v>0</v>
      </c>
    </row>
    <row r="157" spans="1:31" x14ac:dyDescent="0.25">
      <c r="A157" t="s">
        <v>2741</v>
      </c>
      <c r="B157">
        <v>0</v>
      </c>
    </row>
    <row r="158" spans="1:31" x14ac:dyDescent="0.25">
      <c r="A158" t="s">
        <v>2727</v>
      </c>
      <c r="B158">
        <v>0</v>
      </c>
    </row>
    <row r="159" spans="1:31" x14ac:dyDescent="0.25">
      <c r="A159" t="s">
        <v>2732</v>
      </c>
      <c r="B159">
        <v>0</v>
      </c>
    </row>
    <row r="160" spans="1:31" x14ac:dyDescent="0.25">
      <c r="A160" t="s">
        <v>2783</v>
      </c>
      <c r="B160">
        <v>3</v>
      </c>
      <c r="C160" t="s">
        <v>2061</v>
      </c>
      <c r="D160" t="s">
        <v>823</v>
      </c>
      <c r="E160" t="s">
        <v>2894</v>
      </c>
    </row>
    <row r="161" spans="1:21" x14ac:dyDescent="0.25">
      <c r="A161" t="s">
        <v>2745</v>
      </c>
      <c r="B161">
        <v>0</v>
      </c>
    </row>
    <row r="162" spans="1:21" x14ac:dyDescent="0.25">
      <c r="A162" t="s">
        <v>2720</v>
      </c>
      <c r="B162">
        <v>4</v>
      </c>
      <c r="C162" t="s">
        <v>2061</v>
      </c>
      <c r="D162" t="s">
        <v>823</v>
      </c>
      <c r="E162" t="s">
        <v>2950</v>
      </c>
      <c r="F162" t="s">
        <v>2866</v>
      </c>
    </row>
    <row r="163" spans="1:21" x14ac:dyDescent="0.25">
      <c r="A163" t="s">
        <v>2725</v>
      </c>
      <c r="B163">
        <v>7</v>
      </c>
      <c r="C163" t="s">
        <v>2928</v>
      </c>
      <c r="D163" t="s">
        <v>2061</v>
      </c>
      <c r="E163" t="s">
        <v>2866</v>
      </c>
      <c r="F163" t="s">
        <v>2967</v>
      </c>
      <c r="G163" t="s">
        <v>2957</v>
      </c>
      <c r="H163" t="s">
        <v>2894</v>
      </c>
      <c r="I163" t="s">
        <v>823</v>
      </c>
    </row>
    <row r="164" spans="1:21" x14ac:dyDescent="0.25">
      <c r="A164" t="s">
        <v>2754</v>
      </c>
      <c r="B164">
        <v>7</v>
      </c>
      <c r="C164" t="s">
        <v>2061</v>
      </c>
      <c r="D164" t="s">
        <v>2866</v>
      </c>
      <c r="E164" t="s">
        <v>2895</v>
      </c>
      <c r="F164" t="s">
        <v>2868</v>
      </c>
      <c r="G164" t="s">
        <v>2901</v>
      </c>
      <c r="H164" t="s">
        <v>2898</v>
      </c>
      <c r="I164" t="s">
        <v>823</v>
      </c>
    </row>
    <row r="165" spans="1:21" x14ac:dyDescent="0.25">
      <c r="A165" t="s">
        <v>2761</v>
      </c>
      <c r="B165">
        <v>7</v>
      </c>
      <c r="C165" t="s">
        <v>2865</v>
      </c>
      <c r="D165" t="s">
        <v>2061</v>
      </c>
      <c r="E165" t="s">
        <v>2866</v>
      </c>
      <c r="F165" t="s">
        <v>2867</v>
      </c>
      <c r="G165" t="s">
        <v>2868</v>
      </c>
      <c r="H165" t="s">
        <v>2869</v>
      </c>
      <c r="I165" t="s">
        <v>823</v>
      </c>
    </row>
    <row r="166" spans="1:21" x14ac:dyDescent="0.25">
      <c r="A166" t="s">
        <v>2717</v>
      </c>
      <c r="B166">
        <v>1</v>
      </c>
      <c r="C166" t="s">
        <v>1928</v>
      </c>
    </row>
    <row r="167" spans="1:21" x14ac:dyDescent="0.25">
      <c r="A167" t="s">
        <v>2723</v>
      </c>
      <c r="B167">
        <v>0</v>
      </c>
    </row>
    <row r="168" spans="1:21" x14ac:dyDescent="0.25">
      <c r="A168" t="s">
        <v>2766</v>
      </c>
      <c r="B168">
        <v>0</v>
      </c>
    </row>
    <row r="169" spans="1:21" x14ac:dyDescent="0.25">
      <c r="A169" t="s">
        <v>2755</v>
      </c>
      <c r="B169">
        <v>19</v>
      </c>
      <c r="C169" t="s">
        <v>2952</v>
      </c>
      <c r="D169" t="s">
        <v>2904</v>
      </c>
      <c r="E169" t="s">
        <v>2061</v>
      </c>
      <c r="F169" t="s">
        <v>2890</v>
      </c>
      <c r="G169" t="s">
        <v>2908</v>
      </c>
      <c r="H169" t="s">
        <v>2870</v>
      </c>
      <c r="I169" t="s">
        <v>1346</v>
      </c>
      <c r="J169" t="s">
        <v>2938</v>
      </c>
      <c r="K169" t="s">
        <v>2919</v>
      </c>
      <c r="L169" t="s">
        <v>2881</v>
      </c>
      <c r="M169" t="s">
        <v>2968</v>
      </c>
      <c r="N169" t="s">
        <v>210</v>
      </c>
      <c r="O169" t="s">
        <v>2872</v>
      </c>
      <c r="P169" t="s">
        <v>2876</v>
      </c>
      <c r="Q169" t="s">
        <v>1928</v>
      </c>
      <c r="R169" t="s">
        <v>2866</v>
      </c>
      <c r="S169" t="s">
        <v>2969</v>
      </c>
      <c r="T169" t="s">
        <v>2884</v>
      </c>
      <c r="U169" t="s">
        <v>2970</v>
      </c>
    </row>
    <row r="170" spans="1:21" x14ac:dyDescent="0.25">
      <c r="A170" t="s">
        <v>2841</v>
      </c>
      <c r="B170">
        <v>1</v>
      </c>
      <c r="C170" t="s">
        <v>2873</v>
      </c>
    </row>
    <row r="171" spans="1:21" x14ac:dyDescent="0.25">
      <c r="A171" t="s">
        <v>2838</v>
      </c>
      <c r="B171">
        <v>0</v>
      </c>
    </row>
    <row r="172" spans="1:21" x14ac:dyDescent="0.25">
      <c r="A172" t="s">
        <v>2820</v>
      </c>
      <c r="B172">
        <v>8</v>
      </c>
      <c r="C172" t="s">
        <v>825</v>
      </c>
      <c r="D172" t="s">
        <v>2952</v>
      </c>
      <c r="E172" t="s">
        <v>2901</v>
      </c>
      <c r="F172" t="s">
        <v>1928</v>
      </c>
      <c r="G172" t="s">
        <v>2955</v>
      </c>
      <c r="H172" t="s">
        <v>2866</v>
      </c>
      <c r="I172" t="s">
        <v>2971</v>
      </c>
      <c r="J172" t="s">
        <v>92</v>
      </c>
    </row>
    <row r="173" spans="1:21" x14ac:dyDescent="0.25">
      <c r="A173" t="s">
        <v>2796</v>
      </c>
      <c r="B173">
        <v>4</v>
      </c>
      <c r="C173" t="s">
        <v>2866</v>
      </c>
      <c r="D173" t="s">
        <v>92</v>
      </c>
      <c r="E173" t="s">
        <v>2952</v>
      </c>
      <c r="F173" t="s">
        <v>2872</v>
      </c>
    </row>
    <row r="174" spans="1:21" x14ac:dyDescent="0.25">
      <c r="A174" t="s">
        <v>2812</v>
      </c>
      <c r="B174">
        <v>13</v>
      </c>
      <c r="C174" t="s">
        <v>2952</v>
      </c>
      <c r="D174" t="s">
        <v>2872</v>
      </c>
      <c r="E174" t="s">
        <v>2901</v>
      </c>
      <c r="F174" t="s">
        <v>2904</v>
      </c>
      <c r="G174" t="s">
        <v>2944</v>
      </c>
      <c r="H174" t="s">
        <v>2955</v>
      </c>
      <c r="I174" t="s">
        <v>2888</v>
      </c>
      <c r="J174" t="s">
        <v>2972</v>
      </c>
      <c r="K174" t="s">
        <v>2938</v>
      </c>
      <c r="L174" t="s">
        <v>2866</v>
      </c>
      <c r="M174" t="s">
        <v>2967</v>
      </c>
      <c r="N174" t="s">
        <v>2935</v>
      </c>
      <c r="O174" t="s">
        <v>2899</v>
      </c>
    </row>
    <row r="175" spans="1:21" x14ac:dyDescent="0.25">
      <c r="A175" t="s">
        <v>2811</v>
      </c>
      <c r="B175">
        <v>7</v>
      </c>
      <c r="C175" t="s">
        <v>2952</v>
      </c>
      <c r="D175" t="s">
        <v>2901</v>
      </c>
      <c r="E175" t="s">
        <v>2904</v>
      </c>
      <c r="F175" t="s">
        <v>2956</v>
      </c>
      <c r="G175" t="s">
        <v>2938</v>
      </c>
      <c r="H175" t="s">
        <v>2866</v>
      </c>
      <c r="I175" t="s">
        <v>2919</v>
      </c>
    </row>
    <row r="176" spans="1:21" x14ac:dyDescent="0.25">
      <c r="A176" t="s">
        <v>2848</v>
      </c>
      <c r="B176">
        <v>4</v>
      </c>
      <c r="C176" t="s">
        <v>2866</v>
      </c>
      <c r="D176" t="s">
        <v>2973</v>
      </c>
      <c r="E176" t="s">
        <v>2972</v>
      </c>
      <c r="F176" t="s">
        <v>2938</v>
      </c>
    </row>
    <row r="177" spans="1:9" x14ac:dyDescent="0.25">
      <c r="A177" t="s">
        <v>2831</v>
      </c>
      <c r="B177">
        <v>4</v>
      </c>
      <c r="C177" t="s">
        <v>2866</v>
      </c>
      <c r="D177" t="s">
        <v>2971</v>
      </c>
      <c r="E177" t="s">
        <v>2952</v>
      </c>
      <c r="F177" t="s">
        <v>2974</v>
      </c>
    </row>
    <row r="178" spans="1:9" x14ac:dyDescent="0.25">
      <c r="A178" t="s">
        <v>2829</v>
      </c>
      <c r="B178">
        <v>0</v>
      </c>
    </row>
    <row r="179" spans="1:9" x14ac:dyDescent="0.25">
      <c r="A179" t="s">
        <v>2828</v>
      </c>
      <c r="B179">
        <v>1</v>
      </c>
      <c r="C179" t="s">
        <v>2943</v>
      </c>
    </row>
    <row r="180" spans="1:9" x14ac:dyDescent="0.25">
      <c r="A180" t="s">
        <v>2807</v>
      </c>
      <c r="B180">
        <v>7</v>
      </c>
      <c r="C180" t="s">
        <v>2952</v>
      </c>
      <c r="D180" t="s">
        <v>2872</v>
      </c>
      <c r="E180" t="s">
        <v>2866</v>
      </c>
      <c r="F180" t="s">
        <v>2971</v>
      </c>
      <c r="G180" t="s">
        <v>92</v>
      </c>
      <c r="H180" t="s">
        <v>2903</v>
      </c>
      <c r="I180" t="s">
        <v>2897</v>
      </c>
    </row>
    <row r="181" spans="1:9" x14ac:dyDescent="0.25">
      <c r="A181" t="s">
        <v>2818</v>
      </c>
      <c r="B181">
        <v>3</v>
      </c>
      <c r="C181" t="s">
        <v>2866</v>
      </c>
      <c r="D181" t="s">
        <v>2952</v>
      </c>
      <c r="E181" t="s">
        <v>2872</v>
      </c>
    </row>
    <row r="182" spans="1:9" x14ac:dyDescent="0.25">
      <c r="A182" t="s">
        <v>2797</v>
      </c>
      <c r="B182">
        <v>1</v>
      </c>
      <c r="C182" t="s">
        <v>2866</v>
      </c>
    </row>
    <row r="183" spans="1:9" x14ac:dyDescent="0.25">
      <c r="A183" t="s">
        <v>2824</v>
      </c>
      <c r="B183">
        <v>6</v>
      </c>
      <c r="C183" t="s">
        <v>2898</v>
      </c>
      <c r="D183" t="s">
        <v>2975</v>
      </c>
      <c r="E183" t="s">
        <v>2061</v>
      </c>
      <c r="F183" t="s">
        <v>2866</v>
      </c>
      <c r="G183" t="s">
        <v>2909</v>
      </c>
      <c r="H183" t="s">
        <v>2883</v>
      </c>
    </row>
    <row r="184" spans="1:9" x14ac:dyDescent="0.25">
      <c r="A184" t="s">
        <v>2825</v>
      </c>
      <c r="B184">
        <v>3</v>
      </c>
      <c r="C184" t="s">
        <v>2866</v>
      </c>
      <c r="D184" t="s">
        <v>2882</v>
      </c>
      <c r="E184" t="s">
        <v>2883</v>
      </c>
    </row>
    <row r="185" spans="1:9" x14ac:dyDescent="0.25">
      <c r="A185" t="s">
        <v>2837</v>
      </c>
      <c r="B185">
        <v>1</v>
      </c>
      <c r="C185" t="s">
        <v>2949</v>
      </c>
    </row>
    <row r="186" spans="1:9" x14ac:dyDescent="0.25">
      <c r="A186" t="s">
        <v>2842</v>
      </c>
      <c r="B186">
        <v>0</v>
      </c>
    </row>
    <row r="187" spans="1:9" x14ac:dyDescent="0.25">
      <c r="A187" t="s">
        <v>2835</v>
      </c>
      <c r="B187">
        <v>2</v>
      </c>
      <c r="C187" t="s">
        <v>2061</v>
      </c>
      <c r="D187" t="s">
        <v>2865</v>
      </c>
    </row>
    <row r="188" spans="1:9" x14ac:dyDescent="0.25">
      <c r="A188" t="s">
        <v>2816</v>
      </c>
      <c r="B188">
        <v>2</v>
      </c>
      <c r="C188" t="s">
        <v>2873</v>
      </c>
      <c r="D188" t="s">
        <v>2861</v>
      </c>
    </row>
    <row r="189" spans="1:9" x14ac:dyDescent="0.25">
      <c r="A189" t="s">
        <v>2808</v>
      </c>
      <c r="B189">
        <v>6</v>
      </c>
      <c r="C189" t="s">
        <v>2872</v>
      </c>
      <c r="D189" t="s">
        <v>2904</v>
      </c>
      <c r="E189" t="s">
        <v>2972</v>
      </c>
      <c r="F189" t="s">
        <v>2938</v>
      </c>
      <c r="G189" t="s">
        <v>2866</v>
      </c>
      <c r="H189" t="s">
        <v>2967</v>
      </c>
    </row>
    <row r="190" spans="1:9" x14ac:dyDescent="0.25">
      <c r="A190" t="s">
        <v>2821</v>
      </c>
      <c r="B190">
        <v>5</v>
      </c>
      <c r="C190" t="s">
        <v>2974</v>
      </c>
      <c r="D190" t="s">
        <v>2972</v>
      </c>
      <c r="E190" t="s">
        <v>2061</v>
      </c>
      <c r="F190" t="s">
        <v>2919</v>
      </c>
      <c r="G190" t="s">
        <v>2935</v>
      </c>
    </row>
    <row r="191" spans="1:9" x14ac:dyDescent="0.25">
      <c r="A191" t="s">
        <v>2802</v>
      </c>
      <c r="B191">
        <v>2</v>
      </c>
      <c r="C191" t="s">
        <v>825</v>
      </c>
      <c r="D191" t="s">
        <v>823</v>
      </c>
    </row>
    <row r="192" spans="1:9" x14ac:dyDescent="0.25">
      <c r="A192" t="s">
        <v>2803</v>
      </c>
      <c r="B192">
        <v>0</v>
      </c>
    </row>
    <row r="193" spans="1:12" x14ac:dyDescent="0.25">
      <c r="A193" t="s">
        <v>2801</v>
      </c>
      <c r="B193">
        <v>9</v>
      </c>
      <c r="C193" t="s">
        <v>2952</v>
      </c>
      <c r="D193" t="s">
        <v>2972</v>
      </c>
      <c r="E193" t="s">
        <v>2938</v>
      </c>
      <c r="F193" t="s">
        <v>2866</v>
      </c>
      <c r="G193" t="s">
        <v>92</v>
      </c>
      <c r="H193" t="s">
        <v>2967</v>
      </c>
      <c r="I193" t="s">
        <v>2958</v>
      </c>
      <c r="J193" t="s">
        <v>2935</v>
      </c>
      <c r="K193" t="s">
        <v>2899</v>
      </c>
    </row>
    <row r="194" spans="1:12" x14ac:dyDescent="0.25">
      <c r="A194" t="s">
        <v>2813</v>
      </c>
      <c r="B194">
        <v>10</v>
      </c>
      <c r="C194" t="s">
        <v>2864</v>
      </c>
      <c r="D194" t="s">
        <v>2952</v>
      </c>
      <c r="E194" t="s">
        <v>2955</v>
      </c>
      <c r="F194" t="s">
        <v>2972</v>
      </c>
      <c r="G194" t="s">
        <v>2921</v>
      </c>
      <c r="H194" t="s">
        <v>2866</v>
      </c>
      <c r="I194" t="s">
        <v>2882</v>
      </c>
      <c r="J194" t="s">
        <v>2970</v>
      </c>
      <c r="K194" t="s">
        <v>92</v>
      </c>
      <c r="L194" t="s">
        <v>2885</v>
      </c>
    </row>
    <row r="195" spans="1:12" x14ac:dyDescent="0.25">
      <c r="A195" t="s">
        <v>2810</v>
      </c>
      <c r="B195">
        <v>6</v>
      </c>
      <c r="C195" t="s">
        <v>2952</v>
      </c>
      <c r="D195" t="s">
        <v>2872</v>
      </c>
      <c r="E195" t="s">
        <v>2901</v>
      </c>
      <c r="F195" t="s">
        <v>2866</v>
      </c>
      <c r="G195" t="s">
        <v>2958</v>
      </c>
      <c r="H195" t="s">
        <v>2935</v>
      </c>
    </row>
    <row r="196" spans="1:12" x14ac:dyDescent="0.25">
      <c r="A196" t="s">
        <v>2833</v>
      </c>
      <c r="B196">
        <v>6</v>
      </c>
      <c r="C196" t="s">
        <v>2973</v>
      </c>
      <c r="D196" t="s">
        <v>2952</v>
      </c>
      <c r="E196" t="s">
        <v>2972</v>
      </c>
      <c r="F196" t="s">
        <v>2938</v>
      </c>
      <c r="G196" t="s">
        <v>2866</v>
      </c>
      <c r="H196" t="s">
        <v>2935</v>
      </c>
    </row>
    <row r="197" spans="1:12" x14ac:dyDescent="0.25">
      <c r="A197" t="s">
        <v>2846</v>
      </c>
      <c r="B197">
        <v>2</v>
      </c>
      <c r="C197" t="s">
        <v>1928</v>
      </c>
      <c r="D197" t="s">
        <v>92</v>
      </c>
    </row>
    <row r="198" spans="1:12" x14ac:dyDescent="0.25">
      <c r="A198" t="s">
        <v>2805</v>
      </c>
      <c r="B198">
        <v>5</v>
      </c>
      <c r="C198" t="s">
        <v>2952</v>
      </c>
      <c r="D198" t="s">
        <v>2938</v>
      </c>
      <c r="E198" t="s">
        <v>2866</v>
      </c>
      <c r="F198" t="s">
        <v>92</v>
      </c>
      <c r="G198" t="s">
        <v>2897</v>
      </c>
    </row>
    <row r="199" spans="1:12" x14ac:dyDescent="0.25">
      <c r="A199" t="s">
        <v>2799</v>
      </c>
      <c r="B199">
        <v>10</v>
      </c>
      <c r="C199" t="s">
        <v>825</v>
      </c>
      <c r="D199" t="s">
        <v>2952</v>
      </c>
      <c r="E199" t="s">
        <v>2974</v>
      </c>
      <c r="F199" t="s">
        <v>2901</v>
      </c>
      <c r="G199" t="s">
        <v>2972</v>
      </c>
      <c r="H199" t="s">
        <v>2938</v>
      </c>
      <c r="I199" t="s">
        <v>2885</v>
      </c>
      <c r="J199" t="s">
        <v>2934</v>
      </c>
      <c r="K199" t="s">
        <v>2892</v>
      </c>
      <c r="L199" t="s">
        <v>2899</v>
      </c>
    </row>
    <row r="200" spans="1:12" x14ac:dyDescent="0.25">
      <c r="A200" t="s">
        <v>2827</v>
      </c>
      <c r="B200">
        <v>3</v>
      </c>
      <c r="C200" t="s">
        <v>2960</v>
      </c>
      <c r="D200" t="s">
        <v>2952</v>
      </c>
      <c r="E200" t="s">
        <v>2938</v>
      </c>
    </row>
    <row r="201" spans="1:12" x14ac:dyDescent="0.25">
      <c r="A201" t="s">
        <v>2832</v>
      </c>
      <c r="B201">
        <v>6</v>
      </c>
      <c r="C201" t="s">
        <v>1016</v>
      </c>
      <c r="D201" t="s">
        <v>2872</v>
      </c>
      <c r="E201" t="s">
        <v>2972</v>
      </c>
      <c r="F201" t="s">
        <v>2866</v>
      </c>
      <c r="G201" t="s">
        <v>2932</v>
      </c>
      <c r="H201" t="s">
        <v>2924</v>
      </c>
    </row>
    <row r="202" spans="1:12" x14ac:dyDescent="0.25">
      <c r="A202" t="s">
        <v>2804</v>
      </c>
      <c r="B202">
        <v>1</v>
      </c>
      <c r="C202" t="s">
        <v>2971</v>
      </c>
    </row>
    <row r="203" spans="1:12" x14ac:dyDescent="0.25">
      <c r="A203" t="s">
        <v>2817</v>
      </c>
      <c r="B203">
        <v>3</v>
      </c>
      <c r="C203" t="s">
        <v>2866</v>
      </c>
      <c r="D203" t="s">
        <v>2971</v>
      </c>
      <c r="E203" t="s">
        <v>2952</v>
      </c>
    </row>
    <row r="204" spans="1:12" x14ac:dyDescent="0.25">
      <c r="A204" t="s">
        <v>2823</v>
      </c>
      <c r="B204">
        <v>5</v>
      </c>
      <c r="C204" t="s">
        <v>2952</v>
      </c>
      <c r="D204" t="s">
        <v>2972</v>
      </c>
      <c r="E204" t="s">
        <v>2866</v>
      </c>
      <c r="F204" t="s">
        <v>2882</v>
      </c>
      <c r="G204" t="s">
        <v>2899</v>
      </c>
    </row>
    <row r="205" spans="1:12" x14ac:dyDescent="0.25">
      <c r="A205" t="s">
        <v>2822</v>
      </c>
      <c r="B205">
        <v>3</v>
      </c>
      <c r="C205" t="s">
        <v>2864</v>
      </c>
      <c r="D205" t="s">
        <v>2952</v>
      </c>
      <c r="E205" t="s">
        <v>2972</v>
      </c>
    </row>
    <row r="206" spans="1:12" x14ac:dyDescent="0.25">
      <c r="A206" t="s">
        <v>2834</v>
      </c>
      <c r="B206">
        <v>2</v>
      </c>
      <c r="C206" t="s">
        <v>2935</v>
      </c>
      <c r="D206" t="s">
        <v>2938</v>
      </c>
    </row>
    <row r="207" spans="1:12" x14ac:dyDescent="0.25">
      <c r="A207" t="s">
        <v>2826</v>
      </c>
      <c r="B207">
        <v>1</v>
      </c>
      <c r="C207" t="s">
        <v>92</v>
      </c>
    </row>
    <row r="208" spans="1:12" x14ac:dyDescent="0.25">
      <c r="A208" t="s">
        <v>2845</v>
      </c>
      <c r="B208">
        <v>7</v>
      </c>
      <c r="C208" t="s">
        <v>2952</v>
      </c>
      <c r="D208" t="s">
        <v>2872</v>
      </c>
      <c r="E208" t="s">
        <v>2955</v>
      </c>
      <c r="F208" t="s">
        <v>2938</v>
      </c>
      <c r="G208" t="s">
        <v>2866</v>
      </c>
      <c r="H208" t="s">
        <v>2971</v>
      </c>
      <c r="I208" t="s">
        <v>2881</v>
      </c>
    </row>
    <row r="209" spans="1:11" x14ac:dyDescent="0.25">
      <c r="A209" t="s">
        <v>2819</v>
      </c>
      <c r="B209">
        <v>3</v>
      </c>
      <c r="C209" t="s">
        <v>2866</v>
      </c>
      <c r="D209" t="s">
        <v>2974</v>
      </c>
      <c r="E209" t="s">
        <v>2972</v>
      </c>
    </row>
    <row r="210" spans="1:11" x14ac:dyDescent="0.25">
      <c r="A210" t="s">
        <v>2806</v>
      </c>
      <c r="B210">
        <v>4</v>
      </c>
      <c r="C210" t="s">
        <v>2866</v>
      </c>
      <c r="D210" t="s">
        <v>2915</v>
      </c>
      <c r="E210" t="s">
        <v>2976</v>
      </c>
      <c r="F210" t="s">
        <v>2954</v>
      </c>
    </row>
    <row r="211" spans="1:11" x14ac:dyDescent="0.25">
      <c r="A211" t="s">
        <v>2840</v>
      </c>
      <c r="B211">
        <v>7</v>
      </c>
      <c r="C211" t="s">
        <v>2952</v>
      </c>
      <c r="D211" t="s">
        <v>2872</v>
      </c>
      <c r="E211" t="s">
        <v>2972</v>
      </c>
      <c r="F211" t="s">
        <v>2938</v>
      </c>
      <c r="G211" t="s">
        <v>2866</v>
      </c>
      <c r="H211" t="s">
        <v>2935</v>
      </c>
      <c r="I211" t="s">
        <v>2899</v>
      </c>
    </row>
    <row r="212" spans="1:11" x14ac:dyDescent="0.25">
      <c r="A212" t="s">
        <v>2800</v>
      </c>
      <c r="B212">
        <v>4</v>
      </c>
      <c r="C212" t="s">
        <v>2866</v>
      </c>
      <c r="D212" t="s">
        <v>2974</v>
      </c>
      <c r="E212" t="s">
        <v>2924</v>
      </c>
      <c r="F212" t="s">
        <v>2938</v>
      </c>
    </row>
    <row r="213" spans="1:11" x14ac:dyDescent="0.25">
      <c r="A213" t="s">
        <v>2798</v>
      </c>
      <c r="B213">
        <v>5</v>
      </c>
      <c r="C213" t="s">
        <v>2864</v>
      </c>
      <c r="D213" t="s">
        <v>2952</v>
      </c>
      <c r="E213" t="s">
        <v>2938</v>
      </c>
      <c r="F213" t="s">
        <v>2866</v>
      </c>
      <c r="G213" t="s">
        <v>92</v>
      </c>
    </row>
    <row r="214" spans="1:11" x14ac:dyDescent="0.25">
      <c r="A214" t="s">
        <v>2847</v>
      </c>
      <c r="B214">
        <v>2</v>
      </c>
      <c r="C214" t="s">
        <v>2899</v>
      </c>
      <c r="D214" t="s">
        <v>2938</v>
      </c>
    </row>
    <row r="215" spans="1:11" x14ac:dyDescent="0.25">
      <c r="A215" t="s">
        <v>2814</v>
      </c>
      <c r="B215">
        <v>6</v>
      </c>
      <c r="C215" t="s">
        <v>2901</v>
      </c>
      <c r="D215" t="s">
        <v>2949</v>
      </c>
      <c r="E215" t="s">
        <v>2898</v>
      </c>
      <c r="F215" t="s">
        <v>2868</v>
      </c>
      <c r="G215" t="s">
        <v>2869</v>
      </c>
      <c r="H215" t="s">
        <v>2950</v>
      </c>
    </row>
    <row r="216" spans="1:11" x14ac:dyDescent="0.25">
      <c r="A216" t="s">
        <v>2815</v>
      </c>
      <c r="B216">
        <v>2</v>
      </c>
      <c r="C216" t="s">
        <v>1928</v>
      </c>
      <c r="D216" t="s">
        <v>92</v>
      </c>
    </row>
    <row r="217" spans="1:11" x14ac:dyDescent="0.25">
      <c r="A217" t="s">
        <v>2809</v>
      </c>
      <c r="B217">
        <v>4</v>
      </c>
      <c r="C217" t="s">
        <v>2061</v>
      </c>
      <c r="D217" t="s">
        <v>1346</v>
      </c>
      <c r="E217" t="s">
        <v>92</v>
      </c>
      <c r="F217" t="s">
        <v>2892</v>
      </c>
    </row>
    <row r="218" spans="1:11" x14ac:dyDescent="0.25">
      <c r="A218" t="s">
        <v>2830</v>
      </c>
      <c r="B218">
        <v>9</v>
      </c>
      <c r="C218" t="s">
        <v>2952</v>
      </c>
      <c r="D218" t="s">
        <v>2872</v>
      </c>
      <c r="E218" t="s">
        <v>2904</v>
      </c>
      <c r="F218" t="s">
        <v>2972</v>
      </c>
      <c r="G218" t="s">
        <v>2938</v>
      </c>
      <c r="H218" t="s">
        <v>2866</v>
      </c>
      <c r="I218" t="s">
        <v>92</v>
      </c>
      <c r="J218" t="s">
        <v>2912</v>
      </c>
      <c r="K218" t="s">
        <v>2935</v>
      </c>
    </row>
    <row r="220" spans="1:11" x14ac:dyDescent="0.25">
      <c r="A220" t="s">
        <v>2977</v>
      </c>
      <c r="B220">
        <f>COUNTIF(B2:B218,"&gt;0")</f>
        <v>186</v>
      </c>
    </row>
    <row r="221" spans="1:11" x14ac:dyDescent="0.25">
      <c r="A221" t="s">
        <v>2978</v>
      </c>
      <c r="B221">
        <f>COUNTIF(B2:B218,"=0")</f>
        <v>31</v>
      </c>
    </row>
    <row r="223" spans="1:11" x14ac:dyDescent="0.25">
      <c r="A223" t="s">
        <v>2979</v>
      </c>
      <c r="B223" s="26">
        <f>AVERAGE(B2:B218)</f>
        <v>4.0599078341013826</v>
      </c>
    </row>
    <row r="224" spans="1:11" x14ac:dyDescent="0.25">
      <c r="A224" t="s">
        <v>2980</v>
      </c>
      <c r="B224" s="26">
        <f>STDEV(B2:B218)</f>
        <v>4.5001137836214982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sqref="A1:R97"/>
    </sheetView>
  </sheetViews>
  <sheetFormatPr defaultRowHeight="15" x14ac:dyDescent="0.25"/>
  <cols>
    <col min="1" max="1" width="16.28515625" customWidth="1"/>
    <col min="2" max="2" width="14.140625" bestFit="1" customWidth="1"/>
    <col min="3" max="3" width="22.5703125" customWidth="1"/>
    <col min="4" max="4" width="21.28515625" customWidth="1"/>
    <col min="5" max="5" width="23.7109375" customWidth="1"/>
    <col min="6" max="6" width="15.28515625" customWidth="1"/>
    <col min="14" max="14" width="17.28515625" style="32" bestFit="1" customWidth="1"/>
    <col min="15" max="16" width="9.140625" style="25"/>
  </cols>
  <sheetData>
    <row r="1" spans="1:18" ht="135.75" thickBot="1" x14ac:dyDescent="0.3">
      <c r="A1" s="4" t="s">
        <v>2981</v>
      </c>
      <c r="B1" s="4" t="s">
        <v>2982</v>
      </c>
      <c r="C1" s="4" t="s">
        <v>2983</v>
      </c>
      <c r="D1" s="4" t="s">
        <v>2984</v>
      </c>
      <c r="E1" s="4" t="s">
        <v>2985</v>
      </c>
      <c r="F1" s="4" t="s">
        <v>2986</v>
      </c>
      <c r="G1" s="4" t="s">
        <v>2987</v>
      </c>
      <c r="I1" s="27" t="s">
        <v>2994</v>
      </c>
      <c r="J1" s="27" t="s">
        <v>2995</v>
      </c>
      <c r="K1" s="27" t="s">
        <v>2996</v>
      </c>
      <c r="L1" s="27" t="s">
        <v>2997</v>
      </c>
      <c r="M1" s="27" t="s">
        <v>2998</v>
      </c>
      <c r="N1" s="30" t="s">
        <v>2988</v>
      </c>
      <c r="O1" s="31" t="s">
        <v>2989</v>
      </c>
      <c r="P1" s="31" t="s">
        <v>2990</v>
      </c>
      <c r="R1" s="27" t="s">
        <v>2999</v>
      </c>
    </row>
    <row r="2" spans="1:18" ht="30.75" thickBot="1" x14ac:dyDescent="0.3">
      <c r="A2" s="4" t="s">
        <v>2596</v>
      </c>
      <c r="B2" s="4" t="s">
        <v>56</v>
      </c>
      <c r="C2" s="4" t="s">
        <v>56</v>
      </c>
      <c r="D2" s="4" t="s">
        <v>57</v>
      </c>
      <c r="E2" s="4" t="s">
        <v>56</v>
      </c>
      <c r="F2" s="4" t="s">
        <v>56</v>
      </c>
      <c r="G2" s="4" t="s">
        <v>58</v>
      </c>
      <c r="I2" s="4">
        <v>4</v>
      </c>
      <c r="J2" s="4">
        <v>4</v>
      </c>
      <c r="K2" s="4">
        <v>3</v>
      </c>
      <c r="L2" s="4">
        <v>4</v>
      </c>
      <c r="M2" s="4">
        <v>4</v>
      </c>
      <c r="N2" s="32">
        <f>MEDIAN(I2:M2)</f>
        <v>4</v>
      </c>
      <c r="O2" s="25">
        <f>AVERAGE(I2:M2)</f>
        <v>3.8</v>
      </c>
      <c r="P2" s="25">
        <f>STDEV(I2:M2)</f>
        <v>0.44721359549995715</v>
      </c>
      <c r="R2" s="4">
        <v>5</v>
      </c>
    </row>
    <row r="3" spans="1:18" ht="15.75" thickBot="1" x14ac:dyDescent="0.3">
      <c r="A3" s="4" t="s">
        <v>2596</v>
      </c>
      <c r="B3" s="4" t="s">
        <v>56</v>
      </c>
      <c r="C3" s="4" t="s">
        <v>56</v>
      </c>
      <c r="D3" s="4" t="s">
        <v>56</v>
      </c>
      <c r="E3" s="4" t="s">
        <v>57</v>
      </c>
      <c r="F3" s="4" t="s">
        <v>58</v>
      </c>
      <c r="G3" s="4" t="s">
        <v>56</v>
      </c>
      <c r="I3" s="4">
        <v>4</v>
      </c>
      <c r="J3" s="4">
        <v>4</v>
      </c>
      <c r="K3" s="4">
        <v>4</v>
      </c>
      <c r="L3" s="4">
        <v>3</v>
      </c>
      <c r="M3" s="4">
        <v>5</v>
      </c>
      <c r="N3" s="32">
        <f t="shared" ref="N3:N66" si="0">MEDIAN(I3:M3)</f>
        <v>4</v>
      </c>
      <c r="O3" s="25">
        <f t="shared" ref="O3:O66" si="1">AVERAGE(I3:M3)</f>
        <v>4</v>
      </c>
      <c r="P3" s="25">
        <f t="shared" ref="P3:P66" si="2">STDEV(I3:M3)</f>
        <v>0.70710678118654757</v>
      </c>
      <c r="R3" s="4">
        <v>4</v>
      </c>
    </row>
    <row r="4" spans="1:18" ht="15.75" thickBot="1" x14ac:dyDescent="0.3">
      <c r="A4" s="4" t="s">
        <v>2605</v>
      </c>
      <c r="B4" s="4" t="s">
        <v>56</v>
      </c>
      <c r="C4" s="4" t="s">
        <v>57</v>
      </c>
      <c r="D4" s="4" t="s">
        <v>58</v>
      </c>
      <c r="E4" s="4" t="s">
        <v>56</v>
      </c>
      <c r="F4" s="4" t="s">
        <v>58</v>
      </c>
      <c r="G4" s="4" t="s">
        <v>56</v>
      </c>
      <c r="I4" s="4">
        <v>4</v>
      </c>
      <c r="J4" s="4">
        <v>3</v>
      </c>
      <c r="K4" s="4">
        <v>5</v>
      </c>
      <c r="L4" s="4">
        <v>4</v>
      </c>
      <c r="M4" s="4">
        <v>5</v>
      </c>
      <c r="N4" s="32">
        <f t="shared" si="0"/>
        <v>4</v>
      </c>
      <c r="O4" s="25">
        <f t="shared" si="1"/>
        <v>4.2</v>
      </c>
      <c r="P4" s="25">
        <f t="shared" si="2"/>
        <v>0.83666002653407512</v>
      </c>
      <c r="R4" s="4">
        <v>4</v>
      </c>
    </row>
    <row r="5" spans="1:18" ht="15.75" thickBot="1" x14ac:dyDescent="0.3">
      <c r="A5" s="4" t="s">
        <v>2605</v>
      </c>
      <c r="B5" s="4" t="s">
        <v>56</v>
      </c>
      <c r="C5" s="4" t="s">
        <v>58</v>
      </c>
      <c r="D5" s="4" t="s">
        <v>57</v>
      </c>
      <c r="E5" s="4" t="s">
        <v>56</v>
      </c>
      <c r="F5" s="4" t="s">
        <v>58</v>
      </c>
      <c r="G5" s="4" t="s">
        <v>56</v>
      </c>
      <c r="I5" s="4">
        <v>4</v>
      </c>
      <c r="J5" s="4">
        <v>5</v>
      </c>
      <c r="K5" s="4">
        <v>3</v>
      </c>
      <c r="L5" s="4">
        <v>4</v>
      </c>
      <c r="M5" s="4">
        <v>5</v>
      </c>
      <c r="N5" s="32">
        <f t="shared" si="0"/>
        <v>4</v>
      </c>
      <c r="O5" s="25">
        <f t="shared" si="1"/>
        <v>4.2</v>
      </c>
      <c r="P5" s="25">
        <f t="shared" si="2"/>
        <v>0.83666002653407512</v>
      </c>
      <c r="R5" s="4">
        <v>4</v>
      </c>
    </row>
    <row r="6" spans="1:18" ht="15.75" thickBot="1" x14ac:dyDescent="0.3">
      <c r="A6" s="4" t="s">
        <v>2606</v>
      </c>
      <c r="B6" s="4" t="s">
        <v>56</v>
      </c>
      <c r="C6" s="4" t="s">
        <v>56</v>
      </c>
      <c r="D6" s="4" t="s">
        <v>56</v>
      </c>
      <c r="E6" s="4" t="s">
        <v>58</v>
      </c>
      <c r="F6" s="4" t="s">
        <v>56</v>
      </c>
      <c r="G6" s="4" t="s">
        <v>56</v>
      </c>
      <c r="I6" s="4">
        <v>4</v>
      </c>
      <c r="J6" s="4">
        <v>4</v>
      </c>
      <c r="K6" s="4">
        <v>4</v>
      </c>
      <c r="L6" s="4">
        <v>5</v>
      </c>
      <c r="M6" s="4">
        <v>4</v>
      </c>
      <c r="N6" s="32">
        <f t="shared" si="0"/>
        <v>4</v>
      </c>
      <c r="O6" s="25">
        <f t="shared" si="1"/>
        <v>4.2</v>
      </c>
      <c r="P6" s="25">
        <f t="shared" si="2"/>
        <v>0.44721359549995793</v>
      </c>
      <c r="R6" s="4">
        <v>4</v>
      </c>
    </row>
    <row r="7" spans="1:18" ht="15.75" thickBot="1" x14ac:dyDescent="0.3">
      <c r="A7" s="4" t="s">
        <v>2606</v>
      </c>
      <c r="B7" s="4" t="s">
        <v>56</v>
      </c>
      <c r="C7" s="4" t="s">
        <v>57</v>
      </c>
      <c r="D7" s="4" t="s">
        <v>57</v>
      </c>
      <c r="E7" s="4" t="s">
        <v>56</v>
      </c>
      <c r="F7" s="4" t="s">
        <v>57</v>
      </c>
      <c r="G7" s="4" t="s">
        <v>57</v>
      </c>
      <c r="I7" s="4">
        <v>4</v>
      </c>
      <c r="J7" s="4">
        <v>3</v>
      </c>
      <c r="K7" s="4">
        <v>3</v>
      </c>
      <c r="L7" s="4">
        <v>4</v>
      </c>
      <c r="M7" s="4">
        <v>3</v>
      </c>
      <c r="N7" s="32">
        <f t="shared" si="0"/>
        <v>3</v>
      </c>
      <c r="O7" s="25">
        <f t="shared" si="1"/>
        <v>3.4</v>
      </c>
      <c r="P7" s="25">
        <f t="shared" si="2"/>
        <v>0.54772255750516674</v>
      </c>
      <c r="R7" s="4">
        <v>3</v>
      </c>
    </row>
    <row r="8" spans="1:18" ht="15.75" thickBot="1" x14ac:dyDescent="0.3">
      <c r="A8" s="4" t="s">
        <v>2607</v>
      </c>
      <c r="B8" s="4" t="s">
        <v>57</v>
      </c>
      <c r="C8" s="4" t="s">
        <v>56</v>
      </c>
      <c r="D8" s="4" t="s">
        <v>57</v>
      </c>
      <c r="E8" s="4" t="s">
        <v>56</v>
      </c>
      <c r="F8" s="4" t="s">
        <v>100</v>
      </c>
      <c r="G8" s="4" t="s">
        <v>57</v>
      </c>
      <c r="I8" s="4">
        <v>3</v>
      </c>
      <c r="J8" s="4">
        <v>4</v>
      </c>
      <c r="K8" s="4">
        <v>3</v>
      </c>
      <c r="L8" s="4">
        <v>4</v>
      </c>
      <c r="M8" s="4">
        <v>2</v>
      </c>
      <c r="N8" s="32">
        <f t="shared" si="0"/>
        <v>3</v>
      </c>
      <c r="O8" s="25">
        <f t="shared" si="1"/>
        <v>3.2</v>
      </c>
      <c r="P8" s="25">
        <f t="shared" si="2"/>
        <v>0.83666002653407512</v>
      </c>
      <c r="R8" s="4">
        <v>3</v>
      </c>
    </row>
    <row r="9" spans="1:18" ht="15.75" thickBot="1" x14ac:dyDescent="0.3">
      <c r="A9" s="4" t="s">
        <v>2607</v>
      </c>
      <c r="B9" s="4" t="s">
        <v>56</v>
      </c>
      <c r="C9" s="4" t="s">
        <v>56</v>
      </c>
      <c r="D9" s="4" t="s">
        <v>57</v>
      </c>
      <c r="E9" s="4" t="s">
        <v>56</v>
      </c>
      <c r="F9" s="4" t="s">
        <v>100</v>
      </c>
      <c r="G9" s="4" t="s">
        <v>57</v>
      </c>
      <c r="I9" s="4">
        <v>4</v>
      </c>
      <c r="J9" s="4">
        <v>4</v>
      </c>
      <c r="K9" s="4">
        <v>3</v>
      </c>
      <c r="L9" s="4">
        <v>4</v>
      </c>
      <c r="M9" s="4">
        <v>2</v>
      </c>
      <c r="N9" s="32">
        <f t="shared" si="0"/>
        <v>4</v>
      </c>
      <c r="O9" s="25">
        <f t="shared" si="1"/>
        <v>3.4</v>
      </c>
      <c r="P9" s="25">
        <f t="shared" si="2"/>
        <v>0.8944271909999163</v>
      </c>
      <c r="R9" s="4">
        <v>3</v>
      </c>
    </row>
    <row r="10" spans="1:18" ht="30.75" thickBot="1" x14ac:dyDescent="0.3">
      <c r="A10" s="4" t="s">
        <v>2608</v>
      </c>
      <c r="B10" s="4" t="s">
        <v>56</v>
      </c>
      <c r="C10" s="4" t="s">
        <v>58</v>
      </c>
      <c r="D10" s="4" t="s">
        <v>56</v>
      </c>
      <c r="E10" s="4" t="s">
        <v>57</v>
      </c>
      <c r="F10" s="4" t="s">
        <v>56</v>
      </c>
      <c r="G10" s="4" t="s">
        <v>58</v>
      </c>
      <c r="I10" s="4">
        <v>4</v>
      </c>
      <c r="J10" s="4">
        <v>5</v>
      </c>
      <c r="K10" s="4">
        <v>4</v>
      </c>
      <c r="L10" s="4">
        <v>3</v>
      </c>
      <c r="M10" s="4">
        <v>4</v>
      </c>
      <c r="N10" s="32">
        <f t="shared" si="0"/>
        <v>4</v>
      </c>
      <c r="O10" s="25">
        <f t="shared" si="1"/>
        <v>4</v>
      </c>
      <c r="P10" s="25">
        <f t="shared" si="2"/>
        <v>0.70710678118654757</v>
      </c>
      <c r="R10" s="4">
        <v>5</v>
      </c>
    </row>
    <row r="11" spans="1:18" ht="15.75" thickBot="1" x14ac:dyDescent="0.3">
      <c r="A11" s="4" t="s">
        <v>2608</v>
      </c>
      <c r="B11" s="4" t="s">
        <v>58</v>
      </c>
      <c r="C11" s="4" t="s">
        <v>58</v>
      </c>
      <c r="D11" s="4" t="s">
        <v>56</v>
      </c>
      <c r="E11" s="4" t="s">
        <v>56</v>
      </c>
      <c r="F11" s="4" t="s">
        <v>58</v>
      </c>
      <c r="G11" s="4" t="s">
        <v>56</v>
      </c>
      <c r="I11" s="4">
        <v>5</v>
      </c>
      <c r="J11" s="4">
        <v>5</v>
      </c>
      <c r="K11" s="4">
        <v>4</v>
      </c>
      <c r="L11" s="4">
        <v>4</v>
      </c>
      <c r="M11" s="4">
        <v>5</v>
      </c>
      <c r="N11" s="32">
        <f t="shared" si="0"/>
        <v>5</v>
      </c>
      <c r="O11" s="25">
        <f t="shared" si="1"/>
        <v>4.5999999999999996</v>
      </c>
      <c r="P11" s="25">
        <f t="shared" si="2"/>
        <v>0.54772255750516674</v>
      </c>
      <c r="R11" s="4">
        <v>4</v>
      </c>
    </row>
    <row r="12" spans="1:18" ht="15.75" thickBot="1" x14ac:dyDescent="0.3">
      <c r="A12" s="4" t="s">
        <v>2609</v>
      </c>
      <c r="B12" s="4" t="s">
        <v>56</v>
      </c>
      <c r="C12" s="4" t="s">
        <v>58</v>
      </c>
      <c r="D12" s="4" t="s">
        <v>56</v>
      </c>
      <c r="E12" s="4" t="s">
        <v>56</v>
      </c>
      <c r="F12" s="4" t="s">
        <v>58</v>
      </c>
      <c r="G12" s="4" t="s">
        <v>56</v>
      </c>
      <c r="I12" s="4">
        <v>4</v>
      </c>
      <c r="J12" s="4">
        <v>5</v>
      </c>
      <c r="K12" s="4">
        <v>4</v>
      </c>
      <c r="L12" s="4">
        <v>4</v>
      </c>
      <c r="M12" s="4">
        <v>5</v>
      </c>
      <c r="N12" s="32">
        <f t="shared" si="0"/>
        <v>4</v>
      </c>
      <c r="O12" s="25">
        <f t="shared" si="1"/>
        <v>4.4000000000000004</v>
      </c>
      <c r="P12" s="25">
        <f t="shared" si="2"/>
        <v>0.54772255750516674</v>
      </c>
      <c r="R12" s="4">
        <v>4</v>
      </c>
    </row>
    <row r="13" spans="1:18" ht="30.75" thickBot="1" x14ac:dyDescent="0.3">
      <c r="A13" s="4" t="s">
        <v>2609</v>
      </c>
      <c r="B13" s="4" t="s">
        <v>56</v>
      </c>
      <c r="C13" s="4" t="s">
        <v>58</v>
      </c>
      <c r="D13" s="4" t="s">
        <v>56</v>
      </c>
      <c r="E13" s="4" t="s">
        <v>56</v>
      </c>
      <c r="F13" s="4" t="s">
        <v>56</v>
      </c>
      <c r="G13" s="4" t="s">
        <v>58</v>
      </c>
      <c r="I13" s="4">
        <v>4</v>
      </c>
      <c r="J13" s="4">
        <v>5</v>
      </c>
      <c r="K13" s="4">
        <v>4</v>
      </c>
      <c r="L13" s="4">
        <v>4</v>
      </c>
      <c r="M13" s="4">
        <v>4</v>
      </c>
      <c r="N13" s="32">
        <f t="shared" si="0"/>
        <v>4</v>
      </c>
      <c r="O13" s="25">
        <f t="shared" si="1"/>
        <v>4.2</v>
      </c>
      <c r="P13" s="25">
        <f t="shared" si="2"/>
        <v>0.44721359549995787</v>
      </c>
      <c r="R13" s="4">
        <v>5</v>
      </c>
    </row>
    <row r="14" spans="1:18" ht="30.75" thickBot="1" x14ac:dyDescent="0.3">
      <c r="A14" s="4" t="s">
        <v>2610</v>
      </c>
      <c r="B14" s="4" t="s">
        <v>56</v>
      </c>
      <c r="C14" s="4" t="s">
        <v>56</v>
      </c>
      <c r="D14" s="4" t="s">
        <v>56</v>
      </c>
      <c r="E14" s="4" t="s">
        <v>58</v>
      </c>
      <c r="F14" s="4" t="s">
        <v>56</v>
      </c>
      <c r="G14" s="4" t="s">
        <v>58</v>
      </c>
      <c r="I14" s="4">
        <v>4</v>
      </c>
      <c r="J14" s="4">
        <v>4</v>
      </c>
      <c r="K14" s="4">
        <v>4</v>
      </c>
      <c r="L14" s="4">
        <v>5</v>
      </c>
      <c r="M14" s="4">
        <v>4</v>
      </c>
      <c r="N14" s="32">
        <f t="shared" si="0"/>
        <v>4</v>
      </c>
      <c r="O14" s="25">
        <f t="shared" si="1"/>
        <v>4.2</v>
      </c>
      <c r="P14" s="25">
        <f t="shared" si="2"/>
        <v>0.44721359549995793</v>
      </c>
      <c r="R14" s="4">
        <v>5</v>
      </c>
    </row>
    <row r="15" spans="1:18" ht="15.75" thickBot="1" x14ac:dyDescent="0.3">
      <c r="A15" s="4" t="s">
        <v>2610</v>
      </c>
      <c r="B15" s="4" t="s">
        <v>56</v>
      </c>
      <c r="C15" s="4" t="s">
        <v>56</v>
      </c>
      <c r="D15" s="4" t="s">
        <v>58</v>
      </c>
      <c r="E15" s="4" t="s">
        <v>58</v>
      </c>
      <c r="F15" s="4" t="s">
        <v>56</v>
      </c>
      <c r="G15" s="4" t="s">
        <v>56</v>
      </c>
      <c r="I15" s="4">
        <v>4</v>
      </c>
      <c r="J15" s="4">
        <v>4</v>
      </c>
      <c r="K15" s="4">
        <v>5</v>
      </c>
      <c r="L15" s="4">
        <v>5</v>
      </c>
      <c r="M15" s="4">
        <v>4</v>
      </c>
      <c r="N15" s="32">
        <f t="shared" si="0"/>
        <v>4</v>
      </c>
      <c r="O15" s="25">
        <f t="shared" si="1"/>
        <v>4.4000000000000004</v>
      </c>
      <c r="P15" s="25">
        <f t="shared" si="2"/>
        <v>0.54772255750516674</v>
      </c>
      <c r="R15" s="4">
        <v>4</v>
      </c>
    </row>
    <row r="16" spans="1:18" ht="30.75" thickBot="1" x14ac:dyDescent="0.3">
      <c r="A16" s="4" t="s">
        <v>2611</v>
      </c>
      <c r="B16" s="4" t="s">
        <v>56</v>
      </c>
      <c r="C16" s="4" t="s">
        <v>58</v>
      </c>
      <c r="D16" s="4" t="s">
        <v>58</v>
      </c>
      <c r="E16" s="4" t="s">
        <v>56</v>
      </c>
      <c r="F16" s="4" t="s">
        <v>56</v>
      </c>
      <c r="G16" s="4" t="s">
        <v>58</v>
      </c>
      <c r="I16" s="4">
        <v>4</v>
      </c>
      <c r="J16" s="4">
        <v>5</v>
      </c>
      <c r="K16" s="4">
        <v>5</v>
      </c>
      <c r="L16" s="4">
        <v>4</v>
      </c>
      <c r="M16" s="4">
        <v>4</v>
      </c>
      <c r="N16" s="32">
        <f t="shared" si="0"/>
        <v>4</v>
      </c>
      <c r="O16" s="25">
        <f t="shared" si="1"/>
        <v>4.4000000000000004</v>
      </c>
      <c r="P16" s="25">
        <f t="shared" si="2"/>
        <v>0.54772255750516674</v>
      </c>
      <c r="R16" s="4">
        <v>5</v>
      </c>
    </row>
    <row r="17" spans="1:18" ht="30.75" thickBot="1" x14ac:dyDescent="0.3">
      <c r="A17" s="4" t="s">
        <v>2611</v>
      </c>
      <c r="B17" s="4" t="s">
        <v>56</v>
      </c>
      <c r="C17" s="4" t="s">
        <v>56</v>
      </c>
      <c r="D17" s="4" t="s">
        <v>58</v>
      </c>
      <c r="E17" s="4" t="s">
        <v>56</v>
      </c>
      <c r="F17" s="4" t="s">
        <v>58</v>
      </c>
      <c r="G17" s="4" t="s">
        <v>58</v>
      </c>
      <c r="I17" s="4">
        <v>4</v>
      </c>
      <c r="J17" s="4">
        <v>4</v>
      </c>
      <c r="K17" s="4">
        <v>5</v>
      </c>
      <c r="L17" s="4">
        <v>4</v>
      </c>
      <c r="M17" s="4">
        <v>5</v>
      </c>
      <c r="N17" s="32">
        <f t="shared" si="0"/>
        <v>4</v>
      </c>
      <c r="O17" s="25">
        <f t="shared" si="1"/>
        <v>4.4000000000000004</v>
      </c>
      <c r="P17" s="25">
        <f t="shared" si="2"/>
        <v>0.54772255750516674</v>
      </c>
      <c r="R17" s="4">
        <v>5</v>
      </c>
    </row>
    <row r="18" spans="1:18" ht="30.75" thickBot="1" x14ac:dyDescent="0.3">
      <c r="A18" s="4" t="s">
        <v>2612</v>
      </c>
      <c r="B18" s="4" t="s">
        <v>56</v>
      </c>
      <c r="C18" s="4" t="s">
        <v>56</v>
      </c>
      <c r="D18" s="4" t="s">
        <v>58</v>
      </c>
      <c r="E18" s="4" t="s">
        <v>56</v>
      </c>
      <c r="F18" s="4" t="s">
        <v>58</v>
      </c>
      <c r="G18" s="4" t="s">
        <v>58</v>
      </c>
      <c r="I18" s="4">
        <v>4</v>
      </c>
      <c r="J18" s="4">
        <v>4</v>
      </c>
      <c r="K18" s="4">
        <v>5</v>
      </c>
      <c r="L18" s="4">
        <v>4</v>
      </c>
      <c r="M18" s="4">
        <v>5</v>
      </c>
      <c r="N18" s="32">
        <f t="shared" si="0"/>
        <v>4</v>
      </c>
      <c r="O18" s="25">
        <f t="shared" si="1"/>
        <v>4.4000000000000004</v>
      </c>
      <c r="P18" s="25">
        <f t="shared" si="2"/>
        <v>0.54772255750516674</v>
      </c>
      <c r="R18" s="4">
        <v>5</v>
      </c>
    </row>
    <row r="19" spans="1:18" ht="30.75" thickBot="1" x14ac:dyDescent="0.3">
      <c r="A19" s="4" t="s">
        <v>2612</v>
      </c>
      <c r="B19" s="4" t="s">
        <v>58</v>
      </c>
      <c r="C19" s="4" t="s">
        <v>56</v>
      </c>
      <c r="D19" s="4" t="s">
        <v>58</v>
      </c>
      <c r="E19" s="4" t="s">
        <v>56</v>
      </c>
      <c r="F19" s="4" t="s">
        <v>58</v>
      </c>
      <c r="G19" s="4" t="s">
        <v>58</v>
      </c>
      <c r="I19" s="4">
        <v>5</v>
      </c>
      <c r="J19" s="4">
        <v>4</v>
      </c>
      <c r="K19" s="4">
        <v>5</v>
      </c>
      <c r="L19" s="4">
        <v>4</v>
      </c>
      <c r="M19" s="4">
        <v>5</v>
      </c>
      <c r="N19" s="32">
        <f t="shared" si="0"/>
        <v>5</v>
      </c>
      <c r="O19" s="25">
        <f t="shared" si="1"/>
        <v>4.5999999999999996</v>
      </c>
      <c r="P19" s="25">
        <f t="shared" si="2"/>
        <v>0.54772255750516674</v>
      </c>
      <c r="R19" s="4">
        <v>5</v>
      </c>
    </row>
    <row r="20" spans="1:18" ht="30.75" thickBot="1" x14ac:dyDescent="0.3">
      <c r="A20" s="4" t="s">
        <v>2613</v>
      </c>
      <c r="B20" s="4" t="s">
        <v>56</v>
      </c>
      <c r="C20" s="4" t="s">
        <v>58</v>
      </c>
      <c r="D20" s="4" t="s">
        <v>56</v>
      </c>
      <c r="E20" s="4" t="s">
        <v>56</v>
      </c>
      <c r="F20" s="4" t="s">
        <v>58</v>
      </c>
      <c r="G20" s="4" t="s">
        <v>58</v>
      </c>
      <c r="I20" s="4">
        <v>4</v>
      </c>
      <c r="J20" s="4">
        <v>5</v>
      </c>
      <c r="K20" s="4">
        <v>4</v>
      </c>
      <c r="L20" s="4">
        <v>4</v>
      </c>
      <c r="M20" s="4">
        <v>5</v>
      </c>
      <c r="N20" s="32">
        <f t="shared" si="0"/>
        <v>4</v>
      </c>
      <c r="O20" s="25">
        <f t="shared" si="1"/>
        <v>4.4000000000000004</v>
      </c>
      <c r="P20" s="25">
        <f t="shared" si="2"/>
        <v>0.54772255750516674</v>
      </c>
      <c r="R20" s="4">
        <v>5</v>
      </c>
    </row>
    <row r="21" spans="1:18" ht="30.75" thickBot="1" x14ac:dyDescent="0.3">
      <c r="A21" s="4" t="s">
        <v>2613</v>
      </c>
      <c r="B21" s="4" t="s">
        <v>56</v>
      </c>
      <c r="C21" s="4" t="s">
        <v>58</v>
      </c>
      <c r="D21" s="4" t="s">
        <v>56</v>
      </c>
      <c r="E21" s="4" t="s">
        <v>56</v>
      </c>
      <c r="F21" s="4" t="s">
        <v>58</v>
      </c>
      <c r="G21" s="4" t="s">
        <v>58</v>
      </c>
      <c r="I21" s="4">
        <v>4</v>
      </c>
      <c r="J21" s="4">
        <v>5</v>
      </c>
      <c r="K21" s="4">
        <v>4</v>
      </c>
      <c r="L21" s="4">
        <v>4</v>
      </c>
      <c r="M21" s="4">
        <v>5</v>
      </c>
      <c r="N21" s="32">
        <f t="shared" si="0"/>
        <v>4</v>
      </c>
      <c r="O21" s="25">
        <f t="shared" si="1"/>
        <v>4.4000000000000004</v>
      </c>
      <c r="P21" s="25">
        <f t="shared" si="2"/>
        <v>0.54772255750516674</v>
      </c>
      <c r="R21" s="4">
        <v>5</v>
      </c>
    </row>
    <row r="22" spans="1:18" ht="30.75" thickBot="1" x14ac:dyDescent="0.3">
      <c r="A22" s="4" t="s">
        <v>2614</v>
      </c>
      <c r="B22" s="4" t="s">
        <v>56</v>
      </c>
      <c r="C22" s="4" t="s">
        <v>58</v>
      </c>
      <c r="D22" s="4" t="s">
        <v>56</v>
      </c>
      <c r="E22" s="4" t="s">
        <v>56</v>
      </c>
      <c r="F22" s="4" t="s">
        <v>56</v>
      </c>
      <c r="G22" s="4" t="s">
        <v>58</v>
      </c>
      <c r="I22" s="4">
        <v>4</v>
      </c>
      <c r="J22" s="4">
        <v>5</v>
      </c>
      <c r="K22" s="4">
        <v>4</v>
      </c>
      <c r="L22" s="4">
        <v>4</v>
      </c>
      <c r="M22" s="4">
        <v>4</v>
      </c>
      <c r="N22" s="32">
        <f t="shared" si="0"/>
        <v>4</v>
      </c>
      <c r="O22" s="25">
        <f t="shared" si="1"/>
        <v>4.2</v>
      </c>
      <c r="P22" s="25">
        <f t="shared" si="2"/>
        <v>0.44721359549995787</v>
      </c>
      <c r="R22" s="4">
        <v>5</v>
      </c>
    </row>
    <row r="23" spans="1:18" ht="30.75" thickBot="1" x14ac:dyDescent="0.3">
      <c r="A23" s="4" t="s">
        <v>2614</v>
      </c>
      <c r="B23" s="4" t="s">
        <v>56</v>
      </c>
      <c r="C23" s="4" t="s">
        <v>58</v>
      </c>
      <c r="D23" s="4" t="s">
        <v>56</v>
      </c>
      <c r="E23" s="4" t="s">
        <v>56</v>
      </c>
      <c r="F23" s="4" t="s">
        <v>56</v>
      </c>
      <c r="G23" s="4" t="s">
        <v>58</v>
      </c>
      <c r="I23" s="4">
        <v>4</v>
      </c>
      <c r="J23" s="4">
        <v>5</v>
      </c>
      <c r="K23" s="4">
        <v>4</v>
      </c>
      <c r="L23" s="4">
        <v>4</v>
      </c>
      <c r="M23" s="4">
        <v>4</v>
      </c>
      <c r="N23" s="32">
        <f t="shared" si="0"/>
        <v>4</v>
      </c>
      <c r="O23" s="25">
        <f t="shared" si="1"/>
        <v>4.2</v>
      </c>
      <c r="P23" s="25">
        <f t="shared" si="2"/>
        <v>0.44721359549995787</v>
      </c>
      <c r="R23" s="4">
        <v>5</v>
      </c>
    </row>
    <row r="24" spans="1:18" ht="30.75" thickBot="1" x14ac:dyDescent="0.3">
      <c r="A24" s="4" t="s">
        <v>2597</v>
      </c>
      <c r="B24" s="4" t="s">
        <v>56</v>
      </c>
      <c r="C24" s="4" t="s">
        <v>56</v>
      </c>
      <c r="D24" s="4" t="s">
        <v>58</v>
      </c>
      <c r="E24" s="4" t="s">
        <v>56</v>
      </c>
      <c r="F24" s="4" t="s">
        <v>56</v>
      </c>
      <c r="G24" s="4" t="s">
        <v>58</v>
      </c>
      <c r="I24" s="4">
        <v>4</v>
      </c>
      <c r="J24" s="4">
        <v>4</v>
      </c>
      <c r="K24" s="4">
        <v>5</v>
      </c>
      <c r="L24" s="4">
        <v>4</v>
      </c>
      <c r="M24" s="4">
        <v>4</v>
      </c>
      <c r="N24" s="32">
        <f t="shared" si="0"/>
        <v>4</v>
      </c>
      <c r="O24" s="25">
        <f t="shared" si="1"/>
        <v>4.2</v>
      </c>
      <c r="P24" s="25">
        <f t="shared" si="2"/>
        <v>0.44721359549995793</v>
      </c>
      <c r="R24" s="4">
        <v>5</v>
      </c>
    </row>
    <row r="25" spans="1:18" ht="15.75" thickBot="1" x14ac:dyDescent="0.3">
      <c r="A25" s="4" t="s">
        <v>2597</v>
      </c>
      <c r="B25" s="4" t="s">
        <v>56</v>
      </c>
      <c r="C25" s="4" t="s">
        <v>56</v>
      </c>
      <c r="D25" s="4" t="s">
        <v>58</v>
      </c>
      <c r="E25" s="4" t="s">
        <v>56</v>
      </c>
      <c r="F25" s="4" t="s">
        <v>58</v>
      </c>
      <c r="G25" s="4" t="s">
        <v>56</v>
      </c>
      <c r="I25" s="4">
        <v>4</v>
      </c>
      <c r="J25" s="4">
        <v>4</v>
      </c>
      <c r="K25" s="4">
        <v>5</v>
      </c>
      <c r="L25" s="4">
        <v>4</v>
      </c>
      <c r="M25" s="4">
        <v>5</v>
      </c>
      <c r="N25" s="32">
        <f t="shared" si="0"/>
        <v>4</v>
      </c>
      <c r="O25" s="25">
        <f t="shared" si="1"/>
        <v>4.4000000000000004</v>
      </c>
      <c r="P25" s="25">
        <f t="shared" si="2"/>
        <v>0.54772255750516674</v>
      </c>
      <c r="R25" s="4">
        <v>4</v>
      </c>
    </row>
    <row r="26" spans="1:18" ht="15.75" thickBot="1" x14ac:dyDescent="0.3">
      <c r="A26" s="4" t="s">
        <v>2615</v>
      </c>
      <c r="B26" s="4" t="s">
        <v>56</v>
      </c>
      <c r="C26" s="4" t="s">
        <v>56</v>
      </c>
      <c r="D26" s="4" t="s">
        <v>57</v>
      </c>
      <c r="E26" s="4" t="s">
        <v>56</v>
      </c>
      <c r="F26" s="4" t="s">
        <v>57</v>
      </c>
      <c r="G26" s="4" t="s">
        <v>56</v>
      </c>
      <c r="I26" s="4">
        <v>4</v>
      </c>
      <c r="J26" s="4">
        <v>4</v>
      </c>
      <c r="K26" s="4">
        <v>3</v>
      </c>
      <c r="L26" s="4">
        <v>4</v>
      </c>
      <c r="M26" s="4">
        <v>3</v>
      </c>
      <c r="N26" s="32">
        <f t="shared" si="0"/>
        <v>4</v>
      </c>
      <c r="O26" s="25">
        <f t="shared" si="1"/>
        <v>3.6</v>
      </c>
      <c r="P26" s="25">
        <f t="shared" si="2"/>
        <v>0.54772255750516674</v>
      </c>
      <c r="R26" s="4">
        <v>4</v>
      </c>
    </row>
    <row r="27" spans="1:18" ht="15.75" thickBot="1" x14ac:dyDescent="0.3">
      <c r="A27" s="4" t="s">
        <v>2615</v>
      </c>
      <c r="B27" s="4" t="s">
        <v>56</v>
      </c>
      <c r="C27" s="4" t="s">
        <v>56</v>
      </c>
      <c r="D27" s="4" t="s">
        <v>56</v>
      </c>
      <c r="E27" s="4" t="s">
        <v>56</v>
      </c>
      <c r="F27" s="4" t="s">
        <v>56</v>
      </c>
      <c r="G27" s="4" t="s">
        <v>56</v>
      </c>
      <c r="I27" s="4">
        <v>4</v>
      </c>
      <c r="J27" s="4">
        <v>4</v>
      </c>
      <c r="K27" s="4">
        <v>4</v>
      </c>
      <c r="L27" s="4">
        <v>4</v>
      </c>
      <c r="M27" s="4">
        <v>4</v>
      </c>
      <c r="N27" s="32">
        <f t="shared" si="0"/>
        <v>4</v>
      </c>
      <c r="O27" s="25">
        <f t="shared" si="1"/>
        <v>4</v>
      </c>
      <c r="P27" s="25">
        <f t="shared" si="2"/>
        <v>0</v>
      </c>
      <c r="R27" s="4">
        <v>4</v>
      </c>
    </row>
    <row r="28" spans="1:18" ht="15.75" thickBot="1" x14ac:dyDescent="0.3">
      <c r="A28" s="4" t="s">
        <v>2616</v>
      </c>
      <c r="B28" s="4" t="s">
        <v>56</v>
      </c>
      <c r="C28" s="4" t="s">
        <v>56</v>
      </c>
      <c r="D28" s="4" t="s">
        <v>56</v>
      </c>
      <c r="E28" s="4" t="s">
        <v>58</v>
      </c>
      <c r="F28" s="4" t="s">
        <v>57</v>
      </c>
      <c r="G28" s="4" t="s">
        <v>56</v>
      </c>
      <c r="I28" s="4">
        <v>4</v>
      </c>
      <c r="J28" s="4">
        <v>4</v>
      </c>
      <c r="K28" s="4">
        <v>4</v>
      </c>
      <c r="L28" s="4">
        <v>5</v>
      </c>
      <c r="M28" s="4">
        <v>3</v>
      </c>
      <c r="N28" s="32">
        <f t="shared" si="0"/>
        <v>4</v>
      </c>
      <c r="O28" s="25">
        <f t="shared" si="1"/>
        <v>4</v>
      </c>
      <c r="P28" s="25">
        <f t="shared" si="2"/>
        <v>0.70710678118654757</v>
      </c>
      <c r="R28" s="4">
        <v>4</v>
      </c>
    </row>
    <row r="29" spans="1:18" ht="15.75" thickBot="1" x14ac:dyDescent="0.3">
      <c r="A29" s="4" t="s">
        <v>2616</v>
      </c>
      <c r="B29" s="4" t="s">
        <v>56</v>
      </c>
      <c r="C29" s="4" t="s">
        <v>56</v>
      </c>
      <c r="D29" s="4" t="s">
        <v>56</v>
      </c>
      <c r="E29" s="4" t="s">
        <v>56</v>
      </c>
      <c r="F29" s="4" t="s">
        <v>56</v>
      </c>
      <c r="G29" s="4" t="s">
        <v>56</v>
      </c>
      <c r="I29" s="4">
        <v>4</v>
      </c>
      <c r="J29" s="4">
        <v>4</v>
      </c>
      <c r="K29" s="4">
        <v>4</v>
      </c>
      <c r="L29" s="4">
        <v>4</v>
      </c>
      <c r="M29" s="4">
        <v>4</v>
      </c>
      <c r="N29" s="32">
        <f t="shared" si="0"/>
        <v>4</v>
      </c>
      <c r="O29" s="25">
        <f t="shared" si="1"/>
        <v>4</v>
      </c>
      <c r="P29" s="25">
        <f t="shared" si="2"/>
        <v>0</v>
      </c>
      <c r="R29" s="4">
        <v>4</v>
      </c>
    </row>
    <row r="30" spans="1:18" ht="30.75" thickBot="1" x14ac:dyDescent="0.3">
      <c r="A30" s="4" t="s">
        <v>2617</v>
      </c>
      <c r="B30" s="4" t="s">
        <v>56</v>
      </c>
      <c r="C30" s="4" t="s">
        <v>58</v>
      </c>
      <c r="D30" s="4" t="s">
        <v>56</v>
      </c>
      <c r="E30" s="4" t="s">
        <v>58</v>
      </c>
      <c r="F30" s="4" t="s">
        <v>56</v>
      </c>
      <c r="G30" s="4" t="s">
        <v>58</v>
      </c>
      <c r="I30" s="4">
        <v>4</v>
      </c>
      <c r="J30" s="4">
        <v>5</v>
      </c>
      <c r="K30" s="4">
        <v>4</v>
      </c>
      <c r="L30" s="4">
        <v>5</v>
      </c>
      <c r="M30" s="4">
        <v>4</v>
      </c>
      <c r="N30" s="32">
        <f t="shared" si="0"/>
        <v>4</v>
      </c>
      <c r="O30" s="25">
        <f t="shared" si="1"/>
        <v>4.4000000000000004</v>
      </c>
      <c r="P30" s="25">
        <f t="shared" si="2"/>
        <v>0.54772255750516674</v>
      </c>
      <c r="R30" s="4">
        <v>5</v>
      </c>
    </row>
    <row r="31" spans="1:18" ht="15.75" thickBot="1" x14ac:dyDescent="0.3">
      <c r="A31" s="4" t="s">
        <v>2617</v>
      </c>
      <c r="B31" s="4" t="s">
        <v>56</v>
      </c>
      <c r="C31" s="4" t="s">
        <v>58</v>
      </c>
      <c r="D31" s="4" t="s">
        <v>56</v>
      </c>
      <c r="E31" s="4" t="s">
        <v>58</v>
      </c>
      <c r="F31" s="4" t="s">
        <v>58</v>
      </c>
      <c r="G31" s="4" t="s">
        <v>56</v>
      </c>
      <c r="I31" s="4">
        <v>4</v>
      </c>
      <c r="J31" s="4">
        <v>5</v>
      </c>
      <c r="K31" s="4">
        <v>4</v>
      </c>
      <c r="L31" s="4">
        <v>5</v>
      </c>
      <c r="M31" s="4">
        <v>5</v>
      </c>
      <c r="N31" s="32">
        <f t="shared" si="0"/>
        <v>5</v>
      </c>
      <c r="O31" s="25">
        <f t="shared" si="1"/>
        <v>4.5999999999999996</v>
      </c>
      <c r="P31" s="25">
        <f t="shared" si="2"/>
        <v>0.54772255750516674</v>
      </c>
      <c r="R31" s="4">
        <v>4</v>
      </c>
    </row>
    <row r="32" spans="1:18" ht="30.75" thickBot="1" x14ac:dyDescent="0.3">
      <c r="A32" s="4" t="s">
        <v>2618</v>
      </c>
      <c r="B32" s="4" t="s">
        <v>56</v>
      </c>
      <c r="C32" s="4" t="s">
        <v>56</v>
      </c>
      <c r="D32" s="4" t="s">
        <v>56</v>
      </c>
      <c r="E32" s="4" t="s">
        <v>58</v>
      </c>
      <c r="F32" s="4" t="s">
        <v>56</v>
      </c>
      <c r="G32" s="4" t="s">
        <v>58</v>
      </c>
      <c r="I32" s="4">
        <v>4</v>
      </c>
      <c r="J32" s="4">
        <v>4</v>
      </c>
      <c r="K32" s="4">
        <v>4</v>
      </c>
      <c r="L32" s="4">
        <v>5</v>
      </c>
      <c r="M32" s="4">
        <v>4</v>
      </c>
      <c r="N32" s="32">
        <f t="shared" si="0"/>
        <v>4</v>
      </c>
      <c r="O32" s="25">
        <f t="shared" si="1"/>
        <v>4.2</v>
      </c>
      <c r="P32" s="25">
        <f t="shared" si="2"/>
        <v>0.44721359549995793</v>
      </c>
      <c r="R32" s="4">
        <v>5</v>
      </c>
    </row>
    <row r="33" spans="1:18" ht="15.75" thickBot="1" x14ac:dyDescent="0.3">
      <c r="A33" s="4" t="s">
        <v>2618</v>
      </c>
      <c r="B33" s="4" t="s">
        <v>58</v>
      </c>
      <c r="C33" s="4" t="s">
        <v>56</v>
      </c>
      <c r="D33" s="4" t="s">
        <v>56</v>
      </c>
      <c r="E33" s="4" t="s">
        <v>56</v>
      </c>
      <c r="F33" s="4" t="s">
        <v>56</v>
      </c>
      <c r="G33" s="4" t="s">
        <v>56</v>
      </c>
      <c r="I33" s="4">
        <v>5</v>
      </c>
      <c r="J33" s="4">
        <v>4</v>
      </c>
      <c r="K33" s="4">
        <v>4</v>
      </c>
      <c r="L33" s="4">
        <v>4</v>
      </c>
      <c r="M33" s="4">
        <v>4</v>
      </c>
      <c r="N33" s="32">
        <f t="shared" si="0"/>
        <v>4</v>
      </c>
      <c r="O33" s="25">
        <f t="shared" si="1"/>
        <v>4.2</v>
      </c>
      <c r="P33" s="25">
        <f t="shared" si="2"/>
        <v>0.44721359549995787</v>
      </c>
      <c r="R33" s="4">
        <v>4</v>
      </c>
    </row>
    <row r="34" spans="1:18" ht="15.75" thickBot="1" x14ac:dyDescent="0.3">
      <c r="A34" s="4" t="s">
        <v>2619</v>
      </c>
      <c r="B34" s="4" t="s">
        <v>57</v>
      </c>
      <c r="C34" s="4" t="s">
        <v>56</v>
      </c>
      <c r="D34" s="4" t="s">
        <v>100</v>
      </c>
      <c r="E34" s="4" t="s">
        <v>57</v>
      </c>
      <c r="F34" s="4" t="s">
        <v>56</v>
      </c>
      <c r="G34" s="4" t="s">
        <v>57</v>
      </c>
      <c r="I34" s="4">
        <v>3</v>
      </c>
      <c r="J34" s="4">
        <v>4</v>
      </c>
      <c r="K34" s="4">
        <v>2</v>
      </c>
      <c r="L34" s="4">
        <v>3</v>
      </c>
      <c r="M34" s="4">
        <v>4</v>
      </c>
      <c r="N34" s="32">
        <f t="shared" si="0"/>
        <v>3</v>
      </c>
      <c r="O34" s="25">
        <f t="shared" si="1"/>
        <v>3.2</v>
      </c>
      <c r="P34" s="25">
        <f t="shared" si="2"/>
        <v>0.83666002653407512</v>
      </c>
      <c r="R34" s="4">
        <v>3</v>
      </c>
    </row>
    <row r="35" spans="1:18" ht="15.75" thickBot="1" x14ac:dyDescent="0.3">
      <c r="A35" s="4" t="s">
        <v>2619</v>
      </c>
      <c r="B35" s="4" t="s">
        <v>56</v>
      </c>
      <c r="C35" s="4" t="s">
        <v>100</v>
      </c>
      <c r="D35" s="4" t="s">
        <v>56</v>
      </c>
      <c r="E35" s="4" t="s">
        <v>57</v>
      </c>
      <c r="F35" s="4" t="s">
        <v>56</v>
      </c>
      <c r="G35" s="4" t="s">
        <v>56</v>
      </c>
      <c r="I35" s="4">
        <v>4</v>
      </c>
      <c r="J35" s="4">
        <v>2</v>
      </c>
      <c r="K35" s="4">
        <v>4</v>
      </c>
      <c r="L35" s="4">
        <v>3</v>
      </c>
      <c r="M35" s="4">
        <v>4</v>
      </c>
      <c r="N35" s="32">
        <f t="shared" si="0"/>
        <v>4</v>
      </c>
      <c r="O35" s="25">
        <f t="shared" si="1"/>
        <v>3.4</v>
      </c>
      <c r="P35" s="25">
        <f t="shared" si="2"/>
        <v>0.8944271909999163</v>
      </c>
      <c r="R35" s="4">
        <v>4</v>
      </c>
    </row>
    <row r="36" spans="1:18" ht="30.75" thickBot="1" x14ac:dyDescent="0.3">
      <c r="A36" s="4" t="s">
        <v>2620</v>
      </c>
      <c r="B36" s="4" t="s">
        <v>58</v>
      </c>
      <c r="C36" s="4" t="s">
        <v>56</v>
      </c>
      <c r="D36" s="4" t="s">
        <v>56</v>
      </c>
      <c r="E36" s="4" t="s">
        <v>58</v>
      </c>
      <c r="F36" s="4" t="s">
        <v>56</v>
      </c>
      <c r="G36" s="4" t="s">
        <v>58</v>
      </c>
      <c r="I36" s="4">
        <v>5</v>
      </c>
      <c r="J36" s="4">
        <v>4</v>
      </c>
      <c r="K36" s="4">
        <v>4</v>
      </c>
      <c r="L36" s="4">
        <v>5</v>
      </c>
      <c r="M36" s="4">
        <v>4</v>
      </c>
      <c r="N36" s="32">
        <f t="shared" si="0"/>
        <v>4</v>
      </c>
      <c r="O36" s="25">
        <f t="shared" si="1"/>
        <v>4.4000000000000004</v>
      </c>
      <c r="P36" s="25">
        <f t="shared" si="2"/>
        <v>0.54772255750516674</v>
      </c>
      <c r="R36" s="4">
        <v>5</v>
      </c>
    </row>
    <row r="37" spans="1:18" ht="30.75" thickBot="1" x14ac:dyDescent="0.3">
      <c r="A37" s="4" t="s">
        <v>2620</v>
      </c>
      <c r="B37" s="4" t="s">
        <v>56</v>
      </c>
      <c r="C37" s="4" t="s">
        <v>58</v>
      </c>
      <c r="D37" s="4" t="s">
        <v>58</v>
      </c>
      <c r="E37" s="4" t="s">
        <v>58</v>
      </c>
      <c r="F37" s="4" t="s">
        <v>58</v>
      </c>
      <c r="G37" s="4" t="s">
        <v>58</v>
      </c>
      <c r="I37" s="4">
        <v>4</v>
      </c>
      <c r="J37" s="4">
        <v>5</v>
      </c>
      <c r="K37" s="4">
        <v>5</v>
      </c>
      <c r="L37" s="4">
        <v>5</v>
      </c>
      <c r="M37" s="4">
        <v>5</v>
      </c>
      <c r="N37" s="32">
        <f t="shared" si="0"/>
        <v>5</v>
      </c>
      <c r="O37" s="25">
        <f t="shared" si="1"/>
        <v>4.8</v>
      </c>
      <c r="P37" s="25">
        <f t="shared" si="2"/>
        <v>0.44721359549995787</v>
      </c>
      <c r="R37" s="4">
        <v>5</v>
      </c>
    </row>
    <row r="38" spans="1:18" ht="15.75" thickBot="1" x14ac:dyDescent="0.3">
      <c r="A38" s="4" t="s">
        <v>2621</v>
      </c>
      <c r="B38" s="4" t="s">
        <v>56</v>
      </c>
      <c r="C38" s="4" t="s">
        <v>57</v>
      </c>
      <c r="D38" s="4" t="s">
        <v>56</v>
      </c>
      <c r="E38" s="4" t="s">
        <v>100</v>
      </c>
      <c r="F38" s="4" t="s">
        <v>56</v>
      </c>
      <c r="G38" s="4" t="s">
        <v>56</v>
      </c>
      <c r="I38" s="4">
        <v>4</v>
      </c>
      <c r="J38" s="4">
        <v>3</v>
      </c>
      <c r="K38" s="4">
        <v>4</v>
      </c>
      <c r="L38" s="4">
        <v>2</v>
      </c>
      <c r="M38" s="4">
        <v>4</v>
      </c>
      <c r="N38" s="32">
        <f t="shared" si="0"/>
        <v>4</v>
      </c>
      <c r="O38" s="25">
        <f t="shared" si="1"/>
        <v>3.4</v>
      </c>
      <c r="P38" s="25">
        <f t="shared" si="2"/>
        <v>0.8944271909999163</v>
      </c>
      <c r="R38" s="4">
        <v>4</v>
      </c>
    </row>
    <row r="39" spans="1:18" ht="30.75" thickBot="1" x14ac:dyDescent="0.3">
      <c r="A39" s="4" t="s">
        <v>2621</v>
      </c>
      <c r="B39" s="4" t="s">
        <v>58</v>
      </c>
      <c r="C39" s="4" t="s">
        <v>58</v>
      </c>
      <c r="D39" s="4" t="s">
        <v>58</v>
      </c>
      <c r="E39" s="4" t="s">
        <v>58</v>
      </c>
      <c r="F39" s="4" t="s">
        <v>58</v>
      </c>
      <c r="G39" s="4" t="s">
        <v>58</v>
      </c>
      <c r="I39" s="4">
        <v>5</v>
      </c>
      <c r="J39" s="4">
        <v>5</v>
      </c>
      <c r="K39" s="4">
        <v>5</v>
      </c>
      <c r="L39" s="4">
        <v>5</v>
      </c>
      <c r="M39" s="4">
        <v>5</v>
      </c>
      <c r="N39" s="32">
        <f t="shared" si="0"/>
        <v>5</v>
      </c>
      <c r="O39" s="25">
        <f t="shared" si="1"/>
        <v>5</v>
      </c>
      <c r="P39" s="25">
        <f t="shared" si="2"/>
        <v>0</v>
      </c>
      <c r="R39" s="4">
        <v>5</v>
      </c>
    </row>
    <row r="40" spans="1:18" ht="15.75" thickBot="1" x14ac:dyDescent="0.3">
      <c r="A40" s="4" t="s">
        <v>2622</v>
      </c>
      <c r="B40" s="4" t="s">
        <v>57</v>
      </c>
      <c r="C40" s="4" t="s">
        <v>56</v>
      </c>
      <c r="D40" s="4" t="s">
        <v>57</v>
      </c>
      <c r="E40" s="4" t="s">
        <v>56</v>
      </c>
      <c r="F40" s="4" t="s">
        <v>57</v>
      </c>
      <c r="G40" s="4" t="s">
        <v>56</v>
      </c>
      <c r="I40" s="4">
        <v>3</v>
      </c>
      <c r="J40" s="4">
        <v>4</v>
      </c>
      <c r="K40" s="4">
        <v>3</v>
      </c>
      <c r="L40" s="4">
        <v>4</v>
      </c>
      <c r="M40" s="4">
        <v>3</v>
      </c>
      <c r="N40" s="32">
        <f t="shared" si="0"/>
        <v>3</v>
      </c>
      <c r="O40" s="25">
        <f t="shared" si="1"/>
        <v>3.4</v>
      </c>
      <c r="P40" s="25">
        <f t="shared" si="2"/>
        <v>0.54772255750516674</v>
      </c>
      <c r="R40" s="4">
        <v>4</v>
      </c>
    </row>
    <row r="41" spans="1:18" ht="15.75" thickBot="1" x14ac:dyDescent="0.3">
      <c r="A41" s="4" t="s">
        <v>2622</v>
      </c>
      <c r="B41" s="4" t="s">
        <v>57</v>
      </c>
      <c r="C41" s="4" t="s">
        <v>56</v>
      </c>
      <c r="D41" s="4" t="s">
        <v>57</v>
      </c>
      <c r="E41" s="4" t="s">
        <v>56</v>
      </c>
      <c r="F41" s="4" t="s">
        <v>57</v>
      </c>
      <c r="G41" s="4" t="s">
        <v>56</v>
      </c>
      <c r="I41" s="4">
        <v>3</v>
      </c>
      <c r="J41" s="4">
        <v>4</v>
      </c>
      <c r="K41" s="4">
        <v>3</v>
      </c>
      <c r="L41" s="4">
        <v>4</v>
      </c>
      <c r="M41" s="4">
        <v>3</v>
      </c>
      <c r="N41" s="32">
        <f t="shared" si="0"/>
        <v>3</v>
      </c>
      <c r="O41" s="25">
        <f t="shared" si="1"/>
        <v>3.4</v>
      </c>
      <c r="P41" s="25">
        <f t="shared" si="2"/>
        <v>0.54772255750516674</v>
      </c>
      <c r="R41" s="4">
        <v>4</v>
      </c>
    </row>
    <row r="42" spans="1:18" ht="15.75" thickBot="1" x14ac:dyDescent="0.3">
      <c r="A42" s="4" t="s">
        <v>2623</v>
      </c>
      <c r="B42" s="4" t="s">
        <v>57</v>
      </c>
      <c r="C42" s="4" t="s">
        <v>56</v>
      </c>
      <c r="D42" s="4" t="s">
        <v>57</v>
      </c>
      <c r="E42" s="4" t="s">
        <v>56</v>
      </c>
      <c r="F42" s="4" t="s">
        <v>57</v>
      </c>
      <c r="G42" s="4" t="s">
        <v>56</v>
      </c>
      <c r="I42" s="4">
        <v>3</v>
      </c>
      <c r="J42" s="4">
        <v>4</v>
      </c>
      <c r="K42" s="4">
        <v>3</v>
      </c>
      <c r="L42" s="4">
        <v>4</v>
      </c>
      <c r="M42" s="4">
        <v>3</v>
      </c>
      <c r="N42" s="32">
        <f t="shared" si="0"/>
        <v>3</v>
      </c>
      <c r="O42" s="25">
        <f t="shared" si="1"/>
        <v>3.4</v>
      </c>
      <c r="P42" s="25">
        <f t="shared" si="2"/>
        <v>0.54772255750516674</v>
      </c>
      <c r="R42" s="4">
        <v>4</v>
      </c>
    </row>
    <row r="43" spans="1:18" ht="15.75" thickBot="1" x14ac:dyDescent="0.3">
      <c r="A43" s="4" t="s">
        <v>2623</v>
      </c>
      <c r="B43" s="4" t="s">
        <v>57</v>
      </c>
      <c r="C43" s="4" t="s">
        <v>56</v>
      </c>
      <c r="D43" s="4" t="s">
        <v>57</v>
      </c>
      <c r="E43" s="4" t="s">
        <v>56</v>
      </c>
      <c r="F43" s="4" t="s">
        <v>57</v>
      </c>
      <c r="G43" s="4" t="s">
        <v>56</v>
      </c>
      <c r="I43" s="4">
        <v>3</v>
      </c>
      <c r="J43" s="4">
        <v>4</v>
      </c>
      <c r="K43" s="4">
        <v>3</v>
      </c>
      <c r="L43" s="4">
        <v>4</v>
      </c>
      <c r="M43" s="4">
        <v>3</v>
      </c>
      <c r="N43" s="32">
        <f t="shared" si="0"/>
        <v>3</v>
      </c>
      <c r="O43" s="25">
        <f t="shared" si="1"/>
        <v>3.4</v>
      </c>
      <c r="P43" s="25">
        <f t="shared" si="2"/>
        <v>0.54772255750516674</v>
      </c>
      <c r="R43" s="4">
        <v>4</v>
      </c>
    </row>
    <row r="44" spans="1:18" ht="30.75" thickBot="1" x14ac:dyDescent="0.3">
      <c r="A44" s="4" t="s">
        <v>2598</v>
      </c>
      <c r="B44" s="4" t="s">
        <v>100</v>
      </c>
      <c r="C44" s="4" t="s">
        <v>101</v>
      </c>
      <c r="D44" s="4" t="s">
        <v>100</v>
      </c>
      <c r="E44" s="4" t="s">
        <v>57</v>
      </c>
      <c r="F44" s="4" t="s">
        <v>100</v>
      </c>
      <c r="G44" s="4" t="s">
        <v>101</v>
      </c>
      <c r="I44" s="4">
        <v>2</v>
      </c>
      <c r="J44" s="4">
        <v>1</v>
      </c>
      <c r="K44" s="4">
        <v>2</v>
      </c>
      <c r="L44" s="4">
        <v>3</v>
      </c>
      <c r="M44" s="4">
        <v>2</v>
      </c>
      <c r="N44" s="32">
        <f t="shared" si="0"/>
        <v>2</v>
      </c>
      <c r="O44" s="25">
        <f t="shared" si="1"/>
        <v>2</v>
      </c>
      <c r="P44" s="25">
        <f t="shared" si="2"/>
        <v>0.70710678118654757</v>
      </c>
      <c r="R44" s="4">
        <v>1</v>
      </c>
    </row>
    <row r="45" spans="1:18" ht="15.75" thickBot="1" x14ac:dyDescent="0.3">
      <c r="A45" s="4" t="s">
        <v>2598</v>
      </c>
      <c r="B45" s="4" t="s">
        <v>57</v>
      </c>
      <c r="C45" s="4" t="s">
        <v>56</v>
      </c>
      <c r="D45" s="4" t="s">
        <v>58</v>
      </c>
      <c r="E45" s="4" t="s">
        <v>56</v>
      </c>
      <c r="F45" s="4" t="s">
        <v>58</v>
      </c>
      <c r="G45" s="4" t="s">
        <v>56</v>
      </c>
      <c r="I45" s="4">
        <v>3</v>
      </c>
      <c r="J45" s="4">
        <v>4</v>
      </c>
      <c r="K45" s="4">
        <v>5</v>
      </c>
      <c r="L45" s="4">
        <v>4</v>
      </c>
      <c r="M45" s="4">
        <v>5</v>
      </c>
      <c r="N45" s="32">
        <f t="shared" si="0"/>
        <v>4</v>
      </c>
      <c r="O45" s="25">
        <f t="shared" si="1"/>
        <v>4.2</v>
      </c>
      <c r="P45" s="25">
        <f t="shared" si="2"/>
        <v>0.83666002653407512</v>
      </c>
      <c r="R45" s="4">
        <v>4</v>
      </c>
    </row>
    <row r="46" spans="1:18" ht="30.75" thickBot="1" x14ac:dyDescent="0.3">
      <c r="A46" s="4" t="s">
        <v>2625</v>
      </c>
      <c r="B46" s="4" t="s">
        <v>58</v>
      </c>
      <c r="C46" s="4" t="s">
        <v>58</v>
      </c>
      <c r="D46" s="4" t="s">
        <v>58</v>
      </c>
      <c r="E46" s="4" t="s">
        <v>58</v>
      </c>
      <c r="F46" s="4" t="s">
        <v>58</v>
      </c>
      <c r="G46" s="4" t="s">
        <v>58</v>
      </c>
      <c r="I46" s="4">
        <v>5</v>
      </c>
      <c r="J46" s="4">
        <v>5</v>
      </c>
      <c r="K46" s="4">
        <v>5</v>
      </c>
      <c r="L46" s="4">
        <v>5</v>
      </c>
      <c r="M46" s="4">
        <v>5</v>
      </c>
      <c r="N46" s="32">
        <f t="shared" si="0"/>
        <v>5</v>
      </c>
      <c r="O46" s="25">
        <f t="shared" si="1"/>
        <v>5</v>
      </c>
      <c r="P46" s="25">
        <f t="shared" si="2"/>
        <v>0</v>
      </c>
      <c r="R46" s="4">
        <v>5</v>
      </c>
    </row>
    <row r="47" spans="1:18" ht="30.75" thickBot="1" x14ac:dyDescent="0.3">
      <c r="A47" s="4" t="s">
        <v>2625</v>
      </c>
      <c r="B47" s="4" t="s">
        <v>58</v>
      </c>
      <c r="C47" s="4" t="s">
        <v>58</v>
      </c>
      <c r="D47" s="4" t="s">
        <v>58</v>
      </c>
      <c r="E47" s="4" t="s">
        <v>58</v>
      </c>
      <c r="F47" s="4" t="s">
        <v>58</v>
      </c>
      <c r="G47" s="4" t="s">
        <v>58</v>
      </c>
      <c r="I47" s="4">
        <v>5</v>
      </c>
      <c r="J47" s="4">
        <v>5</v>
      </c>
      <c r="K47" s="4">
        <v>5</v>
      </c>
      <c r="L47" s="4">
        <v>5</v>
      </c>
      <c r="M47" s="4">
        <v>5</v>
      </c>
      <c r="N47" s="32">
        <f t="shared" si="0"/>
        <v>5</v>
      </c>
      <c r="O47" s="25">
        <f t="shared" si="1"/>
        <v>5</v>
      </c>
      <c r="P47" s="25">
        <f t="shared" si="2"/>
        <v>0</v>
      </c>
      <c r="R47" s="4">
        <v>5</v>
      </c>
    </row>
    <row r="48" spans="1:18" ht="15.75" thickBot="1" x14ac:dyDescent="0.3">
      <c r="A48" s="4" t="s">
        <v>2626</v>
      </c>
      <c r="B48" s="4" t="s">
        <v>56</v>
      </c>
      <c r="C48" s="4" t="s">
        <v>56</v>
      </c>
      <c r="D48" s="4" t="s">
        <v>56</v>
      </c>
      <c r="E48" s="4" t="s">
        <v>56</v>
      </c>
      <c r="F48" s="4" t="s">
        <v>56</v>
      </c>
      <c r="G48" s="4" t="s">
        <v>56</v>
      </c>
      <c r="I48" s="4">
        <v>4</v>
      </c>
      <c r="J48" s="4">
        <v>4</v>
      </c>
      <c r="K48" s="4">
        <v>4</v>
      </c>
      <c r="L48" s="4">
        <v>4</v>
      </c>
      <c r="M48" s="4">
        <v>4</v>
      </c>
      <c r="N48" s="32">
        <f t="shared" si="0"/>
        <v>4</v>
      </c>
      <c r="O48" s="25">
        <f t="shared" si="1"/>
        <v>4</v>
      </c>
      <c r="P48" s="25">
        <f t="shared" si="2"/>
        <v>0</v>
      </c>
      <c r="R48" s="4">
        <v>4</v>
      </c>
    </row>
    <row r="49" spans="1:18" ht="30.75" thickBot="1" x14ac:dyDescent="0.3">
      <c r="A49" s="4" t="s">
        <v>2626</v>
      </c>
      <c r="B49" s="4" t="s">
        <v>56</v>
      </c>
      <c r="C49" s="4" t="s">
        <v>56</v>
      </c>
      <c r="D49" s="4" t="s">
        <v>56</v>
      </c>
      <c r="E49" s="4" t="s">
        <v>56</v>
      </c>
      <c r="F49" s="4" t="s">
        <v>56</v>
      </c>
      <c r="G49" s="4" t="s">
        <v>58</v>
      </c>
      <c r="I49" s="4">
        <v>4</v>
      </c>
      <c r="J49" s="4">
        <v>4</v>
      </c>
      <c r="K49" s="4">
        <v>4</v>
      </c>
      <c r="L49" s="4">
        <v>4</v>
      </c>
      <c r="M49" s="4">
        <v>4</v>
      </c>
      <c r="N49" s="32">
        <f t="shared" si="0"/>
        <v>4</v>
      </c>
      <c r="O49" s="25">
        <f t="shared" si="1"/>
        <v>4</v>
      </c>
      <c r="P49" s="25">
        <f t="shared" si="2"/>
        <v>0</v>
      </c>
      <c r="R49" s="4">
        <v>5</v>
      </c>
    </row>
    <row r="50" spans="1:18" ht="15.75" thickBot="1" x14ac:dyDescent="0.3">
      <c r="A50" s="4" t="s">
        <v>2627</v>
      </c>
      <c r="B50" s="4" t="s">
        <v>56</v>
      </c>
      <c r="C50" s="4" t="s">
        <v>56</v>
      </c>
      <c r="D50" s="4" t="s">
        <v>56</v>
      </c>
      <c r="E50" s="4" t="s">
        <v>56</v>
      </c>
      <c r="F50" s="4" t="s">
        <v>56</v>
      </c>
      <c r="G50" s="4" t="s">
        <v>56</v>
      </c>
      <c r="I50" s="4">
        <v>4</v>
      </c>
      <c r="J50" s="4">
        <v>4</v>
      </c>
      <c r="K50" s="4">
        <v>4</v>
      </c>
      <c r="L50" s="4">
        <v>4</v>
      </c>
      <c r="M50" s="4">
        <v>4</v>
      </c>
      <c r="N50" s="32">
        <f t="shared" si="0"/>
        <v>4</v>
      </c>
      <c r="O50" s="25">
        <f t="shared" si="1"/>
        <v>4</v>
      </c>
      <c r="P50" s="25">
        <f t="shared" si="2"/>
        <v>0</v>
      </c>
      <c r="R50" s="4">
        <v>4</v>
      </c>
    </row>
    <row r="51" spans="1:18" ht="15.75" thickBot="1" x14ac:dyDescent="0.3">
      <c r="A51" s="4" t="s">
        <v>2627</v>
      </c>
      <c r="B51" s="4" t="s">
        <v>56</v>
      </c>
      <c r="C51" s="4" t="s">
        <v>56</v>
      </c>
      <c r="D51" s="4" t="s">
        <v>56</v>
      </c>
      <c r="E51" s="4" t="s">
        <v>56</v>
      </c>
      <c r="F51" s="4" t="s">
        <v>56</v>
      </c>
      <c r="G51" s="4" t="s">
        <v>56</v>
      </c>
      <c r="I51" s="4">
        <v>4</v>
      </c>
      <c r="J51" s="4">
        <v>4</v>
      </c>
      <c r="K51" s="4">
        <v>4</v>
      </c>
      <c r="L51" s="4">
        <v>4</v>
      </c>
      <c r="M51" s="4">
        <v>4</v>
      </c>
      <c r="N51" s="32">
        <f t="shared" si="0"/>
        <v>4</v>
      </c>
      <c r="O51" s="25">
        <f t="shared" si="1"/>
        <v>4</v>
      </c>
      <c r="P51" s="25">
        <f t="shared" si="2"/>
        <v>0</v>
      </c>
      <c r="R51" s="4">
        <v>4</v>
      </c>
    </row>
    <row r="52" spans="1:18" ht="15.75" thickBot="1" x14ac:dyDescent="0.3">
      <c r="A52" s="4" t="s">
        <v>2628</v>
      </c>
      <c r="B52" s="4" t="s">
        <v>56</v>
      </c>
      <c r="C52" s="4" t="s">
        <v>56</v>
      </c>
      <c r="D52" s="4" t="s">
        <v>57</v>
      </c>
      <c r="E52" s="4" t="s">
        <v>56</v>
      </c>
      <c r="F52" s="4" t="s">
        <v>56</v>
      </c>
      <c r="G52" s="4" t="s">
        <v>56</v>
      </c>
      <c r="I52" s="4">
        <v>4</v>
      </c>
      <c r="J52" s="4">
        <v>4</v>
      </c>
      <c r="K52" s="4">
        <v>3</v>
      </c>
      <c r="L52" s="4">
        <v>4</v>
      </c>
      <c r="M52" s="4">
        <v>4</v>
      </c>
      <c r="N52" s="32">
        <f t="shared" si="0"/>
        <v>4</v>
      </c>
      <c r="O52" s="25">
        <f t="shared" si="1"/>
        <v>3.8</v>
      </c>
      <c r="P52" s="25">
        <f t="shared" si="2"/>
        <v>0.44721359549995715</v>
      </c>
      <c r="R52" s="4">
        <v>4</v>
      </c>
    </row>
    <row r="53" spans="1:18" ht="15.75" thickBot="1" x14ac:dyDescent="0.3">
      <c r="A53" s="4" t="s">
        <v>2628</v>
      </c>
      <c r="B53" s="4" t="s">
        <v>56</v>
      </c>
      <c r="C53" s="4" t="s">
        <v>56</v>
      </c>
      <c r="D53" s="4" t="s">
        <v>58</v>
      </c>
      <c r="E53" s="4" t="s">
        <v>56</v>
      </c>
      <c r="F53" s="4" t="s">
        <v>58</v>
      </c>
      <c r="G53" s="4" t="s">
        <v>56</v>
      </c>
      <c r="I53" s="4">
        <v>4</v>
      </c>
      <c r="J53" s="4">
        <v>4</v>
      </c>
      <c r="K53" s="4">
        <v>5</v>
      </c>
      <c r="L53" s="4">
        <v>4</v>
      </c>
      <c r="M53" s="4">
        <v>5</v>
      </c>
      <c r="N53" s="32">
        <f t="shared" si="0"/>
        <v>4</v>
      </c>
      <c r="O53" s="25">
        <f t="shared" si="1"/>
        <v>4.4000000000000004</v>
      </c>
      <c r="P53" s="25">
        <f t="shared" si="2"/>
        <v>0.54772255750516674</v>
      </c>
      <c r="R53" s="4">
        <v>4</v>
      </c>
    </row>
    <row r="54" spans="1:18" ht="15.75" thickBot="1" x14ac:dyDescent="0.3">
      <c r="A54" s="4" t="s">
        <v>2629</v>
      </c>
      <c r="B54" s="4" t="s">
        <v>56</v>
      </c>
      <c r="C54" s="4" t="s">
        <v>56</v>
      </c>
      <c r="D54" s="4" t="s">
        <v>56</v>
      </c>
      <c r="E54" s="4" t="s">
        <v>56</v>
      </c>
      <c r="F54" s="4" t="s">
        <v>56</v>
      </c>
      <c r="G54" s="4" t="s">
        <v>56</v>
      </c>
      <c r="I54" s="4">
        <v>4</v>
      </c>
      <c r="J54" s="4">
        <v>4</v>
      </c>
      <c r="K54" s="4">
        <v>4</v>
      </c>
      <c r="L54" s="4">
        <v>4</v>
      </c>
      <c r="M54" s="4">
        <v>4</v>
      </c>
      <c r="N54" s="32">
        <f t="shared" si="0"/>
        <v>4</v>
      </c>
      <c r="O54" s="25">
        <f t="shared" si="1"/>
        <v>4</v>
      </c>
      <c r="P54" s="25">
        <f t="shared" si="2"/>
        <v>0</v>
      </c>
      <c r="R54" s="4">
        <v>4</v>
      </c>
    </row>
    <row r="55" spans="1:18" ht="15.75" thickBot="1" x14ac:dyDescent="0.3">
      <c r="A55" s="4" t="s">
        <v>2629</v>
      </c>
      <c r="B55" s="4" t="s">
        <v>56</v>
      </c>
      <c r="C55" s="4" t="s">
        <v>56</v>
      </c>
      <c r="D55" s="4" t="s">
        <v>56</v>
      </c>
      <c r="E55" s="4" t="s">
        <v>56</v>
      </c>
      <c r="F55" s="4" t="s">
        <v>57</v>
      </c>
      <c r="G55" s="4" t="s">
        <v>56</v>
      </c>
      <c r="I55" s="4">
        <v>4</v>
      </c>
      <c r="J55" s="4">
        <v>4</v>
      </c>
      <c r="K55" s="4">
        <v>4</v>
      </c>
      <c r="L55" s="4">
        <v>4</v>
      </c>
      <c r="M55" s="4">
        <v>3</v>
      </c>
      <c r="N55" s="32">
        <f t="shared" si="0"/>
        <v>4</v>
      </c>
      <c r="O55" s="25">
        <f t="shared" si="1"/>
        <v>3.8</v>
      </c>
      <c r="P55" s="25">
        <f t="shared" si="2"/>
        <v>0.44721359549995715</v>
      </c>
      <c r="R55" s="4">
        <v>4</v>
      </c>
    </row>
    <row r="56" spans="1:18" ht="15.75" thickBot="1" x14ac:dyDescent="0.3">
      <c r="A56" s="4" t="s">
        <v>2630</v>
      </c>
      <c r="B56" s="4" t="s">
        <v>56</v>
      </c>
      <c r="C56" s="4" t="s">
        <v>56</v>
      </c>
      <c r="D56" s="4" t="s">
        <v>56</v>
      </c>
      <c r="E56" s="4" t="s">
        <v>56</v>
      </c>
      <c r="F56" s="4" t="s">
        <v>56</v>
      </c>
      <c r="G56" s="4" t="s">
        <v>56</v>
      </c>
      <c r="I56" s="4">
        <v>4</v>
      </c>
      <c r="J56" s="4">
        <v>4</v>
      </c>
      <c r="K56" s="4">
        <v>4</v>
      </c>
      <c r="L56" s="4">
        <v>4</v>
      </c>
      <c r="M56" s="4">
        <v>4</v>
      </c>
      <c r="N56" s="32">
        <f t="shared" si="0"/>
        <v>4</v>
      </c>
      <c r="O56" s="25">
        <f t="shared" si="1"/>
        <v>4</v>
      </c>
      <c r="P56" s="25">
        <f t="shared" si="2"/>
        <v>0</v>
      </c>
      <c r="R56" s="4">
        <v>4</v>
      </c>
    </row>
    <row r="57" spans="1:18" ht="15.75" thickBot="1" x14ac:dyDescent="0.3">
      <c r="A57" s="4" t="s">
        <v>2630</v>
      </c>
      <c r="B57" s="4" t="s">
        <v>56</v>
      </c>
      <c r="C57" s="4" t="s">
        <v>56</v>
      </c>
      <c r="D57" s="4" t="s">
        <v>56</v>
      </c>
      <c r="E57" s="4" t="s">
        <v>56</v>
      </c>
      <c r="F57" s="4" t="s">
        <v>56</v>
      </c>
      <c r="G57" s="4" t="s">
        <v>56</v>
      </c>
      <c r="I57" s="4">
        <v>4</v>
      </c>
      <c r="J57" s="4">
        <v>4</v>
      </c>
      <c r="K57" s="4">
        <v>4</v>
      </c>
      <c r="L57" s="4">
        <v>4</v>
      </c>
      <c r="M57" s="4">
        <v>4</v>
      </c>
      <c r="N57" s="32">
        <f t="shared" si="0"/>
        <v>4</v>
      </c>
      <c r="O57" s="25">
        <f t="shared" si="1"/>
        <v>4</v>
      </c>
      <c r="P57" s="25">
        <f t="shared" si="2"/>
        <v>0</v>
      </c>
      <c r="R57" s="4">
        <v>4</v>
      </c>
    </row>
    <row r="58" spans="1:18" ht="30.75" thickBot="1" x14ac:dyDescent="0.3">
      <c r="A58" s="4" t="s">
        <v>2631</v>
      </c>
      <c r="B58" s="4" t="s">
        <v>56</v>
      </c>
      <c r="C58" s="4" t="s">
        <v>58</v>
      </c>
      <c r="D58" s="4" t="s">
        <v>58</v>
      </c>
      <c r="E58" s="4" t="s">
        <v>58</v>
      </c>
      <c r="F58" s="4" t="s">
        <v>58</v>
      </c>
      <c r="G58" s="4" t="s">
        <v>58</v>
      </c>
      <c r="I58" s="4">
        <v>4</v>
      </c>
      <c r="J58" s="4">
        <v>5</v>
      </c>
      <c r="K58" s="4">
        <v>5</v>
      </c>
      <c r="L58" s="4">
        <v>5</v>
      </c>
      <c r="M58" s="4">
        <v>5</v>
      </c>
      <c r="N58" s="32">
        <f t="shared" si="0"/>
        <v>5</v>
      </c>
      <c r="O58" s="25">
        <f t="shared" si="1"/>
        <v>4.8</v>
      </c>
      <c r="P58" s="25">
        <f t="shared" si="2"/>
        <v>0.44721359549995787</v>
      </c>
      <c r="R58" s="4">
        <v>5</v>
      </c>
    </row>
    <row r="59" spans="1:18" ht="15.75" thickBot="1" x14ac:dyDescent="0.3">
      <c r="A59" s="4" t="s">
        <v>2631</v>
      </c>
      <c r="B59" s="4" t="s">
        <v>56</v>
      </c>
      <c r="C59" s="4" t="s">
        <v>56</v>
      </c>
      <c r="D59" s="4" t="s">
        <v>56</v>
      </c>
      <c r="E59" s="4" t="s">
        <v>58</v>
      </c>
      <c r="F59" s="4" t="s">
        <v>58</v>
      </c>
      <c r="G59" s="4" t="s">
        <v>56</v>
      </c>
      <c r="I59" s="4">
        <v>4</v>
      </c>
      <c r="J59" s="4">
        <v>4</v>
      </c>
      <c r="K59" s="4">
        <v>4</v>
      </c>
      <c r="L59" s="4">
        <v>5</v>
      </c>
      <c r="M59" s="4">
        <v>5</v>
      </c>
      <c r="N59" s="32">
        <f t="shared" si="0"/>
        <v>4</v>
      </c>
      <c r="O59" s="25">
        <f t="shared" si="1"/>
        <v>4.4000000000000004</v>
      </c>
      <c r="P59" s="25">
        <f t="shared" si="2"/>
        <v>0.54772255750516674</v>
      </c>
      <c r="R59" s="4">
        <v>4</v>
      </c>
    </row>
    <row r="60" spans="1:18" ht="15.75" thickBot="1" x14ac:dyDescent="0.3">
      <c r="A60" s="4" t="s">
        <v>2632</v>
      </c>
      <c r="B60" s="4" t="s">
        <v>57</v>
      </c>
      <c r="C60" s="4" t="s">
        <v>56</v>
      </c>
      <c r="D60" s="4" t="s">
        <v>56</v>
      </c>
      <c r="E60" s="4" t="s">
        <v>56</v>
      </c>
      <c r="F60" s="4" t="s">
        <v>57</v>
      </c>
      <c r="G60" s="4" t="s">
        <v>56</v>
      </c>
      <c r="I60" s="4">
        <v>3</v>
      </c>
      <c r="J60" s="4">
        <v>4</v>
      </c>
      <c r="K60" s="4">
        <v>4</v>
      </c>
      <c r="L60" s="4">
        <v>4</v>
      </c>
      <c r="M60" s="4">
        <v>3</v>
      </c>
      <c r="N60" s="32">
        <f t="shared" si="0"/>
        <v>4</v>
      </c>
      <c r="O60" s="25">
        <f t="shared" si="1"/>
        <v>3.6</v>
      </c>
      <c r="P60" s="25">
        <f t="shared" si="2"/>
        <v>0.54772255750516674</v>
      </c>
      <c r="R60" s="4">
        <v>4</v>
      </c>
    </row>
    <row r="61" spans="1:18" ht="30.75" thickBot="1" x14ac:dyDescent="0.3">
      <c r="A61" s="4" t="s">
        <v>2632</v>
      </c>
      <c r="B61" s="4" t="s">
        <v>58</v>
      </c>
      <c r="C61" s="4" t="s">
        <v>58</v>
      </c>
      <c r="D61" s="4" t="s">
        <v>58</v>
      </c>
      <c r="E61" s="4" t="s">
        <v>58</v>
      </c>
      <c r="F61" s="4" t="s">
        <v>56</v>
      </c>
      <c r="G61" s="4" t="s">
        <v>58</v>
      </c>
      <c r="I61" s="4">
        <v>5</v>
      </c>
      <c r="J61" s="4">
        <v>5</v>
      </c>
      <c r="K61" s="4">
        <v>5</v>
      </c>
      <c r="L61" s="4">
        <v>5</v>
      </c>
      <c r="M61" s="4">
        <v>4</v>
      </c>
      <c r="N61" s="32">
        <f t="shared" si="0"/>
        <v>5</v>
      </c>
      <c r="O61" s="25">
        <f t="shared" si="1"/>
        <v>4.8</v>
      </c>
      <c r="P61" s="25">
        <f t="shared" si="2"/>
        <v>0.44721359549995793</v>
      </c>
      <c r="R61" s="4">
        <v>5</v>
      </c>
    </row>
    <row r="62" spans="1:18" ht="15.75" thickBot="1" x14ac:dyDescent="0.3">
      <c r="A62" s="4" t="s">
        <v>2633</v>
      </c>
      <c r="B62" s="4" t="s">
        <v>56</v>
      </c>
      <c r="C62" s="4" t="s">
        <v>58</v>
      </c>
      <c r="D62" s="4" t="s">
        <v>56</v>
      </c>
      <c r="E62" s="4" t="s">
        <v>58</v>
      </c>
      <c r="F62" s="4" t="s">
        <v>100</v>
      </c>
      <c r="G62" s="4" t="s">
        <v>56</v>
      </c>
      <c r="I62" s="4">
        <v>4</v>
      </c>
      <c r="J62" s="4">
        <v>5</v>
      </c>
      <c r="K62" s="4">
        <v>4</v>
      </c>
      <c r="L62" s="4">
        <v>5</v>
      </c>
      <c r="M62" s="4">
        <v>2</v>
      </c>
      <c r="N62" s="32">
        <f t="shared" si="0"/>
        <v>4</v>
      </c>
      <c r="O62" s="25">
        <f t="shared" si="1"/>
        <v>4</v>
      </c>
      <c r="P62" s="25">
        <f t="shared" si="2"/>
        <v>1.2247448713915889</v>
      </c>
      <c r="R62" s="4">
        <v>4</v>
      </c>
    </row>
    <row r="63" spans="1:18" ht="30.75" thickBot="1" x14ac:dyDescent="0.3">
      <c r="A63" s="4" t="s">
        <v>2633</v>
      </c>
      <c r="B63" s="4" t="s">
        <v>58</v>
      </c>
      <c r="C63" s="4" t="s">
        <v>56</v>
      </c>
      <c r="D63" s="4" t="s">
        <v>58</v>
      </c>
      <c r="E63" s="4" t="s">
        <v>58</v>
      </c>
      <c r="F63" s="4" t="s">
        <v>56</v>
      </c>
      <c r="G63" s="4" t="s">
        <v>58</v>
      </c>
      <c r="I63" s="4">
        <v>5</v>
      </c>
      <c r="J63" s="4">
        <v>4</v>
      </c>
      <c r="K63" s="4">
        <v>5</v>
      </c>
      <c r="L63" s="4">
        <v>5</v>
      </c>
      <c r="M63" s="4">
        <v>4</v>
      </c>
      <c r="N63" s="32">
        <f t="shared" si="0"/>
        <v>5</v>
      </c>
      <c r="O63" s="25">
        <f t="shared" si="1"/>
        <v>4.5999999999999996</v>
      </c>
      <c r="P63" s="25">
        <f t="shared" si="2"/>
        <v>0.54772255750516674</v>
      </c>
      <c r="R63" s="4">
        <v>5</v>
      </c>
    </row>
    <row r="64" spans="1:18" ht="15.75" thickBot="1" x14ac:dyDescent="0.3">
      <c r="A64" s="4" t="s">
        <v>2634</v>
      </c>
      <c r="B64" s="4" t="s">
        <v>56</v>
      </c>
      <c r="C64" s="4" t="s">
        <v>57</v>
      </c>
      <c r="D64" s="4" t="s">
        <v>57</v>
      </c>
      <c r="E64" s="4" t="s">
        <v>57</v>
      </c>
      <c r="F64" s="4" t="s">
        <v>56</v>
      </c>
      <c r="G64" s="4" t="s">
        <v>56</v>
      </c>
      <c r="I64" s="4">
        <v>4</v>
      </c>
      <c r="J64" s="4">
        <v>3</v>
      </c>
      <c r="K64" s="4">
        <v>3</v>
      </c>
      <c r="L64" s="4">
        <v>3</v>
      </c>
      <c r="M64" s="4">
        <v>4</v>
      </c>
      <c r="N64" s="32">
        <f t="shared" si="0"/>
        <v>3</v>
      </c>
      <c r="O64" s="25">
        <f t="shared" si="1"/>
        <v>3.4</v>
      </c>
      <c r="P64" s="25">
        <f t="shared" si="2"/>
        <v>0.54772255750516674</v>
      </c>
      <c r="R64" s="4">
        <v>4</v>
      </c>
    </row>
    <row r="65" spans="1:18" ht="15.75" thickBot="1" x14ac:dyDescent="0.3">
      <c r="A65" s="4" t="s">
        <v>2634</v>
      </c>
      <c r="B65" s="4" t="s">
        <v>56</v>
      </c>
      <c r="C65" s="4" t="s">
        <v>58</v>
      </c>
      <c r="D65" s="4" t="s">
        <v>58</v>
      </c>
      <c r="E65" s="4" t="s">
        <v>56</v>
      </c>
      <c r="F65" s="4" t="s">
        <v>56</v>
      </c>
      <c r="G65" s="4" t="s">
        <v>56</v>
      </c>
      <c r="I65" s="4">
        <v>4</v>
      </c>
      <c r="J65" s="4">
        <v>5</v>
      </c>
      <c r="K65" s="4">
        <v>5</v>
      </c>
      <c r="L65" s="4">
        <v>4</v>
      </c>
      <c r="M65" s="4">
        <v>4</v>
      </c>
      <c r="N65" s="32">
        <f t="shared" si="0"/>
        <v>4</v>
      </c>
      <c r="O65" s="25">
        <f t="shared" si="1"/>
        <v>4.4000000000000004</v>
      </c>
      <c r="P65" s="25">
        <f t="shared" si="2"/>
        <v>0.54772255750516674</v>
      </c>
      <c r="R65" s="4">
        <v>4</v>
      </c>
    </row>
    <row r="66" spans="1:18" ht="15.75" thickBot="1" x14ac:dyDescent="0.3">
      <c r="A66" s="4" t="s">
        <v>2599</v>
      </c>
      <c r="B66" s="4" t="s">
        <v>56</v>
      </c>
      <c r="C66" s="4" t="s">
        <v>57</v>
      </c>
      <c r="D66" s="4" t="s">
        <v>56</v>
      </c>
      <c r="E66" s="4" t="s">
        <v>57</v>
      </c>
      <c r="F66" s="4" t="s">
        <v>56</v>
      </c>
      <c r="G66" s="4" t="s">
        <v>57</v>
      </c>
      <c r="I66" s="4">
        <v>4</v>
      </c>
      <c r="J66" s="4">
        <v>3</v>
      </c>
      <c r="K66" s="4">
        <v>4</v>
      </c>
      <c r="L66" s="4">
        <v>3</v>
      </c>
      <c r="M66" s="4">
        <v>4</v>
      </c>
      <c r="N66" s="32">
        <f t="shared" si="0"/>
        <v>4</v>
      </c>
      <c r="O66" s="25">
        <f t="shared" si="1"/>
        <v>3.6</v>
      </c>
      <c r="P66" s="25">
        <f t="shared" si="2"/>
        <v>0.54772255750516674</v>
      </c>
      <c r="R66" s="4">
        <v>3</v>
      </c>
    </row>
    <row r="67" spans="1:18" ht="15.75" thickBot="1" x14ac:dyDescent="0.3">
      <c r="A67" s="4" t="s">
        <v>2599</v>
      </c>
      <c r="B67" s="4" t="s">
        <v>56</v>
      </c>
      <c r="C67" s="4" t="s">
        <v>57</v>
      </c>
      <c r="D67" s="4" t="s">
        <v>56</v>
      </c>
      <c r="E67" s="4" t="s">
        <v>58</v>
      </c>
      <c r="F67" s="4" t="s">
        <v>56</v>
      </c>
      <c r="G67" s="4" t="s">
        <v>57</v>
      </c>
      <c r="I67" s="4">
        <v>4</v>
      </c>
      <c r="J67" s="4">
        <v>3</v>
      </c>
      <c r="K67" s="4">
        <v>4</v>
      </c>
      <c r="L67" s="4">
        <v>5</v>
      </c>
      <c r="M67" s="4">
        <v>4</v>
      </c>
      <c r="N67" s="32">
        <f t="shared" ref="N67:N97" si="3">MEDIAN(I67:M67)</f>
        <v>4</v>
      </c>
      <c r="O67" s="25">
        <f t="shared" ref="O67:O97" si="4">AVERAGE(I67:M67)</f>
        <v>4</v>
      </c>
      <c r="P67" s="25">
        <f t="shared" ref="P67:P97" si="5">STDEV(I67:M67)</f>
        <v>0.70710678118654757</v>
      </c>
      <c r="R67" s="4">
        <v>3</v>
      </c>
    </row>
    <row r="68" spans="1:18" ht="30.75" thickBot="1" x14ac:dyDescent="0.3">
      <c r="A68" s="4" t="s">
        <v>2635</v>
      </c>
      <c r="B68" s="4" t="s">
        <v>100</v>
      </c>
      <c r="C68" s="4" t="s">
        <v>100</v>
      </c>
      <c r="D68" s="4" t="s">
        <v>101</v>
      </c>
      <c r="E68" s="4" t="s">
        <v>101</v>
      </c>
      <c r="F68" s="4" t="s">
        <v>101</v>
      </c>
      <c r="G68" s="4" t="s">
        <v>100</v>
      </c>
      <c r="I68" s="4">
        <v>2</v>
      </c>
      <c r="J68" s="4">
        <v>2</v>
      </c>
      <c r="K68" s="4">
        <v>1</v>
      </c>
      <c r="L68" s="4">
        <v>1</v>
      </c>
      <c r="M68" s="4">
        <v>1</v>
      </c>
      <c r="N68" s="32">
        <f t="shared" si="3"/>
        <v>1</v>
      </c>
      <c r="O68" s="25">
        <f t="shared" si="4"/>
        <v>1.4</v>
      </c>
      <c r="P68" s="25">
        <f t="shared" si="5"/>
        <v>0.54772255750516596</v>
      </c>
      <c r="R68" s="4">
        <v>2</v>
      </c>
    </row>
    <row r="69" spans="1:18" ht="30.75" thickBot="1" x14ac:dyDescent="0.3">
      <c r="A69" s="4" t="s">
        <v>2635</v>
      </c>
      <c r="B69" s="4" t="s">
        <v>57</v>
      </c>
      <c r="C69" s="4" t="s">
        <v>56</v>
      </c>
      <c r="D69" s="4" t="s">
        <v>100</v>
      </c>
      <c r="E69" s="4" t="s">
        <v>58</v>
      </c>
      <c r="F69" s="4" t="s">
        <v>101</v>
      </c>
      <c r="G69" s="4" t="s">
        <v>57</v>
      </c>
      <c r="I69" s="4">
        <v>3</v>
      </c>
      <c r="J69" s="4">
        <v>4</v>
      </c>
      <c r="K69" s="4">
        <v>2</v>
      </c>
      <c r="L69" s="4">
        <v>5</v>
      </c>
      <c r="M69" s="4">
        <v>1</v>
      </c>
      <c r="N69" s="32">
        <f t="shared" si="3"/>
        <v>3</v>
      </c>
      <c r="O69" s="25">
        <f t="shared" si="4"/>
        <v>3</v>
      </c>
      <c r="P69" s="25">
        <f t="shared" si="5"/>
        <v>1.5811388300841898</v>
      </c>
      <c r="R69" s="4">
        <v>3</v>
      </c>
    </row>
    <row r="70" spans="1:18" ht="15.75" thickBot="1" x14ac:dyDescent="0.3">
      <c r="A70" s="4" t="s">
        <v>2636</v>
      </c>
      <c r="B70" s="4" t="s">
        <v>100</v>
      </c>
      <c r="C70" s="4" t="s">
        <v>100</v>
      </c>
      <c r="D70" s="4" t="s">
        <v>100</v>
      </c>
      <c r="E70" s="4" t="s">
        <v>57</v>
      </c>
      <c r="F70" s="4" t="s">
        <v>100</v>
      </c>
      <c r="G70" s="4" t="s">
        <v>100</v>
      </c>
      <c r="I70" s="4">
        <v>2</v>
      </c>
      <c r="J70" s="4">
        <v>2</v>
      </c>
      <c r="K70" s="4">
        <v>2</v>
      </c>
      <c r="L70" s="4">
        <v>3</v>
      </c>
      <c r="M70" s="4">
        <v>2</v>
      </c>
      <c r="N70" s="32">
        <f t="shared" si="3"/>
        <v>2</v>
      </c>
      <c r="O70" s="25">
        <f t="shared" si="4"/>
        <v>2.2000000000000002</v>
      </c>
      <c r="P70" s="25">
        <f t="shared" si="5"/>
        <v>0.44721359549995815</v>
      </c>
      <c r="R70" s="4">
        <v>2</v>
      </c>
    </row>
    <row r="71" spans="1:18" ht="15.75" thickBot="1" x14ac:dyDescent="0.3">
      <c r="A71" s="4" t="s">
        <v>2636</v>
      </c>
      <c r="B71" s="4" t="s">
        <v>56</v>
      </c>
      <c r="C71" s="4" t="s">
        <v>56</v>
      </c>
      <c r="D71" s="4" t="s">
        <v>56</v>
      </c>
      <c r="E71" s="4" t="s">
        <v>56</v>
      </c>
      <c r="F71" s="4" t="s">
        <v>56</v>
      </c>
      <c r="G71" s="4" t="s">
        <v>56</v>
      </c>
      <c r="I71" s="4">
        <v>4</v>
      </c>
      <c r="J71" s="4">
        <v>4</v>
      </c>
      <c r="K71" s="4">
        <v>4</v>
      </c>
      <c r="L71" s="4">
        <v>4</v>
      </c>
      <c r="M71" s="4">
        <v>4</v>
      </c>
      <c r="N71" s="32">
        <f t="shared" si="3"/>
        <v>4</v>
      </c>
      <c r="O71" s="25">
        <f t="shared" si="4"/>
        <v>4</v>
      </c>
      <c r="P71" s="25">
        <f t="shared" si="5"/>
        <v>0</v>
      </c>
      <c r="R71" s="4">
        <v>4</v>
      </c>
    </row>
    <row r="72" spans="1:18" ht="15.75" thickBot="1" x14ac:dyDescent="0.3">
      <c r="A72" s="4" t="s">
        <v>2637</v>
      </c>
      <c r="B72" s="4" t="s">
        <v>58</v>
      </c>
      <c r="C72" s="4" t="s">
        <v>57</v>
      </c>
      <c r="D72" s="4" t="s">
        <v>56</v>
      </c>
      <c r="E72" s="4" t="s">
        <v>100</v>
      </c>
      <c r="F72" s="4" t="s">
        <v>56</v>
      </c>
      <c r="G72" s="4" t="s">
        <v>56</v>
      </c>
      <c r="I72" s="4">
        <v>5</v>
      </c>
      <c r="J72" s="4">
        <v>3</v>
      </c>
      <c r="K72" s="4">
        <v>4</v>
      </c>
      <c r="L72" s="4">
        <v>2</v>
      </c>
      <c r="M72" s="4">
        <v>4</v>
      </c>
      <c r="N72" s="32">
        <f t="shared" si="3"/>
        <v>4</v>
      </c>
      <c r="O72" s="25">
        <f t="shared" si="4"/>
        <v>3.6</v>
      </c>
      <c r="P72" s="25">
        <f t="shared" si="5"/>
        <v>1.1401754250991383</v>
      </c>
      <c r="R72" s="4">
        <v>4</v>
      </c>
    </row>
    <row r="73" spans="1:18" ht="30.75" thickBot="1" x14ac:dyDescent="0.3">
      <c r="A73" s="4" t="s">
        <v>2637</v>
      </c>
      <c r="B73" s="4" t="s">
        <v>58</v>
      </c>
      <c r="C73" s="4" t="s">
        <v>58</v>
      </c>
      <c r="D73" s="4" t="s">
        <v>56</v>
      </c>
      <c r="E73" s="4" t="s">
        <v>56</v>
      </c>
      <c r="F73" s="4" t="s">
        <v>100</v>
      </c>
      <c r="G73" s="4" t="s">
        <v>58</v>
      </c>
      <c r="I73" s="4">
        <v>5</v>
      </c>
      <c r="J73" s="4">
        <v>5</v>
      </c>
      <c r="K73" s="4">
        <v>4</v>
      </c>
      <c r="L73" s="4">
        <v>4</v>
      </c>
      <c r="M73" s="4">
        <v>2</v>
      </c>
      <c r="N73" s="32">
        <f t="shared" si="3"/>
        <v>4</v>
      </c>
      <c r="O73" s="25">
        <f t="shared" si="4"/>
        <v>4</v>
      </c>
      <c r="P73" s="25">
        <f t="shared" si="5"/>
        <v>1.2247448713915889</v>
      </c>
      <c r="R73" s="4">
        <v>5</v>
      </c>
    </row>
    <row r="74" spans="1:18" ht="15.75" thickBot="1" x14ac:dyDescent="0.3">
      <c r="A74" s="4" t="s">
        <v>2638</v>
      </c>
      <c r="B74" s="4" t="s">
        <v>56</v>
      </c>
      <c r="C74" s="4" t="s">
        <v>56</v>
      </c>
      <c r="D74" s="4" t="s">
        <v>56</v>
      </c>
      <c r="E74" s="4" t="s">
        <v>56</v>
      </c>
      <c r="F74" s="4" t="s">
        <v>56</v>
      </c>
      <c r="G74" s="4" t="s">
        <v>56</v>
      </c>
      <c r="I74" s="4">
        <v>4</v>
      </c>
      <c r="J74" s="4">
        <v>4</v>
      </c>
      <c r="K74" s="4">
        <v>4</v>
      </c>
      <c r="L74" s="4">
        <v>4</v>
      </c>
      <c r="M74" s="4">
        <v>4</v>
      </c>
      <c r="N74" s="32">
        <f t="shared" si="3"/>
        <v>4</v>
      </c>
      <c r="O74" s="25">
        <f t="shared" si="4"/>
        <v>4</v>
      </c>
      <c r="P74" s="25">
        <f t="shared" si="5"/>
        <v>0</v>
      </c>
      <c r="R74" s="4">
        <v>4</v>
      </c>
    </row>
    <row r="75" spans="1:18" ht="15.75" thickBot="1" x14ac:dyDescent="0.3">
      <c r="A75" s="4" t="s">
        <v>2638</v>
      </c>
      <c r="B75" s="4" t="s">
        <v>56</v>
      </c>
      <c r="C75" s="4" t="s">
        <v>56</v>
      </c>
      <c r="D75" s="4" t="s">
        <v>56</v>
      </c>
      <c r="E75" s="4" t="s">
        <v>56</v>
      </c>
      <c r="F75" s="4" t="s">
        <v>56</v>
      </c>
      <c r="G75" s="4" t="s">
        <v>56</v>
      </c>
      <c r="I75" s="4">
        <v>4</v>
      </c>
      <c r="J75" s="4">
        <v>4</v>
      </c>
      <c r="K75" s="4">
        <v>4</v>
      </c>
      <c r="L75" s="4">
        <v>4</v>
      </c>
      <c r="M75" s="4">
        <v>4</v>
      </c>
      <c r="N75" s="32">
        <f t="shared" si="3"/>
        <v>4</v>
      </c>
      <c r="O75" s="25">
        <f t="shared" si="4"/>
        <v>4</v>
      </c>
      <c r="P75" s="25">
        <f t="shared" si="5"/>
        <v>0</v>
      </c>
      <c r="R75" s="4">
        <v>4</v>
      </c>
    </row>
    <row r="76" spans="1:18" ht="15.75" thickBot="1" x14ac:dyDescent="0.3">
      <c r="A76" s="4" t="s">
        <v>2639</v>
      </c>
      <c r="B76" s="4" t="s">
        <v>56</v>
      </c>
      <c r="C76" s="4" t="s">
        <v>58</v>
      </c>
      <c r="D76" s="4" t="s">
        <v>56</v>
      </c>
      <c r="E76" s="4" t="s">
        <v>57</v>
      </c>
      <c r="F76" s="4" t="s">
        <v>58</v>
      </c>
      <c r="G76" s="4" t="s">
        <v>56</v>
      </c>
      <c r="I76" s="4">
        <v>4</v>
      </c>
      <c r="J76" s="4">
        <v>5</v>
      </c>
      <c r="K76" s="4">
        <v>4</v>
      </c>
      <c r="L76" s="4">
        <v>3</v>
      </c>
      <c r="M76" s="4">
        <v>5</v>
      </c>
      <c r="N76" s="32">
        <f t="shared" si="3"/>
        <v>4</v>
      </c>
      <c r="O76" s="25">
        <f t="shared" si="4"/>
        <v>4.2</v>
      </c>
      <c r="P76" s="25">
        <f t="shared" si="5"/>
        <v>0.83666002653407512</v>
      </c>
      <c r="R76" s="4">
        <v>4</v>
      </c>
    </row>
    <row r="77" spans="1:18" ht="15.75" thickBot="1" x14ac:dyDescent="0.3">
      <c r="A77" s="4" t="s">
        <v>2639</v>
      </c>
      <c r="B77" s="4" t="s">
        <v>58</v>
      </c>
      <c r="C77" s="4" t="s">
        <v>56</v>
      </c>
      <c r="D77" s="4" t="s">
        <v>56</v>
      </c>
      <c r="E77" s="4" t="s">
        <v>57</v>
      </c>
      <c r="F77" s="4" t="s">
        <v>58</v>
      </c>
      <c r="G77" s="4" t="s">
        <v>56</v>
      </c>
      <c r="I77" s="4">
        <v>5</v>
      </c>
      <c r="J77" s="4">
        <v>4</v>
      </c>
      <c r="K77" s="4">
        <v>4</v>
      </c>
      <c r="L77" s="4">
        <v>3</v>
      </c>
      <c r="M77" s="4">
        <v>5</v>
      </c>
      <c r="N77" s="32">
        <f t="shared" si="3"/>
        <v>4</v>
      </c>
      <c r="O77" s="25">
        <f t="shared" si="4"/>
        <v>4.2</v>
      </c>
      <c r="P77" s="25">
        <f t="shared" si="5"/>
        <v>0.83666002653407512</v>
      </c>
      <c r="R77" s="4">
        <v>4</v>
      </c>
    </row>
    <row r="78" spans="1:18" ht="15.75" thickBot="1" x14ac:dyDescent="0.3">
      <c r="A78" s="4" t="s">
        <v>2640</v>
      </c>
      <c r="B78" s="4" t="s">
        <v>56</v>
      </c>
      <c r="C78" s="4" t="s">
        <v>56</v>
      </c>
      <c r="D78" s="4" t="s">
        <v>56</v>
      </c>
      <c r="E78" s="4" t="s">
        <v>56</v>
      </c>
      <c r="F78" s="4" t="s">
        <v>56</v>
      </c>
      <c r="G78" s="4" t="s">
        <v>56</v>
      </c>
      <c r="I78" s="4">
        <v>4</v>
      </c>
      <c r="J78" s="4">
        <v>4</v>
      </c>
      <c r="K78" s="4">
        <v>4</v>
      </c>
      <c r="L78" s="4">
        <v>4</v>
      </c>
      <c r="M78" s="4">
        <v>4</v>
      </c>
      <c r="N78" s="32">
        <f t="shared" si="3"/>
        <v>4</v>
      </c>
      <c r="O78" s="25">
        <f t="shared" si="4"/>
        <v>4</v>
      </c>
      <c r="P78" s="25">
        <f t="shared" si="5"/>
        <v>0</v>
      </c>
      <c r="R78" s="4">
        <v>4</v>
      </c>
    </row>
    <row r="79" spans="1:18" ht="15.75" thickBot="1" x14ac:dyDescent="0.3">
      <c r="A79" s="4" t="s">
        <v>2640</v>
      </c>
      <c r="B79" s="4" t="s">
        <v>56</v>
      </c>
      <c r="C79" s="4" t="s">
        <v>56</v>
      </c>
      <c r="D79" s="4" t="s">
        <v>56</v>
      </c>
      <c r="E79" s="4" t="s">
        <v>56</v>
      </c>
      <c r="F79" s="4" t="s">
        <v>56</v>
      </c>
      <c r="G79" s="4" t="s">
        <v>56</v>
      </c>
      <c r="I79" s="4">
        <v>4</v>
      </c>
      <c r="J79" s="4">
        <v>4</v>
      </c>
      <c r="K79" s="4">
        <v>4</v>
      </c>
      <c r="L79" s="4">
        <v>4</v>
      </c>
      <c r="M79" s="4">
        <v>4</v>
      </c>
      <c r="N79" s="32">
        <f t="shared" si="3"/>
        <v>4</v>
      </c>
      <c r="O79" s="25">
        <f t="shared" si="4"/>
        <v>4</v>
      </c>
      <c r="P79" s="25">
        <f t="shared" si="5"/>
        <v>0</v>
      </c>
      <c r="R79" s="4">
        <v>4</v>
      </c>
    </row>
    <row r="80" spans="1:18" ht="30.75" thickBot="1" x14ac:dyDescent="0.3">
      <c r="A80" s="4" t="s">
        <v>2641</v>
      </c>
      <c r="B80" s="4" t="s">
        <v>56</v>
      </c>
      <c r="C80" s="4" t="s">
        <v>56</v>
      </c>
      <c r="D80" s="4" t="s">
        <v>58</v>
      </c>
      <c r="E80" s="4" t="s">
        <v>58</v>
      </c>
      <c r="F80" s="4" t="s">
        <v>58</v>
      </c>
      <c r="G80" s="4" t="s">
        <v>58</v>
      </c>
      <c r="I80" s="4">
        <v>4</v>
      </c>
      <c r="J80" s="4">
        <v>4</v>
      </c>
      <c r="K80" s="4">
        <v>5</v>
      </c>
      <c r="L80" s="4">
        <v>5</v>
      </c>
      <c r="M80" s="4">
        <v>5</v>
      </c>
      <c r="N80" s="32">
        <f t="shared" si="3"/>
        <v>5</v>
      </c>
      <c r="O80" s="25">
        <f t="shared" si="4"/>
        <v>4.5999999999999996</v>
      </c>
      <c r="P80" s="25">
        <f t="shared" si="5"/>
        <v>0.54772255750516674</v>
      </c>
      <c r="R80" s="4">
        <v>5</v>
      </c>
    </row>
    <row r="81" spans="1:18" ht="15.75" thickBot="1" x14ac:dyDescent="0.3">
      <c r="A81" s="4" t="s">
        <v>2641</v>
      </c>
      <c r="B81" s="4" t="s">
        <v>56</v>
      </c>
      <c r="C81" s="4" t="s">
        <v>56</v>
      </c>
      <c r="D81" s="4" t="s">
        <v>58</v>
      </c>
      <c r="E81" s="4" t="s">
        <v>58</v>
      </c>
      <c r="F81" s="4" t="s">
        <v>58</v>
      </c>
      <c r="G81" s="4" t="s">
        <v>56</v>
      </c>
      <c r="I81" s="4">
        <v>4</v>
      </c>
      <c r="J81" s="4">
        <v>4</v>
      </c>
      <c r="K81" s="4">
        <v>5</v>
      </c>
      <c r="L81" s="4">
        <v>5</v>
      </c>
      <c r="M81" s="4">
        <v>5</v>
      </c>
      <c r="N81" s="32">
        <f t="shared" si="3"/>
        <v>5</v>
      </c>
      <c r="O81" s="25">
        <f t="shared" si="4"/>
        <v>4.5999999999999996</v>
      </c>
      <c r="P81" s="25">
        <f t="shared" si="5"/>
        <v>0.54772255750516674</v>
      </c>
      <c r="R81" s="4">
        <v>4</v>
      </c>
    </row>
    <row r="82" spans="1:18" ht="30.75" thickBot="1" x14ac:dyDescent="0.3">
      <c r="A82" s="4" t="s">
        <v>2642</v>
      </c>
      <c r="B82" s="4" t="s">
        <v>56</v>
      </c>
      <c r="C82" s="4" t="s">
        <v>56</v>
      </c>
      <c r="D82" s="4" t="s">
        <v>100</v>
      </c>
      <c r="E82" s="4" t="s">
        <v>56</v>
      </c>
      <c r="F82" s="4" t="s">
        <v>57</v>
      </c>
      <c r="G82" s="4" t="s">
        <v>58</v>
      </c>
      <c r="I82" s="4">
        <v>4</v>
      </c>
      <c r="J82" s="4">
        <v>4</v>
      </c>
      <c r="K82" s="4">
        <v>2</v>
      </c>
      <c r="L82" s="4">
        <v>4</v>
      </c>
      <c r="M82" s="4">
        <v>3</v>
      </c>
      <c r="N82" s="32">
        <f t="shared" si="3"/>
        <v>4</v>
      </c>
      <c r="O82" s="25">
        <f t="shared" si="4"/>
        <v>3.4</v>
      </c>
      <c r="P82" s="25">
        <f t="shared" si="5"/>
        <v>0.8944271909999163</v>
      </c>
      <c r="R82" s="4">
        <v>5</v>
      </c>
    </row>
    <row r="83" spans="1:18" ht="30.75" thickBot="1" x14ac:dyDescent="0.3">
      <c r="A83" s="4" t="s">
        <v>2642</v>
      </c>
      <c r="B83" s="4" t="s">
        <v>56</v>
      </c>
      <c r="C83" s="4" t="s">
        <v>56</v>
      </c>
      <c r="D83" s="4" t="s">
        <v>100</v>
      </c>
      <c r="E83" s="4" t="s">
        <v>56</v>
      </c>
      <c r="F83" s="4" t="s">
        <v>57</v>
      </c>
      <c r="G83" s="4" t="s">
        <v>58</v>
      </c>
      <c r="I83" s="4">
        <v>4</v>
      </c>
      <c r="J83" s="4">
        <v>4</v>
      </c>
      <c r="K83" s="4">
        <v>2</v>
      </c>
      <c r="L83" s="4">
        <v>4</v>
      </c>
      <c r="M83" s="4">
        <v>3</v>
      </c>
      <c r="N83" s="32">
        <f t="shared" si="3"/>
        <v>4</v>
      </c>
      <c r="O83" s="25">
        <f t="shared" si="4"/>
        <v>3.4</v>
      </c>
      <c r="P83" s="25">
        <f t="shared" si="5"/>
        <v>0.8944271909999163</v>
      </c>
      <c r="R83" s="4">
        <v>5</v>
      </c>
    </row>
    <row r="84" spans="1:18" ht="15.75" thickBot="1" x14ac:dyDescent="0.3">
      <c r="A84" s="4" t="s">
        <v>2643</v>
      </c>
      <c r="B84" s="4" t="s">
        <v>56</v>
      </c>
      <c r="C84" s="4" t="s">
        <v>56</v>
      </c>
      <c r="D84" s="4" t="s">
        <v>56</v>
      </c>
      <c r="E84" s="4" t="s">
        <v>58</v>
      </c>
      <c r="F84" s="4" t="s">
        <v>57</v>
      </c>
      <c r="G84" s="4" t="s">
        <v>56</v>
      </c>
      <c r="I84" s="4">
        <v>4</v>
      </c>
      <c r="J84" s="4">
        <v>4</v>
      </c>
      <c r="K84" s="4">
        <v>4</v>
      </c>
      <c r="L84" s="4">
        <v>5</v>
      </c>
      <c r="M84" s="4">
        <v>3</v>
      </c>
      <c r="N84" s="32">
        <f t="shared" si="3"/>
        <v>4</v>
      </c>
      <c r="O84" s="25">
        <f t="shared" si="4"/>
        <v>4</v>
      </c>
      <c r="P84" s="25">
        <f t="shared" si="5"/>
        <v>0.70710678118654757</v>
      </c>
      <c r="R84" s="4">
        <v>4</v>
      </c>
    </row>
    <row r="85" spans="1:18" ht="15.75" thickBot="1" x14ac:dyDescent="0.3">
      <c r="A85" s="4" t="s">
        <v>2643</v>
      </c>
      <c r="B85" s="4" t="s">
        <v>56</v>
      </c>
      <c r="C85" s="4" t="s">
        <v>56</v>
      </c>
      <c r="D85" s="4" t="s">
        <v>56</v>
      </c>
      <c r="E85" s="4" t="s">
        <v>58</v>
      </c>
      <c r="F85" s="4" t="s">
        <v>56</v>
      </c>
      <c r="G85" s="4" t="s">
        <v>56</v>
      </c>
      <c r="I85" s="4">
        <v>4</v>
      </c>
      <c r="J85" s="4">
        <v>4</v>
      </c>
      <c r="K85" s="4">
        <v>4</v>
      </c>
      <c r="L85" s="4">
        <v>5</v>
      </c>
      <c r="M85" s="4">
        <v>4</v>
      </c>
      <c r="N85" s="32">
        <f t="shared" si="3"/>
        <v>4</v>
      </c>
      <c r="O85" s="25">
        <f t="shared" si="4"/>
        <v>4.2</v>
      </c>
      <c r="P85" s="25">
        <f t="shared" si="5"/>
        <v>0.44721359549995793</v>
      </c>
      <c r="R85" s="4">
        <v>4</v>
      </c>
    </row>
    <row r="86" spans="1:18" ht="15.75" thickBot="1" x14ac:dyDescent="0.3">
      <c r="A86" s="4" t="s">
        <v>2644</v>
      </c>
      <c r="B86" s="4" t="s">
        <v>56</v>
      </c>
      <c r="C86" s="4" t="s">
        <v>100</v>
      </c>
      <c r="D86" s="4" t="s">
        <v>100</v>
      </c>
      <c r="E86" s="4" t="s">
        <v>100</v>
      </c>
      <c r="F86" s="4" t="s">
        <v>100</v>
      </c>
      <c r="G86" s="4" t="s">
        <v>57</v>
      </c>
      <c r="I86" s="4">
        <v>4</v>
      </c>
      <c r="J86" s="4">
        <v>2</v>
      </c>
      <c r="K86" s="4">
        <v>2</v>
      </c>
      <c r="L86" s="4">
        <v>2</v>
      </c>
      <c r="M86" s="4">
        <v>2</v>
      </c>
      <c r="N86" s="32">
        <f t="shared" si="3"/>
        <v>2</v>
      </c>
      <c r="O86" s="25">
        <f t="shared" si="4"/>
        <v>2.4</v>
      </c>
      <c r="P86" s="25">
        <f t="shared" si="5"/>
        <v>0.89442719099991574</v>
      </c>
      <c r="R86" s="4">
        <v>3</v>
      </c>
    </row>
    <row r="87" spans="1:18" ht="30.75" thickBot="1" x14ac:dyDescent="0.3">
      <c r="A87" s="4" t="s">
        <v>2644</v>
      </c>
      <c r="B87" s="4" t="s">
        <v>58</v>
      </c>
      <c r="C87" s="4" t="s">
        <v>58</v>
      </c>
      <c r="D87" s="4" t="s">
        <v>58</v>
      </c>
      <c r="E87" s="4" t="s">
        <v>56</v>
      </c>
      <c r="F87" s="4" t="s">
        <v>56</v>
      </c>
      <c r="G87" s="4" t="s">
        <v>58</v>
      </c>
      <c r="I87" s="4">
        <v>5</v>
      </c>
      <c r="J87" s="4">
        <v>5</v>
      </c>
      <c r="K87" s="4">
        <v>5</v>
      </c>
      <c r="L87" s="4">
        <v>4</v>
      </c>
      <c r="M87" s="4">
        <v>4</v>
      </c>
      <c r="N87" s="32">
        <f t="shared" si="3"/>
        <v>5</v>
      </c>
      <c r="O87" s="25">
        <f t="shared" si="4"/>
        <v>4.5999999999999996</v>
      </c>
      <c r="P87" s="25">
        <f t="shared" si="5"/>
        <v>0.54772255750516674</v>
      </c>
      <c r="R87" s="4">
        <v>5</v>
      </c>
    </row>
    <row r="88" spans="1:18" ht="30.75" thickBot="1" x14ac:dyDescent="0.3">
      <c r="A88" s="4" t="s">
        <v>2600</v>
      </c>
      <c r="B88" s="4" t="s">
        <v>57</v>
      </c>
      <c r="C88" s="4" t="s">
        <v>56</v>
      </c>
      <c r="D88" s="4" t="s">
        <v>58</v>
      </c>
      <c r="E88" s="4" t="s">
        <v>56</v>
      </c>
      <c r="F88" s="4" t="s">
        <v>56</v>
      </c>
      <c r="G88" s="4" t="s">
        <v>58</v>
      </c>
      <c r="I88" s="4">
        <v>3</v>
      </c>
      <c r="J88" s="4">
        <v>4</v>
      </c>
      <c r="K88" s="4">
        <v>5</v>
      </c>
      <c r="L88" s="4">
        <v>4</v>
      </c>
      <c r="M88" s="4">
        <v>4</v>
      </c>
      <c r="N88" s="32">
        <f t="shared" si="3"/>
        <v>4</v>
      </c>
      <c r="O88" s="25">
        <f t="shared" si="4"/>
        <v>4</v>
      </c>
      <c r="P88" s="25">
        <f t="shared" si="5"/>
        <v>0.70710678118654757</v>
      </c>
      <c r="R88" s="4">
        <v>5</v>
      </c>
    </row>
    <row r="89" spans="1:18" ht="30.75" thickBot="1" x14ac:dyDescent="0.3">
      <c r="A89" s="4" t="s">
        <v>2600</v>
      </c>
      <c r="B89" s="4" t="s">
        <v>56</v>
      </c>
      <c r="C89" s="4" t="s">
        <v>58</v>
      </c>
      <c r="D89" s="4" t="s">
        <v>56</v>
      </c>
      <c r="E89" s="4" t="s">
        <v>56</v>
      </c>
      <c r="F89" s="4" t="s">
        <v>57</v>
      </c>
      <c r="G89" s="4" t="s">
        <v>58</v>
      </c>
      <c r="I89" s="4">
        <v>4</v>
      </c>
      <c r="J89" s="4">
        <v>5</v>
      </c>
      <c r="K89" s="4">
        <v>4</v>
      </c>
      <c r="L89" s="4">
        <v>4</v>
      </c>
      <c r="M89" s="4">
        <v>3</v>
      </c>
      <c r="N89" s="32">
        <f t="shared" si="3"/>
        <v>4</v>
      </c>
      <c r="O89" s="25">
        <f t="shared" si="4"/>
        <v>4</v>
      </c>
      <c r="P89" s="25">
        <f t="shared" si="5"/>
        <v>0.70710678118654757</v>
      </c>
      <c r="R89" s="4">
        <v>5</v>
      </c>
    </row>
    <row r="90" spans="1:18" ht="30.75" thickBot="1" x14ac:dyDescent="0.3">
      <c r="A90" s="4" t="s">
        <v>2601</v>
      </c>
      <c r="B90" s="4" t="s">
        <v>56</v>
      </c>
      <c r="C90" s="4" t="s">
        <v>58</v>
      </c>
      <c r="D90" s="4" t="s">
        <v>56</v>
      </c>
      <c r="E90" s="4" t="s">
        <v>58</v>
      </c>
      <c r="F90" s="4" t="s">
        <v>56</v>
      </c>
      <c r="G90" s="4" t="s">
        <v>58</v>
      </c>
      <c r="I90" s="4">
        <v>4</v>
      </c>
      <c r="J90" s="4">
        <v>5</v>
      </c>
      <c r="K90" s="4">
        <v>4</v>
      </c>
      <c r="L90" s="4">
        <v>5</v>
      </c>
      <c r="M90" s="4">
        <v>4</v>
      </c>
      <c r="N90" s="32">
        <f t="shared" si="3"/>
        <v>4</v>
      </c>
      <c r="O90" s="25">
        <f t="shared" si="4"/>
        <v>4.4000000000000004</v>
      </c>
      <c r="P90" s="25">
        <f t="shared" si="5"/>
        <v>0.54772255750516674</v>
      </c>
      <c r="R90" s="4">
        <v>5</v>
      </c>
    </row>
    <row r="91" spans="1:18" ht="30.75" thickBot="1" x14ac:dyDescent="0.3">
      <c r="A91" s="4" t="s">
        <v>2601</v>
      </c>
      <c r="B91" s="4" t="s">
        <v>56</v>
      </c>
      <c r="C91" s="4" t="s">
        <v>58</v>
      </c>
      <c r="D91" s="4" t="s">
        <v>56</v>
      </c>
      <c r="E91" s="4" t="s">
        <v>58</v>
      </c>
      <c r="F91" s="4" t="s">
        <v>56</v>
      </c>
      <c r="G91" s="4" t="s">
        <v>58</v>
      </c>
      <c r="I91" s="4">
        <v>4</v>
      </c>
      <c r="J91" s="4">
        <v>5</v>
      </c>
      <c r="K91" s="4">
        <v>4</v>
      </c>
      <c r="L91" s="4">
        <v>5</v>
      </c>
      <c r="M91" s="4">
        <v>4</v>
      </c>
      <c r="N91" s="32">
        <f t="shared" si="3"/>
        <v>4</v>
      </c>
      <c r="O91" s="25">
        <f t="shared" si="4"/>
        <v>4.4000000000000004</v>
      </c>
      <c r="P91" s="25">
        <f t="shared" si="5"/>
        <v>0.54772255750516674</v>
      </c>
      <c r="R91" s="4">
        <v>5</v>
      </c>
    </row>
    <row r="92" spans="1:18" ht="15.75" thickBot="1" x14ac:dyDescent="0.3">
      <c r="A92" s="4" t="s">
        <v>2602</v>
      </c>
      <c r="B92" s="4" t="s">
        <v>56</v>
      </c>
      <c r="C92" s="4" t="s">
        <v>57</v>
      </c>
      <c r="D92" s="4" t="s">
        <v>56</v>
      </c>
      <c r="E92" s="4" t="s">
        <v>58</v>
      </c>
      <c r="F92" s="4" t="s">
        <v>56</v>
      </c>
      <c r="G92" s="4" t="s">
        <v>57</v>
      </c>
      <c r="I92" s="4">
        <v>4</v>
      </c>
      <c r="J92" s="4">
        <v>3</v>
      </c>
      <c r="K92" s="4">
        <v>4</v>
      </c>
      <c r="L92" s="4">
        <v>5</v>
      </c>
      <c r="M92" s="4">
        <v>4</v>
      </c>
      <c r="N92" s="32">
        <f t="shared" si="3"/>
        <v>4</v>
      </c>
      <c r="O92" s="25">
        <f t="shared" si="4"/>
        <v>4</v>
      </c>
      <c r="P92" s="25">
        <f t="shared" si="5"/>
        <v>0.70710678118654757</v>
      </c>
      <c r="R92" s="4">
        <v>3</v>
      </c>
    </row>
    <row r="93" spans="1:18" ht="15.75" thickBot="1" x14ac:dyDescent="0.3">
      <c r="A93" s="4" t="s">
        <v>2602</v>
      </c>
      <c r="B93" s="4" t="s">
        <v>56</v>
      </c>
      <c r="C93" s="4" t="s">
        <v>57</v>
      </c>
      <c r="D93" s="4" t="s">
        <v>56</v>
      </c>
      <c r="E93" s="4" t="s">
        <v>56</v>
      </c>
      <c r="F93" s="4" t="s">
        <v>57</v>
      </c>
      <c r="G93" s="4" t="s">
        <v>56</v>
      </c>
      <c r="I93" s="4">
        <v>4</v>
      </c>
      <c r="J93" s="4">
        <v>3</v>
      </c>
      <c r="K93" s="4">
        <v>4</v>
      </c>
      <c r="L93" s="4">
        <v>4</v>
      </c>
      <c r="M93" s="4">
        <v>3</v>
      </c>
      <c r="N93" s="32">
        <f t="shared" si="3"/>
        <v>4</v>
      </c>
      <c r="O93" s="25">
        <f t="shared" si="4"/>
        <v>3.6</v>
      </c>
      <c r="P93" s="25">
        <f t="shared" si="5"/>
        <v>0.54772255750516674</v>
      </c>
      <c r="R93" s="4">
        <v>4</v>
      </c>
    </row>
    <row r="94" spans="1:18" ht="15.75" thickBot="1" x14ac:dyDescent="0.3">
      <c r="A94" s="4" t="s">
        <v>2603</v>
      </c>
      <c r="B94" s="4" t="s">
        <v>56</v>
      </c>
      <c r="C94" s="4" t="s">
        <v>56</v>
      </c>
      <c r="D94" s="4" t="s">
        <v>58</v>
      </c>
      <c r="E94" s="4" t="s">
        <v>56</v>
      </c>
      <c r="F94" s="4" t="s">
        <v>58</v>
      </c>
      <c r="G94" s="4" t="s">
        <v>56</v>
      </c>
      <c r="I94" s="4">
        <v>4</v>
      </c>
      <c r="J94" s="4">
        <v>4</v>
      </c>
      <c r="K94" s="4">
        <v>5</v>
      </c>
      <c r="L94" s="4">
        <v>4</v>
      </c>
      <c r="M94" s="4">
        <v>5</v>
      </c>
      <c r="N94" s="32">
        <f t="shared" si="3"/>
        <v>4</v>
      </c>
      <c r="O94" s="25">
        <f t="shared" si="4"/>
        <v>4.4000000000000004</v>
      </c>
      <c r="P94" s="25">
        <f t="shared" si="5"/>
        <v>0.54772255750516674</v>
      </c>
      <c r="R94" s="4">
        <v>4</v>
      </c>
    </row>
    <row r="95" spans="1:18" ht="15.75" thickBot="1" x14ac:dyDescent="0.3">
      <c r="A95" s="4" t="s">
        <v>2603</v>
      </c>
      <c r="B95" s="4" t="s">
        <v>56</v>
      </c>
      <c r="C95" s="4" t="s">
        <v>56</v>
      </c>
      <c r="D95" s="4" t="s">
        <v>57</v>
      </c>
      <c r="E95" s="4" t="s">
        <v>56</v>
      </c>
      <c r="F95" s="4" t="s">
        <v>56</v>
      </c>
      <c r="G95" s="4" t="s">
        <v>57</v>
      </c>
      <c r="I95" s="4">
        <v>4</v>
      </c>
      <c r="J95" s="4">
        <v>4</v>
      </c>
      <c r="K95" s="4">
        <v>3</v>
      </c>
      <c r="L95" s="4">
        <v>4</v>
      </c>
      <c r="M95" s="4">
        <v>4</v>
      </c>
      <c r="N95" s="32">
        <f t="shared" si="3"/>
        <v>4</v>
      </c>
      <c r="O95" s="25">
        <f t="shared" si="4"/>
        <v>3.8</v>
      </c>
      <c r="P95" s="25">
        <f t="shared" si="5"/>
        <v>0.44721359549995715</v>
      </c>
      <c r="R95" s="4">
        <v>3</v>
      </c>
    </row>
    <row r="96" spans="1:18" ht="30.75" thickBot="1" x14ac:dyDescent="0.3">
      <c r="A96" s="4" t="s">
        <v>2604</v>
      </c>
      <c r="B96" s="4" t="s">
        <v>56</v>
      </c>
      <c r="C96" s="4" t="s">
        <v>58</v>
      </c>
      <c r="D96" s="4" t="s">
        <v>56</v>
      </c>
      <c r="E96" s="4" t="s">
        <v>58</v>
      </c>
      <c r="F96" s="4" t="s">
        <v>58</v>
      </c>
      <c r="G96" s="4" t="s">
        <v>58</v>
      </c>
      <c r="I96" s="4">
        <v>4</v>
      </c>
      <c r="J96" s="4">
        <v>5</v>
      </c>
      <c r="K96" s="4">
        <v>4</v>
      </c>
      <c r="L96" s="4">
        <v>5</v>
      </c>
      <c r="M96" s="4">
        <v>5</v>
      </c>
      <c r="N96" s="32">
        <f t="shared" si="3"/>
        <v>5</v>
      </c>
      <c r="O96" s="25">
        <f t="shared" si="4"/>
        <v>4.5999999999999996</v>
      </c>
      <c r="P96" s="25">
        <f t="shared" si="5"/>
        <v>0.54772255750516674</v>
      </c>
      <c r="R96" s="4">
        <v>5</v>
      </c>
    </row>
    <row r="97" spans="1:18" ht="30.75" thickBot="1" x14ac:dyDescent="0.3">
      <c r="A97" s="4" t="s">
        <v>2604</v>
      </c>
      <c r="B97" s="4" t="s">
        <v>58</v>
      </c>
      <c r="C97" s="4" t="s">
        <v>56</v>
      </c>
      <c r="D97" s="4" t="s">
        <v>58</v>
      </c>
      <c r="E97" s="4" t="s">
        <v>56</v>
      </c>
      <c r="F97" s="4" t="s">
        <v>58</v>
      </c>
      <c r="G97" s="4" t="s">
        <v>58</v>
      </c>
      <c r="I97" s="4">
        <v>5</v>
      </c>
      <c r="J97" s="4">
        <v>4</v>
      </c>
      <c r="K97" s="4">
        <v>5</v>
      </c>
      <c r="L97" s="4">
        <v>4</v>
      </c>
      <c r="M97" s="4">
        <v>5</v>
      </c>
      <c r="N97" s="32">
        <f t="shared" si="3"/>
        <v>5</v>
      </c>
      <c r="O97" s="25">
        <f t="shared" si="4"/>
        <v>4.5999999999999996</v>
      </c>
      <c r="P97" s="25">
        <f t="shared" si="5"/>
        <v>0.54772255750516674</v>
      </c>
      <c r="R97" s="4">
        <v>5</v>
      </c>
    </row>
    <row r="98" spans="1:18" x14ac:dyDescent="0.25">
      <c r="N98" s="32" t="s">
        <v>3000</v>
      </c>
    </row>
    <row r="99" spans="1:18" x14ac:dyDescent="0.25">
      <c r="A99" s="28" t="s">
        <v>2991</v>
      </c>
      <c r="I99" s="25">
        <f>MEDIAN(I2:I97)</f>
        <v>4</v>
      </c>
      <c r="J99" s="25">
        <f t="shared" ref="J99:M99" si="6">MEDIAN(J2:J97)</f>
        <v>4</v>
      </c>
      <c r="K99" s="25">
        <f t="shared" si="6"/>
        <v>4</v>
      </c>
      <c r="L99" s="25">
        <f t="shared" si="6"/>
        <v>4</v>
      </c>
      <c r="M99" s="25">
        <f t="shared" si="6"/>
        <v>4</v>
      </c>
      <c r="N99" s="32">
        <f>AVERAGE(I99:M99)</f>
        <v>4</v>
      </c>
      <c r="R99" s="25">
        <f>MEDIAN(R2:R97)</f>
        <v>4</v>
      </c>
    </row>
    <row r="100" spans="1:18" x14ac:dyDescent="0.25">
      <c r="A100" s="29" t="s">
        <v>2992</v>
      </c>
      <c r="I100" s="25">
        <f>AVERAGE(I2:I97)</f>
        <v>3.9791666666666665</v>
      </c>
      <c r="J100" s="25">
        <f t="shared" ref="J100:M100" si="7">AVERAGE(J2:J97)</f>
        <v>4.072916666666667</v>
      </c>
      <c r="K100" s="25">
        <f t="shared" si="7"/>
        <v>3.9375</v>
      </c>
      <c r="L100" s="25">
        <f t="shared" si="7"/>
        <v>4.083333333333333</v>
      </c>
      <c r="M100" s="25">
        <f t="shared" si="7"/>
        <v>3.9270833333333335</v>
      </c>
      <c r="N100" s="32">
        <f t="shared" ref="N100:N101" si="8">AVERAGE(I100:M100)</f>
        <v>4</v>
      </c>
      <c r="R100" s="25">
        <f>AVERAGE(R2:R97)</f>
        <v>4.1875</v>
      </c>
    </row>
    <row r="101" spans="1:18" x14ac:dyDescent="0.25">
      <c r="A101" s="29" t="s">
        <v>2993</v>
      </c>
      <c r="I101" s="25">
        <f>STDEV(I2:I97)</f>
        <v>0.61523066562861095</v>
      </c>
      <c r="J101" s="25">
        <f t="shared" ref="J101:M101" si="9">STDEV(J2:J97)</f>
        <v>0.79795517176113984</v>
      </c>
      <c r="K101" s="25">
        <f t="shared" si="9"/>
        <v>0.88034084308295046</v>
      </c>
      <c r="L101" s="25">
        <f t="shared" si="9"/>
        <v>0.7768582701689053</v>
      </c>
      <c r="M101" s="25">
        <f t="shared" si="9"/>
        <v>0.95415756909782246</v>
      </c>
      <c r="N101" s="32">
        <f t="shared" si="8"/>
        <v>0.80490850394788571</v>
      </c>
      <c r="R101" s="25">
        <f>STDEV(R2:R97)</f>
        <v>0.78556047708492482</v>
      </c>
    </row>
  </sheetData>
  <sortState ref="A2:G97">
    <sortCondition ref="A2:A97"/>
  </sortState>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9"/>
  <sheetViews>
    <sheetView topLeftCell="A99" workbookViewId="0">
      <selection activeCell="A2" sqref="A2:Q115"/>
    </sheetView>
  </sheetViews>
  <sheetFormatPr defaultRowHeight="15" x14ac:dyDescent="0.25"/>
  <sheetData>
    <row r="1" spans="1:17" ht="195.75" thickBot="1" x14ac:dyDescent="0.3">
      <c r="A1" s="4" t="s">
        <v>2981</v>
      </c>
      <c r="B1" s="4" t="s">
        <v>2982</v>
      </c>
      <c r="C1" s="4" t="s">
        <v>2983</v>
      </c>
      <c r="D1" s="4" t="s">
        <v>2984</v>
      </c>
      <c r="E1" s="4" t="s">
        <v>2985</v>
      </c>
      <c r="F1" s="4" t="s">
        <v>2986</v>
      </c>
      <c r="G1" s="4" t="s">
        <v>2987</v>
      </c>
      <c r="H1" s="4"/>
      <c r="I1" s="4" t="s">
        <v>2994</v>
      </c>
      <c r="J1" s="4" t="s">
        <v>2995</v>
      </c>
      <c r="K1" s="4" t="s">
        <v>2996</v>
      </c>
      <c r="L1" s="4" t="s">
        <v>2997</v>
      </c>
      <c r="M1" s="4" t="s">
        <v>2998</v>
      </c>
      <c r="Q1" s="4" t="s">
        <v>2999</v>
      </c>
    </row>
    <row r="2" spans="1:17" ht="30.75" thickBot="1" x14ac:dyDescent="0.3">
      <c r="A2" s="4" t="s">
        <v>2652</v>
      </c>
      <c r="B2" s="4" t="s">
        <v>56</v>
      </c>
      <c r="C2" s="4" t="s">
        <v>58</v>
      </c>
      <c r="D2" s="4" t="s">
        <v>56</v>
      </c>
      <c r="E2" s="4" t="s">
        <v>58</v>
      </c>
      <c r="F2" s="4" t="s">
        <v>56</v>
      </c>
      <c r="G2" s="4" t="s">
        <v>58</v>
      </c>
      <c r="I2" s="4">
        <v>4</v>
      </c>
      <c r="J2" s="4">
        <v>5</v>
      </c>
      <c r="K2" s="4">
        <v>4</v>
      </c>
      <c r="L2" s="4">
        <v>5</v>
      </c>
      <c r="M2" s="4">
        <v>4</v>
      </c>
      <c r="Q2" s="4">
        <v>5</v>
      </c>
    </row>
    <row r="3" spans="1:17" ht="30.75" thickBot="1" x14ac:dyDescent="0.3">
      <c r="A3" s="4" t="s">
        <v>2652</v>
      </c>
      <c r="B3" s="4" t="s">
        <v>56</v>
      </c>
      <c r="C3" s="4" t="s">
        <v>58</v>
      </c>
      <c r="D3" s="4" t="s">
        <v>56</v>
      </c>
      <c r="E3" s="4" t="s">
        <v>58</v>
      </c>
      <c r="F3" s="4" t="s">
        <v>56</v>
      </c>
      <c r="G3" s="4" t="s">
        <v>58</v>
      </c>
      <c r="I3" s="4">
        <v>4</v>
      </c>
      <c r="J3" s="4">
        <v>5</v>
      </c>
      <c r="K3" s="4">
        <v>4</v>
      </c>
      <c r="L3" s="4">
        <v>5</v>
      </c>
      <c r="M3" s="4">
        <v>4</v>
      </c>
      <c r="Q3" s="4">
        <v>5</v>
      </c>
    </row>
    <row r="4" spans="1:17" ht="30.75" thickBot="1" x14ac:dyDescent="0.3">
      <c r="A4" s="4" t="s">
        <v>2661</v>
      </c>
      <c r="B4" s="4" t="s">
        <v>56</v>
      </c>
      <c r="C4" s="4" t="s">
        <v>58</v>
      </c>
      <c r="D4" s="4" t="s">
        <v>56</v>
      </c>
      <c r="E4" s="4" t="s">
        <v>58</v>
      </c>
      <c r="F4" s="4" t="s">
        <v>56</v>
      </c>
      <c r="G4" s="4" t="s">
        <v>58</v>
      </c>
      <c r="I4" s="4">
        <v>4</v>
      </c>
      <c r="J4" s="4">
        <v>5</v>
      </c>
      <c r="K4" s="4">
        <v>4</v>
      </c>
      <c r="L4" s="4">
        <v>5</v>
      </c>
      <c r="M4" s="4">
        <v>4</v>
      </c>
      <c r="Q4" s="4">
        <v>5</v>
      </c>
    </row>
    <row r="5" spans="1:17" ht="30.75" thickBot="1" x14ac:dyDescent="0.3">
      <c r="A5" s="4" t="s">
        <v>2661</v>
      </c>
      <c r="B5" s="4" t="s">
        <v>58</v>
      </c>
      <c r="C5" s="4" t="s">
        <v>56</v>
      </c>
      <c r="D5" s="4" t="s">
        <v>56</v>
      </c>
      <c r="E5" s="4" t="s">
        <v>58</v>
      </c>
      <c r="F5" s="4" t="s">
        <v>56</v>
      </c>
      <c r="G5" s="4" t="s">
        <v>58</v>
      </c>
      <c r="I5" s="4">
        <v>5</v>
      </c>
      <c r="J5" s="4">
        <v>4</v>
      </c>
      <c r="K5" s="4">
        <v>4</v>
      </c>
      <c r="L5" s="4">
        <v>5</v>
      </c>
      <c r="M5" s="4">
        <v>4</v>
      </c>
      <c r="Q5" s="4">
        <v>5</v>
      </c>
    </row>
    <row r="6" spans="1:17" ht="30.75" thickBot="1" x14ac:dyDescent="0.3">
      <c r="A6" s="4" t="s">
        <v>2662</v>
      </c>
      <c r="B6" s="4" t="s">
        <v>56</v>
      </c>
      <c r="C6" s="4" t="s">
        <v>58</v>
      </c>
      <c r="D6" s="4" t="s">
        <v>56</v>
      </c>
      <c r="E6" s="4" t="s">
        <v>56</v>
      </c>
      <c r="F6" s="4" t="s">
        <v>58</v>
      </c>
      <c r="G6" s="4" t="s">
        <v>56</v>
      </c>
      <c r="I6" s="4">
        <v>4</v>
      </c>
      <c r="J6" s="4">
        <v>5</v>
      </c>
      <c r="K6" s="4">
        <v>4</v>
      </c>
      <c r="L6" s="4">
        <v>4</v>
      </c>
      <c r="M6" s="4">
        <v>5</v>
      </c>
      <c r="Q6" s="4">
        <v>4</v>
      </c>
    </row>
    <row r="7" spans="1:17" ht="30.75" thickBot="1" x14ac:dyDescent="0.3">
      <c r="A7" s="4" t="s">
        <v>2662</v>
      </c>
      <c r="B7" s="4" t="s">
        <v>56</v>
      </c>
      <c r="C7" s="4" t="s">
        <v>58</v>
      </c>
      <c r="D7" s="4" t="s">
        <v>56</v>
      </c>
      <c r="E7" s="4" t="s">
        <v>56</v>
      </c>
      <c r="F7" s="4" t="s">
        <v>58</v>
      </c>
      <c r="G7" s="4" t="s">
        <v>56</v>
      </c>
      <c r="I7" s="4">
        <v>4</v>
      </c>
      <c r="J7" s="4">
        <v>5</v>
      </c>
      <c r="K7" s="4">
        <v>4</v>
      </c>
      <c r="L7" s="4">
        <v>4</v>
      </c>
      <c r="M7" s="4">
        <v>5</v>
      </c>
      <c r="Q7" s="4">
        <v>4</v>
      </c>
    </row>
    <row r="8" spans="1:17" ht="30.75" thickBot="1" x14ac:dyDescent="0.3">
      <c r="A8" s="4" t="s">
        <v>2664</v>
      </c>
      <c r="B8" s="4" t="s">
        <v>58</v>
      </c>
      <c r="C8" s="4" t="s">
        <v>56</v>
      </c>
      <c r="D8" s="4" t="s">
        <v>56</v>
      </c>
      <c r="E8" s="4" t="s">
        <v>56</v>
      </c>
      <c r="F8" s="4" t="s">
        <v>101</v>
      </c>
      <c r="G8" s="4" t="s">
        <v>56</v>
      </c>
      <c r="I8" s="4">
        <v>5</v>
      </c>
      <c r="J8" s="4">
        <v>4</v>
      </c>
      <c r="K8" s="4">
        <v>4</v>
      </c>
      <c r="L8" s="4">
        <v>4</v>
      </c>
      <c r="M8" s="4">
        <v>1</v>
      </c>
      <c r="Q8" s="4">
        <v>4</v>
      </c>
    </row>
    <row r="9" spans="1:17" ht="30.75" thickBot="1" x14ac:dyDescent="0.3">
      <c r="A9" s="4" t="s">
        <v>2664</v>
      </c>
      <c r="B9" s="4" t="s">
        <v>101</v>
      </c>
      <c r="C9" s="4" t="s">
        <v>57</v>
      </c>
      <c r="D9" s="4" t="s">
        <v>56</v>
      </c>
      <c r="E9" s="4" t="s">
        <v>56</v>
      </c>
      <c r="F9" s="4" t="s">
        <v>101</v>
      </c>
      <c r="G9" s="4" t="s">
        <v>57</v>
      </c>
      <c r="I9" s="4">
        <v>1</v>
      </c>
      <c r="J9" s="4">
        <v>3</v>
      </c>
      <c r="K9" s="4">
        <v>4</v>
      </c>
      <c r="L9" s="4">
        <v>4</v>
      </c>
      <c r="M9" s="4">
        <v>1</v>
      </c>
      <c r="Q9" s="4">
        <v>3</v>
      </c>
    </row>
    <row r="10" spans="1:17" ht="30.75" thickBot="1" x14ac:dyDescent="0.3">
      <c r="A10" s="4" t="s">
        <v>2665</v>
      </c>
      <c r="B10" s="4" t="s">
        <v>56</v>
      </c>
      <c r="C10" s="4" t="s">
        <v>56</v>
      </c>
      <c r="D10" s="4" t="s">
        <v>58</v>
      </c>
      <c r="E10" s="4" t="s">
        <v>58</v>
      </c>
      <c r="F10" s="4" t="s">
        <v>56</v>
      </c>
      <c r="G10" s="4" t="s">
        <v>58</v>
      </c>
      <c r="I10" s="4">
        <v>4</v>
      </c>
      <c r="J10" s="4">
        <v>4</v>
      </c>
      <c r="K10" s="4">
        <v>5</v>
      </c>
      <c r="L10" s="4">
        <v>5</v>
      </c>
      <c r="M10" s="4">
        <v>4</v>
      </c>
      <c r="Q10" s="4">
        <v>5</v>
      </c>
    </row>
    <row r="11" spans="1:17" ht="30.75" thickBot="1" x14ac:dyDescent="0.3">
      <c r="A11" s="4" t="s">
        <v>2665</v>
      </c>
      <c r="B11" s="4" t="s">
        <v>56</v>
      </c>
      <c r="C11" s="4" t="s">
        <v>58</v>
      </c>
      <c r="D11" s="4" t="s">
        <v>56</v>
      </c>
      <c r="E11" s="4" t="s">
        <v>56</v>
      </c>
      <c r="F11" s="4" t="s">
        <v>56</v>
      </c>
      <c r="G11" s="4" t="s">
        <v>58</v>
      </c>
      <c r="I11" s="4">
        <v>4</v>
      </c>
      <c r="J11" s="4">
        <v>5</v>
      </c>
      <c r="K11" s="4">
        <v>4</v>
      </c>
      <c r="L11" s="4">
        <v>4</v>
      </c>
      <c r="M11" s="4">
        <v>4</v>
      </c>
      <c r="Q11" s="4">
        <v>5</v>
      </c>
    </row>
    <row r="12" spans="1:17" ht="30.75" thickBot="1" x14ac:dyDescent="0.3">
      <c r="A12" s="4" t="s">
        <v>2666</v>
      </c>
      <c r="B12" s="4" t="s">
        <v>58</v>
      </c>
      <c r="C12" s="4" t="s">
        <v>56</v>
      </c>
      <c r="D12" s="4" t="s">
        <v>56</v>
      </c>
      <c r="E12" s="4" t="s">
        <v>58</v>
      </c>
      <c r="F12" s="4" t="s">
        <v>56</v>
      </c>
      <c r="G12" s="4" t="s">
        <v>56</v>
      </c>
      <c r="I12" s="4">
        <v>5</v>
      </c>
      <c r="J12" s="4">
        <v>4</v>
      </c>
      <c r="K12" s="4">
        <v>4</v>
      </c>
      <c r="L12" s="4">
        <v>5</v>
      </c>
      <c r="M12" s="4">
        <v>4</v>
      </c>
      <c r="Q12" s="4">
        <v>4</v>
      </c>
    </row>
    <row r="13" spans="1:17" ht="30.75" thickBot="1" x14ac:dyDescent="0.3">
      <c r="A13" s="4" t="s">
        <v>2666</v>
      </c>
      <c r="B13" s="4" t="s">
        <v>56</v>
      </c>
      <c r="C13" s="4" t="s">
        <v>56</v>
      </c>
      <c r="D13" s="4" t="s">
        <v>58</v>
      </c>
      <c r="E13" s="4" t="s">
        <v>56</v>
      </c>
      <c r="F13" s="4" t="s">
        <v>56</v>
      </c>
      <c r="G13" s="4" t="s">
        <v>56</v>
      </c>
      <c r="I13" s="4">
        <v>4</v>
      </c>
      <c r="J13" s="4">
        <v>4</v>
      </c>
      <c r="K13" s="4">
        <v>5</v>
      </c>
      <c r="L13" s="4">
        <v>4</v>
      </c>
      <c r="M13" s="4">
        <v>4</v>
      </c>
      <c r="Q13" s="4">
        <v>4</v>
      </c>
    </row>
    <row r="14" spans="1:17" ht="30.75" thickBot="1" x14ac:dyDescent="0.3">
      <c r="A14" s="4" t="s">
        <v>2667</v>
      </c>
      <c r="B14" s="4" t="s">
        <v>56</v>
      </c>
      <c r="C14" s="4" t="s">
        <v>58</v>
      </c>
      <c r="D14" s="4" t="s">
        <v>58</v>
      </c>
      <c r="E14" s="4" t="s">
        <v>56</v>
      </c>
      <c r="F14" s="4" t="s">
        <v>58</v>
      </c>
      <c r="G14" s="4" t="s">
        <v>58</v>
      </c>
      <c r="I14" s="4">
        <v>4</v>
      </c>
      <c r="J14" s="4">
        <v>5</v>
      </c>
      <c r="K14" s="4">
        <v>5</v>
      </c>
      <c r="L14" s="4">
        <v>4</v>
      </c>
      <c r="M14" s="4">
        <v>5</v>
      </c>
      <c r="Q14" s="4">
        <v>5</v>
      </c>
    </row>
    <row r="15" spans="1:17" ht="30.75" thickBot="1" x14ac:dyDescent="0.3">
      <c r="A15" s="4" t="s">
        <v>2667</v>
      </c>
      <c r="B15" s="4" t="s">
        <v>56</v>
      </c>
      <c r="C15" s="4" t="s">
        <v>56</v>
      </c>
      <c r="D15" s="4" t="s">
        <v>56</v>
      </c>
      <c r="E15" s="4" t="s">
        <v>58</v>
      </c>
      <c r="F15" s="4" t="s">
        <v>56</v>
      </c>
      <c r="G15" s="4" t="s">
        <v>56</v>
      </c>
      <c r="I15" s="4">
        <v>4</v>
      </c>
      <c r="J15" s="4">
        <v>4</v>
      </c>
      <c r="K15" s="4">
        <v>4</v>
      </c>
      <c r="L15" s="4">
        <v>5</v>
      </c>
      <c r="M15" s="4">
        <v>4</v>
      </c>
      <c r="Q15" s="4">
        <v>4</v>
      </c>
    </row>
    <row r="16" spans="1:17" ht="30.75" thickBot="1" x14ac:dyDescent="0.3">
      <c r="A16" s="4" t="s">
        <v>2668</v>
      </c>
      <c r="B16" s="4" t="s">
        <v>56</v>
      </c>
      <c r="C16" s="4" t="s">
        <v>58</v>
      </c>
      <c r="D16" s="4" t="s">
        <v>56</v>
      </c>
      <c r="E16" s="4" t="s">
        <v>58</v>
      </c>
      <c r="F16" s="4" t="s">
        <v>56</v>
      </c>
      <c r="G16" s="4" t="s">
        <v>58</v>
      </c>
      <c r="I16" s="4">
        <v>4</v>
      </c>
      <c r="J16" s="4">
        <v>5</v>
      </c>
      <c r="K16" s="4">
        <v>4</v>
      </c>
      <c r="L16" s="4">
        <v>5</v>
      </c>
      <c r="M16" s="4">
        <v>4</v>
      </c>
      <c r="Q16" s="4">
        <v>5</v>
      </c>
    </row>
    <row r="17" spans="1:17" ht="30.75" thickBot="1" x14ac:dyDescent="0.3">
      <c r="A17" s="4" t="s">
        <v>2668</v>
      </c>
      <c r="B17" s="4" t="s">
        <v>58</v>
      </c>
      <c r="C17" s="4" t="s">
        <v>56</v>
      </c>
      <c r="D17" s="4" t="s">
        <v>56</v>
      </c>
      <c r="E17" s="4" t="s">
        <v>58</v>
      </c>
      <c r="F17" s="4" t="s">
        <v>100</v>
      </c>
      <c r="G17" s="4" t="s">
        <v>56</v>
      </c>
      <c r="I17" s="4">
        <v>5</v>
      </c>
      <c r="J17" s="4">
        <v>4</v>
      </c>
      <c r="K17" s="4">
        <v>4</v>
      </c>
      <c r="L17" s="4">
        <v>5</v>
      </c>
      <c r="M17" s="4">
        <v>2</v>
      </c>
      <c r="Q17" s="4">
        <v>4</v>
      </c>
    </row>
    <row r="18" spans="1:17" ht="15.75" thickBot="1" x14ac:dyDescent="0.3">
      <c r="A18" s="4" t="s">
        <v>2669</v>
      </c>
      <c r="B18" s="4" t="s">
        <v>56</v>
      </c>
      <c r="C18" s="4" t="s">
        <v>56</v>
      </c>
      <c r="D18" s="4" t="s">
        <v>57</v>
      </c>
      <c r="E18" s="4" t="s">
        <v>56</v>
      </c>
      <c r="F18" s="4" t="s">
        <v>57</v>
      </c>
      <c r="G18" s="4" t="s">
        <v>56</v>
      </c>
      <c r="I18" s="4">
        <v>4</v>
      </c>
      <c r="J18" s="4">
        <v>4</v>
      </c>
      <c r="K18" s="4">
        <v>3</v>
      </c>
      <c r="L18" s="4">
        <v>4</v>
      </c>
      <c r="M18" s="4">
        <v>3</v>
      </c>
      <c r="Q18" s="4">
        <v>4</v>
      </c>
    </row>
    <row r="19" spans="1:17" ht="15.75" thickBot="1" x14ac:dyDescent="0.3">
      <c r="A19" s="4" t="s">
        <v>2669</v>
      </c>
      <c r="B19" s="4" t="s">
        <v>56</v>
      </c>
      <c r="C19" s="4" t="s">
        <v>56</v>
      </c>
      <c r="D19" s="4" t="s">
        <v>56</v>
      </c>
      <c r="E19" s="4" t="s">
        <v>56</v>
      </c>
      <c r="F19" s="4" t="s">
        <v>56</v>
      </c>
      <c r="G19" s="4" t="s">
        <v>56</v>
      </c>
      <c r="I19" s="4">
        <v>4</v>
      </c>
      <c r="J19" s="4">
        <v>4</v>
      </c>
      <c r="K19" s="4">
        <v>4</v>
      </c>
      <c r="L19" s="4">
        <v>4</v>
      </c>
      <c r="M19" s="4">
        <v>4</v>
      </c>
      <c r="Q19" s="4">
        <v>4</v>
      </c>
    </row>
    <row r="20" spans="1:17" ht="30.75" thickBot="1" x14ac:dyDescent="0.3">
      <c r="A20" s="4" t="s">
        <v>2670</v>
      </c>
      <c r="B20" s="4" t="s">
        <v>56</v>
      </c>
      <c r="C20" s="4" t="s">
        <v>57</v>
      </c>
      <c r="D20" s="4" t="s">
        <v>58</v>
      </c>
      <c r="E20" s="4" t="s">
        <v>56</v>
      </c>
      <c r="F20" s="4" t="s">
        <v>57</v>
      </c>
      <c r="G20" s="4" t="s">
        <v>56</v>
      </c>
      <c r="I20" s="4">
        <v>4</v>
      </c>
      <c r="J20" s="4">
        <v>3</v>
      </c>
      <c r="K20" s="4">
        <v>5</v>
      </c>
      <c r="L20" s="4">
        <v>4</v>
      </c>
      <c r="M20" s="4">
        <v>3</v>
      </c>
      <c r="Q20" s="4">
        <v>4</v>
      </c>
    </row>
    <row r="21" spans="1:17" ht="30.75" thickBot="1" x14ac:dyDescent="0.3">
      <c r="A21" s="4" t="s">
        <v>2670</v>
      </c>
      <c r="B21" s="4" t="s">
        <v>57</v>
      </c>
      <c r="C21" s="4" t="s">
        <v>56</v>
      </c>
      <c r="D21" s="4" t="s">
        <v>57</v>
      </c>
      <c r="E21" s="4" t="s">
        <v>58</v>
      </c>
      <c r="F21" s="4" t="s">
        <v>56</v>
      </c>
      <c r="G21" s="4" t="s">
        <v>57</v>
      </c>
      <c r="I21" s="4">
        <v>3</v>
      </c>
      <c r="J21" s="4">
        <v>4</v>
      </c>
      <c r="K21" s="4">
        <v>3</v>
      </c>
      <c r="L21" s="4">
        <v>5</v>
      </c>
      <c r="M21" s="4">
        <v>4</v>
      </c>
      <c r="Q21" s="4">
        <v>3</v>
      </c>
    </row>
    <row r="22" spans="1:17" ht="30.75" thickBot="1" x14ac:dyDescent="0.3">
      <c r="A22" s="4" t="s">
        <v>2653</v>
      </c>
      <c r="B22" s="4" t="s">
        <v>56</v>
      </c>
      <c r="C22" s="4" t="s">
        <v>56</v>
      </c>
      <c r="D22" s="4" t="s">
        <v>58</v>
      </c>
      <c r="E22" s="4" t="s">
        <v>58</v>
      </c>
      <c r="F22" s="4" t="s">
        <v>58</v>
      </c>
      <c r="G22" s="4" t="s">
        <v>56</v>
      </c>
      <c r="I22" s="4">
        <v>4</v>
      </c>
      <c r="J22" s="4">
        <v>4</v>
      </c>
      <c r="K22" s="4">
        <v>5</v>
      </c>
      <c r="L22" s="4">
        <v>5</v>
      </c>
      <c r="M22" s="4">
        <v>5</v>
      </c>
      <c r="Q22" s="4">
        <v>4</v>
      </c>
    </row>
    <row r="23" spans="1:17" ht="30.75" thickBot="1" x14ac:dyDescent="0.3">
      <c r="A23" s="4" t="s">
        <v>2653</v>
      </c>
      <c r="B23" s="4" t="s">
        <v>58</v>
      </c>
      <c r="C23" s="4" t="s">
        <v>58</v>
      </c>
      <c r="D23" s="4" t="s">
        <v>56</v>
      </c>
      <c r="E23" s="4" t="s">
        <v>58</v>
      </c>
      <c r="F23" s="4" t="s">
        <v>58</v>
      </c>
      <c r="G23" s="4" t="s">
        <v>58</v>
      </c>
      <c r="I23" s="4">
        <v>5</v>
      </c>
      <c r="J23" s="4">
        <v>5</v>
      </c>
      <c r="K23" s="4">
        <v>4</v>
      </c>
      <c r="L23" s="4">
        <v>5</v>
      </c>
      <c r="M23" s="4">
        <v>5</v>
      </c>
      <c r="Q23" s="4">
        <v>5</v>
      </c>
    </row>
    <row r="24" spans="1:17" ht="30.75" thickBot="1" x14ac:dyDescent="0.3">
      <c r="A24" s="4" t="s">
        <v>2671</v>
      </c>
      <c r="B24" s="4" t="s">
        <v>58</v>
      </c>
      <c r="C24" s="4" t="s">
        <v>58</v>
      </c>
      <c r="D24" s="4" t="s">
        <v>58</v>
      </c>
      <c r="E24" s="4" t="s">
        <v>58</v>
      </c>
      <c r="F24" s="4" t="s">
        <v>58</v>
      </c>
      <c r="G24" s="4" t="s">
        <v>58</v>
      </c>
      <c r="I24" s="4">
        <v>5</v>
      </c>
      <c r="J24" s="4">
        <v>5</v>
      </c>
      <c r="K24" s="4">
        <v>5</v>
      </c>
      <c r="L24" s="4">
        <v>5</v>
      </c>
      <c r="M24" s="4">
        <v>5</v>
      </c>
      <c r="Q24" s="4">
        <v>5</v>
      </c>
    </row>
    <row r="25" spans="1:17" ht="30.75" thickBot="1" x14ac:dyDescent="0.3">
      <c r="A25" s="4" t="s">
        <v>2671</v>
      </c>
      <c r="B25" s="4" t="s">
        <v>58</v>
      </c>
      <c r="C25" s="4" t="s">
        <v>58</v>
      </c>
      <c r="D25" s="4" t="s">
        <v>58</v>
      </c>
      <c r="E25" s="4" t="s">
        <v>58</v>
      </c>
      <c r="F25" s="4" t="s">
        <v>58</v>
      </c>
      <c r="G25" s="4" t="s">
        <v>58</v>
      </c>
      <c r="I25" s="4">
        <v>5</v>
      </c>
      <c r="J25" s="4">
        <v>5</v>
      </c>
      <c r="K25" s="4">
        <v>5</v>
      </c>
      <c r="L25" s="4">
        <v>5</v>
      </c>
      <c r="M25" s="4">
        <v>5</v>
      </c>
      <c r="Q25" s="4">
        <v>5</v>
      </c>
    </row>
    <row r="26" spans="1:17" ht="15.75" thickBot="1" x14ac:dyDescent="0.3">
      <c r="A26" s="4" t="s">
        <v>2672</v>
      </c>
      <c r="B26" s="4" t="s">
        <v>56</v>
      </c>
      <c r="C26" s="4" t="s">
        <v>56</v>
      </c>
      <c r="D26" s="4" t="s">
        <v>56</v>
      </c>
      <c r="E26" s="4" t="s">
        <v>57</v>
      </c>
      <c r="F26" s="4" t="s">
        <v>56</v>
      </c>
      <c r="G26" s="4" t="s">
        <v>56</v>
      </c>
      <c r="I26" s="4">
        <v>4</v>
      </c>
      <c r="J26" s="4">
        <v>4</v>
      </c>
      <c r="K26" s="4">
        <v>4</v>
      </c>
      <c r="L26" s="4">
        <v>3</v>
      </c>
      <c r="M26" s="4">
        <v>4</v>
      </c>
      <c r="Q26" s="4">
        <v>4</v>
      </c>
    </row>
    <row r="27" spans="1:17" ht="30.75" thickBot="1" x14ac:dyDescent="0.3">
      <c r="A27" s="4" t="s">
        <v>2672</v>
      </c>
      <c r="B27" s="4" t="s">
        <v>58</v>
      </c>
      <c r="C27" s="4" t="s">
        <v>56</v>
      </c>
      <c r="D27" s="4" t="s">
        <v>58</v>
      </c>
      <c r="E27" s="4" t="s">
        <v>58</v>
      </c>
      <c r="F27" s="4" t="s">
        <v>58</v>
      </c>
      <c r="G27" s="4" t="s">
        <v>56</v>
      </c>
      <c r="I27" s="4">
        <v>5</v>
      </c>
      <c r="J27" s="4">
        <v>4</v>
      </c>
      <c r="K27" s="4">
        <v>5</v>
      </c>
      <c r="L27" s="4">
        <v>5</v>
      </c>
      <c r="M27" s="4">
        <v>5</v>
      </c>
      <c r="Q27" s="4">
        <v>4</v>
      </c>
    </row>
    <row r="28" spans="1:17" ht="30.75" thickBot="1" x14ac:dyDescent="0.3">
      <c r="A28" s="4" t="s">
        <v>2674</v>
      </c>
      <c r="B28" s="4" t="s">
        <v>56</v>
      </c>
      <c r="C28" s="4" t="s">
        <v>56</v>
      </c>
      <c r="D28" s="4" t="s">
        <v>58</v>
      </c>
      <c r="E28" s="4" t="s">
        <v>56</v>
      </c>
      <c r="F28" s="4" t="s">
        <v>56</v>
      </c>
      <c r="G28" s="4" t="s">
        <v>58</v>
      </c>
      <c r="I28" s="4">
        <v>4</v>
      </c>
      <c r="J28" s="4">
        <v>4</v>
      </c>
      <c r="K28" s="4">
        <v>5</v>
      </c>
      <c r="L28" s="4">
        <v>4</v>
      </c>
      <c r="M28" s="4">
        <v>4</v>
      </c>
      <c r="Q28" s="4">
        <v>5</v>
      </c>
    </row>
    <row r="29" spans="1:17" ht="30.75" thickBot="1" x14ac:dyDescent="0.3">
      <c r="A29" s="4" t="s">
        <v>2674</v>
      </c>
      <c r="B29" s="4" t="s">
        <v>58</v>
      </c>
      <c r="C29" s="4" t="s">
        <v>58</v>
      </c>
      <c r="D29" s="4" t="s">
        <v>56</v>
      </c>
      <c r="E29" s="4" t="s">
        <v>58</v>
      </c>
      <c r="F29" s="4" t="s">
        <v>58</v>
      </c>
      <c r="G29" s="4" t="s">
        <v>58</v>
      </c>
      <c r="I29" s="4">
        <v>5</v>
      </c>
      <c r="J29" s="4">
        <v>5</v>
      </c>
      <c r="K29" s="4">
        <v>4</v>
      </c>
      <c r="L29" s="4">
        <v>5</v>
      </c>
      <c r="M29" s="4">
        <v>5</v>
      </c>
      <c r="Q29" s="4">
        <v>5</v>
      </c>
    </row>
    <row r="30" spans="1:17" ht="30.75" thickBot="1" x14ac:dyDescent="0.3">
      <c r="A30" s="4" t="s">
        <v>2675</v>
      </c>
      <c r="B30" s="4" t="s">
        <v>56</v>
      </c>
      <c r="C30" s="4" t="s">
        <v>58</v>
      </c>
      <c r="D30" s="4" t="s">
        <v>56</v>
      </c>
      <c r="E30" s="4" t="s">
        <v>56</v>
      </c>
      <c r="F30" s="4" t="s">
        <v>57</v>
      </c>
      <c r="G30" s="4" t="s">
        <v>56</v>
      </c>
      <c r="I30" s="4">
        <v>4</v>
      </c>
      <c r="J30" s="4">
        <v>5</v>
      </c>
      <c r="K30" s="4">
        <v>4</v>
      </c>
      <c r="L30" s="4">
        <v>4</v>
      </c>
      <c r="M30" s="4">
        <v>3</v>
      </c>
      <c r="Q30" s="4">
        <v>4</v>
      </c>
    </row>
    <row r="31" spans="1:17" ht="15.75" thickBot="1" x14ac:dyDescent="0.3">
      <c r="A31" s="4" t="s">
        <v>2675</v>
      </c>
      <c r="B31" s="4" t="s">
        <v>56</v>
      </c>
      <c r="C31" s="4" t="s">
        <v>56</v>
      </c>
      <c r="D31" s="4" t="s">
        <v>56</v>
      </c>
      <c r="E31" s="4" t="s">
        <v>56</v>
      </c>
      <c r="F31" s="4" t="s">
        <v>57</v>
      </c>
      <c r="G31" s="4" t="s">
        <v>56</v>
      </c>
      <c r="I31" s="4">
        <v>4</v>
      </c>
      <c r="J31" s="4">
        <v>4</v>
      </c>
      <c r="K31" s="4">
        <v>4</v>
      </c>
      <c r="L31" s="4">
        <v>4</v>
      </c>
      <c r="M31" s="4">
        <v>3</v>
      </c>
      <c r="Q31" s="4">
        <v>4</v>
      </c>
    </row>
    <row r="32" spans="1:17" ht="30.75" thickBot="1" x14ac:dyDescent="0.3">
      <c r="A32" s="4" t="s">
        <v>2676</v>
      </c>
      <c r="B32" s="4" t="s">
        <v>56</v>
      </c>
      <c r="C32" s="4" t="s">
        <v>58</v>
      </c>
      <c r="D32" s="4" t="s">
        <v>56</v>
      </c>
      <c r="E32" s="4" t="s">
        <v>58</v>
      </c>
      <c r="F32" s="4" t="s">
        <v>58</v>
      </c>
      <c r="G32" s="4" t="s">
        <v>56</v>
      </c>
      <c r="I32" s="4">
        <v>4</v>
      </c>
      <c r="J32" s="4">
        <v>5</v>
      </c>
      <c r="K32" s="4">
        <v>4</v>
      </c>
      <c r="L32" s="4">
        <v>5</v>
      </c>
      <c r="M32" s="4">
        <v>5</v>
      </c>
      <c r="Q32" s="4">
        <v>4</v>
      </c>
    </row>
    <row r="33" spans="1:17" ht="30.75" thickBot="1" x14ac:dyDescent="0.3">
      <c r="A33" s="4" t="s">
        <v>2676</v>
      </c>
      <c r="B33" s="4" t="s">
        <v>56</v>
      </c>
      <c r="C33" s="4" t="s">
        <v>56</v>
      </c>
      <c r="D33" s="4" t="s">
        <v>56</v>
      </c>
      <c r="E33" s="4" t="s">
        <v>58</v>
      </c>
      <c r="F33" s="4" t="s">
        <v>58</v>
      </c>
      <c r="G33" s="4" t="s">
        <v>58</v>
      </c>
      <c r="I33" s="4">
        <v>4</v>
      </c>
      <c r="J33" s="4">
        <v>4</v>
      </c>
      <c r="K33" s="4">
        <v>4</v>
      </c>
      <c r="L33" s="4">
        <v>5</v>
      </c>
      <c r="M33" s="4">
        <v>5</v>
      </c>
      <c r="Q33" s="4">
        <v>5</v>
      </c>
    </row>
    <row r="34" spans="1:17" ht="15.75" thickBot="1" x14ac:dyDescent="0.3">
      <c r="A34" s="4" t="s">
        <v>2677</v>
      </c>
      <c r="B34" s="4" t="s">
        <v>56</v>
      </c>
      <c r="C34" s="4" t="s">
        <v>57</v>
      </c>
      <c r="D34" s="4" t="s">
        <v>56</v>
      </c>
      <c r="E34" s="4" t="s">
        <v>56</v>
      </c>
      <c r="F34" s="4" t="s">
        <v>100</v>
      </c>
      <c r="G34" s="4" t="s">
        <v>57</v>
      </c>
      <c r="I34" s="4">
        <v>4</v>
      </c>
      <c r="J34" s="4">
        <v>3</v>
      </c>
      <c r="K34" s="4">
        <v>4</v>
      </c>
      <c r="L34" s="4">
        <v>4</v>
      </c>
      <c r="M34" s="4">
        <v>2</v>
      </c>
      <c r="Q34" s="4">
        <v>3</v>
      </c>
    </row>
    <row r="35" spans="1:17" ht="15.75" thickBot="1" x14ac:dyDescent="0.3">
      <c r="A35" s="4" t="s">
        <v>2677</v>
      </c>
      <c r="B35" s="4" t="s">
        <v>56</v>
      </c>
      <c r="C35" s="4" t="s">
        <v>56</v>
      </c>
      <c r="D35" s="4" t="s">
        <v>57</v>
      </c>
      <c r="E35" s="4" t="s">
        <v>56</v>
      </c>
      <c r="F35" s="4" t="s">
        <v>56</v>
      </c>
      <c r="G35" s="4" t="s">
        <v>56</v>
      </c>
      <c r="I35" s="4">
        <v>4</v>
      </c>
      <c r="J35" s="4">
        <v>4</v>
      </c>
      <c r="K35" s="4">
        <v>3</v>
      </c>
      <c r="L35" s="4">
        <v>4</v>
      </c>
      <c r="M35" s="4">
        <v>4</v>
      </c>
      <c r="Q35" s="4">
        <v>4</v>
      </c>
    </row>
    <row r="36" spans="1:17" ht="30.75" thickBot="1" x14ac:dyDescent="0.3">
      <c r="A36" s="4" t="s">
        <v>2678</v>
      </c>
      <c r="B36" s="4" t="s">
        <v>56</v>
      </c>
      <c r="C36" s="4" t="s">
        <v>58</v>
      </c>
      <c r="D36" s="4" t="s">
        <v>56</v>
      </c>
      <c r="E36" s="4" t="s">
        <v>57</v>
      </c>
      <c r="F36" s="4" t="s">
        <v>56</v>
      </c>
      <c r="G36" s="4" t="s">
        <v>56</v>
      </c>
      <c r="I36" s="4">
        <v>4</v>
      </c>
      <c r="J36" s="4">
        <v>5</v>
      </c>
      <c r="K36" s="4">
        <v>4</v>
      </c>
      <c r="L36" s="4">
        <v>3</v>
      </c>
      <c r="M36" s="4">
        <v>4</v>
      </c>
      <c r="Q36" s="4">
        <v>4</v>
      </c>
    </row>
    <row r="37" spans="1:17" ht="30.75" thickBot="1" x14ac:dyDescent="0.3">
      <c r="A37" s="4" t="s">
        <v>2678</v>
      </c>
      <c r="B37" s="4" t="s">
        <v>57</v>
      </c>
      <c r="C37" s="4" t="s">
        <v>58</v>
      </c>
      <c r="D37" s="4" t="s">
        <v>56</v>
      </c>
      <c r="E37" s="4" t="s">
        <v>56</v>
      </c>
      <c r="F37" s="4" t="s">
        <v>58</v>
      </c>
      <c r="G37" s="4" t="s">
        <v>56</v>
      </c>
      <c r="I37" s="4">
        <v>3</v>
      </c>
      <c r="J37" s="4">
        <v>5</v>
      </c>
      <c r="K37" s="4">
        <v>4</v>
      </c>
      <c r="L37" s="4">
        <v>4</v>
      </c>
      <c r="M37" s="4">
        <v>5</v>
      </c>
      <c r="Q37" s="4">
        <v>4</v>
      </c>
    </row>
    <row r="38" spans="1:17" ht="30.75" thickBot="1" x14ac:dyDescent="0.3">
      <c r="A38" s="4" t="s">
        <v>2679</v>
      </c>
      <c r="B38" s="4" t="s">
        <v>58</v>
      </c>
      <c r="C38" s="4" t="s">
        <v>56</v>
      </c>
      <c r="D38" s="4" t="s">
        <v>58</v>
      </c>
      <c r="E38" s="4" t="s">
        <v>56</v>
      </c>
      <c r="F38" s="4" t="s">
        <v>58</v>
      </c>
      <c r="G38" s="4" t="s">
        <v>58</v>
      </c>
      <c r="I38" s="4">
        <v>5</v>
      </c>
      <c r="J38" s="4">
        <v>4</v>
      </c>
      <c r="K38" s="4">
        <v>5</v>
      </c>
      <c r="L38" s="4">
        <v>4</v>
      </c>
      <c r="M38" s="4">
        <v>5</v>
      </c>
      <c r="Q38" s="4">
        <v>5</v>
      </c>
    </row>
    <row r="39" spans="1:17" ht="30.75" thickBot="1" x14ac:dyDescent="0.3">
      <c r="A39" s="4" t="s">
        <v>2679</v>
      </c>
      <c r="B39" s="4" t="s">
        <v>58</v>
      </c>
      <c r="C39" s="4" t="s">
        <v>56</v>
      </c>
      <c r="D39" s="4" t="s">
        <v>58</v>
      </c>
      <c r="E39" s="4" t="s">
        <v>56</v>
      </c>
      <c r="F39" s="4" t="s">
        <v>58</v>
      </c>
      <c r="G39" s="4" t="s">
        <v>56</v>
      </c>
      <c r="I39" s="4">
        <v>5</v>
      </c>
      <c r="J39" s="4">
        <v>4</v>
      </c>
      <c r="K39" s="4">
        <v>5</v>
      </c>
      <c r="L39" s="4">
        <v>4</v>
      </c>
      <c r="M39" s="4">
        <v>5</v>
      </c>
      <c r="Q39" s="4">
        <v>4</v>
      </c>
    </row>
    <row r="40" spans="1:17" ht="30.75" thickBot="1" x14ac:dyDescent="0.3">
      <c r="A40" s="4" t="s">
        <v>2654</v>
      </c>
      <c r="B40" s="4" t="s">
        <v>58</v>
      </c>
      <c r="C40" s="4" t="s">
        <v>56</v>
      </c>
      <c r="D40" s="4" t="s">
        <v>58</v>
      </c>
      <c r="E40" s="4" t="s">
        <v>56</v>
      </c>
      <c r="F40" s="4" t="s">
        <v>56</v>
      </c>
      <c r="G40" s="4" t="s">
        <v>58</v>
      </c>
      <c r="I40" s="4">
        <v>5</v>
      </c>
      <c r="J40" s="4">
        <v>4</v>
      </c>
      <c r="K40" s="4">
        <v>5</v>
      </c>
      <c r="L40" s="4">
        <v>4</v>
      </c>
      <c r="M40" s="4">
        <v>4</v>
      </c>
      <c r="Q40" s="4">
        <v>5</v>
      </c>
    </row>
    <row r="41" spans="1:17" ht="30.75" thickBot="1" x14ac:dyDescent="0.3">
      <c r="A41" s="4" t="s">
        <v>2654</v>
      </c>
      <c r="B41" s="4" t="s">
        <v>56</v>
      </c>
      <c r="C41" s="4" t="s">
        <v>58</v>
      </c>
      <c r="D41" s="4" t="s">
        <v>56</v>
      </c>
      <c r="E41" s="4" t="s">
        <v>56</v>
      </c>
      <c r="F41" s="4" t="s">
        <v>58</v>
      </c>
      <c r="G41" s="4" t="s">
        <v>56</v>
      </c>
      <c r="I41" s="4">
        <v>4</v>
      </c>
      <c r="J41" s="4">
        <v>5</v>
      </c>
      <c r="K41" s="4">
        <v>4</v>
      </c>
      <c r="L41" s="4">
        <v>4</v>
      </c>
      <c r="M41" s="4">
        <v>5</v>
      </c>
      <c r="Q41" s="4">
        <v>4</v>
      </c>
    </row>
    <row r="42" spans="1:17" ht="30.75" thickBot="1" x14ac:dyDescent="0.3">
      <c r="A42" s="4" t="s">
        <v>2681</v>
      </c>
      <c r="B42" s="4" t="s">
        <v>58</v>
      </c>
      <c r="C42" s="4" t="s">
        <v>56</v>
      </c>
      <c r="D42" s="4" t="s">
        <v>58</v>
      </c>
      <c r="E42" s="4" t="s">
        <v>58</v>
      </c>
      <c r="F42" s="4" t="s">
        <v>58</v>
      </c>
      <c r="G42" s="4" t="s">
        <v>58</v>
      </c>
      <c r="I42" s="4">
        <v>5</v>
      </c>
      <c r="J42" s="4">
        <v>4</v>
      </c>
      <c r="K42" s="4">
        <v>5</v>
      </c>
      <c r="L42" s="4">
        <v>5</v>
      </c>
      <c r="M42" s="4">
        <v>5</v>
      </c>
      <c r="Q42" s="4">
        <v>5</v>
      </c>
    </row>
    <row r="43" spans="1:17" ht="30.75" thickBot="1" x14ac:dyDescent="0.3">
      <c r="A43" s="4" t="s">
        <v>2681</v>
      </c>
      <c r="B43" s="4" t="s">
        <v>58</v>
      </c>
      <c r="C43" s="4" t="s">
        <v>56</v>
      </c>
      <c r="D43" s="4" t="s">
        <v>58</v>
      </c>
      <c r="E43" s="4" t="s">
        <v>58</v>
      </c>
      <c r="F43" s="4" t="s">
        <v>58</v>
      </c>
      <c r="G43" s="4" t="s">
        <v>58</v>
      </c>
      <c r="I43" s="4">
        <v>5</v>
      </c>
      <c r="J43" s="4">
        <v>4</v>
      </c>
      <c r="K43" s="4">
        <v>5</v>
      </c>
      <c r="L43" s="4">
        <v>5</v>
      </c>
      <c r="M43" s="4">
        <v>5</v>
      </c>
      <c r="Q43" s="4">
        <v>5</v>
      </c>
    </row>
    <row r="44" spans="1:17" ht="15.75" thickBot="1" x14ac:dyDescent="0.3">
      <c r="A44" s="4" t="s">
        <v>2682</v>
      </c>
      <c r="B44" s="4" t="s">
        <v>56</v>
      </c>
      <c r="C44" s="4" t="s">
        <v>56</v>
      </c>
      <c r="D44" s="4" t="s">
        <v>56</v>
      </c>
      <c r="E44" s="4" t="s">
        <v>56</v>
      </c>
      <c r="F44" s="4" t="s">
        <v>56</v>
      </c>
      <c r="G44" s="4" t="s">
        <v>56</v>
      </c>
      <c r="I44" s="4">
        <v>4</v>
      </c>
      <c r="J44" s="4">
        <v>4</v>
      </c>
      <c r="K44" s="4">
        <v>4</v>
      </c>
      <c r="L44" s="4">
        <v>4</v>
      </c>
      <c r="M44" s="4">
        <v>4</v>
      </c>
      <c r="Q44" s="4">
        <v>4</v>
      </c>
    </row>
    <row r="45" spans="1:17" ht="15.75" thickBot="1" x14ac:dyDescent="0.3">
      <c r="A45" s="4" t="s">
        <v>2682</v>
      </c>
      <c r="B45" s="4" t="s">
        <v>56</v>
      </c>
      <c r="C45" s="4" t="s">
        <v>56</v>
      </c>
      <c r="D45" s="4" t="s">
        <v>56</v>
      </c>
      <c r="E45" s="4" t="s">
        <v>56</v>
      </c>
      <c r="F45" s="4" t="s">
        <v>56</v>
      </c>
      <c r="G45" s="4" t="s">
        <v>56</v>
      </c>
      <c r="I45" s="4">
        <v>4</v>
      </c>
      <c r="J45" s="4">
        <v>4</v>
      </c>
      <c r="K45" s="4">
        <v>4</v>
      </c>
      <c r="L45" s="4">
        <v>4</v>
      </c>
      <c r="M45" s="4">
        <v>4</v>
      </c>
      <c r="Q45" s="4">
        <v>4</v>
      </c>
    </row>
    <row r="46" spans="1:17" ht="15.75" thickBot="1" x14ac:dyDescent="0.3">
      <c r="A46" s="4" t="s">
        <v>2683</v>
      </c>
      <c r="B46" s="4" t="s">
        <v>56</v>
      </c>
      <c r="C46" s="4" t="s">
        <v>56</v>
      </c>
      <c r="D46" s="4" t="s">
        <v>56</v>
      </c>
      <c r="E46" s="4" t="s">
        <v>56</v>
      </c>
      <c r="F46" s="4" t="s">
        <v>56</v>
      </c>
      <c r="G46" s="4" t="s">
        <v>56</v>
      </c>
      <c r="I46" s="4">
        <v>4</v>
      </c>
      <c r="J46" s="4">
        <v>4</v>
      </c>
      <c r="K46" s="4">
        <v>4</v>
      </c>
      <c r="L46" s="4">
        <v>4</v>
      </c>
      <c r="M46" s="4">
        <v>4</v>
      </c>
      <c r="Q46" s="4">
        <v>4</v>
      </c>
    </row>
    <row r="47" spans="1:17" ht="15.75" thickBot="1" x14ac:dyDescent="0.3">
      <c r="A47" s="4" t="s">
        <v>2683</v>
      </c>
      <c r="B47" s="4" t="s">
        <v>56</v>
      </c>
      <c r="C47" s="4" t="s">
        <v>56</v>
      </c>
      <c r="D47" s="4" t="s">
        <v>56</v>
      </c>
      <c r="E47" s="4" t="s">
        <v>56</v>
      </c>
      <c r="F47" s="4" t="s">
        <v>56</v>
      </c>
      <c r="G47" s="4" t="s">
        <v>56</v>
      </c>
      <c r="I47" s="4">
        <v>4</v>
      </c>
      <c r="J47" s="4">
        <v>4</v>
      </c>
      <c r="K47" s="4">
        <v>4</v>
      </c>
      <c r="L47" s="4">
        <v>4</v>
      </c>
      <c r="M47" s="4">
        <v>4</v>
      </c>
      <c r="Q47" s="4">
        <v>4</v>
      </c>
    </row>
    <row r="48" spans="1:17" ht="15.75" thickBot="1" x14ac:dyDescent="0.3">
      <c r="A48" s="4" t="s">
        <v>2684</v>
      </c>
      <c r="B48" s="4" t="s">
        <v>56</v>
      </c>
      <c r="C48" s="4" t="s">
        <v>56</v>
      </c>
      <c r="D48" s="4" t="s">
        <v>56</v>
      </c>
      <c r="E48" s="4" t="s">
        <v>56</v>
      </c>
      <c r="F48" s="4" t="s">
        <v>56</v>
      </c>
      <c r="G48" s="4" t="s">
        <v>56</v>
      </c>
      <c r="I48" s="4">
        <v>4</v>
      </c>
      <c r="J48" s="4">
        <v>4</v>
      </c>
      <c r="K48" s="4">
        <v>4</v>
      </c>
      <c r="L48" s="4">
        <v>4</v>
      </c>
      <c r="M48" s="4">
        <v>4</v>
      </c>
      <c r="Q48" s="4">
        <v>4</v>
      </c>
    </row>
    <row r="49" spans="1:17" ht="15.75" thickBot="1" x14ac:dyDescent="0.3">
      <c r="A49" s="4" t="s">
        <v>2684</v>
      </c>
      <c r="B49" s="4" t="s">
        <v>56</v>
      </c>
      <c r="C49" s="4" t="s">
        <v>56</v>
      </c>
      <c r="D49" s="4" t="s">
        <v>56</v>
      </c>
      <c r="E49" s="4" t="s">
        <v>56</v>
      </c>
      <c r="F49" s="4" t="s">
        <v>56</v>
      </c>
      <c r="G49" s="4" t="s">
        <v>56</v>
      </c>
      <c r="I49" s="4">
        <v>4</v>
      </c>
      <c r="J49" s="4">
        <v>4</v>
      </c>
      <c r="K49" s="4">
        <v>4</v>
      </c>
      <c r="L49" s="4">
        <v>4</v>
      </c>
      <c r="M49" s="4">
        <v>4</v>
      </c>
      <c r="Q49" s="4">
        <v>4</v>
      </c>
    </row>
    <row r="50" spans="1:17" ht="15.75" thickBot="1" x14ac:dyDescent="0.3">
      <c r="A50" s="4" t="s">
        <v>2685</v>
      </c>
      <c r="B50" s="4" t="s">
        <v>56</v>
      </c>
      <c r="C50" s="4" t="s">
        <v>56</v>
      </c>
      <c r="D50" s="4" t="s">
        <v>56</v>
      </c>
      <c r="E50" s="4" t="s">
        <v>56</v>
      </c>
      <c r="F50" s="4" t="s">
        <v>56</v>
      </c>
      <c r="G50" s="4" t="s">
        <v>56</v>
      </c>
      <c r="I50" s="4">
        <v>4</v>
      </c>
      <c r="J50" s="4">
        <v>4</v>
      </c>
      <c r="K50" s="4">
        <v>4</v>
      </c>
      <c r="L50" s="4">
        <v>4</v>
      </c>
      <c r="M50" s="4">
        <v>4</v>
      </c>
      <c r="Q50" s="4">
        <v>4</v>
      </c>
    </row>
    <row r="51" spans="1:17" ht="15.75" thickBot="1" x14ac:dyDescent="0.3">
      <c r="A51" s="4" t="s">
        <v>2685</v>
      </c>
      <c r="B51" s="4" t="s">
        <v>56</v>
      </c>
      <c r="C51" s="4" t="s">
        <v>56</v>
      </c>
      <c r="D51" s="4" t="s">
        <v>56</v>
      </c>
      <c r="E51" s="4" t="s">
        <v>56</v>
      </c>
      <c r="F51" s="4" t="s">
        <v>56</v>
      </c>
      <c r="G51" s="4" t="s">
        <v>56</v>
      </c>
      <c r="I51" s="4">
        <v>4</v>
      </c>
      <c r="J51" s="4">
        <v>4</v>
      </c>
      <c r="K51" s="4">
        <v>4</v>
      </c>
      <c r="L51" s="4">
        <v>4</v>
      </c>
      <c r="M51" s="4">
        <v>4</v>
      </c>
      <c r="Q51" s="4">
        <v>4</v>
      </c>
    </row>
    <row r="52" spans="1:17" ht="15.75" thickBot="1" x14ac:dyDescent="0.3">
      <c r="A52" s="4" t="s">
        <v>2686</v>
      </c>
      <c r="B52" s="4" t="s">
        <v>57</v>
      </c>
      <c r="C52" s="4" t="s">
        <v>57</v>
      </c>
      <c r="D52" s="4" t="s">
        <v>57</v>
      </c>
      <c r="E52" s="4" t="s">
        <v>100</v>
      </c>
      <c r="F52" s="4" t="s">
        <v>57</v>
      </c>
      <c r="G52" s="4" t="s">
        <v>57</v>
      </c>
      <c r="I52" s="4">
        <v>3</v>
      </c>
      <c r="J52" s="4">
        <v>3</v>
      </c>
      <c r="K52" s="4">
        <v>3</v>
      </c>
      <c r="L52" s="4">
        <v>2</v>
      </c>
      <c r="M52" s="4">
        <v>3</v>
      </c>
      <c r="Q52" s="4">
        <v>3</v>
      </c>
    </row>
    <row r="53" spans="1:17" ht="15.75" thickBot="1" x14ac:dyDescent="0.3">
      <c r="A53" s="4" t="s">
        <v>2686</v>
      </c>
      <c r="B53" s="4" t="s">
        <v>57</v>
      </c>
      <c r="C53" s="4" t="s">
        <v>57</v>
      </c>
      <c r="D53" s="4" t="s">
        <v>57</v>
      </c>
      <c r="E53" s="4" t="s">
        <v>100</v>
      </c>
      <c r="F53" s="4" t="s">
        <v>57</v>
      </c>
      <c r="G53" s="4" t="s">
        <v>57</v>
      </c>
      <c r="I53" s="4">
        <v>3</v>
      </c>
      <c r="J53" s="4">
        <v>3</v>
      </c>
      <c r="K53" s="4">
        <v>3</v>
      </c>
      <c r="L53" s="4">
        <v>2</v>
      </c>
      <c r="M53" s="4">
        <v>3</v>
      </c>
      <c r="Q53" s="4">
        <v>3</v>
      </c>
    </row>
    <row r="54" spans="1:17" ht="30.75" thickBot="1" x14ac:dyDescent="0.3">
      <c r="A54" s="4" t="s">
        <v>2687</v>
      </c>
      <c r="B54" s="4" t="s">
        <v>56</v>
      </c>
      <c r="C54" s="4" t="s">
        <v>58</v>
      </c>
      <c r="D54" s="4" t="s">
        <v>58</v>
      </c>
      <c r="E54" s="4" t="s">
        <v>58</v>
      </c>
      <c r="F54" s="4" t="s">
        <v>58</v>
      </c>
      <c r="G54" s="4" t="s">
        <v>58</v>
      </c>
      <c r="I54" s="4">
        <v>4</v>
      </c>
      <c r="J54" s="4">
        <v>5</v>
      </c>
      <c r="K54" s="4">
        <v>5</v>
      </c>
      <c r="L54" s="4">
        <v>5</v>
      </c>
      <c r="M54" s="4">
        <v>5</v>
      </c>
      <c r="Q54" s="4">
        <v>5</v>
      </c>
    </row>
    <row r="55" spans="1:17" ht="30.75" thickBot="1" x14ac:dyDescent="0.3">
      <c r="A55" s="4" t="s">
        <v>2687</v>
      </c>
      <c r="B55" s="4" t="s">
        <v>58</v>
      </c>
      <c r="C55" s="4" t="s">
        <v>58</v>
      </c>
      <c r="D55" s="4" t="s">
        <v>56</v>
      </c>
      <c r="E55" s="4" t="s">
        <v>58</v>
      </c>
      <c r="F55" s="4" t="s">
        <v>58</v>
      </c>
      <c r="G55" s="4" t="s">
        <v>58</v>
      </c>
      <c r="I55" s="4">
        <v>5</v>
      </c>
      <c r="J55" s="4">
        <v>5</v>
      </c>
      <c r="K55" s="4">
        <v>4</v>
      </c>
      <c r="L55" s="4">
        <v>5</v>
      </c>
      <c r="M55" s="4">
        <v>5</v>
      </c>
      <c r="Q55" s="4">
        <v>5</v>
      </c>
    </row>
    <row r="56" spans="1:17" ht="30.75" thickBot="1" x14ac:dyDescent="0.3">
      <c r="A56" s="4" t="s">
        <v>2689</v>
      </c>
      <c r="B56" s="4" t="s">
        <v>58</v>
      </c>
      <c r="C56" s="4" t="s">
        <v>56</v>
      </c>
      <c r="D56" s="4" t="s">
        <v>58</v>
      </c>
      <c r="E56" s="4" t="s">
        <v>56</v>
      </c>
      <c r="F56" s="4" t="s">
        <v>58</v>
      </c>
      <c r="G56" s="4" t="s">
        <v>56</v>
      </c>
      <c r="I56" s="4">
        <v>5</v>
      </c>
      <c r="J56" s="4">
        <v>4</v>
      </c>
      <c r="K56" s="4">
        <v>5</v>
      </c>
      <c r="L56" s="4">
        <v>4</v>
      </c>
      <c r="M56" s="4">
        <v>5</v>
      </c>
      <c r="Q56" s="4">
        <v>4</v>
      </c>
    </row>
    <row r="57" spans="1:17" ht="30.75" thickBot="1" x14ac:dyDescent="0.3">
      <c r="A57" s="4" t="s">
        <v>2689</v>
      </c>
      <c r="B57" s="4" t="s">
        <v>58</v>
      </c>
      <c r="C57" s="4" t="s">
        <v>56</v>
      </c>
      <c r="D57" s="4" t="s">
        <v>58</v>
      </c>
      <c r="E57" s="4" t="s">
        <v>56</v>
      </c>
      <c r="F57" s="4" t="s">
        <v>58</v>
      </c>
      <c r="G57" s="4" t="s">
        <v>56</v>
      </c>
      <c r="I57" s="4">
        <v>5</v>
      </c>
      <c r="J57" s="4">
        <v>4</v>
      </c>
      <c r="K57" s="4">
        <v>5</v>
      </c>
      <c r="L57" s="4">
        <v>4</v>
      </c>
      <c r="M57" s="4">
        <v>5</v>
      </c>
      <c r="Q57" s="4">
        <v>4</v>
      </c>
    </row>
    <row r="58" spans="1:17" ht="30.75" thickBot="1" x14ac:dyDescent="0.3">
      <c r="A58" s="4" t="s">
        <v>2690</v>
      </c>
      <c r="B58" s="4" t="s">
        <v>56</v>
      </c>
      <c r="C58" s="4" t="s">
        <v>58</v>
      </c>
      <c r="D58" s="4" t="s">
        <v>56</v>
      </c>
      <c r="E58" s="4" t="s">
        <v>58</v>
      </c>
      <c r="F58" s="4" t="s">
        <v>56</v>
      </c>
      <c r="G58" s="4" t="s">
        <v>58</v>
      </c>
      <c r="I58" s="4">
        <v>4</v>
      </c>
      <c r="J58" s="4">
        <v>5</v>
      </c>
      <c r="K58" s="4">
        <v>4</v>
      </c>
      <c r="L58" s="4">
        <v>5</v>
      </c>
      <c r="M58" s="4">
        <v>4</v>
      </c>
      <c r="Q58" s="4">
        <v>5</v>
      </c>
    </row>
    <row r="59" spans="1:17" ht="30.75" thickBot="1" x14ac:dyDescent="0.3">
      <c r="A59" s="4" t="s">
        <v>2690</v>
      </c>
      <c r="B59" s="4" t="s">
        <v>56</v>
      </c>
      <c r="C59" s="4" t="s">
        <v>58</v>
      </c>
      <c r="D59" s="4" t="s">
        <v>56</v>
      </c>
      <c r="E59" s="4" t="s">
        <v>58</v>
      </c>
      <c r="F59" s="4" t="s">
        <v>56</v>
      </c>
      <c r="G59" s="4" t="s">
        <v>58</v>
      </c>
      <c r="I59" s="4">
        <v>4</v>
      </c>
      <c r="J59" s="4">
        <v>5</v>
      </c>
      <c r="K59" s="4">
        <v>4</v>
      </c>
      <c r="L59" s="4">
        <v>5</v>
      </c>
      <c r="M59" s="4">
        <v>4</v>
      </c>
      <c r="Q59" s="4">
        <v>5</v>
      </c>
    </row>
    <row r="60" spans="1:17" ht="30.75" thickBot="1" x14ac:dyDescent="0.3">
      <c r="A60" s="4" t="s">
        <v>2655</v>
      </c>
      <c r="B60" s="4" t="s">
        <v>56</v>
      </c>
      <c r="C60" s="4" t="s">
        <v>56</v>
      </c>
      <c r="D60" s="4" t="s">
        <v>57</v>
      </c>
      <c r="E60" s="4" t="s">
        <v>58</v>
      </c>
      <c r="F60" s="4" t="s">
        <v>57</v>
      </c>
      <c r="G60" s="4" t="s">
        <v>56</v>
      </c>
      <c r="I60" s="4">
        <v>4</v>
      </c>
      <c r="J60" s="4">
        <v>4</v>
      </c>
      <c r="K60" s="4">
        <v>3</v>
      </c>
      <c r="L60" s="4">
        <v>5</v>
      </c>
      <c r="M60" s="4">
        <v>3</v>
      </c>
      <c r="Q60" s="4">
        <v>4</v>
      </c>
    </row>
    <row r="61" spans="1:17" ht="30.75" thickBot="1" x14ac:dyDescent="0.3">
      <c r="A61" s="4" t="s">
        <v>2655</v>
      </c>
      <c r="B61" s="4" t="s">
        <v>56</v>
      </c>
      <c r="C61" s="4" t="s">
        <v>56</v>
      </c>
      <c r="D61" s="4" t="s">
        <v>57</v>
      </c>
      <c r="E61" s="4" t="s">
        <v>58</v>
      </c>
      <c r="F61" s="4" t="s">
        <v>57</v>
      </c>
      <c r="G61" s="4" t="s">
        <v>56</v>
      </c>
      <c r="I61" s="4">
        <v>4</v>
      </c>
      <c r="J61" s="4">
        <v>4</v>
      </c>
      <c r="K61" s="4">
        <v>3</v>
      </c>
      <c r="L61" s="4">
        <v>5</v>
      </c>
      <c r="M61" s="4">
        <v>3</v>
      </c>
      <c r="Q61" s="4">
        <v>4</v>
      </c>
    </row>
    <row r="62" spans="1:17" ht="30.75" thickBot="1" x14ac:dyDescent="0.3">
      <c r="A62" s="4" t="s">
        <v>2691</v>
      </c>
      <c r="B62" s="4" t="s">
        <v>58</v>
      </c>
      <c r="C62" s="4" t="s">
        <v>58</v>
      </c>
      <c r="D62" s="4" t="s">
        <v>58</v>
      </c>
      <c r="E62" s="4" t="s">
        <v>58</v>
      </c>
      <c r="F62" s="4" t="s">
        <v>56</v>
      </c>
      <c r="G62" s="4" t="s">
        <v>56</v>
      </c>
      <c r="I62" s="4">
        <v>5</v>
      </c>
      <c r="J62" s="4">
        <v>5</v>
      </c>
      <c r="K62" s="4">
        <v>5</v>
      </c>
      <c r="L62" s="4">
        <v>5</v>
      </c>
      <c r="M62" s="4">
        <v>4</v>
      </c>
      <c r="Q62" s="4">
        <v>4</v>
      </c>
    </row>
    <row r="63" spans="1:17" ht="30.75" thickBot="1" x14ac:dyDescent="0.3">
      <c r="A63" s="4" t="s">
        <v>2691</v>
      </c>
      <c r="B63" s="4" t="s">
        <v>58</v>
      </c>
      <c r="C63" s="4" t="s">
        <v>58</v>
      </c>
      <c r="D63" s="4" t="s">
        <v>56</v>
      </c>
      <c r="E63" s="4" t="s">
        <v>58</v>
      </c>
      <c r="F63" s="4" t="s">
        <v>58</v>
      </c>
      <c r="G63" s="4" t="s">
        <v>56</v>
      </c>
      <c r="I63" s="4">
        <v>5</v>
      </c>
      <c r="J63" s="4">
        <v>5</v>
      </c>
      <c r="K63" s="4">
        <v>4</v>
      </c>
      <c r="L63" s="4">
        <v>5</v>
      </c>
      <c r="M63" s="4">
        <v>5</v>
      </c>
      <c r="Q63" s="4">
        <v>4</v>
      </c>
    </row>
    <row r="64" spans="1:17" ht="15.75" thickBot="1" x14ac:dyDescent="0.3">
      <c r="A64" s="4" t="s">
        <v>2692</v>
      </c>
      <c r="B64" s="4" t="s">
        <v>56</v>
      </c>
      <c r="C64" s="4" t="s">
        <v>56</v>
      </c>
      <c r="D64" s="4" t="s">
        <v>57</v>
      </c>
      <c r="E64" s="4" t="s">
        <v>56</v>
      </c>
      <c r="F64" s="4" t="s">
        <v>56</v>
      </c>
      <c r="G64" s="4" t="s">
        <v>57</v>
      </c>
      <c r="I64" s="4">
        <v>4</v>
      </c>
      <c r="J64" s="4">
        <v>4</v>
      </c>
      <c r="K64" s="4">
        <v>3</v>
      </c>
      <c r="L64" s="4">
        <v>4</v>
      </c>
      <c r="M64" s="4">
        <v>4</v>
      </c>
      <c r="Q64" s="4">
        <v>3</v>
      </c>
    </row>
    <row r="65" spans="1:17" ht="15.75" thickBot="1" x14ac:dyDescent="0.3">
      <c r="A65" s="4" t="s">
        <v>2692</v>
      </c>
      <c r="B65" s="4" t="s">
        <v>56</v>
      </c>
      <c r="C65" s="4" t="s">
        <v>56</v>
      </c>
      <c r="D65" s="4" t="s">
        <v>56</v>
      </c>
      <c r="E65" s="4" t="s">
        <v>56</v>
      </c>
      <c r="F65" s="4" t="s">
        <v>56</v>
      </c>
      <c r="G65" s="4" t="s">
        <v>57</v>
      </c>
      <c r="I65" s="4">
        <v>4</v>
      </c>
      <c r="J65" s="4">
        <v>4</v>
      </c>
      <c r="K65" s="4">
        <v>4</v>
      </c>
      <c r="L65" s="4">
        <v>4</v>
      </c>
      <c r="M65" s="4">
        <v>4</v>
      </c>
      <c r="Q65" s="4">
        <v>3</v>
      </c>
    </row>
    <row r="66" spans="1:17" ht="30.75" thickBot="1" x14ac:dyDescent="0.3">
      <c r="A66" s="4" t="s">
        <v>2693</v>
      </c>
      <c r="B66" s="4" t="s">
        <v>56</v>
      </c>
      <c r="C66" s="4" t="s">
        <v>58</v>
      </c>
      <c r="D66" s="4" t="s">
        <v>58</v>
      </c>
      <c r="E66" s="4" t="s">
        <v>56</v>
      </c>
      <c r="F66" s="4" t="s">
        <v>58</v>
      </c>
      <c r="G66" s="4" t="s">
        <v>56</v>
      </c>
      <c r="I66" s="4">
        <v>4</v>
      </c>
      <c r="J66" s="4">
        <v>5</v>
      </c>
      <c r="K66" s="4">
        <v>5</v>
      </c>
      <c r="L66" s="4">
        <v>4</v>
      </c>
      <c r="M66" s="4">
        <v>5</v>
      </c>
      <c r="Q66" s="4">
        <v>4</v>
      </c>
    </row>
    <row r="67" spans="1:17" ht="30.75" thickBot="1" x14ac:dyDescent="0.3">
      <c r="A67" s="4" t="s">
        <v>2693</v>
      </c>
      <c r="B67" s="4" t="s">
        <v>56</v>
      </c>
      <c r="C67" s="4" t="s">
        <v>58</v>
      </c>
      <c r="D67" s="4" t="s">
        <v>56</v>
      </c>
      <c r="E67" s="4" t="s">
        <v>58</v>
      </c>
      <c r="F67" s="4" t="s">
        <v>56</v>
      </c>
      <c r="G67" s="4" t="s">
        <v>58</v>
      </c>
      <c r="I67" s="4">
        <v>4</v>
      </c>
      <c r="J67" s="4">
        <v>5</v>
      </c>
      <c r="K67" s="4">
        <v>4</v>
      </c>
      <c r="L67" s="4">
        <v>5</v>
      </c>
      <c r="M67" s="4">
        <v>4</v>
      </c>
      <c r="Q67" s="4">
        <v>5</v>
      </c>
    </row>
    <row r="68" spans="1:17" ht="30.75" thickBot="1" x14ac:dyDescent="0.3">
      <c r="A68" s="4" t="s">
        <v>2694</v>
      </c>
      <c r="B68" s="4" t="s">
        <v>58</v>
      </c>
      <c r="C68" s="4" t="s">
        <v>56</v>
      </c>
      <c r="D68" s="4" t="s">
        <v>56</v>
      </c>
      <c r="E68" s="4" t="s">
        <v>56</v>
      </c>
      <c r="F68" s="4" t="s">
        <v>58</v>
      </c>
      <c r="G68" s="4" t="s">
        <v>56</v>
      </c>
      <c r="I68" s="4">
        <v>5</v>
      </c>
      <c r="J68" s="4">
        <v>4</v>
      </c>
      <c r="K68" s="4">
        <v>4</v>
      </c>
      <c r="L68" s="4">
        <v>4</v>
      </c>
      <c r="M68" s="4">
        <v>5</v>
      </c>
      <c r="Q68" s="4">
        <v>4</v>
      </c>
    </row>
    <row r="69" spans="1:17" ht="15.75" thickBot="1" x14ac:dyDescent="0.3">
      <c r="A69" s="4" t="s">
        <v>2694</v>
      </c>
      <c r="B69" s="4" t="s">
        <v>56</v>
      </c>
      <c r="C69" s="4" t="s">
        <v>56</v>
      </c>
      <c r="D69" s="4" t="s">
        <v>56</v>
      </c>
      <c r="E69" s="4" t="s">
        <v>57</v>
      </c>
      <c r="F69" s="4" t="s">
        <v>56</v>
      </c>
      <c r="G69" s="4" t="s">
        <v>56</v>
      </c>
      <c r="I69" s="4">
        <v>4</v>
      </c>
      <c r="J69" s="4">
        <v>4</v>
      </c>
      <c r="K69" s="4">
        <v>4</v>
      </c>
      <c r="L69" s="4">
        <v>3</v>
      </c>
      <c r="M69" s="4">
        <v>4</v>
      </c>
      <c r="Q69" s="4">
        <v>4</v>
      </c>
    </row>
    <row r="70" spans="1:17" ht="30.75" thickBot="1" x14ac:dyDescent="0.3">
      <c r="A70" s="4" t="s">
        <v>2696</v>
      </c>
      <c r="B70" s="4" t="s">
        <v>56</v>
      </c>
      <c r="C70" s="4" t="s">
        <v>56</v>
      </c>
      <c r="D70" s="4" t="s">
        <v>58</v>
      </c>
      <c r="E70" s="4" t="s">
        <v>56</v>
      </c>
      <c r="F70" s="4" t="s">
        <v>56</v>
      </c>
      <c r="G70" s="4" t="s">
        <v>58</v>
      </c>
      <c r="I70" s="4">
        <v>4</v>
      </c>
      <c r="J70" s="4">
        <v>4</v>
      </c>
      <c r="K70" s="4">
        <v>5</v>
      </c>
      <c r="L70" s="4">
        <v>4</v>
      </c>
      <c r="M70" s="4">
        <v>4</v>
      </c>
      <c r="Q70" s="4">
        <v>5</v>
      </c>
    </row>
    <row r="71" spans="1:17" ht="30.75" thickBot="1" x14ac:dyDescent="0.3">
      <c r="A71" s="4" t="s">
        <v>2696</v>
      </c>
      <c r="B71" s="4" t="s">
        <v>56</v>
      </c>
      <c r="C71" s="4" t="s">
        <v>58</v>
      </c>
      <c r="D71" s="4" t="s">
        <v>58</v>
      </c>
      <c r="E71" s="4" t="s">
        <v>58</v>
      </c>
      <c r="F71" s="4" t="s">
        <v>56</v>
      </c>
      <c r="G71" s="4" t="s">
        <v>58</v>
      </c>
      <c r="I71" s="4">
        <v>4</v>
      </c>
      <c r="J71" s="4">
        <v>5</v>
      </c>
      <c r="K71" s="4">
        <v>5</v>
      </c>
      <c r="L71" s="4">
        <v>5</v>
      </c>
      <c r="M71" s="4">
        <v>4</v>
      </c>
      <c r="Q71" s="4">
        <v>5</v>
      </c>
    </row>
    <row r="72" spans="1:17" ht="30.75" thickBot="1" x14ac:dyDescent="0.3">
      <c r="A72" s="4" t="s">
        <v>2697</v>
      </c>
      <c r="B72" s="4" t="s">
        <v>58</v>
      </c>
      <c r="C72" s="4" t="s">
        <v>56</v>
      </c>
      <c r="D72" s="4" t="s">
        <v>56</v>
      </c>
      <c r="E72" s="4" t="s">
        <v>56</v>
      </c>
      <c r="F72" s="4" t="s">
        <v>56</v>
      </c>
      <c r="G72" s="4" t="s">
        <v>56</v>
      </c>
      <c r="I72" s="4">
        <v>5</v>
      </c>
      <c r="J72" s="4">
        <v>4</v>
      </c>
      <c r="K72" s="4">
        <v>4</v>
      </c>
      <c r="L72" s="4">
        <v>4</v>
      </c>
      <c r="M72" s="4">
        <v>4</v>
      </c>
      <c r="Q72" s="4">
        <v>4</v>
      </c>
    </row>
    <row r="73" spans="1:17" ht="30.75" thickBot="1" x14ac:dyDescent="0.3">
      <c r="A73" s="4" t="s">
        <v>2697</v>
      </c>
      <c r="B73" s="4" t="s">
        <v>58</v>
      </c>
      <c r="C73" s="4" t="s">
        <v>58</v>
      </c>
      <c r="D73" s="4" t="s">
        <v>56</v>
      </c>
      <c r="E73" s="4" t="s">
        <v>58</v>
      </c>
      <c r="F73" s="4" t="s">
        <v>58</v>
      </c>
      <c r="G73" s="4" t="s">
        <v>58</v>
      </c>
      <c r="I73" s="4">
        <v>5</v>
      </c>
      <c r="J73" s="4">
        <v>5</v>
      </c>
      <c r="K73" s="4">
        <v>4</v>
      </c>
      <c r="L73" s="4">
        <v>5</v>
      </c>
      <c r="M73" s="4">
        <v>5</v>
      </c>
      <c r="Q73" s="4">
        <v>5</v>
      </c>
    </row>
    <row r="74" spans="1:17" ht="30.75" thickBot="1" x14ac:dyDescent="0.3">
      <c r="A74" s="4" t="s">
        <v>2698</v>
      </c>
      <c r="B74" s="4" t="s">
        <v>58</v>
      </c>
      <c r="C74" s="4" t="s">
        <v>58</v>
      </c>
      <c r="D74" s="4" t="s">
        <v>58</v>
      </c>
      <c r="E74" s="4" t="s">
        <v>58</v>
      </c>
      <c r="F74" s="4" t="s">
        <v>58</v>
      </c>
      <c r="G74" s="4" t="s">
        <v>58</v>
      </c>
      <c r="I74" s="4">
        <v>5</v>
      </c>
      <c r="J74" s="4">
        <v>5</v>
      </c>
      <c r="K74" s="4">
        <v>5</v>
      </c>
      <c r="L74" s="4">
        <v>5</v>
      </c>
      <c r="M74" s="4">
        <v>5</v>
      </c>
      <c r="Q74" s="4">
        <v>5</v>
      </c>
    </row>
    <row r="75" spans="1:17" ht="30.75" thickBot="1" x14ac:dyDescent="0.3">
      <c r="A75" s="4" t="s">
        <v>2698</v>
      </c>
      <c r="B75" s="4" t="s">
        <v>58</v>
      </c>
      <c r="C75" s="4" t="s">
        <v>58</v>
      </c>
      <c r="D75" s="4" t="s">
        <v>58</v>
      </c>
      <c r="E75" s="4" t="s">
        <v>58</v>
      </c>
      <c r="F75" s="4" t="s">
        <v>58</v>
      </c>
      <c r="G75" s="4" t="s">
        <v>58</v>
      </c>
      <c r="I75" s="4">
        <v>5</v>
      </c>
      <c r="J75" s="4">
        <v>5</v>
      </c>
      <c r="K75" s="4">
        <v>5</v>
      </c>
      <c r="L75" s="4">
        <v>5</v>
      </c>
      <c r="M75" s="4">
        <v>5</v>
      </c>
      <c r="Q75" s="4">
        <v>5</v>
      </c>
    </row>
    <row r="76" spans="1:17" ht="15.75" thickBot="1" x14ac:dyDescent="0.3">
      <c r="A76" s="4" t="s">
        <v>2699</v>
      </c>
      <c r="B76" s="4" t="s">
        <v>57</v>
      </c>
      <c r="C76" s="4" t="s">
        <v>100</v>
      </c>
      <c r="D76" s="4" t="s">
        <v>57</v>
      </c>
      <c r="E76" s="4" t="s">
        <v>56</v>
      </c>
      <c r="F76" s="4" t="s">
        <v>57</v>
      </c>
      <c r="G76" s="4" t="s">
        <v>57</v>
      </c>
      <c r="I76" s="4">
        <v>3</v>
      </c>
      <c r="J76" s="4">
        <v>2</v>
      </c>
      <c r="K76" s="4">
        <v>3</v>
      </c>
      <c r="L76" s="4">
        <v>4</v>
      </c>
      <c r="M76" s="4">
        <v>3</v>
      </c>
      <c r="Q76" s="4">
        <v>3</v>
      </c>
    </row>
    <row r="77" spans="1:17" ht="15.75" thickBot="1" x14ac:dyDescent="0.3">
      <c r="A77" s="4" t="s">
        <v>2699</v>
      </c>
      <c r="B77" s="4" t="s">
        <v>57</v>
      </c>
      <c r="C77" s="4" t="s">
        <v>100</v>
      </c>
      <c r="D77" s="4" t="s">
        <v>56</v>
      </c>
      <c r="E77" s="4" t="s">
        <v>57</v>
      </c>
      <c r="F77" s="4" t="s">
        <v>56</v>
      </c>
      <c r="G77" s="4" t="s">
        <v>57</v>
      </c>
      <c r="I77" s="4">
        <v>3</v>
      </c>
      <c r="J77" s="4">
        <v>2</v>
      </c>
      <c r="K77" s="4">
        <v>4</v>
      </c>
      <c r="L77" s="4">
        <v>3</v>
      </c>
      <c r="M77" s="4">
        <v>4</v>
      </c>
      <c r="Q77" s="4">
        <v>3</v>
      </c>
    </row>
    <row r="78" spans="1:17" ht="30.75" thickBot="1" x14ac:dyDescent="0.3">
      <c r="A78" s="4" t="s">
        <v>2700</v>
      </c>
      <c r="B78" s="4" t="s">
        <v>56</v>
      </c>
      <c r="C78" s="4" t="s">
        <v>58</v>
      </c>
      <c r="D78" s="4" t="s">
        <v>56</v>
      </c>
      <c r="E78" s="4" t="s">
        <v>57</v>
      </c>
      <c r="F78" s="4" t="s">
        <v>56</v>
      </c>
      <c r="G78" s="4" t="s">
        <v>56</v>
      </c>
      <c r="I78" s="4">
        <v>4</v>
      </c>
      <c r="J78" s="4">
        <v>5</v>
      </c>
      <c r="K78" s="4">
        <v>4</v>
      </c>
      <c r="L78" s="4">
        <v>3</v>
      </c>
      <c r="M78" s="4">
        <v>4</v>
      </c>
      <c r="Q78" s="4">
        <v>4</v>
      </c>
    </row>
    <row r="79" spans="1:17" ht="30.75" thickBot="1" x14ac:dyDescent="0.3">
      <c r="A79" s="4" t="s">
        <v>2700</v>
      </c>
      <c r="B79" s="4" t="s">
        <v>56</v>
      </c>
      <c r="C79" s="4" t="s">
        <v>58</v>
      </c>
      <c r="D79" s="4" t="s">
        <v>56</v>
      </c>
      <c r="E79" s="4" t="s">
        <v>58</v>
      </c>
      <c r="F79" s="4" t="s">
        <v>57</v>
      </c>
      <c r="G79" s="4" t="s">
        <v>56</v>
      </c>
      <c r="I79" s="4">
        <v>4</v>
      </c>
      <c r="J79" s="4">
        <v>5</v>
      </c>
      <c r="K79" s="4">
        <v>4</v>
      </c>
      <c r="L79" s="4">
        <v>5</v>
      </c>
      <c r="M79" s="4">
        <v>3</v>
      </c>
      <c r="Q79" s="4">
        <v>4</v>
      </c>
    </row>
    <row r="80" spans="1:17" ht="15.75" thickBot="1" x14ac:dyDescent="0.3">
      <c r="A80" s="4" t="s">
        <v>2656</v>
      </c>
      <c r="B80" s="4" t="s">
        <v>56</v>
      </c>
      <c r="C80" s="4" t="s">
        <v>56</v>
      </c>
      <c r="D80" s="4" t="s">
        <v>56</v>
      </c>
      <c r="E80" s="4" t="s">
        <v>56</v>
      </c>
      <c r="F80" s="4" t="s">
        <v>56</v>
      </c>
      <c r="G80" s="4" t="s">
        <v>56</v>
      </c>
      <c r="I80" s="4">
        <v>4</v>
      </c>
      <c r="J80" s="4">
        <v>4</v>
      </c>
      <c r="K80" s="4">
        <v>4</v>
      </c>
      <c r="L80" s="4">
        <v>4</v>
      </c>
      <c r="M80" s="4">
        <v>4</v>
      </c>
      <c r="Q80" s="4">
        <v>4</v>
      </c>
    </row>
    <row r="81" spans="1:17" ht="30.75" thickBot="1" x14ac:dyDescent="0.3">
      <c r="A81" s="4" t="s">
        <v>2656</v>
      </c>
      <c r="B81" s="4" t="s">
        <v>58</v>
      </c>
      <c r="C81" s="4" t="s">
        <v>58</v>
      </c>
      <c r="D81" s="4" t="s">
        <v>58</v>
      </c>
      <c r="E81" s="4" t="s">
        <v>58</v>
      </c>
      <c r="F81" s="4" t="s">
        <v>58</v>
      </c>
      <c r="G81" s="4" t="s">
        <v>58</v>
      </c>
      <c r="I81" s="4">
        <v>5</v>
      </c>
      <c r="J81" s="4">
        <v>5</v>
      </c>
      <c r="K81" s="4">
        <v>5</v>
      </c>
      <c r="L81" s="4">
        <v>5</v>
      </c>
      <c r="M81" s="4">
        <v>5</v>
      </c>
      <c r="Q81" s="4">
        <v>5</v>
      </c>
    </row>
    <row r="82" spans="1:17" ht="30.75" thickBot="1" x14ac:dyDescent="0.3">
      <c r="A82" s="4" t="s">
        <v>2701</v>
      </c>
      <c r="B82" s="4" t="s">
        <v>58</v>
      </c>
      <c r="C82" s="4" t="s">
        <v>56</v>
      </c>
      <c r="D82" s="4" t="s">
        <v>56</v>
      </c>
      <c r="E82" s="4" t="s">
        <v>58</v>
      </c>
      <c r="F82" s="4" t="s">
        <v>56</v>
      </c>
      <c r="G82" s="4" t="s">
        <v>56</v>
      </c>
      <c r="I82" s="4">
        <v>5</v>
      </c>
      <c r="J82" s="4">
        <v>4</v>
      </c>
      <c r="K82" s="4">
        <v>4</v>
      </c>
      <c r="L82" s="4">
        <v>5</v>
      </c>
      <c r="M82" s="4">
        <v>4</v>
      </c>
      <c r="Q82" s="4">
        <v>4</v>
      </c>
    </row>
    <row r="83" spans="1:17" ht="30.75" thickBot="1" x14ac:dyDescent="0.3">
      <c r="A83" s="4" t="s">
        <v>2701</v>
      </c>
      <c r="B83" s="4" t="s">
        <v>58</v>
      </c>
      <c r="C83" s="4" t="s">
        <v>56</v>
      </c>
      <c r="D83" s="4" t="s">
        <v>56</v>
      </c>
      <c r="E83" s="4" t="s">
        <v>58</v>
      </c>
      <c r="F83" s="4" t="s">
        <v>58</v>
      </c>
      <c r="G83" s="4" t="s">
        <v>58</v>
      </c>
      <c r="I83" s="4">
        <v>5</v>
      </c>
      <c r="J83" s="4">
        <v>4</v>
      </c>
      <c r="K83" s="4">
        <v>4</v>
      </c>
      <c r="L83" s="4">
        <v>5</v>
      </c>
      <c r="M83" s="4">
        <v>5</v>
      </c>
      <c r="Q83" s="4">
        <v>5</v>
      </c>
    </row>
    <row r="84" spans="1:17" ht="15.75" thickBot="1" x14ac:dyDescent="0.3">
      <c r="A84" s="4" t="s">
        <v>2702</v>
      </c>
      <c r="B84" s="4" t="s">
        <v>57</v>
      </c>
      <c r="C84" s="4" t="s">
        <v>56</v>
      </c>
      <c r="D84" s="4" t="s">
        <v>57</v>
      </c>
      <c r="E84" s="4" t="s">
        <v>56</v>
      </c>
      <c r="F84" s="4" t="s">
        <v>56</v>
      </c>
      <c r="G84" s="4" t="s">
        <v>56</v>
      </c>
      <c r="I84" s="4">
        <v>3</v>
      </c>
      <c r="J84" s="4">
        <v>4</v>
      </c>
      <c r="K84" s="4">
        <v>3</v>
      </c>
      <c r="L84" s="4">
        <v>4</v>
      </c>
      <c r="M84" s="4">
        <v>4</v>
      </c>
      <c r="Q84" s="4">
        <v>4</v>
      </c>
    </row>
    <row r="85" spans="1:17" ht="15.75" thickBot="1" x14ac:dyDescent="0.3">
      <c r="A85" s="4" t="s">
        <v>2702</v>
      </c>
      <c r="B85" s="4" t="s">
        <v>56</v>
      </c>
      <c r="C85" s="4" t="s">
        <v>56</v>
      </c>
      <c r="D85" s="4" t="s">
        <v>57</v>
      </c>
      <c r="E85" s="4" t="s">
        <v>56</v>
      </c>
      <c r="F85" s="4" t="s">
        <v>56</v>
      </c>
      <c r="G85" s="4" t="s">
        <v>56</v>
      </c>
      <c r="I85" s="4">
        <v>4</v>
      </c>
      <c r="J85" s="4">
        <v>4</v>
      </c>
      <c r="K85" s="4">
        <v>3</v>
      </c>
      <c r="L85" s="4">
        <v>4</v>
      </c>
      <c r="M85" s="4">
        <v>4</v>
      </c>
      <c r="Q85" s="4">
        <v>4</v>
      </c>
    </row>
    <row r="86" spans="1:17" ht="15.75" thickBot="1" x14ac:dyDescent="0.3">
      <c r="A86" s="4" t="s">
        <v>2703</v>
      </c>
      <c r="B86" s="4" t="s">
        <v>57</v>
      </c>
      <c r="C86" s="4" t="s">
        <v>56</v>
      </c>
      <c r="D86" s="4" t="s">
        <v>57</v>
      </c>
      <c r="E86" s="4" t="s">
        <v>56</v>
      </c>
      <c r="F86" s="4" t="s">
        <v>56</v>
      </c>
      <c r="G86" s="4" t="s">
        <v>56</v>
      </c>
      <c r="I86" s="4">
        <v>3</v>
      </c>
      <c r="J86" s="4">
        <v>4</v>
      </c>
      <c r="K86" s="4">
        <v>3</v>
      </c>
      <c r="L86" s="4">
        <v>4</v>
      </c>
      <c r="M86" s="4">
        <v>4</v>
      </c>
      <c r="Q86" s="4">
        <v>4</v>
      </c>
    </row>
    <row r="87" spans="1:17" ht="15.75" thickBot="1" x14ac:dyDescent="0.3">
      <c r="A87" s="4" t="s">
        <v>2703</v>
      </c>
      <c r="B87" s="4" t="s">
        <v>56</v>
      </c>
      <c r="C87" s="4" t="s">
        <v>56</v>
      </c>
      <c r="D87" s="4" t="s">
        <v>57</v>
      </c>
      <c r="E87" s="4" t="s">
        <v>56</v>
      </c>
      <c r="F87" s="4" t="s">
        <v>57</v>
      </c>
      <c r="G87" s="4" t="s">
        <v>57</v>
      </c>
      <c r="I87" s="4">
        <v>4</v>
      </c>
      <c r="J87" s="4">
        <v>4</v>
      </c>
      <c r="K87" s="4">
        <v>3</v>
      </c>
      <c r="L87" s="4">
        <v>4</v>
      </c>
      <c r="M87" s="4">
        <v>3</v>
      </c>
      <c r="Q87" s="4">
        <v>3</v>
      </c>
    </row>
    <row r="88" spans="1:17" ht="15.75" thickBot="1" x14ac:dyDescent="0.3">
      <c r="A88" s="4" t="s">
        <v>2704</v>
      </c>
      <c r="B88" s="4" t="s">
        <v>56</v>
      </c>
      <c r="C88" s="4" t="s">
        <v>56</v>
      </c>
      <c r="D88" s="4" t="s">
        <v>56</v>
      </c>
      <c r="E88" s="4" t="s">
        <v>56</v>
      </c>
      <c r="F88" s="4" t="s">
        <v>57</v>
      </c>
      <c r="G88" s="4" t="s">
        <v>56</v>
      </c>
      <c r="I88" s="4">
        <v>4</v>
      </c>
      <c r="J88" s="4">
        <v>4</v>
      </c>
      <c r="K88" s="4">
        <v>4</v>
      </c>
      <c r="L88" s="4">
        <v>4</v>
      </c>
      <c r="M88" s="4">
        <v>3</v>
      </c>
      <c r="Q88" s="4">
        <v>4</v>
      </c>
    </row>
    <row r="89" spans="1:17" ht="15.75" thickBot="1" x14ac:dyDescent="0.3">
      <c r="A89" s="4" t="s">
        <v>2704</v>
      </c>
      <c r="B89" s="4" t="s">
        <v>56</v>
      </c>
      <c r="C89" s="4" t="s">
        <v>56</v>
      </c>
      <c r="D89" s="4" t="s">
        <v>57</v>
      </c>
      <c r="E89" s="4" t="s">
        <v>56</v>
      </c>
      <c r="F89" s="4" t="s">
        <v>57</v>
      </c>
      <c r="G89" s="4" t="s">
        <v>56</v>
      </c>
      <c r="I89" s="4">
        <v>4</v>
      </c>
      <c r="J89" s="4">
        <v>4</v>
      </c>
      <c r="K89" s="4">
        <v>3</v>
      </c>
      <c r="L89" s="4">
        <v>4</v>
      </c>
      <c r="M89" s="4">
        <v>3</v>
      </c>
      <c r="Q89" s="4">
        <v>4</v>
      </c>
    </row>
    <row r="90" spans="1:17" ht="15.75" thickBot="1" x14ac:dyDescent="0.3">
      <c r="A90" s="4" t="s">
        <v>2705</v>
      </c>
      <c r="B90" s="4" t="s">
        <v>56</v>
      </c>
      <c r="C90" s="4" t="s">
        <v>56</v>
      </c>
      <c r="D90" s="4" t="s">
        <v>56</v>
      </c>
      <c r="E90" s="4" t="s">
        <v>56</v>
      </c>
      <c r="F90" s="4" t="s">
        <v>56</v>
      </c>
      <c r="G90" s="4" t="s">
        <v>56</v>
      </c>
      <c r="I90" s="4">
        <v>4</v>
      </c>
      <c r="J90" s="4">
        <v>4</v>
      </c>
      <c r="K90" s="4">
        <v>4</v>
      </c>
      <c r="L90" s="4">
        <v>4</v>
      </c>
      <c r="M90" s="4">
        <v>4</v>
      </c>
      <c r="Q90" s="4">
        <v>4</v>
      </c>
    </row>
    <row r="91" spans="1:17" ht="15.75" thickBot="1" x14ac:dyDescent="0.3">
      <c r="A91" s="4" t="s">
        <v>2705</v>
      </c>
      <c r="B91" s="4" t="s">
        <v>56</v>
      </c>
      <c r="C91" s="4" t="s">
        <v>56</v>
      </c>
      <c r="D91" s="4" t="s">
        <v>56</v>
      </c>
      <c r="E91" s="4" t="s">
        <v>56</v>
      </c>
      <c r="F91" s="4" t="s">
        <v>56</v>
      </c>
      <c r="G91" s="4" t="s">
        <v>56</v>
      </c>
      <c r="I91" s="4">
        <v>4</v>
      </c>
      <c r="J91" s="4">
        <v>4</v>
      </c>
      <c r="K91" s="4">
        <v>4</v>
      </c>
      <c r="L91" s="4">
        <v>4</v>
      </c>
      <c r="M91" s="4">
        <v>4</v>
      </c>
      <c r="Q91" s="4">
        <v>4</v>
      </c>
    </row>
    <row r="92" spans="1:17" ht="30.75" thickBot="1" x14ac:dyDescent="0.3">
      <c r="A92" s="4" t="s">
        <v>2706</v>
      </c>
      <c r="B92" s="4" t="s">
        <v>56</v>
      </c>
      <c r="C92" s="4" t="s">
        <v>58</v>
      </c>
      <c r="D92" s="4" t="s">
        <v>56</v>
      </c>
      <c r="E92" s="4" t="s">
        <v>58</v>
      </c>
      <c r="F92" s="4" t="s">
        <v>56</v>
      </c>
      <c r="G92" s="4" t="s">
        <v>58</v>
      </c>
      <c r="I92" s="4">
        <v>4</v>
      </c>
      <c r="J92" s="4">
        <v>5</v>
      </c>
      <c r="K92" s="4">
        <v>4</v>
      </c>
      <c r="L92" s="4">
        <v>5</v>
      </c>
      <c r="M92" s="4">
        <v>4</v>
      </c>
      <c r="Q92" s="4">
        <v>5</v>
      </c>
    </row>
    <row r="93" spans="1:17" ht="30.75" thickBot="1" x14ac:dyDescent="0.3">
      <c r="A93" s="4" t="s">
        <v>2706</v>
      </c>
      <c r="B93" s="4" t="s">
        <v>56</v>
      </c>
      <c r="C93" s="4" t="s">
        <v>58</v>
      </c>
      <c r="D93" s="4" t="s">
        <v>56</v>
      </c>
      <c r="E93" s="4" t="s">
        <v>58</v>
      </c>
      <c r="F93" s="4" t="s">
        <v>58</v>
      </c>
      <c r="G93" s="4" t="s">
        <v>56</v>
      </c>
      <c r="I93" s="4">
        <v>4</v>
      </c>
      <c r="J93" s="4">
        <v>5</v>
      </c>
      <c r="K93" s="4">
        <v>4</v>
      </c>
      <c r="L93" s="4">
        <v>5</v>
      </c>
      <c r="M93" s="4">
        <v>5</v>
      </c>
      <c r="Q93" s="4">
        <v>4</v>
      </c>
    </row>
    <row r="94" spans="1:17" ht="30.75" thickBot="1" x14ac:dyDescent="0.3">
      <c r="A94" s="4" t="s">
        <v>2707</v>
      </c>
      <c r="B94" s="4" t="s">
        <v>56</v>
      </c>
      <c r="C94" s="4" t="s">
        <v>58</v>
      </c>
      <c r="D94" s="4" t="s">
        <v>56</v>
      </c>
      <c r="E94" s="4" t="s">
        <v>56</v>
      </c>
      <c r="F94" s="4" t="s">
        <v>58</v>
      </c>
      <c r="G94" s="4" t="s">
        <v>56</v>
      </c>
      <c r="I94" s="4">
        <v>4</v>
      </c>
      <c r="J94" s="4">
        <v>5</v>
      </c>
      <c r="K94" s="4">
        <v>4</v>
      </c>
      <c r="L94" s="4">
        <v>4</v>
      </c>
      <c r="M94" s="4">
        <v>5</v>
      </c>
      <c r="Q94" s="4">
        <v>4</v>
      </c>
    </row>
    <row r="95" spans="1:17" ht="30.75" thickBot="1" x14ac:dyDescent="0.3">
      <c r="A95" s="4" t="s">
        <v>2707</v>
      </c>
      <c r="B95" s="4" t="s">
        <v>56</v>
      </c>
      <c r="C95" s="4" t="s">
        <v>58</v>
      </c>
      <c r="D95" s="4" t="s">
        <v>58</v>
      </c>
      <c r="E95" s="4" t="s">
        <v>56</v>
      </c>
      <c r="F95" s="4" t="s">
        <v>58</v>
      </c>
      <c r="G95" s="4" t="s">
        <v>58</v>
      </c>
      <c r="I95" s="4">
        <v>4</v>
      </c>
      <c r="J95" s="4">
        <v>5</v>
      </c>
      <c r="K95" s="4">
        <v>5</v>
      </c>
      <c r="L95" s="4">
        <v>4</v>
      </c>
      <c r="M95" s="4">
        <v>5</v>
      </c>
      <c r="Q95" s="4">
        <v>5</v>
      </c>
    </row>
    <row r="96" spans="1:17" ht="30.75" thickBot="1" x14ac:dyDescent="0.3">
      <c r="A96" s="4" t="s">
        <v>2708</v>
      </c>
      <c r="B96" s="4" t="s">
        <v>56</v>
      </c>
      <c r="C96" s="4" t="s">
        <v>56</v>
      </c>
      <c r="D96" s="4" t="s">
        <v>58</v>
      </c>
      <c r="E96" s="4" t="s">
        <v>58</v>
      </c>
      <c r="F96" s="4" t="s">
        <v>56</v>
      </c>
      <c r="G96" s="4" t="s">
        <v>56</v>
      </c>
      <c r="I96" s="4">
        <v>4</v>
      </c>
      <c r="J96" s="4">
        <v>4</v>
      </c>
      <c r="K96" s="4">
        <v>5</v>
      </c>
      <c r="L96" s="4">
        <v>5</v>
      </c>
      <c r="M96" s="4">
        <v>4</v>
      </c>
      <c r="Q96" s="4">
        <v>4</v>
      </c>
    </row>
    <row r="97" spans="1:17" ht="30.75" thickBot="1" x14ac:dyDescent="0.3">
      <c r="A97" s="4" t="s">
        <v>2708</v>
      </c>
      <c r="B97" s="4" t="s">
        <v>56</v>
      </c>
      <c r="C97" s="4" t="s">
        <v>56</v>
      </c>
      <c r="D97" s="4" t="s">
        <v>58</v>
      </c>
      <c r="E97" s="4" t="s">
        <v>56</v>
      </c>
      <c r="F97" s="4" t="s">
        <v>56</v>
      </c>
      <c r="G97" s="4" t="s">
        <v>58</v>
      </c>
      <c r="I97" s="4">
        <v>4</v>
      </c>
      <c r="J97" s="4">
        <v>4</v>
      </c>
      <c r="K97" s="4">
        <v>5</v>
      </c>
      <c r="L97" s="4">
        <v>4</v>
      </c>
      <c r="M97" s="4">
        <v>4</v>
      </c>
      <c r="Q97" s="4">
        <v>5</v>
      </c>
    </row>
    <row r="98" spans="1:17" ht="30.75" thickBot="1" x14ac:dyDescent="0.3">
      <c r="A98" s="4" t="s">
        <v>2709</v>
      </c>
      <c r="B98" s="4" t="s">
        <v>58</v>
      </c>
      <c r="C98" s="4" t="s">
        <v>58</v>
      </c>
      <c r="D98" s="4" t="s">
        <v>58</v>
      </c>
      <c r="E98" s="4" t="s">
        <v>58</v>
      </c>
      <c r="F98" s="4" t="s">
        <v>56</v>
      </c>
      <c r="G98" s="4" t="s">
        <v>58</v>
      </c>
      <c r="I98" s="4">
        <v>5</v>
      </c>
      <c r="J98" s="4">
        <v>5</v>
      </c>
      <c r="K98" s="4">
        <v>5</v>
      </c>
      <c r="L98" s="4">
        <v>5</v>
      </c>
      <c r="M98" s="4">
        <v>4</v>
      </c>
      <c r="Q98" s="4">
        <v>5</v>
      </c>
    </row>
    <row r="99" spans="1:17" ht="30.75" thickBot="1" x14ac:dyDescent="0.3">
      <c r="A99" s="4" t="s">
        <v>2709</v>
      </c>
      <c r="B99" s="4" t="s">
        <v>56</v>
      </c>
      <c r="C99" s="4" t="s">
        <v>58</v>
      </c>
      <c r="D99" s="4" t="s">
        <v>58</v>
      </c>
      <c r="E99" s="4" t="s">
        <v>58</v>
      </c>
      <c r="F99" s="4" t="s">
        <v>58</v>
      </c>
      <c r="G99" s="4" t="s">
        <v>58</v>
      </c>
      <c r="I99" s="4">
        <v>4</v>
      </c>
      <c r="J99" s="4">
        <v>5</v>
      </c>
      <c r="K99" s="4">
        <v>5</v>
      </c>
      <c r="L99" s="4">
        <v>5</v>
      </c>
      <c r="M99" s="4">
        <v>5</v>
      </c>
      <c r="Q99" s="4">
        <v>5</v>
      </c>
    </row>
    <row r="100" spans="1:17" ht="30.75" thickBot="1" x14ac:dyDescent="0.3">
      <c r="A100" s="4" t="s">
        <v>2710</v>
      </c>
      <c r="B100" s="4" t="s">
        <v>56</v>
      </c>
      <c r="C100" s="4" t="s">
        <v>58</v>
      </c>
      <c r="D100" s="4" t="s">
        <v>58</v>
      </c>
      <c r="E100" s="4" t="s">
        <v>58</v>
      </c>
      <c r="F100" s="4" t="s">
        <v>58</v>
      </c>
      <c r="G100" s="4" t="s">
        <v>58</v>
      </c>
      <c r="I100" s="4">
        <v>4</v>
      </c>
      <c r="J100" s="4">
        <v>5</v>
      </c>
      <c r="K100" s="4">
        <v>5</v>
      </c>
      <c r="L100" s="4">
        <v>5</v>
      </c>
      <c r="M100" s="4">
        <v>5</v>
      </c>
      <c r="Q100" s="4">
        <v>5</v>
      </c>
    </row>
    <row r="101" spans="1:17" ht="30.75" thickBot="1" x14ac:dyDescent="0.3">
      <c r="A101" s="4" t="s">
        <v>2710</v>
      </c>
      <c r="B101" s="4" t="s">
        <v>56</v>
      </c>
      <c r="C101" s="4" t="s">
        <v>56</v>
      </c>
      <c r="D101" s="4" t="s">
        <v>56</v>
      </c>
      <c r="E101" s="4" t="s">
        <v>58</v>
      </c>
      <c r="F101" s="4" t="s">
        <v>58</v>
      </c>
      <c r="G101" s="4" t="s">
        <v>56</v>
      </c>
      <c r="I101" s="4">
        <v>4</v>
      </c>
      <c r="J101" s="4">
        <v>4</v>
      </c>
      <c r="K101" s="4">
        <v>4</v>
      </c>
      <c r="L101" s="4">
        <v>5</v>
      </c>
      <c r="M101" s="4">
        <v>5</v>
      </c>
      <c r="Q101" s="4">
        <v>4</v>
      </c>
    </row>
    <row r="102" spans="1:17" ht="30.75" thickBot="1" x14ac:dyDescent="0.3">
      <c r="A102" s="4" t="s">
        <v>2657</v>
      </c>
      <c r="B102" s="4" t="s">
        <v>58</v>
      </c>
      <c r="C102" s="4" t="s">
        <v>58</v>
      </c>
      <c r="D102" s="4" t="s">
        <v>58</v>
      </c>
      <c r="E102" s="4" t="s">
        <v>58</v>
      </c>
      <c r="F102" s="4" t="s">
        <v>58</v>
      </c>
      <c r="G102" s="4" t="s">
        <v>58</v>
      </c>
      <c r="I102" s="4">
        <v>5</v>
      </c>
      <c r="J102" s="4">
        <v>5</v>
      </c>
      <c r="K102" s="4">
        <v>5</v>
      </c>
      <c r="L102" s="4">
        <v>5</v>
      </c>
      <c r="M102" s="4">
        <v>5</v>
      </c>
      <c r="Q102" s="4">
        <v>5</v>
      </c>
    </row>
    <row r="103" spans="1:17" ht="30.75" thickBot="1" x14ac:dyDescent="0.3">
      <c r="A103" s="4" t="s">
        <v>2657</v>
      </c>
      <c r="B103" s="4" t="s">
        <v>58</v>
      </c>
      <c r="C103" s="4" t="s">
        <v>58</v>
      </c>
      <c r="D103" s="4" t="s">
        <v>58</v>
      </c>
      <c r="E103" s="4" t="s">
        <v>58</v>
      </c>
      <c r="F103" s="4" t="s">
        <v>58</v>
      </c>
      <c r="G103" s="4" t="s">
        <v>58</v>
      </c>
      <c r="I103" s="4">
        <v>5</v>
      </c>
      <c r="J103" s="4">
        <v>5</v>
      </c>
      <c r="K103" s="4">
        <v>5</v>
      </c>
      <c r="L103" s="4">
        <v>5</v>
      </c>
      <c r="M103" s="4">
        <v>5</v>
      </c>
      <c r="Q103" s="4">
        <v>5</v>
      </c>
    </row>
    <row r="104" spans="1:17" ht="30.75" thickBot="1" x14ac:dyDescent="0.3">
      <c r="A104" s="4" t="s">
        <v>2711</v>
      </c>
      <c r="B104" s="4" t="s">
        <v>58</v>
      </c>
      <c r="C104" s="4" t="s">
        <v>56</v>
      </c>
      <c r="D104" s="4" t="s">
        <v>58</v>
      </c>
      <c r="E104" s="4" t="s">
        <v>58</v>
      </c>
      <c r="F104" s="4" t="s">
        <v>56</v>
      </c>
      <c r="G104" s="4" t="s">
        <v>58</v>
      </c>
      <c r="I104" s="4">
        <v>5</v>
      </c>
      <c r="J104" s="4">
        <v>4</v>
      </c>
      <c r="K104" s="4">
        <v>5</v>
      </c>
      <c r="L104" s="4">
        <v>5</v>
      </c>
      <c r="M104" s="4">
        <v>4</v>
      </c>
      <c r="Q104" s="4">
        <v>5</v>
      </c>
    </row>
    <row r="105" spans="1:17" ht="30.75" thickBot="1" x14ac:dyDescent="0.3">
      <c r="A105" s="4" t="s">
        <v>2711</v>
      </c>
      <c r="B105" s="4" t="s">
        <v>56</v>
      </c>
      <c r="C105" s="4" t="s">
        <v>58</v>
      </c>
      <c r="D105" s="4" t="s">
        <v>56</v>
      </c>
      <c r="E105" s="4" t="s">
        <v>58</v>
      </c>
      <c r="F105" s="4" t="s">
        <v>56</v>
      </c>
      <c r="G105" s="4" t="s">
        <v>58</v>
      </c>
      <c r="I105" s="4">
        <v>4</v>
      </c>
      <c r="J105" s="4">
        <v>5</v>
      </c>
      <c r="K105" s="4">
        <v>4</v>
      </c>
      <c r="L105" s="4">
        <v>5</v>
      </c>
      <c r="M105" s="4">
        <v>4</v>
      </c>
      <c r="Q105" s="4">
        <v>5</v>
      </c>
    </row>
    <row r="106" spans="1:17" ht="15.75" thickBot="1" x14ac:dyDescent="0.3">
      <c r="A106" s="4" t="s">
        <v>2712</v>
      </c>
      <c r="B106" s="4" t="s">
        <v>56</v>
      </c>
      <c r="C106" s="4" t="s">
        <v>57</v>
      </c>
      <c r="D106" s="4" t="s">
        <v>100</v>
      </c>
      <c r="E106" s="4" t="s">
        <v>57</v>
      </c>
      <c r="F106" s="4" t="s">
        <v>56</v>
      </c>
      <c r="G106" s="4" t="s">
        <v>56</v>
      </c>
      <c r="I106" s="4">
        <v>4</v>
      </c>
      <c r="J106" s="4">
        <v>3</v>
      </c>
      <c r="K106" s="4">
        <v>2</v>
      </c>
      <c r="L106" s="4">
        <v>3</v>
      </c>
      <c r="M106" s="4">
        <v>4</v>
      </c>
      <c r="Q106" s="4">
        <v>4</v>
      </c>
    </row>
    <row r="107" spans="1:17" ht="30.75" thickBot="1" x14ac:dyDescent="0.3">
      <c r="A107" s="4" t="s">
        <v>2712</v>
      </c>
      <c r="B107" s="4" t="s">
        <v>58</v>
      </c>
      <c r="C107" s="4" t="s">
        <v>56</v>
      </c>
      <c r="D107" s="4" t="s">
        <v>57</v>
      </c>
      <c r="E107" s="4" t="s">
        <v>56</v>
      </c>
      <c r="F107" s="4" t="s">
        <v>58</v>
      </c>
      <c r="G107" s="4" t="s">
        <v>56</v>
      </c>
      <c r="I107" s="4">
        <v>5</v>
      </c>
      <c r="J107" s="4">
        <v>4</v>
      </c>
      <c r="K107" s="4">
        <v>3</v>
      </c>
      <c r="L107" s="4">
        <v>4</v>
      </c>
      <c r="M107" s="4">
        <v>5</v>
      </c>
      <c r="Q107" s="4">
        <v>4</v>
      </c>
    </row>
    <row r="108" spans="1:17" ht="30.75" thickBot="1" x14ac:dyDescent="0.3">
      <c r="A108" s="4" t="s">
        <v>2713</v>
      </c>
      <c r="B108" s="4" t="s">
        <v>58</v>
      </c>
      <c r="C108" s="4" t="s">
        <v>58</v>
      </c>
      <c r="D108" s="4" t="s">
        <v>56</v>
      </c>
      <c r="E108" s="4" t="s">
        <v>58</v>
      </c>
      <c r="F108" s="4" t="s">
        <v>56</v>
      </c>
      <c r="G108" s="4" t="s">
        <v>58</v>
      </c>
      <c r="I108" s="4">
        <v>5</v>
      </c>
      <c r="J108" s="4">
        <v>5</v>
      </c>
      <c r="K108" s="4">
        <v>4</v>
      </c>
      <c r="L108" s="4">
        <v>5</v>
      </c>
      <c r="M108" s="4">
        <v>4</v>
      </c>
      <c r="Q108" s="4">
        <v>5</v>
      </c>
    </row>
    <row r="109" spans="1:17" ht="30.75" thickBot="1" x14ac:dyDescent="0.3">
      <c r="A109" s="4" t="s">
        <v>2713</v>
      </c>
      <c r="B109" s="4" t="s">
        <v>58</v>
      </c>
      <c r="C109" s="4" t="s">
        <v>56</v>
      </c>
      <c r="D109" s="4" t="s">
        <v>56</v>
      </c>
      <c r="E109" s="4" t="s">
        <v>56</v>
      </c>
      <c r="F109" s="4" t="s">
        <v>56</v>
      </c>
      <c r="G109" s="4" t="s">
        <v>58</v>
      </c>
      <c r="I109" s="4">
        <v>5</v>
      </c>
      <c r="J109" s="4">
        <v>4</v>
      </c>
      <c r="K109" s="4">
        <v>4</v>
      </c>
      <c r="L109" s="4">
        <v>4</v>
      </c>
      <c r="M109" s="4">
        <v>4</v>
      </c>
      <c r="Q109" s="4">
        <v>5</v>
      </c>
    </row>
    <row r="110" spans="1:17" ht="15.75" thickBot="1" x14ac:dyDescent="0.3">
      <c r="A110" s="4" t="s">
        <v>2658</v>
      </c>
      <c r="B110" s="4" t="s">
        <v>56</v>
      </c>
      <c r="C110" s="4" t="s">
        <v>56</v>
      </c>
      <c r="D110" s="4" t="s">
        <v>57</v>
      </c>
      <c r="E110" s="4" t="s">
        <v>56</v>
      </c>
      <c r="F110" s="4" t="s">
        <v>57</v>
      </c>
      <c r="G110" s="4" t="s">
        <v>56</v>
      </c>
      <c r="I110" s="4">
        <v>4</v>
      </c>
      <c r="J110" s="4">
        <v>4</v>
      </c>
      <c r="K110" s="4">
        <v>3</v>
      </c>
      <c r="L110" s="4">
        <v>4</v>
      </c>
      <c r="M110" s="4">
        <v>3</v>
      </c>
      <c r="Q110" s="4">
        <v>4</v>
      </c>
    </row>
    <row r="111" spans="1:17" ht="15.75" thickBot="1" x14ac:dyDescent="0.3">
      <c r="A111" s="4" t="s">
        <v>2658</v>
      </c>
      <c r="B111" s="4" t="s">
        <v>57</v>
      </c>
      <c r="C111" s="4" t="s">
        <v>56</v>
      </c>
      <c r="D111" s="4" t="s">
        <v>57</v>
      </c>
      <c r="E111" s="4" t="s">
        <v>56</v>
      </c>
      <c r="F111" s="4" t="s">
        <v>57</v>
      </c>
      <c r="G111" s="4" t="s">
        <v>56</v>
      </c>
      <c r="I111" s="4">
        <v>3</v>
      </c>
      <c r="J111" s="4">
        <v>4</v>
      </c>
      <c r="K111" s="4">
        <v>3</v>
      </c>
      <c r="L111" s="4">
        <v>4</v>
      </c>
      <c r="M111" s="4">
        <v>3</v>
      </c>
      <c r="Q111" s="4">
        <v>4</v>
      </c>
    </row>
    <row r="112" spans="1:17" ht="30.75" thickBot="1" x14ac:dyDescent="0.3">
      <c r="A112" s="4" t="s">
        <v>2659</v>
      </c>
      <c r="B112" s="4" t="s">
        <v>56</v>
      </c>
      <c r="C112" s="4" t="s">
        <v>58</v>
      </c>
      <c r="D112" s="4" t="s">
        <v>58</v>
      </c>
      <c r="E112" s="4" t="s">
        <v>56</v>
      </c>
      <c r="F112" s="4" t="s">
        <v>58</v>
      </c>
      <c r="G112" s="4" t="s">
        <v>56</v>
      </c>
      <c r="I112" s="4">
        <v>4</v>
      </c>
      <c r="J112" s="4">
        <v>5</v>
      </c>
      <c r="K112" s="4">
        <v>5</v>
      </c>
      <c r="L112" s="4">
        <v>4</v>
      </c>
      <c r="M112" s="4">
        <v>5</v>
      </c>
      <c r="Q112" s="4">
        <v>4</v>
      </c>
    </row>
    <row r="113" spans="1:17" ht="30.75" thickBot="1" x14ac:dyDescent="0.3">
      <c r="A113" s="4" t="s">
        <v>2659</v>
      </c>
      <c r="B113" s="4" t="s">
        <v>58</v>
      </c>
      <c r="C113" s="4" t="s">
        <v>56</v>
      </c>
      <c r="D113" s="4" t="s">
        <v>58</v>
      </c>
      <c r="E113" s="4" t="s">
        <v>56</v>
      </c>
      <c r="F113" s="4" t="s">
        <v>56</v>
      </c>
      <c r="G113" s="4" t="s">
        <v>58</v>
      </c>
      <c r="I113" s="4">
        <v>5</v>
      </c>
      <c r="J113" s="4">
        <v>4</v>
      </c>
      <c r="K113" s="4">
        <v>5</v>
      </c>
      <c r="L113" s="4">
        <v>4</v>
      </c>
      <c r="M113" s="4">
        <v>4</v>
      </c>
      <c r="Q113" s="4">
        <v>5</v>
      </c>
    </row>
    <row r="114" spans="1:17" ht="30.75" thickBot="1" x14ac:dyDescent="0.3">
      <c r="A114" s="4" t="s">
        <v>2660</v>
      </c>
      <c r="B114" s="4" t="s">
        <v>56</v>
      </c>
      <c r="C114" s="4" t="s">
        <v>58</v>
      </c>
      <c r="D114" s="4" t="s">
        <v>58</v>
      </c>
      <c r="E114" s="4" t="s">
        <v>58</v>
      </c>
      <c r="F114" s="4" t="s">
        <v>56</v>
      </c>
      <c r="G114" s="4" t="s">
        <v>58</v>
      </c>
      <c r="I114" s="4">
        <v>4</v>
      </c>
      <c r="J114" s="4">
        <v>5</v>
      </c>
      <c r="K114" s="4">
        <v>5</v>
      </c>
      <c r="L114" s="4">
        <v>5</v>
      </c>
      <c r="M114" s="4">
        <v>4</v>
      </c>
      <c r="Q114" s="4">
        <v>5</v>
      </c>
    </row>
    <row r="115" spans="1:17" ht="30.75" thickBot="1" x14ac:dyDescent="0.3">
      <c r="A115" s="4" t="s">
        <v>2660</v>
      </c>
      <c r="B115" s="4" t="s">
        <v>56</v>
      </c>
      <c r="C115" s="4" t="s">
        <v>58</v>
      </c>
      <c r="D115" s="4" t="s">
        <v>56</v>
      </c>
      <c r="E115" s="4" t="s">
        <v>58</v>
      </c>
      <c r="F115" s="4" t="s">
        <v>58</v>
      </c>
      <c r="G115" s="4" t="s">
        <v>58</v>
      </c>
      <c r="I115" s="4">
        <v>4</v>
      </c>
      <c r="J115" s="4">
        <v>5</v>
      </c>
      <c r="K115" s="4">
        <v>4</v>
      </c>
      <c r="L115" s="4">
        <v>5</v>
      </c>
      <c r="M115" s="4">
        <v>5</v>
      </c>
      <c r="Q115" s="4">
        <v>5</v>
      </c>
    </row>
    <row r="116" spans="1:17" x14ac:dyDescent="0.25">
      <c r="N116" s="32" t="s">
        <v>3002</v>
      </c>
    </row>
    <row r="117" spans="1:17" ht="30" x14ac:dyDescent="0.25">
      <c r="A117" s="28" t="s">
        <v>2991</v>
      </c>
      <c r="I117" s="25">
        <f>MEDIAN(I2:I115)</f>
        <v>4</v>
      </c>
      <c r="J117" s="25">
        <f t="shared" ref="J117:M117" si="0">MEDIAN(J2:J115)</f>
        <v>4</v>
      </c>
      <c r="K117" s="25">
        <f t="shared" si="0"/>
        <v>4</v>
      </c>
      <c r="L117" s="25">
        <f t="shared" si="0"/>
        <v>4</v>
      </c>
      <c r="M117" s="25">
        <f t="shared" si="0"/>
        <v>4</v>
      </c>
      <c r="N117" s="32">
        <f>AVERAGE(I117:M117)</f>
        <v>4</v>
      </c>
      <c r="Q117" s="25">
        <f>MEDIAN(Q2:Q115)</f>
        <v>4</v>
      </c>
    </row>
    <row r="118" spans="1:17" x14ac:dyDescent="0.25">
      <c r="A118" s="29" t="s">
        <v>2992</v>
      </c>
      <c r="I118" s="25">
        <f>AVERAGE(I2:I115)</f>
        <v>4.2017543859649127</v>
      </c>
      <c r="J118" s="25">
        <f t="shared" ref="J118:M118" si="1">AVERAGE(J2:J115)</f>
        <v>4.3157894736842106</v>
      </c>
      <c r="K118" s="25">
        <f t="shared" si="1"/>
        <v>4.1491228070175437</v>
      </c>
      <c r="L118" s="25">
        <f t="shared" si="1"/>
        <v>4.3596491228070171</v>
      </c>
      <c r="M118" s="25">
        <f t="shared" si="1"/>
        <v>4.1315789473684212</v>
      </c>
      <c r="N118" s="32">
        <f t="shared" ref="N118:N119" si="2">AVERAGE(I118:M118)</f>
        <v>4.2315789473684209</v>
      </c>
      <c r="Q118" s="25">
        <f>AVERAGE(Q2:Q115)</f>
        <v>4.307017543859649</v>
      </c>
    </row>
    <row r="119" spans="1:17" x14ac:dyDescent="0.25">
      <c r="A119" s="29" t="s">
        <v>2993</v>
      </c>
      <c r="I119" s="25">
        <f>STDEV(I2:I115)</f>
        <v>0.65418766165528441</v>
      </c>
      <c r="J119" s="25">
        <f t="shared" ref="J119:M119" si="3">STDEV(J2:J115)</f>
        <v>0.65602435571131457</v>
      </c>
      <c r="K119" s="25">
        <f t="shared" si="3"/>
        <v>0.69425526585363595</v>
      </c>
      <c r="L119" s="25">
        <f t="shared" si="3"/>
        <v>0.66688010866684744</v>
      </c>
      <c r="M119" s="25">
        <f t="shared" si="3"/>
        <v>0.83627024779103298</v>
      </c>
      <c r="N119" s="32">
        <f t="shared" si="2"/>
        <v>0.701523527935623</v>
      </c>
      <c r="Q119" s="25">
        <f>STDEV(Q2:Q115)</f>
        <v>0.62580486911078204</v>
      </c>
    </row>
  </sheetData>
  <sortState ref="A2:G115">
    <sortCondition ref="A2:A115"/>
  </sortState>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topLeftCell="A109" workbookViewId="0">
      <selection activeCell="A2" sqref="A2:Q127"/>
    </sheetView>
  </sheetViews>
  <sheetFormatPr defaultColWidth="10" defaultRowHeight="15" x14ac:dyDescent="0.25"/>
  <sheetData>
    <row r="1" spans="1:17" ht="165.75" thickBot="1" x14ac:dyDescent="0.3">
      <c r="A1" s="5" t="s">
        <v>3001</v>
      </c>
      <c r="B1" s="4" t="s">
        <v>2982</v>
      </c>
      <c r="C1" s="4" t="s">
        <v>2983</v>
      </c>
      <c r="D1" s="4" t="s">
        <v>2984</v>
      </c>
      <c r="E1" s="4" t="s">
        <v>2985</v>
      </c>
      <c r="F1" s="4" t="s">
        <v>2986</v>
      </c>
      <c r="G1" s="4" t="s">
        <v>2987</v>
      </c>
      <c r="I1" s="27" t="s">
        <v>2994</v>
      </c>
      <c r="J1" s="27" t="s">
        <v>2995</v>
      </c>
      <c r="K1" s="27" t="s">
        <v>2996</v>
      </c>
      <c r="L1" s="27" t="s">
        <v>2997</v>
      </c>
      <c r="M1" s="27" t="s">
        <v>2998</v>
      </c>
      <c r="Q1" s="27" t="s">
        <v>2999</v>
      </c>
    </row>
    <row r="2" spans="1:17" ht="30.75" thickBot="1" x14ac:dyDescent="0.3">
      <c r="A2" t="s">
        <v>2716</v>
      </c>
      <c r="B2" s="1" t="s">
        <v>56</v>
      </c>
      <c r="C2" s="1" t="s">
        <v>57</v>
      </c>
      <c r="D2" s="1" t="s">
        <v>100</v>
      </c>
      <c r="E2" s="1" t="s">
        <v>101</v>
      </c>
      <c r="F2" s="1" t="s">
        <v>57</v>
      </c>
      <c r="G2" s="1" t="s">
        <v>57</v>
      </c>
      <c r="I2" s="1">
        <v>4</v>
      </c>
      <c r="J2" s="1">
        <v>3</v>
      </c>
      <c r="K2" s="1">
        <v>2</v>
      </c>
      <c r="L2" s="1">
        <v>1</v>
      </c>
      <c r="M2" s="1">
        <v>3</v>
      </c>
      <c r="Q2" s="1">
        <v>3</v>
      </c>
    </row>
    <row r="3" spans="1:17" ht="30.75" thickBot="1" x14ac:dyDescent="0.3">
      <c r="A3" t="s">
        <v>2716</v>
      </c>
      <c r="B3" s="1" t="s">
        <v>56</v>
      </c>
      <c r="C3" s="1" t="s">
        <v>57</v>
      </c>
      <c r="D3" s="1" t="s">
        <v>57</v>
      </c>
      <c r="E3" s="1" t="s">
        <v>101</v>
      </c>
      <c r="F3" s="1" t="s">
        <v>57</v>
      </c>
      <c r="G3" s="1" t="s">
        <v>57</v>
      </c>
      <c r="I3" s="1">
        <v>4</v>
      </c>
      <c r="J3" s="1">
        <v>3</v>
      </c>
      <c r="K3" s="1">
        <v>3</v>
      </c>
      <c r="L3" s="1">
        <v>1</v>
      </c>
      <c r="M3" s="1">
        <v>3</v>
      </c>
      <c r="Q3" s="1">
        <v>3</v>
      </c>
    </row>
    <row r="4" spans="1:17" ht="30.75" thickBot="1" x14ac:dyDescent="0.3">
      <c r="A4" t="s">
        <v>2725</v>
      </c>
      <c r="B4" s="1" t="s">
        <v>57</v>
      </c>
      <c r="C4" s="1" t="s">
        <v>56</v>
      </c>
      <c r="D4" s="1" t="s">
        <v>101</v>
      </c>
      <c r="E4" s="1" t="s">
        <v>57</v>
      </c>
      <c r="F4" s="1" t="s">
        <v>56</v>
      </c>
      <c r="G4" s="1" t="s">
        <v>101</v>
      </c>
      <c r="I4" s="1">
        <v>3</v>
      </c>
      <c r="J4" s="1">
        <v>4</v>
      </c>
      <c r="K4" s="1">
        <v>1</v>
      </c>
      <c r="L4" s="1">
        <v>3</v>
      </c>
      <c r="M4" s="1">
        <v>4</v>
      </c>
      <c r="Q4" s="1">
        <v>1</v>
      </c>
    </row>
    <row r="5" spans="1:17" ht="15.75" thickBot="1" x14ac:dyDescent="0.3">
      <c r="A5" t="s">
        <v>2725</v>
      </c>
      <c r="B5" s="1" t="s">
        <v>57</v>
      </c>
      <c r="C5" s="1" t="s">
        <v>57</v>
      </c>
      <c r="D5" s="1" t="s">
        <v>100</v>
      </c>
      <c r="E5" s="1" t="s">
        <v>57</v>
      </c>
      <c r="F5" s="1" t="s">
        <v>100</v>
      </c>
      <c r="G5" s="1" t="s">
        <v>57</v>
      </c>
      <c r="I5" s="1">
        <v>3</v>
      </c>
      <c r="J5" s="1">
        <v>3</v>
      </c>
      <c r="K5" s="1">
        <v>2</v>
      </c>
      <c r="L5" s="1">
        <v>3</v>
      </c>
      <c r="M5" s="1">
        <v>2</v>
      </c>
      <c r="Q5" s="1">
        <v>3</v>
      </c>
    </row>
    <row r="6" spans="1:17" ht="15.75" thickBot="1" x14ac:dyDescent="0.3">
      <c r="A6" t="s">
        <v>2727</v>
      </c>
      <c r="B6" s="1" t="s">
        <v>100</v>
      </c>
      <c r="C6" s="1" t="s">
        <v>100</v>
      </c>
      <c r="D6" s="1" t="s">
        <v>57</v>
      </c>
      <c r="E6" s="1" t="s">
        <v>100</v>
      </c>
      <c r="F6" s="1" t="s">
        <v>57</v>
      </c>
      <c r="G6" s="1" t="s">
        <v>57</v>
      </c>
      <c r="I6" s="1">
        <v>2</v>
      </c>
      <c r="J6" s="1">
        <v>2</v>
      </c>
      <c r="K6" s="1">
        <v>3</v>
      </c>
      <c r="L6" s="1">
        <v>2</v>
      </c>
      <c r="M6" s="1">
        <v>3</v>
      </c>
      <c r="Q6" s="1">
        <v>3</v>
      </c>
    </row>
    <row r="7" spans="1:17" ht="30.75" thickBot="1" x14ac:dyDescent="0.3">
      <c r="A7" t="s">
        <v>2727</v>
      </c>
      <c r="B7" s="1" t="s">
        <v>56</v>
      </c>
      <c r="C7" s="1" t="s">
        <v>56</v>
      </c>
      <c r="D7" s="1" t="s">
        <v>100</v>
      </c>
      <c r="E7" s="1" t="s">
        <v>100</v>
      </c>
      <c r="F7" s="1" t="s">
        <v>57</v>
      </c>
      <c r="G7" s="1" t="s">
        <v>101</v>
      </c>
      <c r="I7" s="1">
        <v>4</v>
      </c>
      <c r="J7" s="1">
        <v>4</v>
      </c>
      <c r="K7" s="1">
        <v>2</v>
      </c>
      <c r="L7" s="1">
        <v>2</v>
      </c>
      <c r="M7" s="1">
        <v>3</v>
      </c>
      <c r="Q7" s="1">
        <v>1</v>
      </c>
    </row>
    <row r="8" spans="1:17" ht="15.75" thickBot="1" x14ac:dyDescent="0.3">
      <c r="A8" t="s">
        <v>2728</v>
      </c>
      <c r="B8" s="1" t="s">
        <v>100</v>
      </c>
      <c r="C8" s="1" t="s">
        <v>57</v>
      </c>
      <c r="D8" s="1" t="s">
        <v>100</v>
      </c>
      <c r="E8" s="1" t="s">
        <v>57</v>
      </c>
      <c r="F8" s="1" t="s">
        <v>100</v>
      </c>
      <c r="G8" s="1" t="s">
        <v>57</v>
      </c>
      <c r="I8" s="1">
        <v>2</v>
      </c>
      <c r="J8" s="1">
        <v>3</v>
      </c>
      <c r="K8" s="1">
        <v>2</v>
      </c>
      <c r="L8" s="1">
        <v>3</v>
      </c>
      <c r="M8" s="1">
        <v>2</v>
      </c>
      <c r="Q8" s="1">
        <v>3</v>
      </c>
    </row>
    <row r="9" spans="1:17" ht="15.75" thickBot="1" x14ac:dyDescent="0.3">
      <c r="A9" t="s">
        <v>2728</v>
      </c>
      <c r="B9" s="1" t="s">
        <v>57</v>
      </c>
      <c r="C9" s="1" t="s">
        <v>100</v>
      </c>
      <c r="D9" s="1" t="s">
        <v>57</v>
      </c>
      <c r="E9" s="1" t="s">
        <v>100</v>
      </c>
      <c r="F9" s="1" t="s">
        <v>57</v>
      </c>
      <c r="G9" s="1" t="s">
        <v>100</v>
      </c>
      <c r="I9" s="1">
        <v>3</v>
      </c>
      <c r="J9" s="1">
        <v>2</v>
      </c>
      <c r="K9" s="1">
        <v>3</v>
      </c>
      <c r="L9" s="1">
        <v>2</v>
      </c>
      <c r="M9" s="1">
        <v>3</v>
      </c>
      <c r="Q9" s="1">
        <v>2</v>
      </c>
    </row>
    <row r="10" spans="1:17" ht="30.75" thickBot="1" x14ac:dyDescent="0.3">
      <c r="A10" t="s">
        <v>2729</v>
      </c>
      <c r="B10" s="1" t="s">
        <v>57</v>
      </c>
      <c r="C10" s="1" t="s">
        <v>100</v>
      </c>
      <c r="D10" s="1" t="s">
        <v>56</v>
      </c>
      <c r="E10" s="1" t="s">
        <v>101</v>
      </c>
      <c r="F10" s="1" t="s">
        <v>56</v>
      </c>
      <c r="G10" s="1" t="s">
        <v>56</v>
      </c>
      <c r="I10" s="1">
        <v>3</v>
      </c>
      <c r="J10" s="1">
        <v>2</v>
      </c>
      <c r="K10" s="1">
        <v>4</v>
      </c>
      <c r="L10" s="1">
        <v>1</v>
      </c>
      <c r="M10" s="1">
        <v>4</v>
      </c>
      <c r="Q10" s="1">
        <v>4</v>
      </c>
    </row>
    <row r="11" spans="1:17" ht="30.75" thickBot="1" x14ac:dyDescent="0.3">
      <c r="A11" t="s">
        <v>2729</v>
      </c>
      <c r="B11" s="1" t="s">
        <v>57</v>
      </c>
      <c r="C11" s="1" t="s">
        <v>56</v>
      </c>
      <c r="D11" s="1" t="s">
        <v>56</v>
      </c>
      <c r="E11" s="1" t="s">
        <v>58</v>
      </c>
      <c r="F11" s="1" t="s">
        <v>56</v>
      </c>
      <c r="G11" s="1" t="s">
        <v>56</v>
      </c>
      <c r="I11" s="1">
        <v>3</v>
      </c>
      <c r="J11" s="1">
        <v>4</v>
      </c>
      <c r="K11" s="1">
        <v>4</v>
      </c>
      <c r="L11" s="1">
        <v>5</v>
      </c>
      <c r="M11" s="1">
        <v>4</v>
      </c>
      <c r="Q11" s="1">
        <v>4</v>
      </c>
    </row>
    <row r="12" spans="1:17" ht="30.75" thickBot="1" x14ac:dyDescent="0.3">
      <c r="A12" t="s">
        <v>2730</v>
      </c>
      <c r="B12" s="1" t="s">
        <v>57</v>
      </c>
      <c r="C12" s="1" t="s">
        <v>100</v>
      </c>
      <c r="D12" s="1" t="s">
        <v>58</v>
      </c>
      <c r="E12" s="1" t="s">
        <v>56</v>
      </c>
      <c r="F12" s="1" t="s">
        <v>56</v>
      </c>
      <c r="G12" s="1" t="s">
        <v>56</v>
      </c>
      <c r="I12" s="1">
        <v>3</v>
      </c>
      <c r="J12" s="1">
        <v>2</v>
      </c>
      <c r="K12" s="1">
        <v>5</v>
      </c>
      <c r="L12" s="1">
        <v>4</v>
      </c>
      <c r="M12" s="1">
        <v>4</v>
      </c>
      <c r="Q12" s="1">
        <v>4</v>
      </c>
    </row>
    <row r="13" spans="1:17" ht="30.75" thickBot="1" x14ac:dyDescent="0.3">
      <c r="A13" t="s">
        <v>2730</v>
      </c>
      <c r="B13" s="1" t="s">
        <v>56</v>
      </c>
      <c r="C13" s="1" t="s">
        <v>56</v>
      </c>
      <c r="D13" s="1" t="s">
        <v>100</v>
      </c>
      <c r="E13" s="1" t="s">
        <v>58</v>
      </c>
      <c r="F13" s="1" t="s">
        <v>56</v>
      </c>
      <c r="G13" s="1" t="s">
        <v>56</v>
      </c>
      <c r="I13" s="1">
        <v>4</v>
      </c>
      <c r="J13" s="1">
        <v>4</v>
      </c>
      <c r="K13" s="1">
        <v>2</v>
      </c>
      <c r="L13" s="1">
        <v>5</v>
      </c>
      <c r="M13" s="1">
        <v>4</v>
      </c>
      <c r="Q13" s="1">
        <v>4</v>
      </c>
    </row>
    <row r="14" spans="1:17" ht="30.75" thickBot="1" x14ac:dyDescent="0.3">
      <c r="A14" t="s">
        <v>2732</v>
      </c>
      <c r="B14" s="1" t="s">
        <v>56</v>
      </c>
      <c r="C14" s="1" t="s">
        <v>57</v>
      </c>
      <c r="D14" s="1" t="s">
        <v>56</v>
      </c>
      <c r="E14" s="1" t="s">
        <v>57</v>
      </c>
      <c r="F14" s="1" t="s">
        <v>56</v>
      </c>
      <c r="G14" s="1" t="s">
        <v>58</v>
      </c>
      <c r="I14" s="1">
        <v>4</v>
      </c>
      <c r="J14" s="1">
        <v>3</v>
      </c>
      <c r="K14" s="1">
        <v>4</v>
      </c>
      <c r="L14" s="1">
        <v>3</v>
      </c>
      <c r="M14" s="1">
        <v>4</v>
      </c>
      <c r="Q14" s="1">
        <v>5</v>
      </c>
    </row>
    <row r="15" spans="1:17" ht="30.75" thickBot="1" x14ac:dyDescent="0.3">
      <c r="A15" t="s">
        <v>2732</v>
      </c>
      <c r="B15" s="1" t="s">
        <v>56</v>
      </c>
      <c r="C15" s="1" t="s">
        <v>58</v>
      </c>
      <c r="D15" s="1" t="s">
        <v>56</v>
      </c>
      <c r="E15" s="1" t="s">
        <v>56</v>
      </c>
      <c r="F15" s="1" t="s">
        <v>58</v>
      </c>
      <c r="G15" s="1" t="s">
        <v>56</v>
      </c>
      <c r="I15" s="1">
        <v>4</v>
      </c>
      <c r="J15" s="1">
        <v>5</v>
      </c>
      <c r="K15" s="1">
        <v>4</v>
      </c>
      <c r="L15" s="1">
        <v>4</v>
      </c>
      <c r="M15" s="1">
        <v>5</v>
      </c>
      <c r="Q15" s="1">
        <v>4</v>
      </c>
    </row>
    <row r="16" spans="1:17" ht="15.75" thickBot="1" x14ac:dyDescent="0.3">
      <c r="A16" t="s">
        <v>2733</v>
      </c>
      <c r="B16" s="1" t="s">
        <v>56</v>
      </c>
      <c r="C16" s="1" t="s">
        <v>57</v>
      </c>
      <c r="D16" s="1" t="s">
        <v>56</v>
      </c>
      <c r="E16" s="1" t="s">
        <v>100</v>
      </c>
      <c r="F16" s="1" t="s">
        <v>57</v>
      </c>
      <c r="G16" s="1" t="s">
        <v>57</v>
      </c>
      <c r="I16" s="1">
        <v>4</v>
      </c>
      <c r="J16" s="1">
        <v>3</v>
      </c>
      <c r="K16" s="1">
        <v>4</v>
      </c>
      <c r="L16" s="1">
        <v>2</v>
      </c>
      <c r="M16" s="1">
        <v>3</v>
      </c>
      <c r="Q16" s="1">
        <v>3</v>
      </c>
    </row>
    <row r="17" spans="1:17" ht="15.75" thickBot="1" x14ac:dyDescent="0.3">
      <c r="A17" t="s">
        <v>2733</v>
      </c>
      <c r="B17" s="1" t="s">
        <v>56</v>
      </c>
      <c r="C17" s="1" t="s">
        <v>57</v>
      </c>
      <c r="D17" s="1" t="s">
        <v>56</v>
      </c>
      <c r="E17" s="1" t="s">
        <v>57</v>
      </c>
      <c r="F17" s="1" t="s">
        <v>56</v>
      </c>
      <c r="G17" s="1" t="s">
        <v>57</v>
      </c>
      <c r="I17" s="1">
        <v>4</v>
      </c>
      <c r="J17" s="1">
        <v>3</v>
      </c>
      <c r="K17" s="1">
        <v>4</v>
      </c>
      <c r="L17" s="1">
        <v>3</v>
      </c>
      <c r="M17" s="1">
        <v>4</v>
      </c>
      <c r="Q17" s="1">
        <v>3</v>
      </c>
    </row>
    <row r="18" spans="1:17" ht="15.75" thickBot="1" x14ac:dyDescent="0.3">
      <c r="A18" t="s">
        <v>2734</v>
      </c>
      <c r="B18" s="1" t="s">
        <v>56</v>
      </c>
      <c r="C18" s="1" t="s">
        <v>56</v>
      </c>
      <c r="D18" s="1" t="s">
        <v>56</v>
      </c>
      <c r="E18" s="1" t="s">
        <v>56</v>
      </c>
      <c r="F18" s="1" t="s">
        <v>56</v>
      </c>
      <c r="G18" s="1" t="s">
        <v>56</v>
      </c>
      <c r="I18" s="1">
        <v>4</v>
      </c>
      <c r="J18" s="1">
        <v>4</v>
      </c>
      <c r="K18" s="1">
        <v>4</v>
      </c>
      <c r="L18" s="1">
        <v>4</v>
      </c>
      <c r="M18" s="1">
        <v>4</v>
      </c>
      <c r="Q18" s="1">
        <v>4</v>
      </c>
    </row>
    <row r="19" spans="1:17" ht="15.75" thickBot="1" x14ac:dyDescent="0.3">
      <c r="A19" t="s">
        <v>2734</v>
      </c>
      <c r="B19" s="1" t="s">
        <v>56</v>
      </c>
      <c r="C19" s="1" t="s">
        <v>56</v>
      </c>
      <c r="D19" s="1" t="s">
        <v>56</v>
      </c>
      <c r="E19" s="1" t="s">
        <v>56</v>
      </c>
      <c r="F19" s="1" t="s">
        <v>56</v>
      </c>
      <c r="G19" s="1" t="s">
        <v>56</v>
      </c>
      <c r="I19" s="1">
        <v>4</v>
      </c>
      <c r="J19" s="1">
        <v>4</v>
      </c>
      <c r="K19" s="1">
        <v>4</v>
      </c>
      <c r="L19" s="1">
        <v>4</v>
      </c>
      <c r="M19" s="1">
        <v>4</v>
      </c>
      <c r="Q19" s="1">
        <v>4</v>
      </c>
    </row>
    <row r="20" spans="1:17" ht="30.75" thickBot="1" x14ac:dyDescent="0.3">
      <c r="A20" t="s">
        <v>2717</v>
      </c>
      <c r="B20" s="1" t="s">
        <v>58</v>
      </c>
      <c r="C20" s="1" t="s">
        <v>56</v>
      </c>
      <c r="D20" s="1" t="s">
        <v>58</v>
      </c>
      <c r="E20" s="1" t="s">
        <v>56</v>
      </c>
      <c r="F20" s="1" t="s">
        <v>58</v>
      </c>
      <c r="G20" s="1" t="s">
        <v>56</v>
      </c>
      <c r="I20" s="1">
        <v>5</v>
      </c>
      <c r="J20" s="1">
        <v>4</v>
      </c>
      <c r="K20" s="1">
        <v>5</v>
      </c>
      <c r="L20" s="1">
        <v>4</v>
      </c>
      <c r="M20" s="1">
        <v>5</v>
      </c>
      <c r="Q20" s="1">
        <v>4</v>
      </c>
    </row>
    <row r="21" spans="1:17" ht="30.75" thickBot="1" x14ac:dyDescent="0.3">
      <c r="A21" t="s">
        <v>2717</v>
      </c>
      <c r="B21" s="1" t="s">
        <v>56</v>
      </c>
      <c r="C21" s="1" t="s">
        <v>58</v>
      </c>
      <c r="D21" s="1" t="s">
        <v>56</v>
      </c>
      <c r="E21" s="1" t="s">
        <v>58</v>
      </c>
      <c r="F21" s="1" t="s">
        <v>56</v>
      </c>
      <c r="G21" s="1" t="s">
        <v>58</v>
      </c>
      <c r="I21" s="1">
        <v>4</v>
      </c>
      <c r="J21" s="1">
        <v>5</v>
      </c>
      <c r="K21" s="1">
        <v>4</v>
      </c>
      <c r="L21" s="1">
        <v>5</v>
      </c>
      <c r="M21" s="1">
        <v>4</v>
      </c>
      <c r="Q21" s="1">
        <v>5</v>
      </c>
    </row>
    <row r="22" spans="1:17" ht="15.75" thickBot="1" x14ac:dyDescent="0.3">
      <c r="A22" t="s">
        <v>2735</v>
      </c>
      <c r="B22" s="1" t="s">
        <v>56</v>
      </c>
      <c r="C22" s="1" t="s">
        <v>56</v>
      </c>
      <c r="D22" s="1" t="s">
        <v>56</v>
      </c>
      <c r="E22" s="1" t="s">
        <v>57</v>
      </c>
      <c r="F22" s="1" t="s">
        <v>56</v>
      </c>
      <c r="G22" s="1" t="s">
        <v>56</v>
      </c>
      <c r="I22" s="1">
        <v>4</v>
      </c>
      <c r="J22" s="1">
        <v>4</v>
      </c>
      <c r="K22" s="1">
        <v>4</v>
      </c>
      <c r="L22" s="1">
        <v>3</v>
      </c>
      <c r="M22" s="1">
        <v>4</v>
      </c>
      <c r="Q22" s="1">
        <v>4</v>
      </c>
    </row>
    <row r="23" spans="1:17" ht="15.75" thickBot="1" x14ac:dyDescent="0.3">
      <c r="A23" t="s">
        <v>2735</v>
      </c>
      <c r="B23" s="1" t="s">
        <v>56</v>
      </c>
      <c r="C23" s="1" t="s">
        <v>56</v>
      </c>
      <c r="D23" s="1" t="s">
        <v>56</v>
      </c>
      <c r="E23" s="1" t="s">
        <v>57</v>
      </c>
      <c r="F23" s="1" t="s">
        <v>56</v>
      </c>
      <c r="G23" s="1" t="s">
        <v>56</v>
      </c>
      <c r="I23" s="1">
        <v>4</v>
      </c>
      <c r="J23" s="1">
        <v>4</v>
      </c>
      <c r="K23" s="1">
        <v>4</v>
      </c>
      <c r="L23" s="1">
        <v>3</v>
      </c>
      <c r="M23" s="1">
        <v>4</v>
      </c>
      <c r="Q23" s="1">
        <v>4</v>
      </c>
    </row>
    <row r="24" spans="1:17" ht="30.75" thickBot="1" x14ac:dyDescent="0.3">
      <c r="A24" t="s">
        <v>2736</v>
      </c>
      <c r="B24" s="1" t="s">
        <v>58</v>
      </c>
      <c r="C24" s="1" t="s">
        <v>58</v>
      </c>
      <c r="D24" s="1" t="s">
        <v>58</v>
      </c>
      <c r="E24" s="1" t="s">
        <v>58</v>
      </c>
      <c r="F24" s="1" t="s">
        <v>58</v>
      </c>
      <c r="G24" s="1" t="s">
        <v>58</v>
      </c>
      <c r="I24" s="1">
        <v>5</v>
      </c>
      <c r="J24" s="1">
        <v>5</v>
      </c>
      <c r="K24" s="1">
        <v>5</v>
      </c>
      <c r="L24" s="1">
        <v>5</v>
      </c>
      <c r="M24" s="1">
        <v>5</v>
      </c>
      <c r="Q24" s="1">
        <v>5</v>
      </c>
    </row>
    <row r="25" spans="1:17" ht="30.75" thickBot="1" x14ac:dyDescent="0.3">
      <c r="A25" t="s">
        <v>2736</v>
      </c>
      <c r="B25" s="1" t="s">
        <v>58</v>
      </c>
      <c r="C25" s="1" t="s">
        <v>58</v>
      </c>
      <c r="D25" s="1" t="s">
        <v>58</v>
      </c>
      <c r="E25" s="1" t="s">
        <v>58</v>
      </c>
      <c r="F25" s="1" t="s">
        <v>58</v>
      </c>
      <c r="G25" s="1" t="s">
        <v>58</v>
      </c>
      <c r="I25" s="1">
        <v>5</v>
      </c>
      <c r="J25" s="1">
        <v>5</v>
      </c>
      <c r="K25" s="1">
        <v>5</v>
      </c>
      <c r="L25" s="1">
        <v>5</v>
      </c>
      <c r="M25" s="1">
        <v>5</v>
      </c>
      <c r="Q25" s="1">
        <v>5</v>
      </c>
    </row>
    <row r="26" spans="1:17" ht="30.75" thickBot="1" x14ac:dyDescent="0.3">
      <c r="A26" t="s">
        <v>2737</v>
      </c>
      <c r="B26" s="1" t="s">
        <v>56</v>
      </c>
      <c r="C26" s="1" t="s">
        <v>58</v>
      </c>
      <c r="D26" s="1" t="s">
        <v>58</v>
      </c>
      <c r="E26" s="1" t="s">
        <v>56</v>
      </c>
      <c r="F26" s="1" t="s">
        <v>56</v>
      </c>
      <c r="G26" s="1" t="s">
        <v>58</v>
      </c>
      <c r="I26" s="1">
        <v>4</v>
      </c>
      <c r="J26" s="1">
        <v>5</v>
      </c>
      <c r="K26" s="1">
        <v>5</v>
      </c>
      <c r="L26" s="1">
        <v>4</v>
      </c>
      <c r="M26" s="1">
        <v>4</v>
      </c>
      <c r="Q26" s="1">
        <v>5</v>
      </c>
    </row>
    <row r="27" spans="1:17" ht="30.75" thickBot="1" x14ac:dyDescent="0.3">
      <c r="A27" t="s">
        <v>2737</v>
      </c>
      <c r="B27" s="1" t="s">
        <v>56</v>
      </c>
      <c r="C27" s="1" t="s">
        <v>58</v>
      </c>
      <c r="D27" s="1" t="s">
        <v>56</v>
      </c>
      <c r="E27" s="1" t="s">
        <v>56</v>
      </c>
      <c r="F27" s="1" t="s">
        <v>58</v>
      </c>
      <c r="G27" s="1" t="s">
        <v>56</v>
      </c>
      <c r="I27" s="1">
        <v>4</v>
      </c>
      <c r="J27" s="1">
        <v>5</v>
      </c>
      <c r="K27" s="1">
        <v>4</v>
      </c>
      <c r="L27" s="1">
        <v>4</v>
      </c>
      <c r="M27" s="1">
        <v>5</v>
      </c>
      <c r="Q27" s="1">
        <v>4</v>
      </c>
    </row>
    <row r="28" spans="1:17" ht="30.75" thickBot="1" x14ac:dyDescent="0.3">
      <c r="A28" t="s">
        <v>2738</v>
      </c>
      <c r="B28" s="1" t="s">
        <v>58</v>
      </c>
      <c r="C28" s="1" t="s">
        <v>56</v>
      </c>
      <c r="D28" s="1" t="s">
        <v>57</v>
      </c>
      <c r="E28" s="1" t="s">
        <v>56</v>
      </c>
      <c r="F28" s="1" t="s">
        <v>58</v>
      </c>
      <c r="G28" s="1" t="s">
        <v>56</v>
      </c>
      <c r="I28" s="1">
        <v>5</v>
      </c>
      <c r="J28" s="1">
        <v>4</v>
      </c>
      <c r="K28" s="1">
        <v>3</v>
      </c>
      <c r="L28" s="1">
        <v>4</v>
      </c>
      <c r="M28" s="1">
        <v>5</v>
      </c>
      <c r="Q28" s="1">
        <v>4</v>
      </c>
    </row>
    <row r="29" spans="1:17" ht="30.75" thickBot="1" x14ac:dyDescent="0.3">
      <c r="A29" t="s">
        <v>2738</v>
      </c>
      <c r="B29" s="1" t="s">
        <v>58</v>
      </c>
      <c r="C29" s="1" t="s">
        <v>56</v>
      </c>
      <c r="D29" s="1" t="s">
        <v>58</v>
      </c>
      <c r="E29" s="1" t="s">
        <v>57</v>
      </c>
      <c r="F29" s="1" t="s">
        <v>56</v>
      </c>
      <c r="G29" s="1" t="s">
        <v>58</v>
      </c>
      <c r="I29" s="1">
        <v>5</v>
      </c>
      <c r="J29" s="1">
        <v>4</v>
      </c>
      <c r="K29" s="1">
        <v>5</v>
      </c>
      <c r="L29" s="1">
        <v>3</v>
      </c>
      <c r="M29" s="1">
        <v>4</v>
      </c>
      <c r="Q29" s="1">
        <v>5</v>
      </c>
    </row>
    <row r="30" spans="1:17" ht="30.75" thickBot="1" x14ac:dyDescent="0.3">
      <c r="A30" t="s">
        <v>2739</v>
      </c>
      <c r="B30" s="1" t="s">
        <v>58</v>
      </c>
      <c r="C30" s="1" t="s">
        <v>56</v>
      </c>
      <c r="D30" s="1" t="s">
        <v>58</v>
      </c>
      <c r="E30" s="1" t="s">
        <v>56</v>
      </c>
      <c r="F30" s="1" t="s">
        <v>57</v>
      </c>
      <c r="G30" s="1" t="s">
        <v>56</v>
      </c>
      <c r="I30" s="1">
        <v>5</v>
      </c>
      <c r="J30" s="1">
        <v>4</v>
      </c>
      <c r="K30" s="1">
        <v>5</v>
      </c>
      <c r="L30" s="1">
        <v>4</v>
      </c>
      <c r="M30" s="1">
        <v>3</v>
      </c>
      <c r="Q30" s="1">
        <v>4</v>
      </c>
    </row>
    <row r="31" spans="1:17" ht="30.75" thickBot="1" x14ac:dyDescent="0.3">
      <c r="A31" t="s">
        <v>2739</v>
      </c>
      <c r="B31" s="1" t="s">
        <v>58</v>
      </c>
      <c r="C31" s="1" t="s">
        <v>56</v>
      </c>
      <c r="D31" s="1" t="s">
        <v>56</v>
      </c>
      <c r="E31" s="1" t="s">
        <v>58</v>
      </c>
      <c r="F31" s="1" t="s">
        <v>58</v>
      </c>
      <c r="G31" s="1" t="s">
        <v>56</v>
      </c>
      <c r="I31" s="1">
        <v>5</v>
      </c>
      <c r="J31" s="1">
        <v>4</v>
      </c>
      <c r="K31" s="1">
        <v>4</v>
      </c>
      <c r="L31" s="1">
        <v>5</v>
      </c>
      <c r="M31" s="1">
        <v>5</v>
      </c>
      <c r="Q31" s="1">
        <v>4</v>
      </c>
    </row>
    <row r="32" spans="1:17" ht="15.75" thickBot="1" x14ac:dyDescent="0.3">
      <c r="A32" t="s">
        <v>2740</v>
      </c>
      <c r="B32" s="1" t="s">
        <v>100</v>
      </c>
      <c r="C32" s="1" t="s">
        <v>100</v>
      </c>
      <c r="D32" s="1" t="s">
        <v>57</v>
      </c>
      <c r="E32" s="1" t="s">
        <v>100</v>
      </c>
      <c r="F32" s="1" t="s">
        <v>100</v>
      </c>
      <c r="G32" s="1" t="s">
        <v>100</v>
      </c>
      <c r="I32" s="1">
        <v>2</v>
      </c>
      <c r="J32" s="1">
        <v>2</v>
      </c>
      <c r="K32" s="1">
        <v>3</v>
      </c>
      <c r="L32" s="1">
        <v>2</v>
      </c>
      <c r="M32" s="1">
        <v>2</v>
      </c>
      <c r="Q32" s="1">
        <v>2</v>
      </c>
    </row>
    <row r="33" spans="1:17" ht="15.75" thickBot="1" x14ac:dyDescent="0.3">
      <c r="A33" t="s">
        <v>2740</v>
      </c>
      <c r="B33" s="1" t="s">
        <v>100</v>
      </c>
      <c r="C33" s="1" t="s">
        <v>57</v>
      </c>
      <c r="D33" s="1" t="s">
        <v>56</v>
      </c>
      <c r="E33" s="1" t="s">
        <v>56</v>
      </c>
      <c r="F33" s="1" t="s">
        <v>56</v>
      </c>
      <c r="G33" s="1" t="s">
        <v>56</v>
      </c>
      <c r="I33" s="1">
        <v>2</v>
      </c>
      <c r="J33" s="1">
        <v>3</v>
      </c>
      <c r="K33" s="1">
        <v>4</v>
      </c>
      <c r="L33" s="1">
        <v>4</v>
      </c>
      <c r="M33" s="1">
        <v>4</v>
      </c>
      <c r="Q33" s="1">
        <v>4</v>
      </c>
    </row>
    <row r="34" spans="1:17" ht="30.75" thickBot="1" x14ac:dyDescent="0.3">
      <c r="A34" t="s">
        <v>2741</v>
      </c>
      <c r="B34" s="1" t="s">
        <v>56</v>
      </c>
      <c r="C34" s="1" t="s">
        <v>58</v>
      </c>
      <c r="D34" s="1" t="s">
        <v>56</v>
      </c>
      <c r="E34" s="1" t="s">
        <v>57</v>
      </c>
      <c r="F34" s="1" t="s">
        <v>56</v>
      </c>
      <c r="G34" s="1" t="s">
        <v>57</v>
      </c>
      <c r="I34" s="1">
        <v>4</v>
      </c>
      <c r="J34" s="1">
        <v>5</v>
      </c>
      <c r="K34" s="1">
        <v>4</v>
      </c>
      <c r="L34" s="1">
        <v>3</v>
      </c>
      <c r="M34" s="1">
        <v>4</v>
      </c>
      <c r="Q34" s="1">
        <v>3</v>
      </c>
    </row>
    <row r="35" spans="1:17" ht="30.75" thickBot="1" x14ac:dyDescent="0.3">
      <c r="A35" t="s">
        <v>2741</v>
      </c>
      <c r="B35" s="1" t="s">
        <v>56</v>
      </c>
      <c r="C35" s="1" t="s">
        <v>58</v>
      </c>
      <c r="D35" s="1" t="s">
        <v>56</v>
      </c>
      <c r="E35" s="1" t="s">
        <v>57</v>
      </c>
      <c r="F35" s="1" t="s">
        <v>56</v>
      </c>
      <c r="G35" s="1" t="s">
        <v>57</v>
      </c>
      <c r="I35" s="1">
        <v>4</v>
      </c>
      <c r="J35" s="1">
        <v>5</v>
      </c>
      <c r="K35" s="1">
        <v>4</v>
      </c>
      <c r="L35" s="1">
        <v>3</v>
      </c>
      <c r="M35" s="1">
        <v>4</v>
      </c>
      <c r="Q35" s="1">
        <v>3</v>
      </c>
    </row>
    <row r="36" spans="1:17" ht="30.75" thickBot="1" x14ac:dyDescent="0.3">
      <c r="A36" t="s">
        <v>2742</v>
      </c>
      <c r="B36" s="1" t="s">
        <v>57</v>
      </c>
      <c r="C36" s="1" t="s">
        <v>57</v>
      </c>
      <c r="D36" s="1" t="s">
        <v>57</v>
      </c>
      <c r="E36" s="1" t="s">
        <v>58</v>
      </c>
      <c r="F36" s="1" t="s">
        <v>56</v>
      </c>
      <c r="G36" s="1" t="s">
        <v>56</v>
      </c>
      <c r="I36" s="1">
        <v>3</v>
      </c>
      <c r="J36" s="1">
        <v>3</v>
      </c>
      <c r="K36" s="1">
        <v>3</v>
      </c>
      <c r="L36" s="1">
        <v>5</v>
      </c>
      <c r="M36" s="1">
        <v>4</v>
      </c>
      <c r="Q36" s="1">
        <v>4</v>
      </c>
    </row>
    <row r="37" spans="1:17" ht="15.75" thickBot="1" x14ac:dyDescent="0.3">
      <c r="A37" t="s">
        <v>2742</v>
      </c>
      <c r="B37" s="1" t="s">
        <v>57</v>
      </c>
      <c r="C37" s="1" t="s">
        <v>57</v>
      </c>
      <c r="D37" s="1" t="s">
        <v>57</v>
      </c>
      <c r="E37" s="1" t="s">
        <v>100</v>
      </c>
      <c r="F37" s="1" t="s">
        <v>57</v>
      </c>
      <c r="G37" s="1" t="s">
        <v>57</v>
      </c>
      <c r="I37" s="1">
        <v>3</v>
      </c>
      <c r="J37" s="1">
        <v>3</v>
      </c>
      <c r="K37" s="1">
        <v>3</v>
      </c>
      <c r="L37" s="1">
        <v>2</v>
      </c>
      <c r="M37" s="1">
        <v>3</v>
      </c>
      <c r="Q37" s="1">
        <v>3</v>
      </c>
    </row>
    <row r="38" spans="1:17" ht="30.75" thickBot="1" x14ac:dyDescent="0.3">
      <c r="A38" t="s">
        <v>2744</v>
      </c>
      <c r="B38" s="1" t="s">
        <v>100</v>
      </c>
      <c r="C38" s="1" t="s">
        <v>101</v>
      </c>
      <c r="D38" s="1" t="s">
        <v>100</v>
      </c>
      <c r="E38" s="1" t="s">
        <v>57</v>
      </c>
      <c r="F38" s="1" t="s">
        <v>101</v>
      </c>
      <c r="G38" s="1" t="s">
        <v>100</v>
      </c>
      <c r="I38" s="1">
        <v>2</v>
      </c>
      <c r="J38" s="1">
        <v>1</v>
      </c>
      <c r="K38" s="1">
        <v>2</v>
      </c>
      <c r="L38" s="1">
        <v>3</v>
      </c>
      <c r="M38" s="1">
        <v>1</v>
      </c>
      <c r="Q38" s="1">
        <v>2</v>
      </c>
    </row>
    <row r="39" spans="1:17" ht="15.75" thickBot="1" x14ac:dyDescent="0.3">
      <c r="A39" t="s">
        <v>2744</v>
      </c>
      <c r="B39" s="1" t="s">
        <v>56</v>
      </c>
      <c r="C39" s="1" t="s">
        <v>57</v>
      </c>
      <c r="D39" s="1" t="s">
        <v>56</v>
      </c>
      <c r="E39" s="1" t="s">
        <v>57</v>
      </c>
      <c r="F39" s="1" t="s">
        <v>56</v>
      </c>
      <c r="G39" s="1" t="s">
        <v>57</v>
      </c>
      <c r="I39" s="1">
        <v>4</v>
      </c>
      <c r="J39" s="1">
        <v>3</v>
      </c>
      <c r="K39" s="1">
        <v>4</v>
      </c>
      <c r="L39" s="1">
        <v>3</v>
      </c>
      <c r="M39" s="1">
        <v>4</v>
      </c>
      <c r="Q39" s="1">
        <v>3</v>
      </c>
    </row>
    <row r="40" spans="1:17" ht="30.75" thickBot="1" x14ac:dyDescent="0.3">
      <c r="A40" t="s">
        <v>2718</v>
      </c>
      <c r="B40" s="1" t="s">
        <v>58</v>
      </c>
      <c r="C40" s="1" t="s">
        <v>100</v>
      </c>
      <c r="D40" s="1" t="s">
        <v>101</v>
      </c>
      <c r="E40" s="1" t="s">
        <v>100</v>
      </c>
      <c r="F40" s="1" t="s">
        <v>100</v>
      </c>
      <c r="G40" s="1" t="s">
        <v>101</v>
      </c>
      <c r="I40" s="1">
        <v>5</v>
      </c>
      <c r="J40" s="1">
        <v>2</v>
      </c>
      <c r="K40" s="1">
        <v>1</v>
      </c>
      <c r="L40" s="1">
        <v>2</v>
      </c>
      <c r="M40" s="1">
        <v>2</v>
      </c>
      <c r="Q40" s="1">
        <v>1</v>
      </c>
    </row>
    <row r="41" spans="1:17" ht="30.75" thickBot="1" x14ac:dyDescent="0.3">
      <c r="A41" t="s">
        <v>2718</v>
      </c>
      <c r="B41" s="1" t="s">
        <v>100</v>
      </c>
      <c r="C41" s="1" t="s">
        <v>56</v>
      </c>
      <c r="D41" s="1" t="s">
        <v>56</v>
      </c>
      <c r="E41" s="1" t="s">
        <v>58</v>
      </c>
      <c r="F41" s="1" t="s">
        <v>56</v>
      </c>
      <c r="G41" s="1" t="s">
        <v>56</v>
      </c>
      <c r="I41" s="1">
        <v>2</v>
      </c>
      <c r="J41" s="1">
        <v>4</v>
      </c>
      <c r="K41" s="1">
        <v>4</v>
      </c>
      <c r="L41" s="1">
        <v>5</v>
      </c>
      <c r="M41" s="1">
        <v>4</v>
      </c>
      <c r="Q41" s="1">
        <v>4</v>
      </c>
    </row>
    <row r="42" spans="1:17" ht="30.75" thickBot="1" x14ac:dyDescent="0.3">
      <c r="A42" t="s">
        <v>2745</v>
      </c>
      <c r="B42" s="1" t="s">
        <v>56</v>
      </c>
      <c r="C42" s="1" t="s">
        <v>58</v>
      </c>
      <c r="D42" s="1" t="s">
        <v>56</v>
      </c>
      <c r="E42" s="1" t="s">
        <v>57</v>
      </c>
      <c r="F42" s="1" t="s">
        <v>56</v>
      </c>
      <c r="G42" s="1" t="s">
        <v>57</v>
      </c>
      <c r="I42" s="1">
        <v>4</v>
      </c>
      <c r="J42" s="1">
        <v>5</v>
      </c>
      <c r="K42" s="1">
        <v>4</v>
      </c>
      <c r="L42" s="1">
        <v>3</v>
      </c>
      <c r="M42" s="1">
        <v>4</v>
      </c>
      <c r="Q42" s="1">
        <v>3</v>
      </c>
    </row>
    <row r="43" spans="1:17" ht="30.75" thickBot="1" x14ac:dyDescent="0.3">
      <c r="A43" t="s">
        <v>2745</v>
      </c>
      <c r="B43" s="1" t="s">
        <v>56</v>
      </c>
      <c r="C43" s="1" t="s">
        <v>57</v>
      </c>
      <c r="D43" s="1" t="s">
        <v>58</v>
      </c>
      <c r="E43" s="1" t="s">
        <v>56</v>
      </c>
      <c r="F43" s="1" t="s">
        <v>57</v>
      </c>
      <c r="G43" s="1" t="s">
        <v>56</v>
      </c>
      <c r="I43" s="1">
        <v>4</v>
      </c>
      <c r="J43" s="1">
        <v>3</v>
      </c>
      <c r="K43" s="1">
        <v>5</v>
      </c>
      <c r="L43" s="1">
        <v>4</v>
      </c>
      <c r="M43" s="1">
        <v>3</v>
      </c>
      <c r="Q43" s="1">
        <v>4</v>
      </c>
    </row>
    <row r="44" spans="1:17" ht="15.75" thickBot="1" x14ac:dyDescent="0.3">
      <c r="A44" t="s">
        <v>2746</v>
      </c>
      <c r="B44" s="1" t="s">
        <v>56</v>
      </c>
      <c r="C44" s="1" t="s">
        <v>100</v>
      </c>
      <c r="D44" s="1" t="s">
        <v>57</v>
      </c>
      <c r="E44" s="1" t="s">
        <v>100</v>
      </c>
      <c r="F44" s="1" t="s">
        <v>57</v>
      </c>
      <c r="G44" s="1" t="s">
        <v>100</v>
      </c>
      <c r="I44" s="1">
        <v>4</v>
      </c>
      <c r="J44" s="1">
        <v>2</v>
      </c>
      <c r="K44" s="1">
        <v>3</v>
      </c>
      <c r="L44" s="1">
        <v>2</v>
      </c>
      <c r="M44" s="1">
        <v>3</v>
      </c>
      <c r="Q44" s="1">
        <v>2</v>
      </c>
    </row>
    <row r="45" spans="1:17" ht="15.75" thickBot="1" x14ac:dyDescent="0.3">
      <c r="A45" t="s">
        <v>2746</v>
      </c>
      <c r="B45" s="1" t="s">
        <v>57</v>
      </c>
      <c r="C45" s="1" t="s">
        <v>100</v>
      </c>
      <c r="D45" s="1" t="s">
        <v>57</v>
      </c>
      <c r="E45" s="1" t="s">
        <v>100</v>
      </c>
      <c r="F45" s="1" t="s">
        <v>57</v>
      </c>
      <c r="G45" s="1" t="s">
        <v>100</v>
      </c>
      <c r="I45" s="1">
        <v>3</v>
      </c>
      <c r="J45" s="1">
        <v>2</v>
      </c>
      <c r="K45" s="1">
        <v>3</v>
      </c>
      <c r="L45" s="1">
        <v>2</v>
      </c>
      <c r="M45" s="1">
        <v>3</v>
      </c>
      <c r="Q45" s="1">
        <v>2</v>
      </c>
    </row>
    <row r="46" spans="1:17" ht="30.75" thickBot="1" x14ac:dyDescent="0.3">
      <c r="A46" t="s">
        <v>2747</v>
      </c>
      <c r="B46" s="1" t="s">
        <v>56</v>
      </c>
      <c r="C46" s="1" t="s">
        <v>56</v>
      </c>
      <c r="D46" s="1" t="s">
        <v>58</v>
      </c>
      <c r="E46" s="1" t="s">
        <v>56</v>
      </c>
      <c r="F46" s="1" t="s">
        <v>56</v>
      </c>
      <c r="G46" s="1" t="s">
        <v>57</v>
      </c>
      <c r="I46" s="1">
        <v>4</v>
      </c>
      <c r="J46" s="1">
        <v>4</v>
      </c>
      <c r="K46" s="1">
        <v>5</v>
      </c>
      <c r="L46" s="1">
        <v>4</v>
      </c>
      <c r="M46" s="1">
        <v>4</v>
      </c>
      <c r="Q46" s="1">
        <v>3</v>
      </c>
    </row>
    <row r="47" spans="1:17" ht="30.75" thickBot="1" x14ac:dyDescent="0.3">
      <c r="A47" t="s">
        <v>2747</v>
      </c>
      <c r="B47" s="1" t="s">
        <v>56</v>
      </c>
      <c r="C47" s="1" t="s">
        <v>58</v>
      </c>
      <c r="D47" s="1" t="s">
        <v>56</v>
      </c>
      <c r="E47" s="1" t="s">
        <v>58</v>
      </c>
      <c r="F47" s="1" t="s">
        <v>58</v>
      </c>
      <c r="G47" s="1" t="s">
        <v>56</v>
      </c>
      <c r="I47" s="1">
        <v>4</v>
      </c>
      <c r="J47" s="1">
        <v>5</v>
      </c>
      <c r="K47" s="1">
        <v>4</v>
      </c>
      <c r="L47" s="1">
        <v>5</v>
      </c>
      <c r="M47" s="1">
        <v>5</v>
      </c>
      <c r="Q47" s="1">
        <v>4</v>
      </c>
    </row>
    <row r="48" spans="1:17" ht="15.75" thickBot="1" x14ac:dyDescent="0.3">
      <c r="A48" t="s">
        <v>2748</v>
      </c>
      <c r="B48" s="1" t="s">
        <v>57</v>
      </c>
      <c r="C48" s="1" t="s">
        <v>56</v>
      </c>
      <c r="D48" s="1" t="s">
        <v>57</v>
      </c>
      <c r="E48" s="1" t="s">
        <v>56</v>
      </c>
      <c r="F48" s="1" t="s">
        <v>57</v>
      </c>
      <c r="G48" s="1" t="s">
        <v>56</v>
      </c>
      <c r="I48" s="1">
        <v>3</v>
      </c>
      <c r="J48" s="1">
        <v>4</v>
      </c>
      <c r="K48" s="1">
        <v>3</v>
      </c>
      <c r="L48" s="1">
        <v>4</v>
      </c>
      <c r="M48" s="1">
        <v>3</v>
      </c>
      <c r="Q48" s="1">
        <v>4</v>
      </c>
    </row>
    <row r="49" spans="1:17" ht="15.75" thickBot="1" x14ac:dyDescent="0.3">
      <c r="A49" t="s">
        <v>2748</v>
      </c>
      <c r="B49" s="1" t="s">
        <v>57</v>
      </c>
      <c r="C49" s="1" t="s">
        <v>57</v>
      </c>
      <c r="D49" s="1" t="s">
        <v>56</v>
      </c>
      <c r="E49" s="1" t="s">
        <v>56</v>
      </c>
      <c r="F49" s="1" t="s">
        <v>57</v>
      </c>
      <c r="G49" s="1" t="s">
        <v>56</v>
      </c>
      <c r="I49" s="1">
        <v>3</v>
      </c>
      <c r="J49" s="1">
        <v>3</v>
      </c>
      <c r="K49" s="1">
        <v>4</v>
      </c>
      <c r="L49" s="1">
        <v>4</v>
      </c>
      <c r="M49" s="1">
        <v>3</v>
      </c>
      <c r="Q49" s="1">
        <v>4</v>
      </c>
    </row>
    <row r="50" spans="1:17" ht="30.75" thickBot="1" x14ac:dyDescent="0.3">
      <c r="A50" t="s">
        <v>2749</v>
      </c>
      <c r="B50" s="1" t="s">
        <v>56</v>
      </c>
      <c r="C50" s="1" t="s">
        <v>58</v>
      </c>
      <c r="D50" s="1" t="s">
        <v>56</v>
      </c>
      <c r="E50" s="1" t="s">
        <v>58</v>
      </c>
      <c r="F50" s="1" t="s">
        <v>58</v>
      </c>
      <c r="G50" s="1" t="s">
        <v>56</v>
      </c>
      <c r="I50" s="1">
        <v>4</v>
      </c>
      <c r="J50" s="1">
        <v>5</v>
      </c>
      <c r="K50" s="1">
        <v>4</v>
      </c>
      <c r="L50" s="1">
        <v>5</v>
      </c>
      <c r="M50" s="1">
        <v>5</v>
      </c>
      <c r="Q50" s="1">
        <v>4</v>
      </c>
    </row>
    <row r="51" spans="1:17" ht="30.75" thickBot="1" x14ac:dyDescent="0.3">
      <c r="A51" t="s">
        <v>2749</v>
      </c>
      <c r="B51" s="1" t="s">
        <v>56</v>
      </c>
      <c r="C51" s="1" t="s">
        <v>58</v>
      </c>
      <c r="D51" s="1" t="s">
        <v>56</v>
      </c>
      <c r="E51" s="1" t="s">
        <v>58</v>
      </c>
      <c r="F51" s="1" t="s">
        <v>56</v>
      </c>
      <c r="G51" s="1" t="s">
        <v>58</v>
      </c>
      <c r="I51" s="1">
        <v>4</v>
      </c>
      <c r="J51" s="1">
        <v>5</v>
      </c>
      <c r="K51" s="1">
        <v>4</v>
      </c>
      <c r="L51" s="1">
        <v>5</v>
      </c>
      <c r="M51" s="1">
        <v>4</v>
      </c>
      <c r="Q51" s="1">
        <v>5</v>
      </c>
    </row>
    <row r="52" spans="1:17" ht="30.75" thickBot="1" x14ac:dyDescent="0.3">
      <c r="A52" t="s">
        <v>2751</v>
      </c>
      <c r="B52" s="1" t="s">
        <v>56</v>
      </c>
      <c r="C52" s="1" t="s">
        <v>56</v>
      </c>
      <c r="D52" s="1" t="s">
        <v>58</v>
      </c>
      <c r="E52" s="1" t="s">
        <v>56</v>
      </c>
      <c r="F52" s="1" t="s">
        <v>56</v>
      </c>
      <c r="G52" s="1" t="s">
        <v>56</v>
      </c>
      <c r="I52" s="1">
        <v>4</v>
      </c>
      <c r="J52" s="1">
        <v>4</v>
      </c>
      <c r="K52" s="1">
        <v>5</v>
      </c>
      <c r="L52" s="1">
        <v>4</v>
      </c>
      <c r="M52" s="1">
        <v>4</v>
      </c>
      <c r="Q52" s="1">
        <v>4</v>
      </c>
    </row>
    <row r="53" spans="1:17" ht="30.75" thickBot="1" x14ac:dyDescent="0.3">
      <c r="A53" t="s">
        <v>2751</v>
      </c>
      <c r="B53" s="1" t="s">
        <v>56</v>
      </c>
      <c r="C53" s="1" t="s">
        <v>58</v>
      </c>
      <c r="D53" s="1" t="s">
        <v>57</v>
      </c>
      <c r="E53" s="1" t="s">
        <v>100</v>
      </c>
      <c r="F53" s="1" t="s">
        <v>101</v>
      </c>
      <c r="G53" s="1" t="s">
        <v>57</v>
      </c>
      <c r="I53" s="1">
        <v>4</v>
      </c>
      <c r="J53" s="1">
        <v>5</v>
      </c>
      <c r="K53" s="1">
        <v>3</v>
      </c>
      <c r="L53" s="1">
        <v>2</v>
      </c>
      <c r="M53" s="1">
        <v>1</v>
      </c>
      <c r="Q53" s="1">
        <v>3</v>
      </c>
    </row>
    <row r="54" spans="1:17" ht="30.75" thickBot="1" x14ac:dyDescent="0.3">
      <c r="A54" t="s">
        <v>2752</v>
      </c>
      <c r="B54" s="1" t="s">
        <v>56</v>
      </c>
      <c r="C54" s="1" t="s">
        <v>58</v>
      </c>
      <c r="D54" s="1" t="s">
        <v>57</v>
      </c>
      <c r="E54" s="1" t="s">
        <v>56</v>
      </c>
      <c r="F54" s="1" t="s">
        <v>100</v>
      </c>
      <c r="G54" s="1" t="s">
        <v>58</v>
      </c>
      <c r="I54" s="1">
        <v>4</v>
      </c>
      <c r="J54" s="1">
        <v>5</v>
      </c>
      <c r="K54" s="1">
        <v>3</v>
      </c>
      <c r="L54" s="1">
        <v>4</v>
      </c>
      <c r="M54" s="1">
        <v>2</v>
      </c>
      <c r="Q54" s="1">
        <v>5</v>
      </c>
    </row>
    <row r="55" spans="1:17" ht="30.75" thickBot="1" x14ac:dyDescent="0.3">
      <c r="A55" t="s">
        <v>2752</v>
      </c>
      <c r="B55" s="1" t="s">
        <v>57</v>
      </c>
      <c r="C55" s="1" t="s">
        <v>58</v>
      </c>
      <c r="D55" s="1" t="s">
        <v>100</v>
      </c>
      <c r="E55" s="1" t="s">
        <v>56</v>
      </c>
      <c r="F55" s="1" t="s">
        <v>57</v>
      </c>
      <c r="G55" s="1" t="s">
        <v>58</v>
      </c>
      <c r="I55" s="1">
        <v>3</v>
      </c>
      <c r="J55" s="1">
        <v>5</v>
      </c>
      <c r="K55" s="1">
        <v>2</v>
      </c>
      <c r="L55" s="1">
        <v>4</v>
      </c>
      <c r="M55" s="1">
        <v>3</v>
      </c>
      <c r="Q55" s="1">
        <v>5</v>
      </c>
    </row>
    <row r="56" spans="1:17" ht="30.75" thickBot="1" x14ac:dyDescent="0.3">
      <c r="A56" t="s">
        <v>2754</v>
      </c>
      <c r="B56" s="1" t="s">
        <v>100</v>
      </c>
      <c r="C56" s="1" t="s">
        <v>57</v>
      </c>
      <c r="D56" s="1" t="s">
        <v>100</v>
      </c>
      <c r="E56" s="1" t="s">
        <v>101</v>
      </c>
      <c r="F56" s="1" t="s">
        <v>101</v>
      </c>
      <c r="G56" s="1" t="s">
        <v>100</v>
      </c>
      <c r="I56" s="1">
        <v>2</v>
      </c>
      <c r="J56" s="1">
        <v>3</v>
      </c>
      <c r="K56" s="1">
        <v>2</v>
      </c>
      <c r="L56" s="1">
        <v>1</v>
      </c>
      <c r="M56" s="1">
        <v>1</v>
      </c>
      <c r="Q56" s="1">
        <v>2</v>
      </c>
    </row>
    <row r="57" spans="1:17" ht="30.75" thickBot="1" x14ac:dyDescent="0.3">
      <c r="A57" t="s">
        <v>2754</v>
      </c>
      <c r="B57" s="1" t="s">
        <v>100</v>
      </c>
      <c r="C57" s="1" t="s">
        <v>57</v>
      </c>
      <c r="D57" s="1" t="s">
        <v>56</v>
      </c>
      <c r="E57" s="1" t="s">
        <v>100</v>
      </c>
      <c r="F57" s="1" t="s">
        <v>101</v>
      </c>
      <c r="G57" s="1" t="s">
        <v>57</v>
      </c>
      <c r="I57" s="1">
        <v>2</v>
      </c>
      <c r="J57" s="1">
        <v>3</v>
      </c>
      <c r="K57" s="1">
        <v>4</v>
      </c>
      <c r="L57" s="1">
        <v>2</v>
      </c>
      <c r="M57" s="1">
        <v>1</v>
      </c>
      <c r="Q57" s="1">
        <v>3</v>
      </c>
    </row>
    <row r="58" spans="1:17" ht="30.75" thickBot="1" x14ac:dyDescent="0.3">
      <c r="A58" t="s">
        <v>2719</v>
      </c>
      <c r="B58" s="1" t="s">
        <v>57</v>
      </c>
      <c r="C58" s="1" t="s">
        <v>57</v>
      </c>
      <c r="D58" s="1" t="s">
        <v>57</v>
      </c>
      <c r="E58" s="1" t="s">
        <v>101</v>
      </c>
      <c r="F58" s="1" t="s">
        <v>56</v>
      </c>
      <c r="G58" s="1" t="s">
        <v>56</v>
      </c>
      <c r="I58" s="1">
        <v>3</v>
      </c>
      <c r="J58" s="1">
        <v>3</v>
      </c>
      <c r="K58" s="1">
        <v>3</v>
      </c>
      <c r="L58" s="1">
        <v>1</v>
      </c>
      <c r="M58" s="1">
        <v>4</v>
      </c>
      <c r="Q58" s="1">
        <v>4</v>
      </c>
    </row>
    <row r="59" spans="1:17" ht="30.75" thickBot="1" x14ac:dyDescent="0.3">
      <c r="A59" t="s">
        <v>2719</v>
      </c>
      <c r="B59" s="1" t="s">
        <v>57</v>
      </c>
      <c r="C59" s="1" t="s">
        <v>100</v>
      </c>
      <c r="D59" s="1" t="s">
        <v>101</v>
      </c>
      <c r="E59" s="1" t="s">
        <v>57</v>
      </c>
      <c r="F59" s="1" t="s">
        <v>56</v>
      </c>
      <c r="G59" s="1" t="s">
        <v>57</v>
      </c>
      <c r="I59" s="1">
        <v>3</v>
      </c>
      <c r="J59" s="1">
        <v>2</v>
      </c>
      <c r="K59" s="1">
        <v>1</v>
      </c>
      <c r="L59" s="1">
        <v>3</v>
      </c>
      <c r="M59" s="1">
        <v>4</v>
      </c>
      <c r="Q59" s="1">
        <v>3</v>
      </c>
    </row>
    <row r="60" spans="1:17" ht="15.75" thickBot="1" x14ac:dyDescent="0.3">
      <c r="A60" t="s">
        <v>2755</v>
      </c>
      <c r="B60" s="1" t="s">
        <v>56</v>
      </c>
      <c r="C60" s="1" t="s">
        <v>57</v>
      </c>
      <c r="D60" s="1" t="s">
        <v>56</v>
      </c>
      <c r="E60" s="1" t="s">
        <v>57</v>
      </c>
      <c r="F60" s="1" t="s">
        <v>56</v>
      </c>
      <c r="G60" s="1" t="s">
        <v>57</v>
      </c>
      <c r="I60" s="1">
        <v>4</v>
      </c>
      <c r="J60" s="1">
        <v>3</v>
      </c>
      <c r="K60" s="1">
        <v>4</v>
      </c>
      <c r="L60" s="1">
        <v>3</v>
      </c>
      <c r="M60" s="1">
        <v>4</v>
      </c>
      <c r="Q60" s="1">
        <v>3</v>
      </c>
    </row>
    <row r="61" spans="1:17" ht="15.75" thickBot="1" x14ac:dyDescent="0.3">
      <c r="A61" t="s">
        <v>2755</v>
      </c>
      <c r="B61" s="1" t="s">
        <v>56</v>
      </c>
      <c r="C61" s="1" t="s">
        <v>57</v>
      </c>
      <c r="D61" s="1" t="s">
        <v>56</v>
      </c>
      <c r="E61" s="1" t="s">
        <v>57</v>
      </c>
      <c r="F61" s="1" t="s">
        <v>56</v>
      </c>
      <c r="G61" s="1" t="s">
        <v>56</v>
      </c>
      <c r="I61" s="1">
        <v>4</v>
      </c>
      <c r="J61" s="1">
        <v>3</v>
      </c>
      <c r="K61" s="1">
        <v>4</v>
      </c>
      <c r="L61" s="1">
        <v>3</v>
      </c>
      <c r="M61" s="1">
        <v>4</v>
      </c>
      <c r="Q61" s="1">
        <v>4</v>
      </c>
    </row>
    <row r="62" spans="1:17" ht="30.75" thickBot="1" x14ac:dyDescent="0.3">
      <c r="A62" t="s">
        <v>2756</v>
      </c>
      <c r="B62" s="1" t="s">
        <v>101</v>
      </c>
      <c r="C62" s="1" t="s">
        <v>100</v>
      </c>
      <c r="D62" s="1" t="s">
        <v>57</v>
      </c>
      <c r="E62" s="1" t="s">
        <v>101</v>
      </c>
      <c r="F62" s="1" t="s">
        <v>100</v>
      </c>
      <c r="G62" s="1" t="s">
        <v>101</v>
      </c>
      <c r="I62" s="1">
        <v>1</v>
      </c>
      <c r="J62" s="1">
        <v>2</v>
      </c>
      <c r="K62" s="1">
        <v>3</v>
      </c>
      <c r="L62" s="1">
        <v>1</v>
      </c>
      <c r="M62" s="1">
        <v>2</v>
      </c>
      <c r="Q62" s="1">
        <v>1</v>
      </c>
    </row>
    <row r="63" spans="1:17" ht="30.75" thickBot="1" x14ac:dyDescent="0.3">
      <c r="A63" t="s">
        <v>2756</v>
      </c>
      <c r="B63" s="1" t="s">
        <v>57</v>
      </c>
      <c r="C63" s="1" t="s">
        <v>56</v>
      </c>
      <c r="D63" s="1" t="s">
        <v>58</v>
      </c>
      <c r="E63" s="1" t="s">
        <v>57</v>
      </c>
      <c r="F63" s="1" t="s">
        <v>56</v>
      </c>
      <c r="G63" s="1" t="s">
        <v>56</v>
      </c>
      <c r="I63" s="1">
        <v>3</v>
      </c>
      <c r="J63" s="1">
        <v>4</v>
      </c>
      <c r="K63" s="1">
        <v>5</v>
      </c>
      <c r="L63" s="1">
        <v>3</v>
      </c>
      <c r="M63" s="1">
        <v>4</v>
      </c>
      <c r="Q63" s="1">
        <v>4</v>
      </c>
    </row>
    <row r="64" spans="1:17" ht="15.75" thickBot="1" x14ac:dyDescent="0.3">
      <c r="A64" t="s">
        <v>2757</v>
      </c>
      <c r="B64" s="1" t="s">
        <v>56</v>
      </c>
      <c r="C64" s="1" t="s">
        <v>56</v>
      </c>
      <c r="D64" s="1" t="s">
        <v>56</v>
      </c>
      <c r="E64" s="1" t="s">
        <v>56</v>
      </c>
      <c r="F64" s="1" t="s">
        <v>56</v>
      </c>
      <c r="G64" s="1" t="s">
        <v>56</v>
      </c>
      <c r="I64" s="1">
        <v>4</v>
      </c>
      <c r="J64" s="1">
        <v>4</v>
      </c>
      <c r="K64" s="1">
        <v>4</v>
      </c>
      <c r="L64" s="1">
        <v>4</v>
      </c>
      <c r="M64" s="1">
        <v>4</v>
      </c>
      <c r="Q64" s="1">
        <v>4</v>
      </c>
    </row>
    <row r="65" spans="1:17" ht="15.75" thickBot="1" x14ac:dyDescent="0.3">
      <c r="A65" t="s">
        <v>2757</v>
      </c>
      <c r="B65" s="1" t="s">
        <v>56</v>
      </c>
      <c r="C65" s="1" t="s">
        <v>56</v>
      </c>
      <c r="D65" s="1" t="s">
        <v>56</v>
      </c>
      <c r="E65" s="1" t="s">
        <v>56</v>
      </c>
      <c r="F65" s="1" t="s">
        <v>56</v>
      </c>
      <c r="G65" s="1" t="s">
        <v>56</v>
      </c>
      <c r="I65" s="1">
        <v>4</v>
      </c>
      <c r="J65" s="1">
        <v>4</v>
      </c>
      <c r="K65" s="1">
        <v>4</v>
      </c>
      <c r="L65" s="1">
        <v>4</v>
      </c>
      <c r="M65" s="1">
        <v>4</v>
      </c>
      <c r="Q65" s="1">
        <v>4</v>
      </c>
    </row>
    <row r="66" spans="1:17" ht="30.75" thickBot="1" x14ac:dyDescent="0.3">
      <c r="A66" t="s">
        <v>2758</v>
      </c>
      <c r="B66" s="1" t="s">
        <v>56</v>
      </c>
      <c r="C66" s="1" t="s">
        <v>58</v>
      </c>
      <c r="D66" s="1" t="s">
        <v>56</v>
      </c>
      <c r="E66" s="1" t="s">
        <v>58</v>
      </c>
      <c r="F66" s="1" t="s">
        <v>57</v>
      </c>
      <c r="G66" s="1" t="s">
        <v>58</v>
      </c>
      <c r="I66" s="1">
        <v>4</v>
      </c>
      <c r="J66" s="1">
        <v>5</v>
      </c>
      <c r="K66" s="1">
        <v>4</v>
      </c>
      <c r="L66" s="1">
        <v>5</v>
      </c>
      <c r="M66" s="1">
        <v>3</v>
      </c>
      <c r="Q66" s="1">
        <v>5</v>
      </c>
    </row>
    <row r="67" spans="1:17" ht="30.75" thickBot="1" x14ac:dyDescent="0.3">
      <c r="A67" t="s">
        <v>2758</v>
      </c>
      <c r="B67" s="1" t="s">
        <v>57</v>
      </c>
      <c r="C67" s="1" t="s">
        <v>56</v>
      </c>
      <c r="D67" s="1" t="s">
        <v>58</v>
      </c>
      <c r="E67" s="1" t="s">
        <v>56</v>
      </c>
      <c r="F67" s="1" t="s">
        <v>56</v>
      </c>
      <c r="G67" s="1" t="s">
        <v>58</v>
      </c>
      <c r="I67" s="1">
        <v>3</v>
      </c>
      <c r="J67" s="1">
        <v>4</v>
      </c>
      <c r="K67" s="1">
        <v>5</v>
      </c>
      <c r="L67" s="1">
        <v>4</v>
      </c>
      <c r="M67" s="1">
        <v>4</v>
      </c>
      <c r="Q67" s="1">
        <v>5</v>
      </c>
    </row>
    <row r="68" spans="1:17" ht="30.75" thickBot="1" x14ac:dyDescent="0.3">
      <c r="A68" t="s">
        <v>2759</v>
      </c>
      <c r="B68" s="1" t="s">
        <v>56</v>
      </c>
      <c r="C68" s="1" t="s">
        <v>56</v>
      </c>
      <c r="D68" s="1" t="s">
        <v>58</v>
      </c>
      <c r="E68" s="1" t="s">
        <v>56</v>
      </c>
      <c r="F68" s="1" t="s">
        <v>56</v>
      </c>
      <c r="G68" s="1" t="s">
        <v>56</v>
      </c>
      <c r="I68" s="1">
        <v>4</v>
      </c>
      <c r="J68" s="1">
        <v>4</v>
      </c>
      <c r="K68" s="1">
        <v>5</v>
      </c>
      <c r="L68" s="1">
        <v>4</v>
      </c>
      <c r="M68" s="1">
        <v>4</v>
      </c>
      <c r="Q68" s="1">
        <v>4</v>
      </c>
    </row>
    <row r="69" spans="1:17" ht="30.75" thickBot="1" x14ac:dyDescent="0.3">
      <c r="A69" t="s">
        <v>2759</v>
      </c>
      <c r="B69" s="1" t="s">
        <v>56</v>
      </c>
      <c r="C69" s="1" t="s">
        <v>57</v>
      </c>
      <c r="D69" s="1" t="s">
        <v>56</v>
      </c>
      <c r="E69" s="1" t="s">
        <v>56</v>
      </c>
      <c r="F69" s="1" t="s">
        <v>56</v>
      </c>
      <c r="G69" s="1" t="s">
        <v>58</v>
      </c>
      <c r="I69" s="1">
        <v>4</v>
      </c>
      <c r="J69" s="1">
        <v>3</v>
      </c>
      <c r="K69" s="1">
        <v>4</v>
      </c>
      <c r="L69" s="1">
        <v>4</v>
      </c>
      <c r="M69" s="1">
        <v>4</v>
      </c>
      <c r="Q69" s="1">
        <v>5</v>
      </c>
    </row>
    <row r="70" spans="1:17" ht="15.75" thickBot="1" x14ac:dyDescent="0.3">
      <c r="A70" t="s">
        <v>2760</v>
      </c>
      <c r="B70" s="1" t="s">
        <v>57</v>
      </c>
      <c r="C70" s="1" t="s">
        <v>56</v>
      </c>
      <c r="D70" s="1" t="s">
        <v>56</v>
      </c>
      <c r="E70" s="1" t="s">
        <v>56</v>
      </c>
      <c r="F70" s="1" t="s">
        <v>57</v>
      </c>
      <c r="G70" s="1" t="s">
        <v>57</v>
      </c>
      <c r="I70" s="1">
        <v>3</v>
      </c>
      <c r="J70" s="1">
        <v>4</v>
      </c>
      <c r="K70" s="1">
        <v>4</v>
      </c>
      <c r="L70" s="1">
        <v>4</v>
      </c>
      <c r="M70" s="1">
        <v>3</v>
      </c>
      <c r="Q70" s="1">
        <v>3</v>
      </c>
    </row>
    <row r="71" spans="1:17" ht="15.75" thickBot="1" x14ac:dyDescent="0.3">
      <c r="A71" t="s">
        <v>2760</v>
      </c>
      <c r="B71" s="1" t="s">
        <v>57</v>
      </c>
      <c r="C71" s="1" t="s">
        <v>56</v>
      </c>
      <c r="D71" s="1" t="s">
        <v>57</v>
      </c>
      <c r="E71" s="1" t="s">
        <v>56</v>
      </c>
      <c r="F71" s="1" t="s">
        <v>57</v>
      </c>
      <c r="G71" s="1" t="s">
        <v>56</v>
      </c>
      <c r="I71" s="1">
        <v>3</v>
      </c>
      <c r="J71" s="1">
        <v>4</v>
      </c>
      <c r="K71" s="1">
        <v>3</v>
      </c>
      <c r="L71" s="1">
        <v>4</v>
      </c>
      <c r="M71" s="1">
        <v>3</v>
      </c>
      <c r="Q71" s="1">
        <v>4</v>
      </c>
    </row>
    <row r="72" spans="1:17" ht="30.75" thickBot="1" x14ac:dyDescent="0.3">
      <c r="A72" t="s">
        <v>2761</v>
      </c>
      <c r="B72" s="1" t="s">
        <v>57</v>
      </c>
      <c r="C72" s="1" t="s">
        <v>101</v>
      </c>
      <c r="D72" s="1" t="s">
        <v>100</v>
      </c>
      <c r="E72" s="1" t="s">
        <v>100</v>
      </c>
      <c r="F72" s="1" t="s">
        <v>101</v>
      </c>
      <c r="G72" s="1" t="s">
        <v>100</v>
      </c>
      <c r="I72" s="1">
        <v>3</v>
      </c>
      <c r="J72" s="1">
        <v>1</v>
      </c>
      <c r="K72" s="1">
        <v>2</v>
      </c>
      <c r="L72" s="1">
        <v>2</v>
      </c>
      <c r="M72" s="1">
        <v>1</v>
      </c>
      <c r="Q72" s="1">
        <v>2</v>
      </c>
    </row>
    <row r="73" spans="1:17" ht="30.75" thickBot="1" x14ac:dyDescent="0.3">
      <c r="A73" t="s">
        <v>2761</v>
      </c>
      <c r="B73" s="1" t="s">
        <v>57</v>
      </c>
      <c r="C73" s="1" t="s">
        <v>101</v>
      </c>
      <c r="D73" s="1" t="s">
        <v>101</v>
      </c>
      <c r="E73" s="1" t="s">
        <v>101</v>
      </c>
      <c r="F73" s="1" t="s">
        <v>100</v>
      </c>
      <c r="G73" s="1" t="s">
        <v>100</v>
      </c>
      <c r="I73" s="1">
        <v>3</v>
      </c>
      <c r="J73" s="1">
        <v>1</v>
      </c>
      <c r="K73" s="1">
        <v>1</v>
      </c>
      <c r="L73" s="1">
        <v>1</v>
      </c>
      <c r="M73" s="1">
        <v>2</v>
      </c>
      <c r="Q73" s="1">
        <v>2</v>
      </c>
    </row>
    <row r="74" spans="1:17" ht="30.75" thickBot="1" x14ac:dyDescent="0.3">
      <c r="A74" t="s">
        <v>2762</v>
      </c>
      <c r="B74" s="1" t="s">
        <v>58</v>
      </c>
      <c r="C74" s="1" t="s">
        <v>56</v>
      </c>
      <c r="D74" s="1" t="s">
        <v>58</v>
      </c>
      <c r="E74" s="1" t="s">
        <v>58</v>
      </c>
      <c r="F74" s="1" t="s">
        <v>58</v>
      </c>
      <c r="G74" s="1" t="s">
        <v>58</v>
      </c>
      <c r="I74" s="1">
        <v>5</v>
      </c>
      <c r="J74" s="1">
        <v>4</v>
      </c>
      <c r="K74" s="1">
        <v>5</v>
      </c>
      <c r="L74" s="1">
        <v>5</v>
      </c>
      <c r="M74" s="1">
        <v>5</v>
      </c>
      <c r="Q74" s="1">
        <v>5</v>
      </c>
    </row>
    <row r="75" spans="1:17" ht="30.75" thickBot="1" x14ac:dyDescent="0.3">
      <c r="A75" t="s">
        <v>2762</v>
      </c>
      <c r="B75" s="1" t="s">
        <v>58</v>
      </c>
      <c r="C75" s="1" t="s">
        <v>56</v>
      </c>
      <c r="D75" s="1" t="s">
        <v>58</v>
      </c>
      <c r="E75" s="1" t="s">
        <v>58</v>
      </c>
      <c r="F75" s="1" t="s">
        <v>58</v>
      </c>
      <c r="G75" s="1" t="s">
        <v>58</v>
      </c>
      <c r="I75" s="1">
        <v>5</v>
      </c>
      <c r="J75" s="1">
        <v>4</v>
      </c>
      <c r="K75" s="1">
        <v>5</v>
      </c>
      <c r="L75" s="1">
        <v>5</v>
      </c>
      <c r="M75" s="1">
        <v>5</v>
      </c>
      <c r="Q75" s="1">
        <v>5</v>
      </c>
    </row>
    <row r="76" spans="1:17" ht="30.75" thickBot="1" x14ac:dyDescent="0.3">
      <c r="A76" t="s">
        <v>2763</v>
      </c>
      <c r="B76" s="1" t="s">
        <v>58</v>
      </c>
      <c r="C76" s="1" t="s">
        <v>56</v>
      </c>
      <c r="D76" s="1" t="s">
        <v>56</v>
      </c>
      <c r="E76" s="1" t="s">
        <v>58</v>
      </c>
      <c r="F76" s="1" t="s">
        <v>58</v>
      </c>
      <c r="G76" s="1" t="s">
        <v>58</v>
      </c>
      <c r="I76" s="1">
        <v>5</v>
      </c>
      <c r="J76" s="1">
        <v>4</v>
      </c>
      <c r="K76" s="1">
        <v>4</v>
      </c>
      <c r="L76" s="1">
        <v>5</v>
      </c>
      <c r="M76" s="1">
        <v>5</v>
      </c>
      <c r="Q76" s="1">
        <v>5</v>
      </c>
    </row>
    <row r="77" spans="1:17" ht="30.75" thickBot="1" x14ac:dyDescent="0.3">
      <c r="A77" t="s">
        <v>2763</v>
      </c>
      <c r="B77" s="1" t="s">
        <v>58</v>
      </c>
      <c r="C77" s="1" t="s">
        <v>56</v>
      </c>
      <c r="D77" s="1" t="s">
        <v>58</v>
      </c>
      <c r="E77" s="1" t="s">
        <v>56</v>
      </c>
      <c r="F77" s="1" t="s">
        <v>58</v>
      </c>
      <c r="G77" s="1" t="s">
        <v>56</v>
      </c>
      <c r="I77" s="1">
        <v>5</v>
      </c>
      <c r="J77" s="1">
        <v>4</v>
      </c>
      <c r="K77" s="1">
        <v>5</v>
      </c>
      <c r="L77" s="1">
        <v>4</v>
      </c>
      <c r="M77" s="1">
        <v>5</v>
      </c>
      <c r="Q77" s="1">
        <v>4</v>
      </c>
    </row>
    <row r="78" spans="1:17" ht="15.75" thickBot="1" x14ac:dyDescent="0.3">
      <c r="A78" t="s">
        <v>2720</v>
      </c>
      <c r="B78" s="1" t="s">
        <v>57</v>
      </c>
      <c r="C78" s="1" t="s">
        <v>56</v>
      </c>
      <c r="D78" s="1" t="s">
        <v>56</v>
      </c>
      <c r="E78" s="1" t="s">
        <v>56</v>
      </c>
      <c r="F78" s="1" t="s">
        <v>56</v>
      </c>
      <c r="G78" s="1" t="s">
        <v>56</v>
      </c>
      <c r="I78" s="1">
        <v>3</v>
      </c>
      <c r="J78" s="1">
        <v>4</v>
      </c>
      <c r="K78" s="1">
        <v>4</v>
      </c>
      <c r="L78" s="1">
        <v>4</v>
      </c>
      <c r="M78" s="1">
        <v>4</v>
      </c>
      <c r="Q78" s="1">
        <v>4</v>
      </c>
    </row>
    <row r="79" spans="1:17" ht="15.75" thickBot="1" x14ac:dyDescent="0.3">
      <c r="A79" t="s">
        <v>2720</v>
      </c>
      <c r="B79" s="1" t="s">
        <v>56</v>
      </c>
      <c r="C79" s="1" t="s">
        <v>56</v>
      </c>
      <c r="D79" s="1" t="s">
        <v>56</v>
      </c>
      <c r="E79" s="1" t="s">
        <v>56</v>
      </c>
      <c r="F79" s="1" t="s">
        <v>56</v>
      </c>
      <c r="G79" s="1" t="s">
        <v>56</v>
      </c>
      <c r="I79" s="1">
        <v>4</v>
      </c>
      <c r="J79" s="1">
        <v>4</v>
      </c>
      <c r="K79" s="1">
        <v>4</v>
      </c>
      <c r="L79" s="1">
        <v>4</v>
      </c>
      <c r="M79" s="1">
        <v>4</v>
      </c>
      <c r="Q79" s="1">
        <v>4</v>
      </c>
    </row>
    <row r="80" spans="1:17" ht="30.75" thickBot="1" x14ac:dyDescent="0.3">
      <c r="A80" t="s">
        <v>2765</v>
      </c>
      <c r="B80" s="1" t="s">
        <v>56</v>
      </c>
      <c r="C80" s="1" t="s">
        <v>58</v>
      </c>
      <c r="D80" s="1" t="s">
        <v>56</v>
      </c>
      <c r="E80" s="1" t="s">
        <v>58</v>
      </c>
      <c r="F80" s="1" t="s">
        <v>56</v>
      </c>
      <c r="G80" s="1" t="s">
        <v>56</v>
      </c>
      <c r="I80" s="1">
        <v>4</v>
      </c>
      <c r="J80" s="1">
        <v>5</v>
      </c>
      <c r="K80" s="1">
        <v>4</v>
      </c>
      <c r="L80" s="1">
        <v>5</v>
      </c>
      <c r="M80" s="1">
        <v>4</v>
      </c>
      <c r="Q80" s="1">
        <v>4</v>
      </c>
    </row>
    <row r="81" spans="1:17" ht="30.75" thickBot="1" x14ac:dyDescent="0.3">
      <c r="A81" t="s">
        <v>2765</v>
      </c>
      <c r="B81" s="1" t="s">
        <v>56</v>
      </c>
      <c r="C81" s="1" t="s">
        <v>58</v>
      </c>
      <c r="D81" s="1" t="s">
        <v>58</v>
      </c>
      <c r="E81" s="1" t="s">
        <v>56</v>
      </c>
      <c r="F81" s="1" t="s">
        <v>56</v>
      </c>
      <c r="G81" s="1" t="s">
        <v>58</v>
      </c>
      <c r="I81" s="1">
        <v>4</v>
      </c>
      <c r="J81" s="1">
        <v>5</v>
      </c>
      <c r="K81" s="1">
        <v>5</v>
      </c>
      <c r="L81" s="1">
        <v>4</v>
      </c>
      <c r="M81" s="1">
        <v>4</v>
      </c>
      <c r="Q81" s="1">
        <v>5</v>
      </c>
    </row>
    <row r="82" spans="1:17" ht="30.75" thickBot="1" x14ac:dyDescent="0.3">
      <c r="A82" t="s">
        <v>2766</v>
      </c>
      <c r="B82" s="1" t="s">
        <v>58</v>
      </c>
      <c r="C82" s="1" t="s">
        <v>56</v>
      </c>
      <c r="D82" s="1" t="s">
        <v>58</v>
      </c>
      <c r="E82" s="1" t="s">
        <v>56</v>
      </c>
      <c r="F82" s="1" t="s">
        <v>58</v>
      </c>
      <c r="G82" s="1" t="s">
        <v>56</v>
      </c>
      <c r="I82" s="1">
        <v>5</v>
      </c>
      <c r="J82" s="1">
        <v>4</v>
      </c>
      <c r="K82" s="1">
        <v>5</v>
      </c>
      <c r="L82" s="1">
        <v>4</v>
      </c>
      <c r="M82" s="1">
        <v>5</v>
      </c>
      <c r="Q82" s="1">
        <v>4</v>
      </c>
    </row>
    <row r="83" spans="1:17" ht="30.75" thickBot="1" x14ac:dyDescent="0.3">
      <c r="A83" t="s">
        <v>2766</v>
      </c>
      <c r="B83" s="1" t="s">
        <v>58</v>
      </c>
      <c r="C83" s="1" t="s">
        <v>56</v>
      </c>
      <c r="D83" s="1" t="s">
        <v>58</v>
      </c>
      <c r="E83" s="1" t="s">
        <v>56</v>
      </c>
      <c r="F83" s="1" t="s">
        <v>58</v>
      </c>
      <c r="G83" s="1" t="s">
        <v>56</v>
      </c>
      <c r="I83" s="1">
        <v>5</v>
      </c>
      <c r="J83" s="1">
        <v>4</v>
      </c>
      <c r="K83" s="1">
        <v>5</v>
      </c>
      <c r="L83" s="1">
        <v>4</v>
      </c>
      <c r="M83" s="1">
        <v>5</v>
      </c>
      <c r="Q83" s="1">
        <v>4</v>
      </c>
    </row>
    <row r="84" spans="1:17" ht="15.75" thickBot="1" x14ac:dyDescent="0.3">
      <c r="A84" t="s">
        <v>2767</v>
      </c>
      <c r="B84" s="1" t="s">
        <v>56</v>
      </c>
      <c r="C84" s="1" t="s">
        <v>56</v>
      </c>
      <c r="D84" s="1" t="s">
        <v>57</v>
      </c>
      <c r="E84" s="1" t="s">
        <v>56</v>
      </c>
      <c r="F84" s="1" t="s">
        <v>57</v>
      </c>
      <c r="G84" s="1" t="s">
        <v>56</v>
      </c>
      <c r="I84" s="1">
        <v>4</v>
      </c>
      <c r="J84" s="1">
        <v>4</v>
      </c>
      <c r="K84" s="1">
        <v>3</v>
      </c>
      <c r="L84" s="1">
        <v>4</v>
      </c>
      <c r="M84" s="1">
        <v>3</v>
      </c>
      <c r="Q84" s="1">
        <v>4</v>
      </c>
    </row>
    <row r="85" spans="1:17" ht="15.75" thickBot="1" x14ac:dyDescent="0.3">
      <c r="A85" t="s">
        <v>2767</v>
      </c>
      <c r="B85" s="1" t="s">
        <v>56</v>
      </c>
      <c r="C85" s="1" t="s">
        <v>57</v>
      </c>
      <c r="D85" s="1" t="s">
        <v>56</v>
      </c>
      <c r="E85" s="1" t="s">
        <v>57</v>
      </c>
      <c r="F85" s="1" t="s">
        <v>56</v>
      </c>
      <c r="G85" s="1" t="s">
        <v>57</v>
      </c>
      <c r="I85" s="1">
        <v>4</v>
      </c>
      <c r="J85" s="1">
        <v>3</v>
      </c>
      <c r="K85" s="1">
        <v>4</v>
      </c>
      <c r="L85" s="1">
        <v>3</v>
      </c>
      <c r="M85" s="1">
        <v>4</v>
      </c>
      <c r="Q85" s="1">
        <v>3</v>
      </c>
    </row>
    <row r="86" spans="1:17" ht="30.75" thickBot="1" x14ac:dyDescent="0.3">
      <c r="A86" t="s">
        <v>2768</v>
      </c>
      <c r="B86" s="1" t="s">
        <v>56</v>
      </c>
      <c r="C86" s="1" t="s">
        <v>58</v>
      </c>
      <c r="D86" s="1" t="s">
        <v>56</v>
      </c>
      <c r="E86" s="1" t="s">
        <v>58</v>
      </c>
      <c r="F86" s="1" t="s">
        <v>57</v>
      </c>
      <c r="G86" s="1" t="s">
        <v>56</v>
      </c>
      <c r="I86" s="1">
        <v>4</v>
      </c>
      <c r="J86" s="1">
        <v>5</v>
      </c>
      <c r="K86" s="1">
        <v>4</v>
      </c>
      <c r="L86" s="1">
        <v>5</v>
      </c>
      <c r="M86" s="1">
        <v>3</v>
      </c>
      <c r="Q86" s="1">
        <v>4</v>
      </c>
    </row>
    <row r="87" spans="1:17" ht="30.75" thickBot="1" x14ac:dyDescent="0.3">
      <c r="A87" t="s">
        <v>2768</v>
      </c>
      <c r="B87" s="1" t="s">
        <v>56</v>
      </c>
      <c r="C87" s="1" t="s">
        <v>58</v>
      </c>
      <c r="D87" s="1" t="s">
        <v>56</v>
      </c>
      <c r="E87" s="1" t="s">
        <v>57</v>
      </c>
      <c r="F87" s="1" t="s">
        <v>58</v>
      </c>
      <c r="G87" s="1" t="s">
        <v>56</v>
      </c>
      <c r="I87" s="1">
        <v>4</v>
      </c>
      <c r="J87" s="1">
        <v>5</v>
      </c>
      <c r="K87" s="1">
        <v>4</v>
      </c>
      <c r="L87" s="1">
        <v>3</v>
      </c>
      <c r="M87" s="1">
        <v>5</v>
      </c>
      <c r="Q87" s="1">
        <v>4</v>
      </c>
    </row>
    <row r="88" spans="1:17" ht="15.75" thickBot="1" x14ac:dyDescent="0.3">
      <c r="A88" t="s">
        <v>2769</v>
      </c>
      <c r="B88" s="1" t="s">
        <v>57</v>
      </c>
      <c r="C88" s="1" t="s">
        <v>56</v>
      </c>
      <c r="D88" s="1" t="s">
        <v>57</v>
      </c>
      <c r="E88" s="1" t="s">
        <v>57</v>
      </c>
      <c r="F88" s="1" t="s">
        <v>100</v>
      </c>
      <c r="G88" s="1" t="s">
        <v>56</v>
      </c>
      <c r="I88" s="1">
        <v>3</v>
      </c>
      <c r="J88" s="1">
        <v>4</v>
      </c>
      <c r="K88" s="1">
        <v>3</v>
      </c>
      <c r="L88" s="1">
        <v>3</v>
      </c>
      <c r="M88" s="1">
        <v>2</v>
      </c>
      <c r="Q88" s="1">
        <v>4</v>
      </c>
    </row>
    <row r="89" spans="1:17" ht="15.75" thickBot="1" x14ac:dyDescent="0.3">
      <c r="A89" t="s">
        <v>2769</v>
      </c>
      <c r="B89" s="1" t="s">
        <v>57</v>
      </c>
      <c r="C89" s="1" t="s">
        <v>56</v>
      </c>
      <c r="D89" s="1" t="s">
        <v>56</v>
      </c>
      <c r="E89" s="1" t="s">
        <v>57</v>
      </c>
      <c r="F89" s="1" t="s">
        <v>56</v>
      </c>
      <c r="G89" s="1" t="s">
        <v>57</v>
      </c>
      <c r="I89" s="1">
        <v>3</v>
      </c>
      <c r="J89" s="1">
        <v>4</v>
      </c>
      <c r="K89" s="1">
        <v>4</v>
      </c>
      <c r="L89" s="1">
        <v>3</v>
      </c>
      <c r="M89" s="1">
        <v>4</v>
      </c>
      <c r="Q89" s="1">
        <v>3</v>
      </c>
    </row>
    <row r="90" spans="1:17" ht="15.75" thickBot="1" x14ac:dyDescent="0.3">
      <c r="A90" t="s">
        <v>2770</v>
      </c>
      <c r="B90" s="1" t="s">
        <v>57</v>
      </c>
      <c r="C90" s="1" t="s">
        <v>57</v>
      </c>
      <c r="D90" s="1" t="s">
        <v>57</v>
      </c>
      <c r="E90" s="1" t="s">
        <v>57</v>
      </c>
      <c r="F90" s="1" t="s">
        <v>57</v>
      </c>
      <c r="G90" s="1" t="s">
        <v>57</v>
      </c>
      <c r="I90" s="1">
        <v>3</v>
      </c>
      <c r="J90" s="1">
        <v>3</v>
      </c>
      <c r="K90" s="1">
        <v>3</v>
      </c>
      <c r="L90" s="1">
        <v>3</v>
      </c>
      <c r="M90" s="1">
        <v>3</v>
      </c>
      <c r="Q90" s="1">
        <v>3</v>
      </c>
    </row>
    <row r="91" spans="1:17" ht="15.75" thickBot="1" x14ac:dyDescent="0.3">
      <c r="A91" t="s">
        <v>2770</v>
      </c>
      <c r="B91" s="1" t="s">
        <v>57</v>
      </c>
      <c r="C91" s="1" t="s">
        <v>57</v>
      </c>
      <c r="D91" s="1" t="s">
        <v>57</v>
      </c>
      <c r="E91" s="1" t="s">
        <v>57</v>
      </c>
      <c r="F91" s="1" t="s">
        <v>57</v>
      </c>
      <c r="G91" s="1" t="s">
        <v>57</v>
      </c>
      <c r="I91" s="1">
        <v>3</v>
      </c>
      <c r="J91" s="1">
        <v>3</v>
      </c>
      <c r="K91" s="1">
        <v>3</v>
      </c>
      <c r="L91" s="1">
        <v>3</v>
      </c>
      <c r="M91" s="1">
        <v>3</v>
      </c>
      <c r="Q91" s="1">
        <v>3</v>
      </c>
    </row>
    <row r="92" spans="1:17" ht="30.75" thickBot="1" x14ac:dyDescent="0.3">
      <c r="A92" t="s">
        <v>2771</v>
      </c>
      <c r="B92" s="1" t="s">
        <v>58</v>
      </c>
      <c r="C92" s="1" t="s">
        <v>56</v>
      </c>
      <c r="D92" s="1" t="s">
        <v>58</v>
      </c>
      <c r="E92" s="1" t="s">
        <v>58</v>
      </c>
      <c r="F92" s="1" t="s">
        <v>58</v>
      </c>
      <c r="G92" s="1" t="s">
        <v>56</v>
      </c>
      <c r="I92" s="1">
        <v>5</v>
      </c>
      <c r="J92" s="1">
        <v>4</v>
      </c>
      <c r="K92" s="1">
        <v>5</v>
      </c>
      <c r="L92" s="1">
        <v>5</v>
      </c>
      <c r="M92" s="1">
        <v>5</v>
      </c>
      <c r="Q92" s="1">
        <v>4</v>
      </c>
    </row>
    <row r="93" spans="1:17" ht="30.75" thickBot="1" x14ac:dyDescent="0.3">
      <c r="A93" t="s">
        <v>2771</v>
      </c>
      <c r="B93" s="1" t="s">
        <v>56</v>
      </c>
      <c r="C93" s="1" t="s">
        <v>58</v>
      </c>
      <c r="D93" s="1" t="s">
        <v>58</v>
      </c>
      <c r="E93" s="1" t="s">
        <v>58</v>
      </c>
      <c r="F93" s="1" t="s">
        <v>58</v>
      </c>
      <c r="G93" s="1" t="s">
        <v>58</v>
      </c>
      <c r="I93" s="1">
        <v>4</v>
      </c>
      <c r="J93" s="1">
        <v>5</v>
      </c>
      <c r="K93" s="1">
        <v>5</v>
      </c>
      <c r="L93" s="1">
        <v>5</v>
      </c>
      <c r="M93" s="1">
        <v>5</v>
      </c>
      <c r="Q93" s="1">
        <v>5</v>
      </c>
    </row>
    <row r="94" spans="1:17" ht="30.75" thickBot="1" x14ac:dyDescent="0.3">
      <c r="A94" t="s">
        <v>2772</v>
      </c>
      <c r="B94" s="1" t="s">
        <v>56</v>
      </c>
      <c r="C94" s="1" t="s">
        <v>58</v>
      </c>
      <c r="D94" s="1" t="s">
        <v>56</v>
      </c>
      <c r="E94" s="1" t="s">
        <v>58</v>
      </c>
      <c r="F94" s="1" t="s">
        <v>56</v>
      </c>
      <c r="G94" s="1" t="s">
        <v>56</v>
      </c>
      <c r="I94" s="1">
        <v>4</v>
      </c>
      <c r="J94" s="1">
        <v>5</v>
      </c>
      <c r="K94" s="1">
        <v>4</v>
      </c>
      <c r="L94" s="1">
        <v>5</v>
      </c>
      <c r="M94" s="1">
        <v>4</v>
      </c>
      <c r="Q94" s="1">
        <v>4</v>
      </c>
    </row>
    <row r="95" spans="1:17" ht="30.75" thickBot="1" x14ac:dyDescent="0.3">
      <c r="A95" t="s">
        <v>2772</v>
      </c>
      <c r="B95" s="1" t="s">
        <v>58</v>
      </c>
      <c r="C95" s="1" t="s">
        <v>56</v>
      </c>
      <c r="D95" s="1" t="s">
        <v>58</v>
      </c>
      <c r="E95" s="1" t="s">
        <v>56</v>
      </c>
      <c r="F95" s="1" t="s">
        <v>58</v>
      </c>
      <c r="G95" s="1" t="s">
        <v>56</v>
      </c>
      <c r="I95" s="1">
        <v>5</v>
      </c>
      <c r="J95" s="1">
        <v>4</v>
      </c>
      <c r="K95" s="1">
        <v>5</v>
      </c>
      <c r="L95" s="1">
        <v>4</v>
      </c>
      <c r="M95" s="1">
        <v>5</v>
      </c>
      <c r="Q95" s="1">
        <v>4</v>
      </c>
    </row>
    <row r="96" spans="1:17" ht="30.75" thickBot="1" x14ac:dyDescent="0.3">
      <c r="A96" t="s">
        <v>2773</v>
      </c>
      <c r="B96" s="1" t="s">
        <v>56</v>
      </c>
      <c r="C96" s="1" t="s">
        <v>58</v>
      </c>
      <c r="D96" s="1" t="s">
        <v>56</v>
      </c>
      <c r="E96" s="1" t="s">
        <v>56</v>
      </c>
      <c r="F96" s="1" t="s">
        <v>58</v>
      </c>
      <c r="G96" s="1" t="s">
        <v>58</v>
      </c>
      <c r="I96" s="1">
        <v>4</v>
      </c>
      <c r="J96" s="1">
        <v>5</v>
      </c>
      <c r="K96" s="1">
        <v>4</v>
      </c>
      <c r="L96" s="1">
        <v>4</v>
      </c>
      <c r="M96" s="1">
        <v>5</v>
      </c>
      <c r="Q96" s="1">
        <v>5</v>
      </c>
    </row>
    <row r="97" spans="1:17" ht="30.75" thickBot="1" x14ac:dyDescent="0.3">
      <c r="A97" t="s">
        <v>2773</v>
      </c>
      <c r="B97" s="1" t="s">
        <v>56</v>
      </c>
      <c r="C97" s="1" t="s">
        <v>58</v>
      </c>
      <c r="D97" s="1" t="s">
        <v>58</v>
      </c>
      <c r="E97" s="1" t="s">
        <v>56</v>
      </c>
      <c r="F97" s="1" t="s">
        <v>58</v>
      </c>
      <c r="G97" s="1" t="s">
        <v>58</v>
      </c>
      <c r="I97" s="1">
        <v>4</v>
      </c>
      <c r="J97" s="1">
        <v>5</v>
      </c>
      <c r="K97" s="1">
        <v>5</v>
      </c>
      <c r="L97" s="1">
        <v>4</v>
      </c>
      <c r="M97" s="1">
        <v>5</v>
      </c>
      <c r="Q97" s="1">
        <v>5</v>
      </c>
    </row>
    <row r="98" spans="1:17" ht="30.75" thickBot="1" x14ac:dyDescent="0.3">
      <c r="A98" t="s">
        <v>2774</v>
      </c>
      <c r="B98" s="1" t="s">
        <v>56</v>
      </c>
      <c r="C98" s="1" t="s">
        <v>56</v>
      </c>
      <c r="D98" s="1" t="s">
        <v>56</v>
      </c>
      <c r="E98" s="1" t="s">
        <v>58</v>
      </c>
      <c r="F98" s="1" t="s">
        <v>58</v>
      </c>
      <c r="G98" s="1" t="s">
        <v>58</v>
      </c>
      <c r="I98" s="1">
        <v>4</v>
      </c>
      <c r="J98" s="1">
        <v>4</v>
      </c>
      <c r="K98" s="1">
        <v>4</v>
      </c>
      <c r="L98" s="1">
        <v>5</v>
      </c>
      <c r="M98" s="1">
        <v>5</v>
      </c>
      <c r="Q98" s="1">
        <v>5</v>
      </c>
    </row>
    <row r="99" spans="1:17" ht="30.75" thickBot="1" x14ac:dyDescent="0.3">
      <c r="A99" t="s">
        <v>2774</v>
      </c>
      <c r="B99" s="1" t="s">
        <v>58</v>
      </c>
      <c r="C99" s="1" t="s">
        <v>58</v>
      </c>
      <c r="D99" s="1" t="s">
        <v>56</v>
      </c>
      <c r="E99" s="1" t="s">
        <v>58</v>
      </c>
      <c r="F99" s="1" t="s">
        <v>58</v>
      </c>
      <c r="G99" s="1" t="s">
        <v>58</v>
      </c>
      <c r="I99" s="1">
        <v>5</v>
      </c>
      <c r="J99" s="1">
        <v>5</v>
      </c>
      <c r="K99" s="1">
        <v>4</v>
      </c>
      <c r="L99" s="1">
        <v>5</v>
      </c>
      <c r="M99" s="1">
        <v>5</v>
      </c>
      <c r="Q99" s="1">
        <v>5</v>
      </c>
    </row>
    <row r="100" spans="1:17" ht="30.75" thickBot="1" x14ac:dyDescent="0.3">
      <c r="A100" t="s">
        <v>2775</v>
      </c>
      <c r="B100" s="1" t="s">
        <v>56</v>
      </c>
      <c r="C100" s="1" t="s">
        <v>56</v>
      </c>
      <c r="D100" s="1" t="s">
        <v>58</v>
      </c>
      <c r="E100" s="1" t="s">
        <v>56</v>
      </c>
      <c r="F100" s="1" t="s">
        <v>58</v>
      </c>
      <c r="G100" s="1" t="s">
        <v>56</v>
      </c>
      <c r="I100" s="1">
        <v>4</v>
      </c>
      <c r="J100" s="1">
        <v>4</v>
      </c>
      <c r="K100" s="1">
        <v>5</v>
      </c>
      <c r="L100" s="1">
        <v>4</v>
      </c>
      <c r="M100" s="1">
        <v>5</v>
      </c>
      <c r="Q100" s="1">
        <v>4</v>
      </c>
    </row>
    <row r="101" spans="1:17" ht="30.75" thickBot="1" x14ac:dyDescent="0.3">
      <c r="A101" t="s">
        <v>2775</v>
      </c>
      <c r="B101" s="1" t="s">
        <v>56</v>
      </c>
      <c r="C101" s="1" t="s">
        <v>58</v>
      </c>
      <c r="D101" s="1" t="s">
        <v>58</v>
      </c>
      <c r="E101" s="1" t="s">
        <v>56</v>
      </c>
      <c r="F101" s="1" t="s">
        <v>56</v>
      </c>
      <c r="G101" s="1" t="s">
        <v>58</v>
      </c>
      <c r="I101" s="1">
        <v>4</v>
      </c>
      <c r="J101" s="1">
        <v>5</v>
      </c>
      <c r="K101" s="1">
        <v>5</v>
      </c>
      <c r="L101" s="1">
        <v>4</v>
      </c>
      <c r="M101" s="1">
        <v>4</v>
      </c>
      <c r="Q101" s="1">
        <v>5</v>
      </c>
    </row>
    <row r="102" spans="1:17" ht="30.75" thickBot="1" x14ac:dyDescent="0.3">
      <c r="A102" t="s">
        <v>2776</v>
      </c>
      <c r="B102" s="1" t="s">
        <v>58</v>
      </c>
      <c r="C102" s="1" t="s">
        <v>56</v>
      </c>
      <c r="D102" s="1" t="s">
        <v>56</v>
      </c>
      <c r="E102" s="1" t="s">
        <v>58</v>
      </c>
      <c r="F102" s="1" t="s">
        <v>56</v>
      </c>
      <c r="G102" s="1" t="s">
        <v>56</v>
      </c>
      <c r="I102" s="1">
        <v>5</v>
      </c>
      <c r="J102" s="1">
        <v>4</v>
      </c>
      <c r="K102" s="1">
        <v>4</v>
      </c>
      <c r="L102" s="1">
        <v>5</v>
      </c>
      <c r="M102" s="1">
        <v>4</v>
      </c>
      <c r="Q102" s="1">
        <v>4</v>
      </c>
    </row>
    <row r="103" spans="1:17" ht="30.75" thickBot="1" x14ac:dyDescent="0.3">
      <c r="A103" t="s">
        <v>2776</v>
      </c>
      <c r="B103" s="1" t="s">
        <v>56</v>
      </c>
      <c r="C103" s="1" t="s">
        <v>58</v>
      </c>
      <c r="D103" s="1" t="s">
        <v>56</v>
      </c>
      <c r="E103" s="1" t="s">
        <v>56</v>
      </c>
      <c r="F103" s="1" t="s">
        <v>56</v>
      </c>
      <c r="G103" s="1" t="s">
        <v>58</v>
      </c>
      <c r="I103" s="1">
        <v>4</v>
      </c>
      <c r="J103" s="1">
        <v>5</v>
      </c>
      <c r="K103" s="1">
        <v>4</v>
      </c>
      <c r="L103" s="1">
        <v>4</v>
      </c>
      <c r="M103" s="1">
        <v>4</v>
      </c>
      <c r="Q103" s="1">
        <v>5</v>
      </c>
    </row>
    <row r="104" spans="1:17" ht="30.75" thickBot="1" x14ac:dyDescent="0.3">
      <c r="A104" t="s">
        <v>2777</v>
      </c>
      <c r="B104" s="1" t="s">
        <v>56</v>
      </c>
      <c r="C104" s="1" t="s">
        <v>58</v>
      </c>
      <c r="D104" s="1" t="s">
        <v>56</v>
      </c>
      <c r="E104" s="1" t="s">
        <v>58</v>
      </c>
      <c r="F104" s="1" t="s">
        <v>56</v>
      </c>
      <c r="G104" s="1" t="s">
        <v>56</v>
      </c>
      <c r="I104" s="1">
        <v>4</v>
      </c>
      <c r="J104" s="1">
        <v>5</v>
      </c>
      <c r="K104" s="1">
        <v>4</v>
      </c>
      <c r="L104" s="1">
        <v>5</v>
      </c>
      <c r="M104" s="1">
        <v>4</v>
      </c>
      <c r="Q104" s="1">
        <v>4</v>
      </c>
    </row>
    <row r="105" spans="1:17" ht="30.75" thickBot="1" x14ac:dyDescent="0.3">
      <c r="A105" t="s">
        <v>2777</v>
      </c>
      <c r="B105" s="1" t="s">
        <v>58</v>
      </c>
      <c r="C105" s="1" t="s">
        <v>56</v>
      </c>
      <c r="D105" s="1" t="s">
        <v>58</v>
      </c>
      <c r="E105" s="1" t="s">
        <v>56</v>
      </c>
      <c r="F105" s="1" t="s">
        <v>56</v>
      </c>
      <c r="G105" s="1" t="s">
        <v>58</v>
      </c>
      <c r="I105" s="1">
        <v>5</v>
      </c>
      <c r="J105" s="1">
        <v>4</v>
      </c>
      <c r="K105" s="1">
        <v>5</v>
      </c>
      <c r="L105" s="1">
        <v>4</v>
      </c>
      <c r="M105" s="1">
        <v>4</v>
      </c>
      <c r="Q105" s="1">
        <v>5</v>
      </c>
    </row>
    <row r="106" spans="1:17" ht="30.75" thickBot="1" x14ac:dyDescent="0.3">
      <c r="A106" t="s">
        <v>2778</v>
      </c>
      <c r="B106" s="1" t="s">
        <v>57</v>
      </c>
      <c r="C106" s="1" t="s">
        <v>56</v>
      </c>
      <c r="D106" s="1" t="s">
        <v>58</v>
      </c>
      <c r="E106" s="1" t="s">
        <v>56</v>
      </c>
      <c r="F106" s="1" t="s">
        <v>57</v>
      </c>
      <c r="G106" s="1" t="s">
        <v>56</v>
      </c>
      <c r="I106" s="1">
        <v>3</v>
      </c>
      <c r="J106" s="1">
        <v>4</v>
      </c>
      <c r="K106" s="1">
        <v>5</v>
      </c>
      <c r="L106" s="1">
        <v>4</v>
      </c>
      <c r="M106" s="1">
        <v>3</v>
      </c>
      <c r="Q106" s="1">
        <v>4</v>
      </c>
    </row>
    <row r="107" spans="1:17" ht="30.75" thickBot="1" x14ac:dyDescent="0.3">
      <c r="A107" t="s">
        <v>2778</v>
      </c>
      <c r="B107" s="1" t="s">
        <v>57</v>
      </c>
      <c r="C107" s="1" t="s">
        <v>56</v>
      </c>
      <c r="D107" s="1" t="s">
        <v>58</v>
      </c>
      <c r="E107" s="1" t="s">
        <v>56</v>
      </c>
      <c r="F107" s="1" t="s">
        <v>58</v>
      </c>
      <c r="G107" s="1" t="s">
        <v>56</v>
      </c>
      <c r="I107" s="1">
        <v>3</v>
      </c>
      <c r="J107" s="1">
        <v>4</v>
      </c>
      <c r="K107" s="1">
        <v>5</v>
      </c>
      <c r="L107" s="1">
        <v>4</v>
      </c>
      <c r="M107" s="1">
        <v>5</v>
      </c>
      <c r="Q107" s="1">
        <v>4</v>
      </c>
    </row>
    <row r="108" spans="1:17" ht="30.75" thickBot="1" x14ac:dyDescent="0.3">
      <c r="A108" t="s">
        <v>2779</v>
      </c>
      <c r="B108" s="1" t="s">
        <v>58</v>
      </c>
      <c r="C108" s="1" t="s">
        <v>100</v>
      </c>
      <c r="D108" s="1" t="s">
        <v>57</v>
      </c>
      <c r="E108" s="1" t="s">
        <v>100</v>
      </c>
      <c r="F108" s="1" t="s">
        <v>57</v>
      </c>
      <c r="G108" s="1" t="s">
        <v>101</v>
      </c>
      <c r="I108" s="1">
        <v>5</v>
      </c>
      <c r="J108" s="1">
        <v>2</v>
      </c>
      <c r="K108" s="1">
        <v>3</v>
      </c>
      <c r="L108" s="1">
        <v>2</v>
      </c>
      <c r="M108" s="1">
        <v>3</v>
      </c>
      <c r="Q108" s="1">
        <v>1</v>
      </c>
    </row>
    <row r="109" spans="1:17" ht="15.75" thickBot="1" x14ac:dyDescent="0.3">
      <c r="A109" t="s">
        <v>2779</v>
      </c>
      <c r="B109" s="1" t="s">
        <v>56</v>
      </c>
      <c r="C109" s="1" t="s">
        <v>56</v>
      </c>
      <c r="D109" s="1" t="s">
        <v>57</v>
      </c>
      <c r="E109" s="1" t="s">
        <v>57</v>
      </c>
      <c r="F109" s="1" t="s">
        <v>57</v>
      </c>
      <c r="G109" s="1" t="s">
        <v>100</v>
      </c>
      <c r="I109" s="1">
        <v>4</v>
      </c>
      <c r="J109" s="1">
        <v>4</v>
      </c>
      <c r="K109" s="1">
        <v>3</v>
      </c>
      <c r="L109" s="1">
        <v>3</v>
      </c>
      <c r="M109" s="1">
        <v>3</v>
      </c>
      <c r="Q109" s="1">
        <v>2</v>
      </c>
    </row>
    <row r="110" spans="1:17" ht="15.75" thickBot="1" x14ac:dyDescent="0.3">
      <c r="A110" t="s">
        <v>2780</v>
      </c>
      <c r="B110" s="1" t="s">
        <v>56</v>
      </c>
      <c r="C110" s="1" t="s">
        <v>56</v>
      </c>
      <c r="D110" s="1" t="s">
        <v>56</v>
      </c>
      <c r="E110" s="1" t="s">
        <v>56</v>
      </c>
      <c r="F110" s="1" t="s">
        <v>56</v>
      </c>
      <c r="G110" s="1" t="s">
        <v>56</v>
      </c>
      <c r="I110" s="1">
        <v>4</v>
      </c>
      <c r="J110" s="1">
        <v>4</v>
      </c>
      <c r="K110" s="1">
        <v>4</v>
      </c>
      <c r="L110" s="1">
        <v>4</v>
      </c>
      <c r="M110" s="1">
        <v>4</v>
      </c>
      <c r="Q110" s="1">
        <v>4</v>
      </c>
    </row>
    <row r="111" spans="1:17" ht="15.75" thickBot="1" x14ac:dyDescent="0.3">
      <c r="A111" t="s">
        <v>2780</v>
      </c>
      <c r="B111" s="1" t="s">
        <v>56</v>
      </c>
      <c r="C111" s="1" t="s">
        <v>56</v>
      </c>
      <c r="D111" s="1" t="s">
        <v>56</v>
      </c>
      <c r="E111" s="1" t="s">
        <v>56</v>
      </c>
      <c r="F111" s="1" t="s">
        <v>56</v>
      </c>
      <c r="G111" s="1" t="s">
        <v>56</v>
      </c>
      <c r="I111" s="1">
        <v>4</v>
      </c>
      <c r="J111" s="1">
        <v>4</v>
      </c>
      <c r="K111" s="1">
        <v>4</v>
      </c>
      <c r="L111" s="1">
        <v>4</v>
      </c>
      <c r="M111" s="1">
        <v>4</v>
      </c>
      <c r="Q111" s="1">
        <v>4</v>
      </c>
    </row>
    <row r="112" spans="1:17" ht="30.75" thickBot="1" x14ac:dyDescent="0.3">
      <c r="A112" t="s">
        <v>2781</v>
      </c>
      <c r="B112" s="1" t="s">
        <v>57</v>
      </c>
      <c r="C112" s="1" t="s">
        <v>101</v>
      </c>
      <c r="D112" s="1" t="s">
        <v>57</v>
      </c>
      <c r="E112" s="1" t="s">
        <v>101</v>
      </c>
      <c r="F112" s="1" t="s">
        <v>57</v>
      </c>
      <c r="G112" s="1" t="s">
        <v>101</v>
      </c>
      <c r="I112" s="1">
        <v>3</v>
      </c>
      <c r="J112" s="1">
        <v>1</v>
      </c>
      <c r="K112" s="1">
        <v>3</v>
      </c>
      <c r="L112" s="1">
        <v>1</v>
      </c>
      <c r="M112" s="1">
        <v>3</v>
      </c>
      <c r="Q112" s="1">
        <v>1</v>
      </c>
    </row>
    <row r="113" spans="1:17" ht="30.75" thickBot="1" x14ac:dyDescent="0.3">
      <c r="A113" t="s">
        <v>2781</v>
      </c>
      <c r="B113" s="1" t="s">
        <v>57</v>
      </c>
      <c r="C113" s="1" t="s">
        <v>101</v>
      </c>
      <c r="D113" s="1" t="s">
        <v>57</v>
      </c>
      <c r="E113" s="1" t="s">
        <v>101</v>
      </c>
      <c r="F113" s="1" t="s">
        <v>57</v>
      </c>
      <c r="G113" s="1" t="s">
        <v>101</v>
      </c>
      <c r="I113" s="1">
        <v>3</v>
      </c>
      <c r="J113" s="1">
        <v>1</v>
      </c>
      <c r="K113" s="1">
        <v>3</v>
      </c>
      <c r="L113" s="1">
        <v>1</v>
      </c>
      <c r="M113" s="1">
        <v>3</v>
      </c>
      <c r="Q113" s="1">
        <v>1</v>
      </c>
    </row>
    <row r="114" spans="1:17" ht="30.75" thickBot="1" x14ac:dyDescent="0.3">
      <c r="A114" t="s">
        <v>2783</v>
      </c>
      <c r="B114" s="1" t="s">
        <v>57</v>
      </c>
      <c r="C114" s="1" t="s">
        <v>100</v>
      </c>
      <c r="D114" s="1" t="s">
        <v>101</v>
      </c>
      <c r="E114" s="1" t="s">
        <v>100</v>
      </c>
      <c r="F114" s="1" t="s">
        <v>100</v>
      </c>
      <c r="G114" s="1" t="s">
        <v>101</v>
      </c>
      <c r="I114" s="1">
        <v>3</v>
      </c>
      <c r="J114" s="1">
        <v>2</v>
      </c>
      <c r="K114" s="1">
        <v>1</v>
      </c>
      <c r="L114" s="1">
        <v>2</v>
      </c>
      <c r="M114" s="1">
        <v>2</v>
      </c>
      <c r="Q114" s="1">
        <v>1</v>
      </c>
    </row>
    <row r="115" spans="1:17" ht="15.75" thickBot="1" x14ac:dyDescent="0.3">
      <c r="A115" t="s">
        <v>2783</v>
      </c>
      <c r="B115" s="1" t="s">
        <v>57</v>
      </c>
      <c r="C115" s="1" t="s">
        <v>100</v>
      </c>
      <c r="D115" s="1" t="s">
        <v>100</v>
      </c>
      <c r="E115" s="1" t="s">
        <v>57</v>
      </c>
      <c r="F115" s="1" t="s">
        <v>100</v>
      </c>
      <c r="G115" s="1" t="s">
        <v>100</v>
      </c>
      <c r="I115" s="1">
        <v>3</v>
      </c>
      <c r="J115" s="1">
        <v>2</v>
      </c>
      <c r="K115" s="1">
        <v>2</v>
      </c>
      <c r="L115" s="1">
        <v>3</v>
      </c>
      <c r="M115" s="1">
        <v>2</v>
      </c>
      <c r="Q115" s="1">
        <v>2</v>
      </c>
    </row>
    <row r="116" spans="1:17" ht="30.75" thickBot="1" x14ac:dyDescent="0.3">
      <c r="A116" t="s">
        <v>2784</v>
      </c>
      <c r="B116" s="1" t="s">
        <v>58</v>
      </c>
      <c r="C116" s="1" t="s">
        <v>56</v>
      </c>
      <c r="D116" s="1" t="s">
        <v>57</v>
      </c>
      <c r="E116" s="1" t="s">
        <v>56</v>
      </c>
      <c r="F116" s="1" t="s">
        <v>58</v>
      </c>
      <c r="G116" s="1" t="s">
        <v>56</v>
      </c>
      <c r="I116" s="1">
        <v>5</v>
      </c>
      <c r="J116" s="1">
        <v>4</v>
      </c>
      <c r="K116" s="1">
        <v>3</v>
      </c>
      <c r="L116" s="1">
        <v>4</v>
      </c>
      <c r="M116" s="1">
        <v>5</v>
      </c>
      <c r="Q116" s="1">
        <v>4</v>
      </c>
    </row>
    <row r="117" spans="1:17" ht="30.75" thickBot="1" x14ac:dyDescent="0.3">
      <c r="A117" t="s">
        <v>2784</v>
      </c>
      <c r="B117" s="1" t="s">
        <v>58</v>
      </c>
      <c r="C117" s="1" t="s">
        <v>56</v>
      </c>
      <c r="D117" s="1" t="s">
        <v>57</v>
      </c>
      <c r="E117" s="1" t="s">
        <v>56</v>
      </c>
      <c r="F117" s="1" t="s">
        <v>58</v>
      </c>
      <c r="G117" s="1" t="s">
        <v>56</v>
      </c>
      <c r="I117" s="1">
        <v>5</v>
      </c>
      <c r="J117" s="1">
        <v>4</v>
      </c>
      <c r="K117" s="1">
        <v>3</v>
      </c>
      <c r="L117" s="1">
        <v>4</v>
      </c>
      <c r="M117" s="1">
        <v>5</v>
      </c>
      <c r="Q117" s="1">
        <v>4</v>
      </c>
    </row>
    <row r="118" spans="1:17" ht="15.75" thickBot="1" x14ac:dyDescent="0.3">
      <c r="A118" t="s">
        <v>2722</v>
      </c>
      <c r="B118" s="1" t="s">
        <v>100</v>
      </c>
      <c r="C118" s="1" t="s">
        <v>100</v>
      </c>
      <c r="D118" s="1" t="s">
        <v>100</v>
      </c>
      <c r="E118" s="1" t="s">
        <v>100</v>
      </c>
      <c r="F118" s="1" t="s">
        <v>57</v>
      </c>
      <c r="G118" s="1" t="s">
        <v>100</v>
      </c>
      <c r="I118" s="1">
        <v>2</v>
      </c>
      <c r="J118" s="1">
        <v>2</v>
      </c>
      <c r="K118" s="1">
        <v>2</v>
      </c>
      <c r="L118" s="1">
        <v>2</v>
      </c>
      <c r="M118" s="1">
        <v>3</v>
      </c>
      <c r="Q118" s="1">
        <v>2</v>
      </c>
    </row>
    <row r="119" spans="1:17" ht="30.75" thickBot="1" x14ac:dyDescent="0.3">
      <c r="A119" t="s">
        <v>2722</v>
      </c>
      <c r="B119" s="1" t="s">
        <v>101</v>
      </c>
      <c r="C119" s="1" t="s">
        <v>100</v>
      </c>
      <c r="D119" s="1" t="s">
        <v>100</v>
      </c>
      <c r="E119" s="1" t="s">
        <v>100</v>
      </c>
      <c r="F119" s="1" t="s">
        <v>100</v>
      </c>
      <c r="G119" s="1" t="s">
        <v>57</v>
      </c>
      <c r="I119" s="1">
        <v>1</v>
      </c>
      <c r="J119" s="1">
        <v>2</v>
      </c>
      <c r="K119" s="1">
        <v>2</v>
      </c>
      <c r="L119" s="1">
        <v>2</v>
      </c>
      <c r="M119" s="1">
        <v>2</v>
      </c>
      <c r="Q119" s="1">
        <v>3</v>
      </c>
    </row>
    <row r="120" spans="1:17" ht="15.75" thickBot="1" x14ac:dyDescent="0.3">
      <c r="A120" t="s">
        <v>2785</v>
      </c>
      <c r="B120" s="1" t="s">
        <v>56</v>
      </c>
      <c r="C120" s="1" t="s">
        <v>57</v>
      </c>
      <c r="D120" s="1" t="s">
        <v>100</v>
      </c>
      <c r="E120" s="1" t="s">
        <v>56</v>
      </c>
      <c r="F120" s="1" t="s">
        <v>57</v>
      </c>
      <c r="G120" s="1" t="s">
        <v>56</v>
      </c>
      <c r="I120" s="1">
        <v>4</v>
      </c>
      <c r="J120" s="1">
        <v>3</v>
      </c>
      <c r="K120" s="1">
        <v>2</v>
      </c>
      <c r="L120" s="1">
        <v>4</v>
      </c>
      <c r="M120" s="1">
        <v>3</v>
      </c>
      <c r="Q120" s="1">
        <v>4</v>
      </c>
    </row>
    <row r="121" spans="1:17" ht="15.75" thickBot="1" x14ac:dyDescent="0.3">
      <c r="A121" t="s">
        <v>2785</v>
      </c>
      <c r="B121" s="1" t="s">
        <v>56</v>
      </c>
      <c r="C121" s="1" t="s">
        <v>56</v>
      </c>
      <c r="D121" s="1" t="s">
        <v>56</v>
      </c>
      <c r="E121" s="1" t="s">
        <v>56</v>
      </c>
      <c r="F121" s="1" t="s">
        <v>56</v>
      </c>
      <c r="G121" s="1" t="s">
        <v>56</v>
      </c>
      <c r="I121" s="1">
        <v>4</v>
      </c>
      <c r="J121" s="1">
        <v>4</v>
      </c>
      <c r="K121" s="1">
        <v>4</v>
      </c>
      <c r="L121" s="1">
        <v>4</v>
      </c>
      <c r="M121" s="1">
        <v>4</v>
      </c>
      <c r="Q121" s="1">
        <v>4</v>
      </c>
    </row>
    <row r="122" spans="1:17" ht="30.75" thickBot="1" x14ac:dyDescent="0.3">
      <c r="A122" t="s">
        <v>2786</v>
      </c>
      <c r="B122" s="1" t="s">
        <v>56</v>
      </c>
      <c r="C122" s="1" t="s">
        <v>58</v>
      </c>
      <c r="D122" s="1" t="s">
        <v>56</v>
      </c>
      <c r="E122" s="1" t="s">
        <v>58</v>
      </c>
      <c r="F122" s="1" t="s">
        <v>56</v>
      </c>
      <c r="G122" s="1" t="s">
        <v>58</v>
      </c>
      <c r="I122" s="1">
        <v>4</v>
      </c>
      <c r="J122" s="1">
        <v>5</v>
      </c>
      <c r="K122" s="1">
        <v>4</v>
      </c>
      <c r="L122" s="1">
        <v>5</v>
      </c>
      <c r="M122" s="1">
        <v>4</v>
      </c>
      <c r="Q122" s="1">
        <v>5</v>
      </c>
    </row>
    <row r="123" spans="1:17" ht="30.75" thickBot="1" x14ac:dyDescent="0.3">
      <c r="A123" t="s">
        <v>2786</v>
      </c>
      <c r="B123" s="1" t="s">
        <v>56</v>
      </c>
      <c r="C123" s="1" t="s">
        <v>58</v>
      </c>
      <c r="D123" s="1" t="s">
        <v>56</v>
      </c>
      <c r="E123" s="1" t="s">
        <v>58</v>
      </c>
      <c r="F123" s="1" t="s">
        <v>56</v>
      </c>
      <c r="G123" s="1" t="s">
        <v>58</v>
      </c>
      <c r="I123" s="1">
        <v>4</v>
      </c>
      <c r="J123" s="1">
        <v>5</v>
      </c>
      <c r="K123" s="1">
        <v>4</v>
      </c>
      <c r="L123" s="1">
        <v>5</v>
      </c>
      <c r="M123" s="1">
        <v>4</v>
      </c>
      <c r="Q123" s="1">
        <v>5</v>
      </c>
    </row>
    <row r="124" spans="1:17" ht="15.75" thickBot="1" x14ac:dyDescent="0.3">
      <c r="A124" t="s">
        <v>2723</v>
      </c>
      <c r="B124" s="1" t="s">
        <v>56</v>
      </c>
      <c r="C124" s="1" t="s">
        <v>57</v>
      </c>
      <c r="D124" s="1" t="s">
        <v>100</v>
      </c>
      <c r="E124" s="1" t="s">
        <v>57</v>
      </c>
      <c r="F124" s="1" t="s">
        <v>56</v>
      </c>
      <c r="G124" s="1" t="s">
        <v>57</v>
      </c>
      <c r="I124" s="1">
        <v>4</v>
      </c>
      <c r="J124" s="1">
        <v>3</v>
      </c>
      <c r="K124" s="1">
        <v>2</v>
      </c>
      <c r="L124" s="1">
        <v>3</v>
      </c>
      <c r="M124" s="1">
        <v>4</v>
      </c>
      <c r="Q124" s="1">
        <v>3</v>
      </c>
    </row>
    <row r="125" spans="1:17" ht="30.75" thickBot="1" x14ac:dyDescent="0.3">
      <c r="A125" t="s">
        <v>2723</v>
      </c>
      <c r="B125" s="1" t="s">
        <v>57</v>
      </c>
      <c r="C125" s="1" t="s">
        <v>100</v>
      </c>
      <c r="D125" s="1" t="s">
        <v>101</v>
      </c>
      <c r="E125" s="1" t="s">
        <v>57</v>
      </c>
      <c r="F125" s="1" t="s">
        <v>100</v>
      </c>
      <c r="G125" s="1" t="s">
        <v>101</v>
      </c>
      <c r="I125" s="1">
        <v>3</v>
      </c>
      <c r="J125" s="1">
        <v>2</v>
      </c>
      <c r="K125" s="1">
        <v>1</v>
      </c>
      <c r="L125" s="1">
        <v>3</v>
      </c>
      <c r="M125" s="1">
        <v>2</v>
      </c>
      <c r="Q125" s="1">
        <v>1</v>
      </c>
    </row>
    <row r="126" spans="1:17" ht="15.75" thickBot="1" x14ac:dyDescent="0.3">
      <c r="A126" t="s">
        <v>2724</v>
      </c>
      <c r="B126" s="1" t="s">
        <v>56</v>
      </c>
      <c r="C126" s="1" t="s">
        <v>56</v>
      </c>
      <c r="D126" s="1" t="s">
        <v>56</v>
      </c>
      <c r="E126" s="1" t="s">
        <v>100</v>
      </c>
      <c r="F126" s="1" t="s">
        <v>57</v>
      </c>
      <c r="G126" s="1" t="s">
        <v>100</v>
      </c>
      <c r="I126" s="1">
        <v>4</v>
      </c>
      <c r="J126" s="1">
        <v>4</v>
      </c>
      <c r="K126" s="1">
        <v>4</v>
      </c>
      <c r="L126" s="1">
        <v>2</v>
      </c>
      <c r="M126" s="1">
        <v>3</v>
      </c>
      <c r="Q126" s="1">
        <v>2</v>
      </c>
    </row>
    <row r="127" spans="1:17" ht="15.75" thickBot="1" x14ac:dyDescent="0.3">
      <c r="A127" t="s">
        <v>2724</v>
      </c>
      <c r="B127" s="1" t="s">
        <v>57</v>
      </c>
      <c r="C127" s="1" t="s">
        <v>56</v>
      </c>
      <c r="D127" s="1" t="s">
        <v>57</v>
      </c>
      <c r="E127" s="1" t="s">
        <v>57</v>
      </c>
      <c r="F127" s="1" t="s">
        <v>56</v>
      </c>
      <c r="G127" s="1" t="s">
        <v>57</v>
      </c>
      <c r="I127" s="1">
        <v>3</v>
      </c>
      <c r="J127" s="1">
        <v>4</v>
      </c>
      <c r="K127" s="1">
        <v>3</v>
      </c>
      <c r="L127" s="1">
        <v>3</v>
      </c>
      <c r="M127" s="1">
        <v>4</v>
      </c>
      <c r="Q127" s="1">
        <v>3</v>
      </c>
    </row>
    <row r="128" spans="1:17" x14ac:dyDescent="0.25">
      <c r="N128" s="32" t="s">
        <v>3003</v>
      </c>
    </row>
    <row r="129" spans="1:17" ht="30" x14ac:dyDescent="0.25">
      <c r="A129" s="28" t="s">
        <v>2991</v>
      </c>
      <c r="I129" s="25">
        <f>MEDIAN(I2:I127)</f>
        <v>4</v>
      </c>
      <c r="J129" s="25">
        <f t="shared" ref="J129:M129" si="0">MEDIAN(J2:J127)</f>
        <v>4</v>
      </c>
      <c r="K129" s="25">
        <f t="shared" si="0"/>
        <v>4</v>
      </c>
      <c r="L129" s="25">
        <f t="shared" si="0"/>
        <v>4</v>
      </c>
      <c r="M129" s="25">
        <f t="shared" si="0"/>
        <v>4</v>
      </c>
      <c r="N129" s="32">
        <f>AVERAGE(I129:M129)</f>
        <v>4</v>
      </c>
      <c r="Q129" s="25">
        <f>MEDIAN(Q2:Q127)</f>
        <v>4</v>
      </c>
    </row>
    <row r="130" spans="1:17" x14ac:dyDescent="0.25">
      <c r="A130" s="29" t="s">
        <v>2992</v>
      </c>
      <c r="I130" s="25">
        <f>AVERAGE(I2:I127)</f>
        <v>3.7222222222222223</v>
      </c>
      <c r="J130" s="25">
        <f t="shared" ref="J130:M130" si="1">AVERAGE(J2:J127)</f>
        <v>3.6746031746031744</v>
      </c>
      <c r="K130" s="25">
        <f t="shared" si="1"/>
        <v>3.6507936507936507</v>
      </c>
      <c r="L130" s="25">
        <f t="shared" si="1"/>
        <v>3.5</v>
      </c>
      <c r="M130" s="25">
        <f t="shared" si="1"/>
        <v>3.6746031746031744</v>
      </c>
      <c r="N130" s="32">
        <f t="shared" ref="N130:N131" si="2">AVERAGE(I130:M130)</f>
        <v>3.6444444444444444</v>
      </c>
      <c r="Q130" s="25">
        <f>AVERAGE(Q2:Q127)</f>
        <v>3.6031746031746033</v>
      </c>
    </row>
    <row r="131" spans="1:17" x14ac:dyDescent="0.25">
      <c r="A131" s="29" t="s">
        <v>2993</v>
      </c>
      <c r="I131" s="25">
        <f>STDEV(I2:I127)</f>
        <v>0.89119146215738776</v>
      </c>
      <c r="J131" s="25">
        <f t="shared" ref="J131:M131" si="3">STDEV(J2:J127)</f>
        <v>1.0941982641504422</v>
      </c>
      <c r="K131" s="25">
        <f t="shared" si="3"/>
        <v>1.0904491574939961</v>
      </c>
      <c r="L131" s="25">
        <f t="shared" si="3"/>
        <v>1.1713240371477058</v>
      </c>
      <c r="M131" s="25">
        <f t="shared" si="3"/>
        <v>1.0417628527020153</v>
      </c>
      <c r="N131" s="32">
        <f t="shared" si="2"/>
        <v>1.0577851547303094</v>
      </c>
      <c r="Q131" s="25">
        <f>STDEV(Q2:Q127)</f>
        <v>1.1319319066400775</v>
      </c>
    </row>
  </sheetData>
  <sortState ref="A2:G127">
    <sortCondition ref="A2:A127"/>
  </sortState>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topLeftCell="A82" workbookViewId="0">
      <selection activeCell="A2" sqref="A2:Q99"/>
    </sheetView>
  </sheetViews>
  <sheetFormatPr defaultRowHeight="15" x14ac:dyDescent="0.25"/>
  <cols>
    <col min="2" max="2" width="18" customWidth="1"/>
  </cols>
  <sheetData>
    <row r="1" spans="1:17" ht="195.75" thickBot="1" x14ac:dyDescent="0.3">
      <c r="A1" s="5" t="s">
        <v>3001</v>
      </c>
      <c r="B1" s="4" t="s">
        <v>2982</v>
      </c>
      <c r="C1" s="4" t="s">
        <v>2983</v>
      </c>
      <c r="D1" s="4" t="s">
        <v>2984</v>
      </c>
      <c r="E1" s="4" t="s">
        <v>2985</v>
      </c>
      <c r="F1" s="4" t="s">
        <v>2986</v>
      </c>
      <c r="G1" s="4" t="s">
        <v>2987</v>
      </c>
      <c r="I1" s="27" t="s">
        <v>2994</v>
      </c>
      <c r="J1" s="27" t="s">
        <v>2995</v>
      </c>
      <c r="K1" s="27" t="s">
        <v>2996</v>
      </c>
      <c r="L1" s="27" t="s">
        <v>2997</v>
      </c>
      <c r="M1" s="27" t="s">
        <v>2998</v>
      </c>
      <c r="Q1" s="27" t="s">
        <v>2999</v>
      </c>
    </row>
    <row r="2" spans="1:17" ht="30.75" thickBot="1" x14ac:dyDescent="0.3">
      <c r="A2" s="5" t="s">
        <v>2796</v>
      </c>
      <c r="B2" s="4" t="s">
        <v>56</v>
      </c>
      <c r="C2" s="4" t="s">
        <v>58</v>
      </c>
      <c r="D2" s="4" t="s">
        <v>56</v>
      </c>
      <c r="E2" s="4" t="s">
        <v>56</v>
      </c>
      <c r="F2" s="4" t="s">
        <v>57</v>
      </c>
      <c r="G2" s="4" t="s">
        <v>56</v>
      </c>
      <c r="I2" s="4">
        <v>4</v>
      </c>
      <c r="J2" s="4">
        <v>5</v>
      </c>
      <c r="K2" s="4">
        <v>4</v>
      </c>
      <c r="L2" s="4">
        <v>4</v>
      </c>
      <c r="M2" s="4">
        <v>3</v>
      </c>
      <c r="Q2" s="4">
        <v>4</v>
      </c>
    </row>
    <row r="3" spans="1:17" ht="15.75" thickBot="1" x14ac:dyDescent="0.3">
      <c r="A3" s="5" t="s">
        <v>2796</v>
      </c>
      <c r="B3" s="4" t="s">
        <v>56</v>
      </c>
      <c r="C3" s="4" t="s">
        <v>56</v>
      </c>
      <c r="D3" s="4" t="s">
        <v>56</v>
      </c>
      <c r="E3" s="4" t="s">
        <v>56</v>
      </c>
      <c r="F3" s="4" t="s">
        <v>57</v>
      </c>
      <c r="G3" s="4" t="s">
        <v>56</v>
      </c>
      <c r="I3" s="4">
        <v>4</v>
      </c>
      <c r="J3" s="4">
        <v>4</v>
      </c>
      <c r="K3" s="4">
        <v>4</v>
      </c>
      <c r="L3" s="4">
        <v>4</v>
      </c>
      <c r="M3" s="4">
        <v>3</v>
      </c>
      <c r="Q3" s="4">
        <v>4</v>
      </c>
    </row>
    <row r="4" spans="1:17" ht="30.75" thickBot="1" x14ac:dyDescent="0.3">
      <c r="A4" s="5" t="s">
        <v>2805</v>
      </c>
      <c r="B4" s="4" t="s">
        <v>56</v>
      </c>
      <c r="C4" s="4" t="s">
        <v>58</v>
      </c>
      <c r="D4" s="4" t="s">
        <v>58</v>
      </c>
      <c r="E4" s="4" t="s">
        <v>58</v>
      </c>
      <c r="F4" s="4" t="s">
        <v>57</v>
      </c>
      <c r="G4" s="4" t="s">
        <v>58</v>
      </c>
      <c r="I4" s="4">
        <v>4</v>
      </c>
      <c r="J4" s="4">
        <v>5</v>
      </c>
      <c r="K4" s="4">
        <v>5</v>
      </c>
      <c r="L4" s="4">
        <v>5</v>
      </c>
      <c r="M4" s="4">
        <v>3</v>
      </c>
      <c r="Q4" s="4">
        <v>5</v>
      </c>
    </row>
    <row r="5" spans="1:17" ht="30.75" thickBot="1" x14ac:dyDescent="0.3">
      <c r="A5" s="5" t="s">
        <v>2805</v>
      </c>
      <c r="B5" s="4" t="s">
        <v>56</v>
      </c>
      <c r="C5" s="4" t="s">
        <v>58</v>
      </c>
      <c r="D5" s="4" t="s">
        <v>58</v>
      </c>
      <c r="E5" s="4" t="s">
        <v>58</v>
      </c>
      <c r="F5" s="4" t="s">
        <v>58</v>
      </c>
      <c r="G5" s="4" t="s">
        <v>56</v>
      </c>
      <c r="I5" s="4">
        <v>4</v>
      </c>
      <c r="J5" s="4">
        <v>5</v>
      </c>
      <c r="K5" s="4">
        <v>5</v>
      </c>
      <c r="L5" s="4">
        <v>5</v>
      </c>
      <c r="M5" s="4">
        <v>5</v>
      </c>
      <c r="Q5" s="4">
        <v>4</v>
      </c>
    </row>
    <row r="6" spans="1:17" ht="30.75" thickBot="1" x14ac:dyDescent="0.3">
      <c r="A6" s="5" t="s">
        <v>2806</v>
      </c>
      <c r="B6" s="4" t="s">
        <v>56</v>
      </c>
      <c r="C6" s="4" t="s">
        <v>56</v>
      </c>
      <c r="D6" s="4" t="s">
        <v>58</v>
      </c>
      <c r="E6" s="4" t="s">
        <v>56</v>
      </c>
      <c r="F6" s="4" t="s">
        <v>58</v>
      </c>
      <c r="G6" s="4" t="s">
        <v>58</v>
      </c>
      <c r="I6" s="4">
        <v>4</v>
      </c>
      <c r="J6" s="4">
        <v>4</v>
      </c>
      <c r="K6" s="4">
        <v>5</v>
      </c>
      <c r="L6" s="4">
        <v>4</v>
      </c>
      <c r="M6" s="4">
        <v>5</v>
      </c>
      <c r="Q6" s="4">
        <v>5</v>
      </c>
    </row>
    <row r="7" spans="1:17" ht="30.75" thickBot="1" x14ac:dyDescent="0.3">
      <c r="A7" s="5" t="s">
        <v>2806</v>
      </c>
      <c r="B7" s="4" t="s">
        <v>56</v>
      </c>
      <c r="C7" s="4" t="s">
        <v>58</v>
      </c>
      <c r="D7" s="4" t="s">
        <v>56</v>
      </c>
      <c r="E7" s="4" t="s">
        <v>56</v>
      </c>
      <c r="F7" s="4" t="s">
        <v>58</v>
      </c>
      <c r="G7" s="4" t="s">
        <v>56</v>
      </c>
      <c r="I7" s="4">
        <v>4</v>
      </c>
      <c r="J7" s="4">
        <v>5</v>
      </c>
      <c r="K7" s="4">
        <v>4</v>
      </c>
      <c r="L7" s="4">
        <v>4</v>
      </c>
      <c r="M7" s="4">
        <v>5</v>
      </c>
      <c r="Q7" s="4">
        <v>4</v>
      </c>
    </row>
    <row r="8" spans="1:17" ht="30.75" thickBot="1" x14ac:dyDescent="0.3">
      <c r="A8" s="5" t="s">
        <v>2807</v>
      </c>
      <c r="B8" s="4" t="s">
        <v>101</v>
      </c>
      <c r="C8" s="4" t="s">
        <v>58</v>
      </c>
      <c r="D8" s="4" t="s">
        <v>101</v>
      </c>
      <c r="E8" s="4" t="s">
        <v>58</v>
      </c>
      <c r="F8" s="4" t="s">
        <v>101</v>
      </c>
      <c r="G8" s="4" t="s">
        <v>58</v>
      </c>
      <c r="I8" s="4">
        <v>1</v>
      </c>
      <c r="J8" s="4">
        <v>5</v>
      </c>
      <c r="K8" s="4">
        <v>1</v>
      </c>
      <c r="L8" s="4">
        <v>5</v>
      </c>
      <c r="M8" s="4">
        <v>1</v>
      </c>
      <c r="Q8" s="4">
        <v>5</v>
      </c>
    </row>
    <row r="9" spans="1:17" ht="30.75" thickBot="1" x14ac:dyDescent="0.3">
      <c r="A9" s="5" t="s">
        <v>2807</v>
      </c>
      <c r="B9" s="4" t="s">
        <v>101</v>
      </c>
      <c r="C9" s="4" t="s">
        <v>58</v>
      </c>
      <c r="D9" s="4" t="s">
        <v>101</v>
      </c>
      <c r="E9" s="4" t="s">
        <v>58</v>
      </c>
      <c r="F9" s="4" t="s">
        <v>101</v>
      </c>
      <c r="G9" s="4" t="s">
        <v>58</v>
      </c>
      <c r="I9" s="4">
        <v>1</v>
      </c>
      <c r="J9" s="4">
        <v>5</v>
      </c>
      <c r="K9" s="4">
        <v>1</v>
      </c>
      <c r="L9" s="4">
        <v>5</v>
      </c>
      <c r="M9" s="4">
        <v>1</v>
      </c>
      <c r="Q9" s="4">
        <v>5</v>
      </c>
    </row>
    <row r="10" spans="1:17" ht="30.75" thickBot="1" x14ac:dyDescent="0.3">
      <c r="A10" s="5" t="s">
        <v>2808</v>
      </c>
      <c r="B10" s="4" t="s">
        <v>58</v>
      </c>
      <c r="C10" s="4" t="s">
        <v>58</v>
      </c>
      <c r="D10" s="4" t="s">
        <v>58</v>
      </c>
      <c r="E10" s="4" t="s">
        <v>58</v>
      </c>
      <c r="F10" s="4" t="s">
        <v>58</v>
      </c>
      <c r="G10" s="4" t="s">
        <v>58</v>
      </c>
      <c r="I10" s="4">
        <v>5</v>
      </c>
      <c r="J10" s="4">
        <v>5</v>
      </c>
      <c r="K10" s="4">
        <v>5</v>
      </c>
      <c r="L10" s="4">
        <v>5</v>
      </c>
      <c r="M10" s="4">
        <v>5</v>
      </c>
      <c r="Q10" s="4">
        <v>5</v>
      </c>
    </row>
    <row r="11" spans="1:17" ht="30.75" thickBot="1" x14ac:dyDescent="0.3">
      <c r="A11" s="5" t="s">
        <v>2808</v>
      </c>
      <c r="B11" s="4" t="s">
        <v>58</v>
      </c>
      <c r="C11" s="4" t="s">
        <v>58</v>
      </c>
      <c r="D11" s="4" t="s">
        <v>58</v>
      </c>
      <c r="E11" s="4" t="s">
        <v>58</v>
      </c>
      <c r="F11" s="4" t="s">
        <v>58</v>
      </c>
      <c r="G11" s="4" t="s">
        <v>58</v>
      </c>
      <c r="I11" s="4">
        <v>5</v>
      </c>
      <c r="J11" s="4">
        <v>5</v>
      </c>
      <c r="K11" s="4">
        <v>5</v>
      </c>
      <c r="L11" s="4">
        <v>5</v>
      </c>
      <c r="M11" s="4">
        <v>5</v>
      </c>
      <c r="Q11" s="4">
        <v>5</v>
      </c>
    </row>
    <row r="12" spans="1:17" ht="30.75" thickBot="1" x14ac:dyDescent="0.3">
      <c r="A12" s="5" t="s">
        <v>2809</v>
      </c>
      <c r="B12" s="4" t="s">
        <v>56</v>
      </c>
      <c r="C12" s="4" t="s">
        <v>58</v>
      </c>
      <c r="D12" s="4" t="s">
        <v>56</v>
      </c>
      <c r="E12" s="4" t="s">
        <v>56</v>
      </c>
      <c r="F12" s="4" t="s">
        <v>56</v>
      </c>
      <c r="G12" s="4" t="s">
        <v>58</v>
      </c>
      <c r="I12" s="4">
        <v>4</v>
      </c>
      <c r="J12" s="4">
        <v>5</v>
      </c>
      <c r="K12" s="4">
        <v>4</v>
      </c>
      <c r="L12" s="4">
        <v>4</v>
      </c>
      <c r="M12" s="4">
        <v>4</v>
      </c>
      <c r="Q12" s="4">
        <v>5</v>
      </c>
    </row>
    <row r="13" spans="1:17" ht="30.75" thickBot="1" x14ac:dyDescent="0.3">
      <c r="A13" s="5" t="s">
        <v>2809</v>
      </c>
      <c r="B13" s="4" t="s">
        <v>56</v>
      </c>
      <c r="C13" s="4" t="s">
        <v>58</v>
      </c>
      <c r="D13" s="4" t="s">
        <v>56</v>
      </c>
      <c r="E13" s="4" t="s">
        <v>58</v>
      </c>
      <c r="F13" s="4" t="s">
        <v>58</v>
      </c>
      <c r="G13" s="4" t="s">
        <v>56</v>
      </c>
      <c r="I13" s="4">
        <v>4</v>
      </c>
      <c r="J13" s="4">
        <v>5</v>
      </c>
      <c r="K13" s="4">
        <v>4</v>
      </c>
      <c r="L13" s="4">
        <v>5</v>
      </c>
      <c r="M13" s="4">
        <v>5</v>
      </c>
      <c r="Q13" s="4">
        <v>4</v>
      </c>
    </row>
    <row r="14" spans="1:17" ht="30.75" thickBot="1" x14ac:dyDescent="0.3">
      <c r="A14" s="5" t="s">
        <v>2810</v>
      </c>
      <c r="B14" s="4" t="s">
        <v>56</v>
      </c>
      <c r="C14" s="4" t="s">
        <v>58</v>
      </c>
      <c r="D14" s="4" t="s">
        <v>56</v>
      </c>
      <c r="E14" s="4" t="s">
        <v>58</v>
      </c>
      <c r="F14" s="4" t="s">
        <v>56</v>
      </c>
      <c r="G14" s="4" t="s">
        <v>56</v>
      </c>
      <c r="I14" s="4">
        <v>4</v>
      </c>
      <c r="J14" s="4">
        <v>5</v>
      </c>
      <c r="K14" s="4">
        <v>4</v>
      </c>
      <c r="L14" s="4">
        <v>5</v>
      </c>
      <c r="M14" s="4">
        <v>4</v>
      </c>
      <c r="Q14" s="4">
        <v>4</v>
      </c>
    </row>
    <row r="15" spans="1:17" ht="30.75" thickBot="1" x14ac:dyDescent="0.3">
      <c r="A15" s="5" t="s">
        <v>2810</v>
      </c>
      <c r="B15" s="4" t="s">
        <v>56</v>
      </c>
      <c r="C15" s="4" t="s">
        <v>58</v>
      </c>
      <c r="D15" s="4" t="s">
        <v>56</v>
      </c>
      <c r="E15" s="4" t="s">
        <v>58</v>
      </c>
      <c r="F15" s="4" t="s">
        <v>58</v>
      </c>
      <c r="G15" s="4" t="s">
        <v>58</v>
      </c>
      <c r="I15" s="4">
        <v>4</v>
      </c>
      <c r="J15" s="4">
        <v>5</v>
      </c>
      <c r="K15" s="4">
        <v>4</v>
      </c>
      <c r="L15" s="4">
        <v>5</v>
      </c>
      <c r="M15" s="4">
        <v>5</v>
      </c>
      <c r="Q15" s="4">
        <v>5</v>
      </c>
    </row>
    <row r="16" spans="1:17" ht="30.75" thickBot="1" x14ac:dyDescent="0.3">
      <c r="A16" s="5" t="s">
        <v>2811</v>
      </c>
      <c r="B16" s="4" t="s">
        <v>58</v>
      </c>
      <c r="C16" s="4" t="s">
        <v>58</v>
      </c>
      <c r="D16" s="4" t="s">
        <v>56</v>
      </c>
      <c r="E16" s="4" t="s">
        <v>58</v>
      </c>
      <c r="F16" s="4" t="s">
        <v>58</v>
      </c>
      <c r="G16" s="4" t="s">
        <v>58</v>
      </c>
      <c r="I16" s="4">
        <v>5</v>
      </c>
      <c r="J16" s="4">
        <v>5</v>
      </c>
      <c r="K16" s="4">
        <v>4</v>
      </c>
      <c r="L16" s="4">
        <v>5</v>
      </c>
      <c r="M16" s="4">
        <v>5</v>
      </c>
      <c r="Q16" s="4">
        <v>5</v>
      </c>
    </row>
    <row r="17" spans="1:17" ht="30.75" thickBot="1" x14ac:dyDescent="0.3">
      <c r="A17" s="5" t="s">
        <v>2811</v>
      </c>
      <c r="B17" s="4" t="s">
        <v>56</v>
      </c>
      <c r="C17" s="4" t="s">
        <v>58</v>
      </c>
      <c r="D17" s="4" t="s">
        <v>58</v>
      </c>
      <c r="E17" s="4" t="s">
        <v>58</v>
      </c>
      <c r="F17" s="4" t="s">
        <v>56</v>
      </c>
      <c r="G17" s="4" t="s">
        <v>58</v>
      </c>
      <c r="I17" s="4">
        <v>4</v>
      </c>
      <c r="J17" s="4">
        <v>5</v>
      </c>
      <c r="K17" s="4">
        <v>5</v>
      </c>
      <c r="L17" s="4">
        <v>5</v>
      </c>
      <c r="M17" s="4">
        <v>4</v>
      </c>
      <c r="Q17" s="4">
        <v>5</v>
      </c>
    </row>
    <row r="18" spans="1:17" ht="30.75" thickBot="1" x14ac:dyDescent="0.3">
      <c r="A18" s="5" t="s">
        <v>2812</v>
      </c>
      <c r="B18" s="4" t="s">
        <v>58</v>
      </c>
      <c r="C18" s="4" t="s">
        <v>56</v>
      </c>
      <c r="D18" s="4" t="s">
        <v>58</v>
      </c>
      <c r="E18" s="4" t="s">
        <v>58</v>
      </c>
      <c r="F18" s="4" t="s">
        <v>56</v>
      </c>
      <c r="G18" s="4" t="s">
        <v>58</v>
      </c>
      <c r="I18" s="4">
        <v>5</v>
      </c>
      <c r="J18" s="4">
        <v>4</v>
      </c>
      <c r="K18" s="4">
        <v>5</v>
      </c>
      <c r="L18" s="4">
        <v>5</v>
      </c>
      <c r="M18" s="4">
        <v>4</v>
      </c>
      <c r="Q18" s="4">
        <v>5</v>
      </c>
    </row>
    <row r="19" spans="1:17" ht="30.75" thickBot="1" x14ac:dyDescent="0.3">
      <c r="A19" s="5" t="s">
        <v>2812</v>
      </c>
      <c r="B19" s="4" t="s">
        <v>56</v>
      </c>
      <c r="C19" s="4" t="s">
        <v>56</v>
      </c>
      <c r="D19" s="4" t="s">
        <v>58</v>
      </c>
      <c r="E19" s="4" t="s">
        <v>56</v>
      </c>
      <c r="F19" s="4" t="s">
        <v>56</v>
      </c>
      <c r="G19" s="4" t="s">
        <v>58</v>
      </c>
      <c r="I19" s="4">
        <v>4</v>
      </c>
      <c r="J19" s="4">
        <v>4</v>
      </c>
      <c r="K19" s="4">
        <v>5</v>
      </c>
      <c r="L19" s="4">
        <v>4</v>
      </c>
      <c r="M19" s="4">
        <v>4</v>
      </c>
      <c r="Q19" s="4">
        <v>5</v>
      </c>
    </row>
    <row r="20" spans="1:17" ht="30.75" thickBot="1" x14ac:dyDescent="0.3">
      <c r="A20" s="5" t="s">
        <v>2813</v>
      </c>
      <c r="B20" s="4" t="s">
        <v>58</v>
      </c>
      <c r="C20" s="4" t="s">
        <v>56</v>
      </c>
      <c r="D20" s="4" t="s">
        <v>56</v>
      </c>
      <c r="E20" s="4" t="s">
        <v>56</v>
      </c>
      <c r="F20" s="4" t="s">
        <v>58</v>
      </c>
      <c r="G20" s="4" t="s">
        <v>56</v>
      </c>
      <c r="I20" s="4">
        <v>5</v>
      </c>
      <c r="J20" s="4">
        <v>4</v>
      </c>
      <c r="K20" s="4">
        <v>4</v>
      </c>
      <c r="L20" s="4">
        <v>4</v>
      </c>
      <c r="M20" s="4">
        <v>5</v>
      </c>
      <c r="Q20" s="4">
        <v>4</v>
      </c>
    </row>
    <row r="21" spans="1:17" ht="15.75" thickBot="1" x14ac:dyDescent="0.3">
      <c r="A21" s="5" t="s">
        <v>2813</v>
      </c>
      <c r="B21" s="4" t="s">
        <v>56</v>
      </c>
      <c r="C21" s="4" t="s">
        <v>56</v>
      </c>
      <c r="D21" s="4" t="s">
        <v>57</v>
      </c>
      <c r="E21" s="4" t="s">
        <v>56</v>
      </c>
      <c r="F21" s="4" t="s">
        <v>57</v>
      </c>
      <c r="G21" s="4" t="s">
        <v>56</v>
      </c>
      <c r="I21" s="4">
        <v>4</v>
      </c>
      <c r="J21" s="4">
        <v>4</v>
      </c>
      <c r="K21" s="4">
        <v>3</v>
      </c>
      <c r="L21" s="4">
        <v>4</v>
      </c>
      <c r="M21" s="4">
        <v>3</v>
      </c>
      <c r="Q21" s="4">
        <v>4</v>
      </c>
    </row>
    <row r="22" spans="1:17" ht="30.75" thickBot="1" x14ac:dyDescent="0.3">
      <c r="A22" s="5" t="s">
        <v>2814</v>
      </c>
      <c r="B22" s="4" t="s">
        <v>100</v>
      </c>
      <c r="C22" s="4" t="s">
        <v>56</v>
      </c>
      <c r="D22" s="4" t="s">
        <v>57</v>
      </c>
      <c r="E22" s="4" t="s">
        <v>57</v>
      </c>
      <c r="F22" s="4" t="s">
        <v>57</v>
      </c>
      <c r="G22" s="4" t="s">
        <v>101</v>
      </c>
      <c r="I22" s="4">
        <v>2</v>
      </c>
      <c r="J22" s="4">
        <v>4</v>
      </c>
      <c r="K22" s="4">
        <v>3</v>
      </c>
      <c r="L22" s="4">
        <v>3</v>
      </c>
      <c r="M22" s="4">
        <v>3</v>
      </c>
      <c r="Q22" s="4">
        <v>1</v>
      </c>
    </row>
    <row r="23" spans="1:17" ht="30.75" thickBot="1" x14ac:dyDescent="0.3">
      <c r="A23" s="5" t="s">
        <v>2814</v>
      </c>
      <c r="B23" s="4" t="s">
        <v>100</v>
      </c>
      <c r="C23" s="4" t="s">
        <v>57</v>
      </c>
      <c r="D23" s="4" t="s">
        <v>100</v>
      </c>
      <c r="E23" s="4" t="s">
        <v>57</v>
      </c>
      <c r="F23" s="4" t="s">
        <v>57</v>
      </c>
      <c r="G23" s="4" t="s">
        <v>101</v>
      </c>
      <c r="I23" s="4">
        <v>2</v>
      </c>
      <c r="J23" s="4">
        <v>3</v>
      </c>
      <c r="K23" s="4">
        <v>2</v>
      </c>
      <c r="L23" s="4">
        <v>3</v>
      </c>
      <c r="M23" s="4">
        <v>3</v>
      </c>
      <c r="Q23" s="4">
        <v>1</v>
      </c>
    </row>
    <row r="24" spans="1:17" ht="15.75" thickBot="1" x14ac:dyDescent="0.3">
      <c r="A24" s="5" t="s">
        <v>2797</v>
      </c>
      <c r="B24" s="4" t="s">
        <v>57</v>
      </c>
      <c r="C24" s="4" t="s">
        <v>56</v>
      </c>
      <c r="D24" s="4" t="s">
        <v>56</v>
      </c>
      <c r="E24" s="4" t="s">
        <v>56</v>
      </c>
      <c r="F24" s="4" t="s">
        <v>56</v>
      </c>
      <c r="G24" s="4" t="s">
        <v>56</v>
      </c>
      <c r="I24" s="4">
        <v>3</v>
      </c>
      <c r="J24" s="4">
        <v>4</v>
      </c>
      <c r="K24" s="4">
        <v>4</v>
      </c>
      <c r="L24" s="4">
        <v>4</v>
      </c>
      <c r="M24" s="4">
        <v>4</v>
      </c>
      <c r="Q24" s="4">
        <v>4</v>
      </c>
    </row>
    <row r="25" spans="1:17" ht="15.75" thickBot="1" x14ac:dyDescent="0.3">
      <c r="A25" s="5" t="s">
        <v>2797</v>
      </c>
      <c r="B25" s="4" t="s">
        <v>56</v>
      </c>
      <c r="C25" s="4" t="s">
        <v>56</v>
      </c>
      <c r="D25" s="4" t="s">
        <v>57</v>
      </c>
      <c r="E25" s="4" t="s">
        <v>56</v>
      </c>
      <c r="F25" s="4" t="s">
        <v>56</v>
      </c>
      <c r="G25" s="4" t="s">
        <v>57</v>
      </c>
      <c r="I25" s="4">
        <v>4</v>
      </c>
      <c r="J25" s="4">
        <v>4</v>
      </c>
      <c r="K25" s="4">
        <v>3</v>
      </c>
      <c r="L25" s="4">
        <v>4</v>
      </c>
      <c r="M25" s="4">
        <v>4</v>
      </c>
      <c r="Q25" s="4">
        <v>3</v>
      </c>
    </row>
    <row r="26" spans="1:17" ht="30.75" thickBot="1" x14ac:dyDescent="0.3">
      <c r="A26" s="5" t="s">
        <v>2815</v>
      </c>
      <c r="B26" s="4" t="s">
        <v>56</v>
      </c>
      <c r="C26" s="4" t="s">
        <v>58</v>
      </c>
      <c r="D26" s="4" t="s">
        <v>56</v>
      </c>
      <c r="E26" s="4" t="s">
        <v>58</v>
      </c>
      <c r="F26" s="4" t="s">
        <v>58</v>
      </c>
      <c r="G26" s="4" t="s">
        <v>58</v>
      </c>
      <c r="I26" s="4">
        <v>4</v>
      </c>
      <c r="J26" s="4">
        <v>5</v>
      </c>
      <c r="K26" s="4">
        <v>4</v>
      </c>
      <c r="L26" s="4">
        <v>5</v>
      </c>
      <c r="M26" s="4">
        <v>5</v>
      </c>
      <c r="Q26" s="4">
        <v>5</v>
      </c>
    </row>
    <row r="27" spans="1:17" ht="30.75" thickBot="1" x14ac:dyDescent="0.3">
      <c r="A27" s="5" t="s">
        <v>2815</v>
      </c>
      <c r="B27" s="4" t="s">
        <v>56</v>
      </c>
      <c r="C27" s="4" t="s">
        <v>58</v>
      </c>
      <c r="D27" s="4" t="s">
        <v>56</v>
      </c>
      <c r="E27" s="4" t="s">
        <v>58</v>
      </c>
      <c r="F27" s="4" t="s">
        <v>56</v>
      </c>
      <c r="G27" s="4" t="s">
        <v>58</v>
      </c>
      <c r="I27" s="4">
        <v>4</v>
      </c>
      <c r="J27" s="4">
        <v>5</v>
      </c>
      <c r="K27" s="4">
        <v>4</v>
      </c>
      <c r="L27" s="4">
        <v>5</v>
      </c>
      <c r="M27" s="4">
        <v>4</v>
      </c>
      <c r="Q27" s="4">
        <v>5</v>
      </c>
    </row>
    <row r="28" spans="1:17" ht="30.75" thickBot="1" x14ac:dyDescent="0.3">
      <c r="A28" s="5" t="s">
        <v>2816</v>
      </c>
      <c r="B28" s="4" t="s">
        <v>100</v>
      </c>
      <c r="C28" s="4" t="s">
        <v>100</v>
      </c>
      <c r="D28" s="4" t="s">
        <v>101</v>
      </c>
      <c r="E28" s="4" t="s">
        <v>101</v>
      </c>
      <c r="F28" s="4" t="s">
        <v>100</v>
      </c>
      <c r="G28" s="4" t="s">
        <v>101</v>
      </c>
      <c r="I28" s="4">
        <v>2</v>
      </c>
      <c r="J28" s="4">
        <v>2</v>
      </c>
      <c r="K28" s="4">
        <v>1</v>
      </c>
      <c r="L28" s="4">
        <v>1</v>
      </c>
      <c r="M28" s="4">
        <v>2</v>
      </c>
      <c r="Q28" s="4">
        <v>1</v>
      </c>
    </row>
    <row r="29" spans="1:17" ht="30.75" thickBot="1" x14ac:dyDescent="0.3">
      <c r="A29" s="5" t="s">
        <v>2816</v>
      </c>
      <c r="B29" s="4" t="s">
        <v>100</v>
      </c>
      <c r="C29" s="4" t="s">
        <v>101</v>
      </c>
      <c r="D29" s="4" t="s">
        <v>100</v>
      </c>
      <c r="E29" s="4" t="s">
        <v>100</v>
      </c>
      <c r="F29" s="4" t="s">
        <v>101</v>
      </c>
      <c r="G29" s="4" t="s">
        <v>100</v>
      </c>
      <c r="I29" s="4">
        <v>2</v>
      </c>
      <c r="J29" s="4">
        <v>1</v>
      </c>
      <c r="K29" s="4">
        <v>2</v>
      </c>
      <c r="L29" s="4">
        <v>2</v>
      </c>
      <c r="M29" s="4">
        <v>1</v>
      </c>
      <c r="Q29" s="4">
        <v>2</v>
      </c>
    </row>
    <row r="30" spans="1:17" ht="30.75" thickBot="1" x14ac:dyDescent="0.3">
      <c r="A30" s="5" t="s">
        <v>2817</v>
      </c>
      <c r="B30" s="4" t="s">
        <v>57</v>
      </c>
      <c r="C30" s="4" t="s">
        <v>56</v>
      </c>
      <c r="D30" s="4" t="s">
        <v>56</v>
      </c>
      <c r="E30" s="4" t="s">
        <v>58</v>
      </c>
      <c r="F30" s="4" t="s">
        <v>57</v>
      </c>
      <c r="G30" s="4" t="s">
        <v>56</v>
      </c>
      <c r="I30" s="4">
        <v>3</v>
      </c>
      <c r="J30" s="4">
        <v>4</v>
      </c>
      <c r="K30" s="4">
        <v>4</v>
      </c>
      <c r="L30" s="4">
        <v>5</v>
      </c>
      <c r="M30" s="4">
        <v>3</v>
      </c>
      <c r="Q30" s="4">
        <v>4</v>
      </c>
    </row>
    <row r="31" spans="1:17" ht="30.75" thickBot="1" x14ac:dyDescent="0.3">
      <c r="A31" s="5" t="s">
        <v>2817</v>
      </c>
      <c r="B31" s="4" t="s">
        <v>56</v>
      </c>
      <c r="C31" s="4" t="s">
        <v>56</v>
      </c>
      <c r="D31" s="4" t="s">
        <v>56</v>
      </c>
      <c r="E31" s="4" t="s">
        <v>58</v>
      </c>
      <c r="F31" s="4" t="s">
        <v>57</v>
      </c>
      <c r="G31" s="4" t="s">
        <v>56</v>
      </c>
      <c r="I31" s="4">
        <v>4</v>
      </c>
      <c r="J31" s="4">
        <v>4</v>
      </c>
      <c r="K31" s="4">
        <v>4</v>
      </c>
      <c r="L31" s="4">
        <v>5</v>
      </c>
      <c r="M31" s="4">
        <v>3</v>
      </c>
      <c r="Q31" s="4">
        <v>4</v>
      </c>
    </row>
    <row r="32" spans="1:17" ht="30.75" thickBot="1" x14ac:dyDescent="0.3">
      <c r="A32" s="5" t="s">
        <v>2818</v>
      </c>
      <c r="B32" s="4" t="s">
        <v>56</v>
      </c>
      <c r="C32" s="4" t="s">
        <v>58</v>
      </c>
      <c r="D32" s="4" t="s">
        <v>56</v>
      </c>
      <c r="E32" s="4" t="s">
        <v>58</v>
      </c>
      <c r="F32" s="4" t="s">
        <v>57</v>
      </c>
      <c r="G32" s="4" t="s">
        <v>58</v>
      </c>
      <c r="I32" s="4">
        <v>4</v>
      </c>
      <c r="J32" s="4">
        <v>5</v>
      </c>
      <c r="K32" s="4">
        <v>4</v>
      </c>
      <c r="L32" s="4">
        <v>5</v>
      </c>
      <c r="M32" s="4">
        <v>3</v>
      </c>
      <c r="Q32" s="4">
        <v>5</v>
      </c>
    </row>
    <row r="33" spans="1:17" ht="30.75" thickBot="1" x14ac:dyDescent="0.3">
      <c r="A33" s="5" t="s">
        <v>2818</v>
      </c>
      <c r="B33" s="4" t="s">
        <v>56</v>
      </c>
      <c r="C33" s="4" t="s">
        <v>56</v>
      </c>
      <c r="D33" s="4" t="s">
        <v>56</v>
      </c>
      <c r="E33" s="4" t="s">
        <v>58</v>
      </c>
      <c r="F33" s="4" t="s">
        <v>57</v>
      </c>
      <c r="G33" s="4" t="s">
        <v>58</v>
      </c>
      <c r="I33" s="4">
        <v>4</v>
      </c>
      <c r="J33" s="4">
        <v>4</v>
      </c>
      <c r="K33" s="4">
        <v>4</v>
      </c>
      <c r="L33" s="4">
        <v>5</v>
      </c>
      <c r="M33" s="4">
        <v>3</v>
      </c>
      <c r="Q33" s="4">
        <v>5</v>
      </c>
    </row>
    <row r="34" spans="1:17" ht="30.75" thickBot="1" x14ac:dyDescent="0.3">
      <c r="A34" s="5" t="s">
        <v>2819</v>
      </c>
      <c r="B34" s="4" t="s">
        <v>56</v>
      </c>
      <c r="C34" s="4" t="s">
        <v>58</v>
      </c>
      <c r="D34" s="4" t="s">
        <v>56</v>
      </c>
      <c r="E34" s="4" t="s">
        <v>58</v>
      </c>
      <c r="F34" s="4" t="s">
        <v>100</v>
      </c>
      <c r="G34" s="4" t="s">
        <v>58</v>
      </c>
      <c r="I34" s="4">
        <v>4</v>
      </c>
      <c r="J34" s="4">
        <v>5</v>
      </c>
      <c r="K34" s="4">
        <v>4</v>
      </c>
      <c r="L34" s="4">
        <v>5</v>
      </c>
      <c r="M34" s="4">
        <v>2</v>
      </c>
      <c r="Q34" s="4">
        <v>5</v>
      </c>
    </row>
    <row r="35" spans="1:17" ht="15.75" thickBot="1" x14ac:dyDescent="0.3">
      <c r="A35" s="5" t="s">
        <v>2819</v>
      </c>
      <c r="B35" s="4" t="s">
        <v>100</v>
      </c>
      <c r="C35" s="4" t="s">
        <v>57</v>
      </c>
      <c r="D35" s="4" t="s">
        <v>100</v>
      </c>
      <c r="E35" s="4" t="s">
        <v>57</v>
      </c>
      <c r="F35" s="4" t="s">
        <v>57</v>
      </c>
      <c r="G35" s="4" t="s">
        <v>100</v>
      </c>
      <c r="I35" s="4">
        <v>2</v>
      </c>
      <c r="J35" s="4">
        <v>3</v>
      </c>
      <c r="K35" s="4">
        <v>2</v>
      </c>
      <c r="L35" s="4">
        <v>3</v>
      </c>
      <c r="M35" s="4">
        <v>3</v>
      </c>
      <c r="Q35" s="4">
        <v>2</v>
      </c>
    </row>
    <row r="36" spans="1:17" ht="30.75" thickBot="1" x14ac:dyDescent="0.3">
      <c r="A36" s="5" t="s">
        <v>2820</v>
      </c>
      <c r="B36" s="4" t="s">
        <v>56</v>
      </c>
      <c r="C36" s="4" t="s">
        <v>100</v>
      </c>
      <c r="D36" s="4" t="s">
        <v>56</v>
      </c>
      <c r="E36" s="4" t="s">
        <v>58</v>
      </c>
      <c r="F36" s="4" t="s">
        <v>56</v>
      </c>
      <c r="G36" s="4" t="s">
        <v>58</v>
      </c>
      <c r="I36" s="4">
        <v>4</v>
      </c>
      <c r="J36" s="4">
        <v>2</v>
      </c>
      <c r="K36" s="4">
        <v>4</v>
      </c>
      <c r="L36" s="4">
        <v>5</v>
      </c>
      <c r="M36" s="4">
        <v>4</v>
      </c>
      <c r="Q36" s="4">
        <v>5</v>
      </c>
    </row>
    <row r="37" spans="1:17" ht="30.75" thickBot="1" x14ac:dyDescent="0.3">
      <c r="A37" s="5" t="s">
        <v>2820</v>
      </c>
      <c r="B37" s="4" t="s">
        <v>56</v>
      </c>
      <c r="C37" s="4" t="s">
        <v>56</v>
      </c>
      <c r="D37" s="4" t="s">
        <v>57</v>
      </c>
      <c r="E37" s="4" t="s">
        <v>58</v>
      </c>
      <c r="F37" s="4" t="s">
        <v>56</v>
      </c>
      <c r="G37" s="4" t="s">
        <v>58</v>
      </c>
      <c r="I37" s="4">
        <v>4</v>
      </c>
      <c r="J37" s="4">
        <v>4</v>
      </c>
      <c r="K37" s="4">
        <v>3</v>
      </c>
      <c r="L37" s="4">
        <v>5</v>
      </c>
      <c r="M37" s="4">
        <v>4</v>
      </c>
      <c r="Q37" s="4">
        <v>5</v>
      </c>
    </row>
    <row r="38" spans="1:17" ht="30.75" thickBot="1" x14ac:dyDescent="0.3">
      <c r="A38" s="5" t="s">
        <v>2821</v>
      </c>
      <c r="B38" s="4" t="s">
        <v>56</v>
      </c>
      <c r="C38" s="4" t="s">
        <v>58</v>
      </c>
      <c r="D38" s="4" t="s">
        <v>56</v>
      </c>
      <c r="E38" s="4" t="s">
        <v>58</v>
      </c>
      <c r="F38" s="4" t="s">
        <v>58</v>
      </c>
      <c r="G38" s="4" t="s">
        <v>56</v>
      </c>
      <c r="I38" s="4">
        <v>4</v>
      </c>
      <c r="J38" s="4">
        <v>5</v>
      </c>
      <c r="K38" s="4">
        <v>4</v>
      </c>
      <c r="L38" s="4">
        <v>5</v>
      </c>
      <c r="M38" s="4">
        <v>5</v>
      </c>
      <c r="Q38" s="4">
        <v>4</v>
      </c>
    </row>
    <row r="39" spans="1:17" ht="30.75" thickBot="1" x14ac:dyDescent="0.3">
      <c r="A39" s="5" t="s">
        <v>2821</v>
      </c>
      <c r="B39" s="4" t="s">
        <v>58</v>
      </c>
      <c r="C39" s="4" t="s">
        <v>56</v>
      </c>
      <c r="D39" s="4" t="s">
        <v>56</v>
      </c>
      <c r="E39" s="4" t="s">
        <v>56</v>
      </c>
      <c r="F39" s="4" t="s">
        <v>58</v>
      </c>
      <c r="G39" s="4" t="s">
        <v>58</v>
      </c>
      <c r="I39" s="4">
        <v>5</v>
      </c>
      <c r="J39" s="4">
        <v>4</v>
      </c>
      <c r="K39" s="4">
        <v>4</v>
      </c>
      <c r="L39" s="4">
        <v>4</v>
      </c>
      <c r="M39" s="4">
        <v>5</v>
      </c>
      <c r="Q39" s="4">
        <v>5</v>
      </c>
    </row>
    <row r="40" spans="1:17" ht="15.75" thickBot="1" x14ac:dyDescent="0.3">
      <c r="A40" s="5" t="s">
        <v>2822</v>
      </c>
      <c r="B40" s="4" t="s">
        <v>100</v>
      </c>
      <c r="C40" s="4" t="s">
        <v>100</v>
      </c>
      <c r="D40" s="4" t="s">
        <v>100</v>
      </c>
      <c r="E40" s="4" t="s">
        <v>100</v>
      </c>
      <c r="F40" s="4" t="s">
        <v>100</v>
      </c>
      <c r="G40" s="4" t="s">
        <v>57</v>
      </c>
      <c r="I40" s="4">
        <v>2</v>
      </c>
      <c r="J40" s="4">
        <v>2</v>
      </c>
      <c r="K40" s="4">
        <v>2</v>
      </c>
      <c r="L40" s="4">
        <v>2</v>
      </c>
      <c r="M40" s="4">
        <v>2</v>
      </c>
      <c r="Q40" s="4">
        <v>3</v>
      </c>
    </row>
    <row r="41" spans="1:17" ht="15.75" thickBot="1" x14ac:dyDescent="0.3">
      <c r="A41" s="5" t="s">
        <v>2822</v>
      </c>
      <c r="B41" s="4" t="s">
        <v>100</v>
      </c>
      <c r="C41" s="4" t="s">
        <v>100</v>
      </c>
      <c r="D41" s="4" t="s">
        <v>57</v>
      </c>
      <c r="E41" s="4" t="s">
        <v>100</v>
      </c>
      <c r="F41" s="4" t="s">
        <v>100</v>
      </c>
      <c r="G41" s="4" t="s">
        <v>100</v>
      </c>
      <c r="I41" s="4">
        <v>2</v>
      </c>
      <c r="J41" s="4">
        <v>2</v>
      </c>
      <c r="K41" s="4">
        <v>3</v>
      </c>
      <c r="L41" s="4">
        <v>2</v>
      </c>
      <c r="M41" s="4">
        <v>2</v>
      </c>
      <c r="Q41" s="4">
        <v>2</v>
      </c>
    </row>
    <row r="42" spans="1:17" ht="30.75" thickBot="1" x14ac:dyDescent="0.3">
      <c r="A42" s="5" t="s">
        <v>2823</v>
      </c>
      <c r="B42" s="4" t="s">
        <v>58</v>
      </c>
      <c r="C42" s="4" t="s">
        <v>58</v>
      </c>
      <c r="D42" s="4" t="s">
        <v>58</v>
      </c>
      <c r="E42" s="4" t="s">
        <v>58</v>
      </c>
      <c r="F42" s="4" t="s">
        <v>58</v>
      </c>
      <c r="G42" s="4" t="s">
        <v>58</v>
      </c>
      <c r="I42" s="4">
        <v>5</v>
      </c>
      <c r="J42" s="4">
        <v>5</v>
      </c>
      <c r="K42" s="4">
        <v>5</v>
      </c>
      <c r="L42" s="4">
        <v>5</v>
      </c>
      <c r="M42" s="4">
        <v>5</v>
      </c>
      <c r="Q42" s="4">
        <v>5</v>
      </c>
    </row>
    <row r="43" spans="1:17" ht="30.75" thickBot="1" x14ac:dyDescent="0.3">
      <c r="A43" s="5" t="s">
        <v>2823</v>
      </c>
      <c r="B43" s="4" t="s">
        <v>58</v>
      </c>
      <c r="C43" s="4" t="s">
        <v>58</v>
      </c>
      <c r="D43" s="4" t="s">
        <v>58</v>
      </c>
      <c r="E43" s="4" t="s">
        <v>58</v>
      </c>
      <c r="F43" s="4" t="s">
        <v>58</v>
      </c>
      <c r="G43" s="4" t="s">
        <v>58</v>
      </c>
      <c r="I43" s="4">
        <v>5</v>
      </c>
      <c r="J43" s="4">
        <v>5</v>
      </c>
      <c r="K43" s="4">
        <v>5</v>
      </c>
      <c r="L43" s="4">
        <v>5</v>
      </c>
      <c r="M43" s="4">
        <v>5</v>
      </c>
      <c r="Q43" s="4">
        <v>5</v>
      </c>
    </row>
    <row r="44" spans="1:17" ht="15.75" thickBot="1" x14ac:dyDescent="0.3">
      <c r="A44" s="5" t="s">
        <v>2824</v>
      </c>
      <c r="B44" s="4" t="s">
        <v>57</v>
      </c>
      <c r="C44" s="4" t="s">
        <v>57</v>
      </c>
      <c r="D44" s="4" t="s">
        <v>57</v>
      </c>
      <c r="E44" s="4" t="s">
        <v>57</v>
      </c>
      <c r="F44" s="4" t="s">
        <v>57</v>
      </c>
      <c r="G44" s="4" t="s">
        <v>57</v>
      </c>
      <c r="I44" s="4">
        <v>3</v>
      </c>
      <c r="J44" s="4">
        <v>3</v>
      </c>
      <c r="K44" s="4">
        <v>3</v>
      </c>
      <c r="L44" s="4">
        <v>3</v>
      </c>
      <c r="M44" s="4">
        <v>3</v>
      </c>
      <c r="Q44" s="4">
        <v>3</v>
      </c>
    </row>
    <row r="45" spans="1:17" ht="15.75" thickBot="1" x14ac:dyDescent="0.3">
      <c r="A45" s="5" t="s">
        <v>2824</v>
      </c>
      <c r="B45" s="4" t="s">
        <v>57</v>
      </c>
      <c r="C45" s="4" t="s">
        <v>57</v>
      </c>
      <c r="D45" s="4" t="s">
        <v>57</v>
      </c>
      <c r="E45" s="4" t="s">
        <v>57</v>
      </c>
      <c r="F45" s="4" t="s">
        <v>57</v>
      </c>
      <c r="G45" s="4" t="s">
        <v>57</v>
      </c>
      <c r="I45" s="4">
        <v>3</v>
      </c>
      <c r="J45" s="4">
        <v>3</v>
      </c>
      <c r="K45" s="4">
        <v>3</v>
      </c>
      <c r="L45" s="4">
        <v>3</v>
      </c>
      <c r="M45" s="4">
        <v>3</v>
      </c>
      <c r="Q45" s="4">
        <v>3</v>
      </c>
    </row>
    <row r="46" spans="1:17" ht="30.75" thickBot="1" x14ac:dyDescent="0.3">
      <c r="A46" s="5" t="s">
        <v>2798</v>
      </c>
      <c r="B46" s="4" t="s">
        <v>56</v>
      </c>
      <c r="C46" s="4" t="s">
        <v>56</v>
      </c>
      <c r="D46" s="4" t="s">
        <v>57</v>
      </c>
      <c r="E46" s="4" t="s">
        <v>58</v>
      </c>
      <c r="F46" s="4" t="s">
        <v>57</v>
      </c>
      <c r="G46" s="4" t="s">
        <v>56</v>
      </c>
      <c r="I46" s="4">
        <v>4</v>
      </c>
      <c r="J46" s="4">
        <v>4</v>
      </c>
      <c r="K46" s="4">
        <v>3</v>
      </c>
      <c r="L46" s="4">
        <v>5</v>
      </c>
      <c r="M46" s="4">
        <v>3</v>
      </c>
      <c r="Q46" s="4">
        <v>4</v>
      </c>
    </row>
    <row r="47" spans="1:17" ht="30.75" thickBot="1" x14ac:dyDescent="0.3">
      <c r="A47" s="5" t="s">
        <v>2798</v>
      </c>
      <c r="B47" s="4" t="s">
        <v>56</v>
      </c>
      <c r="C47" s="4" t="s">
        <v>58</v>
      </c>
      <c r="D47" s="4" t="s">
        <v>56</v>
      </c>
      <c r="E47" s="4" t="s">
        <v>58</v>
      </c>
      <c r="F47" s="4" t="s">
        <v>57</v>
      </c>
      <c r="G47" s="4" t="s">
        <v>56</v>
      </c>
      <c r="I47" s="4">
        <v>4</v>
      </c>
      <c r="J47" s="4">
        <v>5</v>
      </c>
      <c r="K47" s="4">
        <v>4</v>
      </c>
      <c r="L47" s="4">
        <v>5</v>
      </c>
      <c r="M47" s="4">
        <v>3</v>
      </c>
      <c r="Q47" s="4">
        <v>4</v>
      </c>
    </row>
    <row r="48" spans="1:17" ht="15.75" thickBot="1" x14ac:dyDescent="0.3">
      <c r="A48" s="5" t="s">
        <v>2825</v>
      </c>
      <c r="B48" s="4" t="s">
        <v>57</v>
      </c>
      <c r="C48" s="4" t="s">
        <v>57</v>
      </c>
      <c r="D48" s="4" t="s">
        <v>57</v>
      </c>
      <c r="E48" s="4" t="s">
        <v>57</v>
      </c>
      <c r="F48" s="4" t="s">
        <v>57</v>
      </c>
      <c r="G48" s="4" t="s">
        <v>57</v>
      </c>
      <c r="I48" s="4">
        <v>3</v>
      </c>
      <c r="J48" s="4">
        <v>3</v>
      </c>
      <c r="K48" s="4">
        <v>3</v>
      </c>
      <c r="L48" s="4">
        <v>3</v>
      </c>
      <c r="M48" s="4">
        <v>3</v>
      </c>
      <c r="Q48" s="4">
        <v>3</v>
      </c>
    </row>
    <row r="49" spans="1:17" ht="15.75" thickBot="1" x14ac:dyDescent="0.3">
      <c r="A49" s="5" t="s">
        <v>2825</v>
      </c>
      <c r="B49" s="4" t="s">
        <v>57</v>
      </c>
      <c r="C49" s="4" t="s">
        <v>57</v>
      </c>
      <c r="D49" s="4" t="s">
        <v>57</v>
      </c>
      <c r="E49" s="4" t="s">
        <v>57</v>
      </c>
      <c r="F49" s="4" t="s">
        <v>57</v>
      </c>
      <c r="G49" s="4" t="s">
        <v>57</v>
      </c>
      <c r="I49" s="4">
        <v>3</v>
      </c>
      <c r="J49" s="4">
        <v>3</v>
      </c>
      <c r="K49" s="4">
        <v>3</v>
      </c>
      <c r="L49" s="4">
        <v>3</v>
      </c>
      <c r="M49" s="4">
        <v>3</v>
      </c>
      <c r="Q49" s="4">
        <v>3</v>
      </c>
    </row>
    <row r="50" spans="1:17" ht="15.75" thickBot="1" x14ac:dyDescent="0.3">
      <c r="A50" s="5" t="s">
        <v>2826</v>
      </c>
      <c r="B50" s="4" t="s">
        <v>100</v>
      </c>
      <c r="C50" s="4" t="s">
        <v>57</v>
      </c>
      <c r="D50" s="4" t="s">
        <v>100</v>
      </c>
      <c r="E50" s="4" t="s">
        <v>57</v>
      </c>
      <c r="F50" s="4" t="s">
        <v>100</v>
      </c>
      <c r="G50" s="4" t="s">
        <v>57</v>
      </c>
      <c r="I50" s="4">
        <v>2</v>
      </c>
      <c r="J50" s="4">
        <v>3</v>
      </c>
      <c r="K50" s="4">
        <v>2</v>
      </c>
      <c r="L50" s="4">
        <v>3</v>
      </c>
      <c r="M50" s="4">
        <v>2</v>
      </c>
      <c r="Q50" s="4">
        <v>3</v>
      </c>
    </row>
    <row r="51" spans="1:17" ht="15.75" thickBot="1" x14ac:dyDescent="0.3">
      <c r="A51" s="5" t="s">
        <v>2826</v>
      </c>
      <c r="B51" s="4" t="s">
        <v>100</v>
      </c>
      <c r="C51" s="4" t="s">
        <v>57</v>
      </c>
      <c r="D51" s="4" t="s">
        <v>56</v>
      </c>
      <c r="E51" s="4" t="s">
        <v>57</v>
      </c>
      <c r="F51" s="4" t="s">
        <v>100</v>
      </c>
      <c r="G51" s="4" t="s">
        <v>57</v>
      </c>
      <c r="I51" s="4">
        <v>2</v>
      </c>
      <c r="J51" s="4">
        <v>3</v>
      </c>
      <c r="K51" s="4">
        <v>4</v>
      </c>
      <c r="L51" s="4">
        <v>3</v>
      </c>
      <c r="M51" s="4">
        <v>2</v>
      </c>
      <c r="Q51" s="4">
        <v>3</v>
      </c>
    </row>
    <row r="52" spans="1:17" ht="30.75" thickBot="1" x14ac:dyDescent="0.3">
      <c r="A52" s="5" t="s">
        <v>2827</v>
      </c>
      <c r="B52" s="4" t="s">
        <v>56</v>
      </c>
      <c r="C52" s="4" t="s">
        <v>58</v>
      </c>
      <c r="D52" s="4" t="s">
        <v>56</v>
      </c>
      <c r="E52" s="4" t="s">
        <v>58</v>
      </c>
      <c r="F52" s="4" t="s">
        <v>56</v>
      </c>
      <c r="G52" s="4" t="s">
        <v>58</v>
      </c>
      <c r="I52" s="4">
        <v>4</v>
      </c>
      <c r="J52" s="4">
        <v>5</v>
      </c>
      <c r="K52" s="4">
        <v>4</v>
      </c>
      <c r="L52" s="4">
        <v>5</v>
      </c>
      <c r="M52" s="4">
        <v>4</v>
      </c>
      <c r="Q52" s="4">
        <v>5</v>
      </c>
    </row>
    <row r="53" spans="1:17" ht="30.75" thickBot="1" x14ac:dyDescent="0.3">
      <c r="A53" s="5" t="s">
        <v>2827</v>
      </c>
      <c r="B53" s="4" t="s">
        <v>56</v>
      </c>
      <c r="C53" s="4" t="s">
        <v>58</v>
      </c>
      <c r="D53" s="4" t="s">
        <v>58</v>
      </c>
      <c r="E53" s="4" t="s">
        <v>58</v>
      </c>
      <c r="F53" s="4" t="s">
        <v>56</v>
      </c>
      <c r="G53" s="4" t="s">
        <v>58</v>
      </c>
      <c r="I53" s="4">
        <v>4</v>
      </c>
      <c r="J53" s="4">
        <v>5</v>
      </c>
      <c r="K53" s="4">
        <v>5</v>
      </c>
      <c r="L53" s="4">
        <v>5</v>
      </c>
      <c r="M53" s="4">
        <v>4</v>
      </c>
      <c r="Q53" s="4">
        <v>5</v>
      </c>
    </row>
    <row r="54" spans="1:17" ht="30.75" thickBot="1" x14ac:dyDescent="0.3">
      <c r="A54" s="5" t="s">
        <v>2828</v>
      </c>
      <c r="B54" s="4" t="s">
        <v>100</v>
      </c>
      <c r="C54" s="4" t="s">
        <v>100</v>
      </c>
      <c r="D54" s="4" t="s">
        <v>101</v>
      </c>
      <c r="E54" s="4" t="s">
        <v>100</v>
      </c>
      <c r="F54" s="4" t="s">
        <v>100</v>
      </c>
      <c r="G54" s="4" t="s">
        <v>101</v>
      </c>
      <c r="I54" s="4">
        <v>2</v>
      </c>
      <c r="J54" s="4">
        <v>2</v>
      </c>
      <c r="K54" s="4">
        <v>1</v>
      </c>
      <c r="L54" s="4">
        <v>2</v>
      </c>
      <c r="M54" s="4">
        <v>2</v>
      </c>
      <c r="Q54" s="4">
        <v>1</v>
      </c>
    </row>
    <row r="55" spans="1:17" ht="30.75" thickBot="1" x14ac:dyDescent="0.3">
      <c r="A55" s="5" t="s">
        <v>2828</v>
      </c>
      <c r="B55" s="4" t="s">
        <v>100</v>
      </c>
      <c r="C55" s="4" t="s">
        <v>101</v>
      </c>
      <c r="D55" s="4" t="s">
        <v>100</v>
      </c>
      <c r="E55" s="4" t="s">
        <v>100</v>
      </c>
      <c r="F55" s="4" t="s">
        <v>100</v>
      </c>
      <c r="G55" s="4" t="s">
        <v>101</v>
      </c>
      <c r="I55" s="4">
        <v>2</v>
      </c>
      <c r="J55" s="4">
        <v>1</v>
      </c>
      <c r="K55" s="4">
        <v>2</v>
      </c>
      <c r="L55" s="4">
        <v>2</v>
      </c>
      <c r="M55" s="4">
        <v>2</v>
      </c>
      <c r="Q55" s="4">
        <v>1</v>
      </c>
    </row>
    <row r="56" spans="1:17" ht="15.75" thickBot="1" x14ac:dyDescent="0.3">
      <c r="A56" s="5" t="s">
        <v>2829</v>
      </c>
      <c r="B56" s="4" t="s">
        <v>56</v>
      </c>
      <c r="C56" s="4" t="s">
        <v>56</v>
      </c>
      <c r="D56" s="4" t="s">
        <v>56</v>
      </c>
      <c r="E56" s="4" t="s">
        <v>56</v>
      </c>
      <c r="F56" s="4" t="s">
        <v>56</v>
      </c>
      <c r="G56" s="4" t="s">
        <v>56</v>
      </c>
      <c r="I56" s="4">
        <v>4</v>
      </c>
      <c r="J56" s="4">
        <v>4</v>
      </c>
      <c r="K56" s="4">
        <v>4</v>
      </c>
      <c r="L56" s="4">
        <v>4</v>
      </c>
      <c r="M56" s="4">
        <v>4</v>
      </c>
      <c r="Q56" s="4">
        <v>4</v>
      </c>
    </row>
    <row r="57" spans="1:17" ht="15.75" thickBot="1" x14ac:dyDescent="0.3">
      <c r="A57" s="5" t="s">
        <v>2829</v>
      </c>
      <c r="B57" s="4" t="s">
        <v>56</v>
      </c>
      <c r="C57" s="4" t="s">
        <v>56</v>
      </c>
      <c r="D57" s="4" t="s">
        <v>56</v>
      </c>
      <c r="E57" s="4" t="s">
        <v>56</v>
      </c>
      <c r="F57" s="4" t="s">
        <v>56</v>
      </c>
      <c r="G57" s="4" t="s">
        <v>56</v>
      </c>
      <c r="I57" s="4">
        <v>4</v>
      </c>
      <c r="J57" s="4">
        <v>4</v>
      </c>
      <c r="K57" s="4">
        <v>4</v>
      </c>
      <c r="L57" s="4">
        <v>4</v>
      </c>
      <c r="M57" s="4">
        <v>4</v>
      </c>
      <c r="Q57" s="4">
        <v>4</v>
      </c>
    </row>
    <row r="58" spans="1:17" ht="30.75" thickBot="1" x14ac:dyDescent="0.3">
      <c r="A58" s="5" t="s">
        <v>2830</v>
      </c>
      <c r="B58" s="4" t="s">
        <v>56</v>
      </c>
      <c r="C58" s="4" t="s">
        <v>58</v>
      </c>
      <c r="D58" s="4" t="s">
        <v>56</v>
      </c>
      <c r="E58" s="4" t="s">
        <v>58</v>
      </c>
      <c r="F58" s="4" t="s">
        <v>57</v>
      </c>
      <c r="G58" s="4" t="s">
        <v>56</v>
      </c>
      <c r="I58" s="4">
        <v>4</v>
      </c>
      <c r="J58" s="4">
        <v>5</v>
      </c>
      <c r="K58" s="4">
        <v>4</v>
      </c>
      <c r="L58" s="4">
        <v>5</v>
      </c>
      <c r="M58" s="4">
        <v>3</v>
      </c>
      <c r="Q58" s="4">
        <v>4</v>
      </c>
    </row>
    <row r="59" spans="1:17" ht="30.75" thickBot="1" x14ac:dyDescent="0.3">
      <c r="A59" s="5" t="s">
        <v>2830</v>
      </c>
      <c r="B59" s="4" t="s">
        <v>56</v>
      </c>
      <c r="C59" s="4" t="s">
        <v>56</v>
      </c>
      <c r="D59" s="4" t="s">
        <v>56</v>
      </c>
      <c r="E59" s="4" t="s">
        <v>56</v>
      </c>
      <c r="F59" s="4" t="s">
        <v>56</v>
      </c>
      <c r="G59" s="4" t="s">
        <v>58</v>
      </c>
      <c r="I59" s="4">
        <v>4</v>
      </c>
      <c r="J59" s="4">
        <v>4</v>
      </c>
      <c r="K59" s="4">
        <v>4</v>
      </c>
      <c r="L59" s="4">
        <v>4</v>
      </c>
      <c r="M59" s="4">
        <v>4</v>
      </c>
      <c r="Q59" s="4">
        <v>5</v>
      </c>
    </row>
    <row r="60" spans="1:17" ht="15.75" thickBot="1" x14ac:dyDescent="0.3">
      <c r="A60" s="5" t="s">
        <v>2831</v>
      </c>
      <c r="B60" s="4" t="s">
        <v>56</v>
      </c>
      <c r="C60" s="4" t="s">
        <v>56</v>
      </c>
      <c r="D60" s="4" t="s">
        <v>56</v>
      </c>
      <c r="E60" s="4" t="s">
        <v>56</v>
      </c>
      <c r="F60" s="4" t="s">
        <v>56</v>
      </c>
      <c r="G60" s="4" t="s">
        <v>56</v>
      </c>
      <c r="I60" s="4">
        <v>4</v>
      </c>
      <c r="J60" s="4">
        <v>4</v>
      </c>
      <c r="K60" s="4">
        <v>4</v>
      </c>
      <c r="L60" s="4">
        <v>4</v>
      </c>
      <c r="M60" s="4">
        <v>4</v>
      </c>
      <c r="Q60" s="4">
        <v>4</v>
      </c>
    </row>
    <row r="61" spans="1:17" ht="15.75" thickBot="1" x14ac:dyDescent="0.3">
      <c r="A61" s="5" t="s">
        <v>2831</v>
      </c>
      <c r="B61" s="4" t="s">
        <v>56</v>
      </c>
      <c r="C61" s="4" t="s">
        <v>56</v>
      </c>
      <c r="D61" s="4" t="s">
        <v>56</v>
      </c>
      <c r="E61" s="4" t="s">
        <v>56</v>
      </c>
      <c r="F61" s="4" t="s">
        <v>56</v>
      </c>
      <c r="G61" s="4" t="s">
        <v>56</v>
      </c>
      <c r="I61" s="4">
        <v>4</v>
      </c>
      <c r="J61" s="4">
        <v>4</v>
      </c>
      <c r="K61" s="4">
        <v>4</v>
      </c>
      <c r="L61" s="4">
        <v>4</v>
      </c>
      <c r="M61" s="4">
        <v>4</v>
      </c>
      <c r="Q61" s="4">
        <v>4</v>
      </c>
    </row>
    <row r="62" spans="1:17" ht="30.75" thickBot="1" x14ac:dyDescent="0.3">
      <c r="A62" s="5" t="s">
        <v>2832</v>
      </c>
      <c r="B62" s="4" t="s">
        <v>56</v>
      </c>
      <c r="C62" s="4" t="s">
        <v>56</v>
      </c>
      <c r="D62" s="4" t="s">
        <v>57</v>
      </c>
      <c r="E62" s="4" t="s">
        <v>58</v>
      </c>
      <c r="F62" s="4" t="s">
        <v>100</v>
      </c>
      <c r="G62" s="4" t="s">
        <v>56</v>
      </c>
      <c r="I62" s="4">
        <v>4</v>
      </c>
      <c r="J62" s="4">
        <v>4</v>
      </c>
      <c r="K62" s="4">
        <v>3</v>
      </c>
      <c r="L62" s="4">
        <v>5</v>
      </c>
      <c r="M62" s="4">
        <v>2</v>
      </c>
      <c r="Q62" s="4">
        <v>4</v>
      </c>
    </row>
    <row r="63" spans="1:17" ht="30.75" thickBot="1" x14ac:dyDescent="0.3">
      <c r="A63" s="5" t="s">
        <v>2832</v>
      </c>
      <c r="B63" s="4" t="s">
        <v>56</v>
      </c>
      <c r="C63" s="4" t="s">
        <v>56</v>
      </c>
      <c r="D63" s="4" t="s">
        <v>101</v>
      </c>
      <c r="E63" s="4" t="s">
        <v>57</v>
      </c>
      <c r="F63" s="4" t="s">
        <v>57</v>
      </c>
      <c r="G63" s="4" t="s">
        <v>56</v>
      </c>
      <c r="I63" s="4">
        <v>4</v>
      </c>
      <c r="J63" s="4">
        <v>4</v>
      </c>
      <c r="K63" s="4">
        <v>1</v>
      </c>
      <c r="L63" s="4">
        <v>3</v>
      </c>
      <c r="M63" s="4">
        <v>3</v>
      </c>
      <c r="Q63" s="4">
        <v>4</v>
      </c>
    </row>
    <row r="64" spans="1:17" ht="30.75" thickBot="1" x14ac:dyDescent="0.3">
      <c r="A64" s="5" t="s">
        <v>2833</v>
      </c>
      <c r="B64" s="4" t="s">
        <v>56</v>
      </c>
      <c r="C64" s="4" t="s">
        <v>56</v>
      </c>
      <c r="D64" s="4" t="s">
        <v>56</v>
      </c>
      <c r="E64" s="4" t="s">
        <v>56</v>
      </c>
      <c r="F64" s="4" t="s">
        <v>56</v>
      </c>
      <c r="G64" s="4" t="s">
        <v>58</v>
      </c>
      <c r="I64" s="4">
        <v>4</v>
      </c>
      <c r="J64" s="4">
        <v>4</v>
      </c>
      <c r="K64" s="4">
        <v>4</v>
      </c>
      <c r="L64" s="4">
        <v>4</v>
      </c>
      <c r="M64" s="4">
        <v>4</v>
      </c>
      <c r="Q64" s="4">
        <v>5</v>
      </c>
    </row>
    <row r="65" spans="1:17" ht="30.75" thickBot="1" x14ac:dyDescent="0.3">
      <c r="A65" s="5" t="s">
        <v>2833</v>
      </c>
      <c r="B65" s="4" t="s">
        <v>56</v>
      </c>
      <c r="C65" s="4" t="s">
        <v>56</v>
      </c>
      <c r="D65" s="4" t="s">
        <v>56</v>
      </c>
      <c r="E65" s="4" t="s">
        <v>56</v>
      </c>
      <c r="F65" s="4" t="s">
        <v>56</v>
      </c>
      <c r="G65" s="4" t="s">
        <v>58</v>
      </c>
      <c r="I65" s="4">
        <v>4</v>
      </c>
      <c r="J65" s="4">
        <v>4</v>
      </c>
      <c r="K65" s="4">
        <v>4</v>
      </c>
      <c r="L65" s="4">
        <v>4</v>
      </c>
      <c r="M65" s="4">
        <v>4</v>
      </c>
      <c r="Q65" s="4">
        <v>5</v>
      </c>
    </row>
    <row r="66" spans="1:17" ht="30.75" thickBot="1" x14ac:dyDescent="0.3">
      <c r="A66" s="5" t="s">
        <v>2834</v>
      </c>
      <c r="B66" s="4" t="s">
        <v>58</v>
      </c>
      <c r="C66" s="4" t="s">
        <v>58</v>
      </c>
      <c r="D66" s="4" t="s">
        <v>58</v>
      </c>
      <c r="E66" s="4" t="s">
        <v>58</v>
      </c>
      <c r="F66" s="4" t="s">
        <v>58</v>
      </c>
      <c r="G66" s="4" t="s">
        <v>56</v>
      </c>
      <c r="I66" s="4">
        <v>5</v>
      </c>
      <c r="J66" s="4">
        <v>5</v>
      </c>
      <c r="K66" s="4">
        <v>5</v>
      </c>
      <c r="L66" s="4">
        <v>5</v>
      </c>
      <c r="M66" s="4">
        <v>5</v>
      </c>
      <c r="Q66" s="4">
        <v>4</v>
      </c>
    </row>
    <row r="67" spans="1:17" ht="30.75" thickBot="1" x14ac:dyDescent="0.3">
      <c r="A67" s="5" t="s">
        <v>2834</v>
      </c>
      <c r="B67" s="4" t="s">
        <v>58</v>
      </c>
      <c r="C67" s="4" t="s">
        <v>56</v>
      </c>
      <c r="D67" s="4" t="s">
        <v>58</v>
      </c>
      <c r="E67" s="4" t="s">
        <v>58</v>
      </c>
      <c r="F67" s="4" t="s">
        <v>58</v>
      </c>
      <c r="G67" s="4" t="s">
        <v>58</v>
      </c>
      <c r="I67" s="4">
        <v>5</v>
      </c>
      <c r="J67" s="4">
        <v>4</v>
      </c>
      <c r="K67" s="4">
        <v>5</v>
      </c>
      <c r="L67" s="4">
        <v>5</v>
      </c>
      <c r="M67" s="4">
        <v>5</v>
      </c>
      <c r="Q67" s="4">
        <v>5</v>
      </c>
    </row>
    <row r="68" spans="1:17" ht="30.75" thickBot="1" x14ac:dyDescent="0.3">
      <c r="A68" s="5" t="s">
        <v>2799</v>
      </c>
      <c r="B68" s="4" t="s">
        <v>56</v>
      </c>
      <c r="C68" s="4" t="s">
        <v>58</v>
      </c>
      <c r="D68" s="4" t="s">
        <v>58</v>
      </c>
      <c r="E68" s="4" t="s">
        <v>56</v>
      </c>
      <c r="F68" s="4" t="s">
        <v>58</v>
      </c>
      <c r="G68" s="4" t="s">
        <v>58</v>
      </c>
      <c r="I68" s="4">
        <v>4</v>
      </c>
      <c r="J68" s="4">
        <v>5</v>
      </c>
      <c r="K68" s="4">
        <v>5</v>
      </c>
      <c r="L68" s="4">
        <v>4</v>
      </c>
      <c r="M68" s="4">
        <v>5</v>
      </c>
      <c r="Q68" s="4">
        <v>5</v>
      </c>
    </row>
    <row r="69" spans="1:17" ht="30.75" thickBot="1" x14ac:dyDescent="0.3">
      <c r="A69" s="5" t="s">
        <v>2799</v>
      </c>
      <c r="B69" s="4" t="s">
        <v>56</v>
      </c>
      <c r="C69" s="4" t="s">
        <v>58</v>
      </c>
      <c r="D69" s="4" t="s">
        <v>58</v>
      </c>
      <c r="E69" s="4" t="s">
        <v>58</v>
      </c>
      <c r="F69" s="4" t="s">
        <v>56</v>
      </c>
      <c r="G69" s="4" t="s">
        <v>58</v>
      </c>
      <c r="I69" s="4">
        <v>4</v>
      </c>
      <c r="J69" s="4">
        <v>5</v>
      </c>
      <c r="K69" s="4">
        <v>5</v>
      </c>
      <c r="L69" s="4">
        <v>5</v>
      </c>
      <c r="M69" s="4">
        <v>4</v>
      </c>
      <c r="Q69" s="4">
        <v>5</v>
      </c>
    </row>
    <row r="70" spans="1:17" ht="30.75" thickBot="1" x14ac:dyDescent="0.3">
      <c r="A70" s="5" t="s">
        <v>2835</v>
      </c>
      <c r="B70" s="4" t="s">
        <v>58</v>
      </c>
      <c r="C70" s="4" t="s">
        <v>56</v>
      </c>
      <c r="D70" s="4" t="s">
        <v>58</v>
      </c>
      <c r="E70" s="4" t="s">
        <v>56</v>
      </c>
      <c r="F70" s="4" t="s">
        <v>58</v>
      </c>
      <c r="G70" s="4" t="s">
        <v>56</v>
      </c>
      <c r="I70" s="4">
        <v>5</v>
      </c>
      <c r="J70" s="4">
        <v>4</v>
      </c>
      <c r="K70" s="4">
        <v>5</v>
      </c>
      <c r="L70" s="4">
        <v>4</v>
      </c>
      <c r="M70" s="4">
        <v>5</v>
      </c>
      <c r="Q70" s="4">
        <v>4</v>
      </c>
    </row>
    <row r="71" spans="1:17" ht="30.75" thickBot="1" x14ac:dyDescent="0.3">
      <c r="A71" s="5" t="s">
        <v>2835</v>
      </c>
      <c r="B71" s="4" t="s">
        <v>56</v>
      </c>
      <c r="C71" s="4" t="s">
        <v>58</v>
      </c>
      <c r="D71" s="4" t="s">
        <v>56</v>
      </c>
      <c r="E71" s="4" t="s">
        <v>58</v>
      </c>
      <c r="F71" s="4" t="s">
        <v>56</v>
      </c>
      <c r="G71" s="4" t="s">
        <v>58</v>
      </c>
      <c r="I71" s="4">
        <v>4</v>
      </c>
      <c r="J71" s="4">
        <v>5</v>
      </c>
      <c r="K71" s="4">
        <v>4</v>
      </c>
      <c r="L71" s="4">
        <v>5</v>
      </c>
      <c r="M71" s="4">
        <v>4</v>
      </c>
      <c r="Q71" s="4">
        <v>5</v>
      </c>
    </row>
    <row r="72" spans="1:17" ht="30.75" thickBot="1" x14ac:dyDescent="0.3">
      <c r="A72" s="5" t="s">
        <v>2837</v>
      </c>
      <c r="B72" s="4" t="s">
        <v>58</v>
      </c>
      <c r="C72" s="4" t="s">
        <v>56</v>
      </c>
      <c r="D72" s="4" t="s">
        <v>58</v>
      </c>
      <c r="E72" s="4" t="s">
        <v>56</v>
      </c>
      <c r="F72" s="4" t="s">
        <v>58</v>
      </c>
      <c r="G72" s="4" t="s">
        <v>56</v>
      </c>
      <c r="I72" s="4">
        <v>5</v>
      </c>
      <c r="J72" s="4">
        <v>4</v>
      </c>
      <c r="K72" s="4">
        <v>5</v>
      </c>
      <c r="L72" s="4">
        <v>4</v>
      </c>
      <c r="M72" s="4">
        <v>5</v>
      </c>
      <c r="Q72" s="4">
        <v>4</v>
      </c>
    </row>
    <row r="73" spans="1:17" ht="30.75" thickBot="1" x14ac:dyDescent="0.3">
      <c r="A73" s="5" t="s">
        <v>2837</v>
      </c>
      <c r="B73" s="4" t="s">
        <v>58</v>
      </c>
      <c r="C73" s="4" t="s">
        <v>56</v>
      </c>
      <c r="D73" s="4" t="s">
        <v>58</v>
      </c>
      <c r="E73" s="4" t="s">
        <v>56</v>
      </c>
      <c r="F73" s="4" t="s">
        <v>58</v>
      </c>
      <c r="G73" s="4" t="s">
        <v>56</v>
      </c>
      <c r="I73" s="4">
        <v>5</v>
      </c>
      <c r="J73" s="4">
        <v>4</v>
      </c>
      <c r="K73" s="4">
        <v>5</v>
      </c>
      <c r="L73" s="4">
        <v>4</v>
      </c>
      <c r="M73" s="4">
        <v>5</v>
      </c>
      <c r="Q73" s="4">
        <v>4</v>
      </c>
    </row>
    <row r="74" spans="1:17" ht="30.75" thickBot="1" x14ac:dyDescent="0.3">
      <c r="A74" s="5" t="s">
        <v>2838</v>
      </c>
      <c r="B74" s="4" t="s">
        <v>56</v>
      </c>
      <c r="C74" s="4" t="s">
        <v>58</v>
      </c>
      <c r="D74" s="4" t="s">
        <v>56</v>
      </c>
      <c r="E74" s="4" t="s">
        <v>56</v>
      </c>
      <c r="F74" s="4" t="s">
        <v>58</v>
      </c>
      <c r="G74" s="4" t="s">
        <v>56</v>
      </c>
      <c r="I74" s="4">
        <v>4</v>
      </c>
      <c r="J74" s="4">
        <v>5</v>
      </c>
      <c r="K74" s="4">
        <v>4</v>
      </c>
      <c r="L74" s="4">
        <v>4</v>
      </c>
      <c r="M74" s="4">
        <v>5</v>
      </c>
      <c r="Q74" s="4">
        <v>4</v>
      </c>
    </row>
    <row r="75" spans="1:17" ht="30.75" thickBot="1" x14ac:dyDescent="0.3">
      <c r="A75" s="5" t="s">
        <v>2838</v>
      </c>
      <c r="B75" s="4" t="s">
        <v>56</v>
      </c>
      <c r="C75" s="4" t="s">
        <v>58</v>
      </c>
      <c r="D75" s="4" t="s">
        <v>56</v>
      </c>
      <c r="E75" s="4" t="s">
        <v>57</v>
      </c>
      <c r="F75" s="4" t="s">
        <v>56</v>
      </c>
      <c r="G75" s="4" t="s">
        <v>58</v>
      </c>
      <c r="I75" s="4">
        <v>4</v>
      </c>
      <c r="J75" s="4">
        <v>5</v>
      </c>
      <c r="K75" s="4">
        <v>4</v>
      </c>
      <c r="L75" s="4">
        <v>3</v>
      </c>
      <c r="M75" s="4">
        <v>4</v>
      </c>
      <c r="Q75" s="4">
        <v>5</v>
      </c>
    </row>
    <row r="76" spans="1:17" ht="30.75" thickBot="1" x14ac:dyDescent="0.3">
      <c r="A76" s="5" t="s">
        <v>2840</v>
      </c>
      <c r="B76" s="4" t="s">
        <v>58</v>
      </c>
      <c r="C76" s="4" t="s">
        <v>58</v>
      </c>
      <c r="D76" s="4" t="s">
        <v>58</v>
      </c>
      <c r="E76" s="4" t="s">
        <v>58</v>
      </c>
      <c r="F76" s="4" t="s">
        <v>58</v>
      </c>
      <c r="G76" s="4" t="s">
        <v>58</v>
      </c>
      <c r="I76" s="4">
        <v>5</v>
      </c>
      <c r="J76" s="4">
        <v>5</v>
      </c>
      <c r="K76" s="4">
        <v>5</v>
      </c>
      <c r="L76" s="4">
        <v>5</v>
      </c>
      <c r="M76" s="4">
        <v>5</v>
      </c>
      <c r="Q76" s="4">
        <v>5</v>
      </c>
    </row>
    <row r="77" spans="1:17" ht="30.75" thickBot="1" x14ac:dyDescent="0.3">
      <c r="A77" s="5" t="s">
        <v>2840</v>
      </c>
      <c r="B77" s="4" t="s">
        <v>58</v>
      </c>
      <c r="C77" s="4" t="s">
        <v>58</v>
      </c>
      <c r="D77" s="4" t="s">
        <v>58</v>
      </c>
      <c r="E77" s="4" t="s">
        <v>58</v>
      </c>
      <c r="F77" s="4" t="s">
        <v>58</v>
      </c>
      <c r="G77" s="4" t="s">
        <v>58</v>
      </c>
      <c r="I77" s="4">
        <v>5</v>
      </c>
      <c r="J77" s="4">
        <v>5</v>
      </c>
      <c r="K77" s="4">
        <v>5</v>
      </c>
      <c r="L77" s="4">
        <v>5</v>
      </c>
      <c r="M77" s="4">
        <v>5</v>
      </c>
      <c r="Q77" s="4">
        <v>5</v>
      </c>
    </row>
    <row r="78" spans="1:17" ht="30.75" thickBot="1" x14ac:dyDescent="0.3">
      <c r="A78" s="5" t="s">
        <v>2841</v>
      </c>
      <c r="B78" s="4" t="s">
        <v>56</v>
      </c>
      <c r="C78" s="4" t="s">
        <v>58</v>
      </c>
      <c r="D78" s="4" t="s">
        <v>58</v>
      </c>
      <c r="E78" s="4" t="s">
        <v>56</v>
      </c>
      <c r="F78" s="4" t="s">
        <v>58</v>
      </c>
      <c r="G78" s="4" t="s">
        <v>56</v>
      </c>
      <c r="I78" s="4">
        <v>4</v>
      </c>
      <c r="J78" s="4">
        <v>5</v>
      </c>
      <c r="K78" s="4">
        <v>5</v>
      </c>
      <c r="L78" s="4">
        <v>4</v>
      </c>
      <c r="M78" s="4">
        <v>5</v>
      </c>
      <c r="Q78" s="4">
        <v>4</v>
      </c>
    </row>
    <row r="79" spans="1:17" ht="30.75" thickBot="1" x14ac:dyDescent="0.3">
      <c r="A79" s="5" t="s">
        <v>2841</v>
      </c>
      <c r="B79" s="4" t="s">
        <v>56</v>
      </c>
      <c r="C79" s="4" t="s">
        <v>58</v>
      </c>
      <c r="D79" s="4" t="s">
        <v>58</v>
      </c>
      <c r="E79" s="4" t="s">
        <v>56</v>
      </c>
      <c r="F79" s="4" t="s">
        <v>58</v>
      </c>
      <c r="G79" s="4" t="s">
        <v>58</v>
      </c>
      <c r="I79" s="4">
        <v>4</v>
      </c>
      <c r="J79" s="4">
        <v>5</v>
      </c>
      <c r="K79" s="4">
        <v>5</v>
      </c>
      <c r="L79" s="4">
        <v>4</v>
      </c>
      <c r="M79" s="4">
        <v>5</v>
      </c>
      <c r="Q79" s="4">
        <v>5</v>
      </c>
    </row>
    <row r="80" spans="1:17" ht="30.75" thickBot="1" x14ac:dyDescent="0.3">
      <c r="A80" s="5" t="s">
        <v>2842</v>
      </c>
      <c r="B80" s="4" t="s">
        <v>58</v>
      </c>
      <c r="C80" s="4" t="s">
        <v>56</v>
      </c>
      <c r="D80" s="4" t="s">
        <v>58</v>
      </c>
      <c r="E80" s="4" t="s">
        <v>58</v>
      </c>
      <c r="F80" s="4" t="s">
        <v>56</v>
      </c>
      <c r="G80" s="4" t="s">
        <v>58</v>
      </c>
      <c r="I80" s="4">
        <v>5</v>
      </c>
      <c r="J80" s="4">
        <v>4</v>
      </c>
      <c r="K80" s="4">
        <v>5</v>
      </c>
      <c r="L80" s="4">
        <v>5</v>
      </c>
      <c r="M80" s="4">
        <v>4</v>
      </c>
      <c r="Q80" s="4">
        <v>5</v>
      </c>
    </row>
    <row r="81" spans="1:17" ht="30.75" thickBot="1" x14ac:dyDescent="0.3">
      <c r="A81" s="5" t="s">
        <v>2842</v>
      </c>
      <c r="B81" s="4" t="s">
        <v>58</v>
      </c>
      <c r="C81" s="4" t="s">
        <v>56</v>
      </c>
      <c r="D81" s="4" t="s">
        <v>58</v>
      </c>
      <c r="E81" s="4" t="s">
        <v>56</v>
      </c>
      <c r="F81" s="4" t="s">
        <v>58</v>
      </c>
      <c r="G81" s="4" t="s">
        <v>56</v>
      </c>
      <c r="I81" s="4">
        <v>5</v>
      </c>
      <c r="J81" s="4">
        <v>4</v>
      </c>
      <c r="K81" s="4">
        <v>5</v>
      </c>
      <c r="L81" s="4">
        <v>4</v>
      </c>
      <c r="M81" s="4">
        <v>5</v>
      </c>
      <c r="Q81" s="4">
        <v>4</v>
      </c>
    </row>
    <row r="82" spans="1:17" ht="30.75" thickBot="1" x14ac:dyDescent="0.3">
      <c r="A82" s="5" t="s">
        <v>2800</v>
      </c>
      <c r="B82" s="4" t="s">
        <v>56</v>
      </c>
      <c r="C82" s="4" t="s">
        <v>58</v>
      </c>
      <c r="D82" s="4" t="s">
        <v>58</v>
      </c>
      <c r="E82" s="4" t="s">
        <v>56</v>
      </c>
      <c r="F82" s="4" t="s">
        <v>56</v>
      </c>
      <c r="G82" s="4" t="s">
        <v>58</v>
      </c>
      <c r="I82" s="4">
        <v>4</v>
      </c>
      <c r="J82" s="4">
        <v>5</v>
      </c>
      <c r="K82" s="4">
        <v>5</v>
      </c>
      <c r="L82" s="4">
        <v>4</v>
      </c>
      <c r="M82" s="4">
        <v>4</v>
      </c>
      <c r="Q82" s="4">
        <v>5</v>
      </c>
    </row>
    <row r="83" spans="1:17" ht="30.75" thickBot="1" x14ac:dyDescent="0.3">
      <c r="A83" s="5" t="s">
        <v>2800</v>
      </c>
      <c r="B83" s="4" t="s">
        <v>56</v>
      </c>
      <c r="C83" s="4" t="s">
        <v>58</v>
      </c>
      <c r="D83" s="4" t="s">
        <v>58</v>
      </c>
      <c r="E83" s="4" t="s">
        <v>58</v>
      </c>
      <c r="F83" s="4" t="s">
        <v>56</v>
      </c>
      <c r="G83" s="4" t="s">
        <v>56</v>
      </c>
      <c r="I83" s="4">
        <v>4</v>
      </c>
      <c r="J83" s="4">
        <v>5</v>
      </c>
      <c r="K83" s="4">
        <v>5</v>
      </c>
      <c r="L83" s="4">
        <v>5</v>
      </c>
      <c r="M83" s="4">
        <v>4</v>
      </c>
      <c r="Q83" s="4">
        <v>4</v>
      </c>
    </row>
    <row r="84" spans="1:17" ht="30.75" thickBot="1" x14ac:dyDescent="0.3">
      <c r="A84" s="5" t="s">
        <v>2845</v>
      </c>
      <c r="B84" s="4" t="s">
        <v>58</v>
      </c>
      <c r="C84" s="4" t="s">
        <v>58</v>
      </c>
      <c r="D84" s="4" t="s">
        <v>58</v>
      </c>
      <c r="E84" s="4" t="s">
        <v>58</v>
      </c>
      <c r="F84" s="4" t="s">
        <v>58</v>
      </c>
      <c r="G84" s="4" t="s">
        <v>58</v>
      </c>
      <c r="I84" s="4">
        <v>5</v>
      </c>
      <c r="J84" s="4">
        <v>5</v>
      </c>
      <c r="K84" s="4">
        <v>5</v>
      </c>
      <c r="L84" s="4">
        <v>5</v>
      </c>
      <c r="M84" s="4">
        <v>5</v>
      </c>
      <c r="Q84" s="4">
        <v>5</v>
      </c>
    </row>
    <row r="85" spans="1:17" ht="30.75" thickBot="1" x14ac:dyDescent="0.3">
      <c r="A85" s="5" t="s">
        <v>2845</v>
      </c>
      <c r="B85" s="4" t="s">
        <v>58</v>
      </c>
      <c r="C85" s="4" t="s">
        <v>58</v>
      </c>
      <c r="D85" s="4" t="s">
        <v>58</v>
      </c>
      <c r="E85" s="4" t="s">
        <v>58</v>
      </c>
      <c r="F85" s="4" t="s">
        <v>58</v>
      </c>
      <c r="G85" s="4" t="s">
        <v>58</v>
      </c>
      <c r="I85" s="4">
        <v>5</v>
      </c>
      <c r="J85" s="4">
        <v>5</v>
      </c>
      <c r="K85" s="4">
        <v>5</v>
      </c>
      <c r="L85" s="4">
        <v>5</v>
      </c>
      <c r="M85" s="4">
        <v>5</v>
      </c>
      <c r="Q85" s="4">
        <v>5</v>
      </c>
    </row>
    <row r="86" spans="1:17" ht="30.75" thickBot="1" x14ac:dyDescent="0.3">
      <c r="A86" s="5" t="s">
        <v>2846</v>
      </c>
      <c r="B86" s="4" t="s">
        <v>58</v>
      </c>
      <c r="C86" s="4" t="s">
        <v>56</v>
      </c>
      <c r="D86" s="4" t="s">
        <v>58</v>
      </c>
      <c r="E86" s="4" t="s">
        <v>58</v>
      </c>
      <c r="F86" s="4" t="s">
        <v>58</v>
      </c>
      <c r="G86" s="4" t="s">
        <v>58</v>
      </c>
      <c r="I86" s="4">
        <v>5</v>
      </c>
      <c r="J86" s="4">
        <v>4</v>
      </c>
      <c r="K86" s="4">
        <v>5</v>
      </c>
      <c r="L86" s="4">
        <v>5</v>
      </c>
      <c r="M86" s="4">
        <v>5</v>
      </c>
      <c r="Q86" s="4">
        <v>5</v>
      </c>
    </row>
    <row r="87" spans="1:17" ht="30.75" thickBot="1" x14ac:dyDescent="0.3">
      <c r="A87" s="5" t="s">
        <v>2846</v>
      </c>
      <c r="B87" s="4" t="s">
        <v>58</v>
      </c>
      <c r="C87" s="4" t="s">
        <v>56</v>
      </c>
      <c r="D87" s="4" t="s">
        <v>58</v>
      </c>
      <c r="E87" s="4" t="s">
        <v>58</v>
      </c>
      <c r="F87" s="4" t="s">
        <v>58</v>
      </c>
      <c r="G87" s="4" t="s">
        <v>58</v>
      </c>
      <c r="I87" s="4">
        <v>5</v>
      </c>
      <c r="J87" s="4">
        <v>4</v>
      </c>
      <c r="K87" s="4">
        <v>5</v>
      </c>
      <c r="L87" s="4">
        <v>5</v>
      </c>
      <c r="M87" s="4">
        <v>5</v>
      </c>
      <c r="Q87" s="4">
        <v>5</v>
      </c>
    </row>
    <row r="88" spans="1:17" ht="30.75" thickBot="1" x14ac:dyDescent="0.3">
      <c r="A88" s="5" t="s">
        <v>2847</v>
      </c>
      <c r="B88" s="4" t="s">
        <v>56</v>
      </c>
      <c r="C88" s="4" t="s">
        <v>58</v>
      </c>
      <c r="D88" s="4" t="s">
        <v>56</v>
      </c>
      <c r="E88" s="4" t="s">
        <v>58</v>
      </c>
      <c r="F88" s="4" t="s">
        <v>57</v>
      </c>
      <c r="G88" s="4" t="s">
        <v>58</v>
      </c>
      <c r="I88" s="4">
        <v>4</v>
      </c>
      <c r="J88" s="4">
        <v>5</v>
      </c>
      <c r="K88" s="4">
        <v>4</v>
      </c>
      <c r="L88" s="4">
        <v>5</v>
      </c>
      <c r="M88" s="4">
        <v>3</v>
      </c>
      <c r="Q88" s="4">
        <v>5</v>
      </c>
    </row>
    <row r="89" spans="1:17" ht="30.75" thickBot="1" x14ac:dyDescent="0.3">
      <c r="A89" s="5" t="s">
        <v>2847</v>
      </c>
      <c r="B89" s="4" t="s">
        <v>56</v>
      </c>
      <c r="C89" s="4" t="s">
        <v>58</v>
      </c>
      <c r="D89" s="4" t="s">
        <v>56</v>
      </c>
      <c r="E89" s="4" t="s">
        <v>58</v>
      </c>
      <c r="F89" s="4" t="s">
        <v>57</v>
      </c>
      <c r="G89" s="4" t="s">
        <v>58</v>
      </c>
      <c r="I89" s="4">
        <v>4</v>
      </c>
      <c r="J89" s="4">
        <v>5</v>
      </c>
      <c r="K89" s="4">
        <v>4</v>
      </c>
      <c r="L89" s="4">
        <v>5</v>
      </c>
      <c r="M89" s="4">
        <v>3</v>
      </c>
      <c r="Q89" s="4">
        <v>5</v>
      </c>
    </row>
    <row r="90" spans="1:17" ht="30.75" thickBot="1" x14ac:dyDescent="0.3">
      <c r="A90" s="5" t="s">
        <v>2848</v>
      </c>
      <c r="B90" s="4" t="s">
        <v>58</v>
      </c>
      <c r="C90" s="4" t="s">
        <v>56</v>
      </c>
      <c r="D90" s="4" t="s">
        <v>58</v>
      </c>
      <c r="E90" s="4" t="s">
        <v>58</v>
      </c>
      <c r="F90" s="4" t="s">
        <v>56</v>
      </c>
      <c r="G90" s="4" t="s">
        <v>56</v>
      </c>
      <c r="I90" s="4">
        <v>5</v>
      </c>
      <c r="J90" s="4">
        <v>4</v>
      </c>
      <c r="K90" s="4">
        <v>5</v>
      </c>
      <c r="L90" s="4">
        <v>5</v>
      </c>
      <c r="M90" s="4">
        <v>4</v>
      </c>
      <c r="Q90" s="4">
        <v>4</v>
      </c>
    </row>
    <row r="91" spans="1:17" ht="30.75" thickBot="1" x14ac:dyDescent="0.3">
      <c r="A91" s="5" t="s">
        <v>2848</v>
      </c>
      <c r="B91" s="4" t="s">
        <v>58</v>
      </c>
      <c r="C91" s="4" t="s">
        <v>58</v>
      </c>
      <c r="D91" s="4" t="s">
        <v>58</v>
      </c>
      <c r="E91" s="4" t="s">
        <v>56</v>
      </c>
      <c r="F91" s="4" t="s">
        <v>58</v>
      </c>
      <c r="G91" s="4" t="s">
        <v>58</v>
      </c>
      <c r="I91" s="4">
        <v>5</v>
      </c>
      <c r="J91" s="4">
        <v>5</v>
      </c>
      <c r="K91" s="4">
        <v>5</v>
      </c>
      <c r="L91" s="4">
        <v>4</v>
      </c>
      <c r="M91" s="4">
        <v>5</v>
      </c>
      <c r="Q91" s="4">
        <v>5</v>
      </c>
    </row>
    <row r="92" spans="1:17" ht="15.75" thickBot="1" x14ac:dyDescent="0.3">
      <c r="A92" s="5" t="s">
        <v>2801</v>
      </c>
      <c r="B92" s="4" t="s">
        <v>56</v>
      </c>
      <c r="C92" s="4" t="s">
        <v>56</v>
      </c>
      <c r="D92" s="4" t="s">
        <v>56</v>
      </c>
      <c r="E92" s="4" t="s">
        <v>56</v>
      </c>
      <c r="F92" s="4" t="s">
        <v>56</v>
      </c>
      <c r="G92" s="4" t="s">
        <v>56</v>
      </c>
      <c r="I92" s="4">
        <v>4</v>
      </c>
      <c r="J92" s="4">
        <v>4</v>
      </c>
      <c r="K92" s="4">
        <v>4</v>
      </c>
      <c r="L92" s="4">
        <v>4</v>
      </c>
      <c r="M92" s="4">
        <v>4</v>
      </c>
      <c r="Q92" s="4">
        <v>4</v>
      </c>
    </row>
    <row r="93" spans="1:17" ht="15.75" thickBot="1" x14ac:dyDescent="0.3">
      <c r="A93" s="5" t="s">
        <v>2801</v>
      </c>
      <c r="B93" s="4" t="s">
        <v>56</v>
      </c>
      <c r="C93" s="4" t="s">
        <v>56</v>
      </c>
      <c r="D93" s="4" t="s">
        <v>56</v>
      </c>
      <c r="E93" s="4" t="s">
        <v>56</v>
      </c>
      <c r="F93" s="4" t="s">
        <v>56</v>
      </c>
      <c r="G93" s="4" t="s">
        <v>56</v>
      </c>
      <c r="I93" s="4">
        <v>4</v>
      </c>
      <c r="J93" s="4">
        <v>4</v>
      </c>
      <c r="K93" s="4">
        <v>4</v>
      </c>
      <c r="L93" s="4">
        <v>4</v>
      </c>
      <c r="M93" s="4">
        <v>4</v>
      </c>
      <c r="Q93" s="4">
        <v>4</v>
      </c>
    </row>
    <row r="94" spans="1:17" ht="30.75" thickBot="1" x14ac:dyDescent="0.3">
      <c r="A94" s="5" t="s">
        <v>2802</v>
      </c>
      <c r="B94" s="4" t="s">
        <v>56</v>
      </c>
      <c r="C94" s="4" t="s">
        <v>56</v>
      </c>
      <c r="D94" s="4" t="s">
        <v>56</v>
      </c>
      <c r="E94" s="4" t="s">
        <v>58</v>
      </c>
      <c r="F94" s="4" t="s">
        <v>56</v>
      </c>
      <c r="G94" s="4" t="s">
        <v>58</v>
      </c>
      <c r="I94" s="4">
        <v>4</v>
      </c>
      <c r="J94" s="4">
        <v>4</v>
      </c>
      <c r="K94" s="4">
        <v>4</v>
      </c>
      <c r="L94" s="4">
        <v>5</v>
      </c>
      <c r="M94" s="4">
        <v>4</v>
      </c>
      <c r="Q94" s="4">
        <v>5</v>
      </c>
    </row>
    <row r="95" spans="1:17" ht="30.75" thickBot="1" x14ac:dyDescent="0.3">
      <c r="A95" s="5" t="s">
        <v>2802</v>
      </c>
      <c r="B95" s="4" t="s">
        <v>56</v>
      </c>
      <c r="C95" s="4" t="s">
        <v>56</v>
      </c>
      <c r="D95" s="4" t="s">
        <v>56</v>
      </c>
      <c r="E95" s="4" t="s">
        <v>58</v>
      </c>
      <c r="F95" s="4" t="s">
        <v>56</v>
      </c>
      <c r="G95" s="4" t="s">
        <v>56</v>
      </c>
      <c r="I95" s="4">
        <v>4</v>
      </c>
      <c r="J95" s="4">
        <v>4</v>
      </c>
      <c r="K95" s="4">
        <v>4</v>
      </c>
      <c r="L95" s="4">
        <v>5</v>
      </c>
      <c r="M95" s="4">
        <v>4</v>
      </c>
      <c r="Q95" s="4">
        <v>4</v>
      </c>
    </row>
    <row r="96" spans="1:17" ht="15.75" thickBot="1" x14ac:dyDescent="0.3">
      <c r="A96" s="5" t="s">
        <v>2803</v>
      </c>
      <c r="B96" s="4" t="s">
        <v>56</v>
      </c>
      <c r="C96" s="4" t="s">
        <v>56</v>
      </c>
      <c r="D96" s="4" t="s">
        <v>56</v>
      </c>
      <c r="E96" s="4" t="s">
        <v>56</v>
      </c>
      <c r="F96" s="4" t="s">
        <v>56</v>
      </c>
      <c r="G96" s="4" t="s">
        <v>56</v>
      </c>
      <c r="I96" s="4">
        <v>4</v>
      </c>
      <c r="J96" s="4">
        <v>4</v>
      </c>
      <c r="K96" s="4">
        <v>4</v>
      </c>
      <c r="L96" s="4">
        <v>4</v>
      </c>
      <c r="M96" s="4">
        <v>4</v>
      </c>
      <c r="Q96" s="4">
        <v>4</v>
      </c>
    </row>
    <row r="97" spans="1:17" ht="15.75" thickBot="1" x14ac:dyDescent="0.3">
      <c r="A97" s="5" t="s">
        <v>2803</v>
      </c>
      <c r="B97" s="4" t="s">
        <v>56</v>
      </c>
      <c r="C97" s="4" t="s">
        <v>56</v>
      </c>
      <c r="D97" s="4" t="s">
        <v>56</v>
      </c>
      <c r="E97" s="4" t="s">
        <v>56</v>
      </c>
      <c r="F97" s="4" t="s">
        <v>56</v>
      </c>
      <c r="G97" s="4" t="s">
        <v>56</v>
      </c>
      <c r="I97" s="4">
        <v>4</v>
      </c>
      <c r="J97" s="4">
        <v>4</v>
      </c>
      <c r="K97" s="4">
        <v>4</v>
      </c>
      <c r="L97" s="4">
        <v>4</v>
      </c>
      <c r="M97" s="4">
        <v>4</v>
      </c>
      <c r="Q97" s="4">
        <v>4</v>
      </c>
    </row>
    <row r="98" spans="1:17" ht="15.75" thickBot="1" x14ac:dyDescent="0.3">
      <c r="A98" s="5" t="s">
        <v>2804</v>
      </c>
      <c r="B98" s="4" t="s">
        <v>56</v>
      </c>
      <c r="C98" s="4" t="s">
        <v>56</v>
      </c>
      <c r="D98" s="4" t="s">
        <v>56</v>
      </c>
      <c r="E98" s="4" t="s">
        <v>56</v>
      </c>
      <c r="F98" s="4" t="s">
        <v>56</v>
      </c>
      <c r="G98" s="4" t="s">
        <v>56</v>
      </c>
      <c r="I98" s="4">
        <v>4</v>
      </c>
      <c r="J98" s="4">
        <v>4</v>
      </c>
      <c r="K98" s="4">
        <v>4</v>
      </c>
      <c r="L98" s="4">
        <v>4</v>
      </c>
      <c r="M98" s="4">
        <v>4</v>
      </c>
      <c r="Q98" s="4">
        <v>4</v>
      </c>
    </row>
    <row r="99" spans="1:17" ht="15.75" thickBot="1" x14ac:dyDescent="0.3">
      <c r="A99" s="5" t="s">
        <v>2804</v>
      </c>
      <c r="B99" s="4" t="s">
        <v>56</v>
      </c>
      <c r="C99" s="4" t="s">
        <v>56</v>
      </c>
      <c r="D99" s="4" t="s">
        <v>56</v>
      </c>
      <c r="E99" s="4" t="s">
        <v>56</v>
      </c>
      <c r="F99" s="4" t="s">
        <v>56</v>
      </c>
      <c r="G99" s="4" t="s">
        <v>56</v>
      </c>
      <c r="I99" s="4">
        <v>4</v>
      </c>
      <c r="J99" s="4">
        <v>4</v>
      </c>
      <c r="K99" s="4">
        <v>4</v>
      </c>
      <c r="L99" s="4">
        <v>4</v>
      </c>
      <c r="M99" s="4">
        <v>4</v>
      </c>
      <c r="Q99" s="4">
        <v>4</v>
      </c>
    </row>
    <row r="100" spans="1:17" x14ac:dyDescent="0.25">
      <c r="N100" s="32" t="s">
        <v>3004</v>
      </c>
    </row>
    <row r="101" spans="1:17" ht="30" x14ac:dyDescent="0.25">
      <c r="A101" s="28" t="s">
        <v>2991</v>
      </c>
      <c r="I101" s="25">
        <f>MEDIAN(I2:I99)</f>
        <v>4</v>
      </c>
      <c r="J101" s="25">
        <f t="shared" ref="J101:M101" si="0">MEDIAN(J2:J99)</f>
        <v>4</v>
      </c>
      <c r="K101" s="25">
        <f t="shared" si="0"/>
        <v>4</v>
      </c>
      <c r="L101" s="25">
        <f t="shared" si="0"/>
        <v>4</v>
      </c>
      <c r="M101" s="25">
        <f t="shared" si="0"/>
        <v>4</v>
      </c>
      <c r="N101" s="32">
        <f>AVERAGE(I101:M101)</f>
        <v>4</v>
      </c>
      <c r="Q101" s="25">
        <f>MEDIAN(Q2:Q99)</f>
        <v>4</v>
      </c>
    </row>
    <row r="102" spans="1:17" x14ac:dyDescent="0.25">
      <c r="A102" s="29" t="s">
        <v>2992</v>
      </c>
      <c r="I102" s="25">
        <f>AVERAGE(I2:I99)</f>
        <v>3.8877551020408165</v>
      </c>
      <c r="J102" s="25">
        <f t="shared" ref="J102:M102" si="1">AVERAGE(J2:J99)</f>
        <v>4.1836734693877551</v>
      </c>
      <c r="K102" s="25">
        <f t="shared" si="1"/>
        <v>3.9387755102040818</v>
      </c>
      <c r="L102" s="25">
        <f t="shared" si="1"/>
        <v>4.2346938775510203</v>
      </c>
      <c r="M102" s="25">
        <f t="shared" si="1"/>
        <v>3.8265306122448979</v>
      </c>
      <c r="N102" s="32">
        <f t="shared" ref="N102:N103" si="2">AVERAGE(I102:M102)</f>
        <v>4.0142857142857142</v>
      </c>
      <c r="Q102" s="25">
        <f>AVERAGE(Q2:Q99)</f>
        <v>4.1632653061224492</v>
      </c>
    </row>
    <row r="103" spans="1:17" x14ac:dyDescent="0.25">
      <c r="A103" s="29" t="s">
        <v>2993</v>
      </c>
      <c r="I103" s="25">
        <f>STDEV(I2:I99)</f>
        <v>0.96198520104810126</v>
      </c>
      <c r="J103" s="25">
        <f t="shared" ref="J103:M103" si="3">STDEV(J2:J99)</f>
        <v>0.93441573095595043</v>
      </c>
      <c r="K103" s="25">
        <f t="shared" si="3"/>
        <v>1.0727777465135482</v>
      </c>
      <c r="L103" s="25">
        <f t="shared" si="3"/>
        <v>0.91720126076321662</v>
      </c>
      <c r="M103" s="25">
        <f t="shared" si="3"/>
        <v>1.0747860991132352</v>
      </c>
      <c r="N103" s="32">
        <f t="shared" si="2"/>
        <v>0.9922332076788104</v>
      </c>
      <c r="Q103" s="25">
        <f>STDEV(Q2:Q99)</f>
        <v>1.0521835670565878</v>
      </c>
    </row>
  </sheetData>
  <sortState ref="A2:G99">
    <sortCondition ref="A2:A99"/>
  </sortState>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3"/>
  <sheetViews>
    <sheetView topLeftCell="A45" workbookViewId="0">
      <selection activeCell="B442" sqref="B442:I442"/>
    </sheetView>
  </sheetViews>
  <sheetFormatPr defaultRowHeight="15" x14ac:dyDescent="0.25"/>
  <cols>
    <col min="14" max="14" width="10.28515625" bestFit="1" customWidth="1"/>
    <col min="15" max="15" width="9.140625" style="15"/>
  </cols>
  <sheetData>
    <row r="1" spans="1:21" ht="195.75" thickBot="1" x14ac:dyDescent="0.3">
      <c r="A1" s="4" t="s">
        <v>2981</v>
      </c>
      <c r="B1" s="4" t="s">
        <v>2982</v>
      </c>
      <c r="C1" s="4" t="s">
        <v>2983</v>
      </c>
      <c r="D1" s="4" t="s">
        <v>2984</v>
      </c>
      <c r="E1" s="4" t="s">
        <v>2985</v>
      </c>
      <c r="F1" s="4" t="s">
        <v>2986</v>
      </c>
      <c r="G1" s="4" t="s">
        <v>2987</v>
      </c>
      <c r="I1" s="27" t="s">
        <v>2994</v>
      </c>
      <c r="J1" s="27" t="s">
        <v>2995</v>
      </c>
      <c r="K1" s="27" t="s">
        <v>2996</v>
      </c>
      <c r="L1" s="27" t="s">
        <v>2997</v>
      </c>
      <c r="M1" s="27" t="s">
        <v>2998</v>
      </c>
      <c r="N1" s="31" t="s">
        <v>2988</v>
      </c>
      <c r="O1" s="30" t="s">
        <v>2989</v>
      </c>
      <c r="P1" s="31" t="s">
        <v>2990</v>
      </c>
      <c r="Q1" s="27" t="s">
        <v>3093</v>
      </c>
      <c r="U1" t="s">
        <v>3008</v>
      </c>
    </row>
    <row r="2" spans="1:21" ht="30.75" thickBot="1" x14ac:dyDescent="0.4">
      <c r="A2" s="4" t="s">
        <v>2596</v>
      </c>
      <c r="B2" s="4" t="s">
        <v>56</v>
      </c>
      <c r="C2" s="4" t="s">
        <v>56</v>
      </c>
      <c r="D2" s="4" t="s">
        <v>57</v>
      </c>
      <c r="E2" s="4" t="s">
        <v>56</v>
      </c>
      <c r="F2" s="4" t="s">
        <v>56</v>
      </c>
      <c r="G2" s="4" t="s">
        <v>58</v>
      </c>
      <c r="I2" s="4">
        <v>4</v>
      </c>
      <c r="J2" s="4">
        <v>4</v>
      </c>
      <c r="K2" s="4">
        <v>3</v>
      </c>
      <c r="L2" s="4">
        <v>4</v>
      </c>
      <c r="M2" s="4">
        <v>4</v>
      </c>
      <c r="N2" s="25">
        <f>MEDIAN(I2:M2)</f>
        <v>4</v>
      </c>
      <c r="O2" s="32">
        <f>AVERAGE(I2:M2)</f>
        <v>3.8</v>
      </c>
      <c r="P2" s="25">
        <f>STDEV(I2:M2)</f>
        <v>0.44721359549995715</v>
      </c>
      <c r="Q2" s="4">
        <v>5</v>
      </c>
      <c r="T2" s="35" t="s">
        <v>2994</v>
      </c>
    </row>
    <row r="3" spans="1:21" ht="30.75" thickBot="1" x14ac:dyDescent="0.3">
      <c r="A3" s="4" t="s">
        <v>2596</v>
      </c>
      <c r="B3" s="4" t="s">
        <v>56</v>
      </c>
      <c r="C3" s="4" t="s">
        <v>56</v>
      </c>
      <c r="D3" s="4" t="s">
        <v>56</v>
      </c>
      <c r="E3" s="4" t="s">
        <v>57</v>
      </c>
      <c r="F3" s="4" t="s">
        <v>58</v>
      </c>
      <c r="G3" s="4" t="s">
        <v>56</v>
      </c>
      <c r="I3" s="4">
        <v>4</v>
      </c>
      <c r="J3" s="4">
        <v>4</v>
      </c>
      <c r="K3" s="4">
        <v>4</v>
      </c>
      <c r="L3" s="4">
        <v>3</v>
      </c>
      <c r="M3" s="4">
        <v>5</v>
      </c>
      <c r="N3" s="25">
        <f t="shared" ref="N3:N66" si="0">MEDIAN(I3:M3)</f>
        <v>4</v>
      </c>
      <c r="O3" s="32">
        <f t="shared" ref="O3:O66" si="1">AVERAGE(I3:M3)</f>
        <v>4</v>
      </c>
      <c r="P3" s="25">
        <f t="shared" ref="P3:P66" si="2">STDEV(I3:M3)</f>
        <v>0.70710678118654757</v>
      </c>
      <c r="Q3" s="4">
        <v>4</v>
      </c>
    </row>
    <row r="4" spans="1:21" ht="30.75" thickBot="1" x14ac:dyDescent="0.3">
      <c r="A4" s="4" t="s">
        <v>2605</v>
      </c>
      <c r="B4" s="4" t="s">
        <v>56</v>
      </c>
      <c r="C4" s="4" t="s">
        <v>57</v>
      </c>
      <c r="D4" s="4" t="s">
        <v>58</v>
      </c>
      <c r="E4" s="4" t="s">
        <v>56</v>
      </c>
      <c r="F4" s="4" t="s">
        <v>58</v>
      </c>
      <c r="G4" s="4" t="s">
        <v>56</v>
      </c>
      <c r="I4" s="4">
        <v>4</v>
      </c>
      <c r="J4" s="4">
        <v>3</v>
      </c>
      <c r="K4" s="4">
        <v>5</v>
      </c>
      <c r="L4" s="4">
        <v>4</v>
      </c>
      <c r="M4" s="4">
        <v>5</v>
      </c>
      <c r="N4" s="25">
        <f t="shared" si="0"/>
        <v>4</v>
      </c>
      <c r="O4" s="32">
        <f t="shared" si="1"/>
        <v>4.2</v>
      </c>
      <c r="P4" s="25">
        <f t="shared" si="2"/>
        <v>0.83666002653407512</v>
      </c>
      <c r="Q4" s="4">
        <v>4</v>
      </c>
    </row>
    <row r="5" spans="1:21" ht="30.75" thickBot="1" x14ac:dyDescent="0.3">
      <c r="A5" s="4" t="s">
        <v>2605</v>
      </c>
      <c r="B5" s="4" t="s">
        <v>56</v>
      </c>
      <c r="C5" s="4" t="s">
        <v>58</v>
      </c>
      <c r="D5" s="4" t="s">
        <v>57</v>
      </c>
      <c r="E5" s="4" t="s">
        <v>56</v>
      </c>
      <c r="F5" s="4" t="s">
        <v>58</v>
      </c>
      <c r="G5" s="4" t="s">
        <v>56</v>
      </c>
      <c r="I5" s="4">
        <v>4</v>
      </c>
      <c r="J5" s="4">
        <v>5</v>
      </c>
      <c r="K5" s="4">
        <v>3</v>
      </c>
      <c r="L5" s="4">
        <v>4</v>
      </c>
      <c r="M5" s="4">
        <v>5</v>
      </c>
      <c r="N5" s="25">
        <f t="shared" si="0"/>
        <v>4</v>
      </c>
      <c r="O5" s="32">
        <f t="shared" si="1"/>
        <v>4.2</v>
      </c>
      <c r="P5" s="25">
        <f t="shared" si="2"/>
        <v>0.83666002653407512</v>
      </c>
      <c r="Q5" s="4">
        <v>4</v>
      </c>
    </row>
    <row r="6" spans="1:21" ht="30.75" thickBot="1" x14ac:dyDescent="0.3">
      <c r="A6" s="4" t="s">
        <v>2606</v>
      </c>
      <c r="B6" s="4" t="s">
        <v>56</v>
      </c>
      <c r="C6" s="4" t="s">
        <v>56</v>
      </c>
      <c r="D6" s="4" t="s">
        <v>56</v>
      </c>
      <c r="E6" s="4" t="s">
        <v>58</v>
      </c>
      <c r="F6" s="4" t="s">
        <v>56</v>
      </c>
      <c r="G6" s="4" t="s">
        <v>56</v>
      </c>
      <c r="I6" s="4">
        <v>4</v>
      </c>
      <c r="J6" s="4">
        <v>4</v>
      </c>
      <c r="K6" s="4">
        <v>4</v>
      </c>
      <c r="L6" s="4">
        <v>5</v>
      </c>
      <c r="M6" s="4">
        <v>4</v>
      </c>
      <c r="N6" s="25">
        <f t="shared" si="0"/>
        <v>4</v>
      </c>
      <c r="O6" s="32">
        <f t="shared" si="1"/>
        <v>4.2</v>
      </c>
      <c r="P6" s="25">
        <f t="shared" si="2"/>
        <v>0.44721359549995793</v>
      </c>
      <c r="Q6" s="4">
        <v>4</v>
      </c>
    </row>
    <row r="7" spans="1:21" ht="21.75" thickBot="1" x14ac:dyDescent="0.4">
      <c r="A7" s="4" t="s">
        <v>2606</v>
      </c>
      <c r="B7" s="4" t="s">
        <v>56</v>
      </c>
      <c r="C7" s="4" t="s">
        <v>57</v>
      </c>
      <c r="D7" s="4" t="s">
        <v>57</v>
      </c>
      <c r="E7" s="4" t="s">
        <v>56</v>
      </c>
      <c r="F7" s="4" t="s">
        <v>57</v>
      </c>
      <c r="G7" s="4" t="s">
        <v>57</v>
      </c>
      <c r="I7" s="4">
        <v>4</v>
      </c>
      <c r="J7" s="4">
        <v>3</v>
      </c>
      <c r="K7" s="4">
        <v>3</v>
      </c>
      <c r="L7" s="4">
        <v>4</v>
      </c>
      <c r="M7" s="4">
        <v>3</v>
      </c>
      <c r="N7" s="25">
        <f t="shared" si="0"/>
        <v>3</v>
      </c>
      <c r="O7" s="32">
        <f t="shared" si="1"/>
        <v>3.4</v>
      </c>
      <c r="P7" s="25">
        <f t="shared" si="2"/>
        <v>0.54772255750516674</v>
      </c>
      <c r="Q7" s="4">
        <v>3</v>
      </c>
      <c r="T7" s="35" t="s">
        <v>2995</v>
      </c>
    </row>
    <row r="8" spans="1:21" ht="15.75" thickBot="1" x14ac:dyDescent="0.3">
      <c r="A8" s="4" t="s">
        <v>2607</v>
      </c>
      <c r="B8" s="4" t="s">
        <v>57</v>
      </c>
      <c r="C8" s="4" t="s">
        <v>56</v>
      </c>
      <c r="D8" s="4" t="s">
        <v>57</v>
      </c>
      <c r="E8" s="4" t="s">
        <v>56</v>
      </c>
      <c r="F8" s="4" t="s">
        <v>100</v>
      </c>
      <c r="G8" s="4" t="s">
        <v>57</v>
      </c>
      <c r="I8" s="4">
        <v>3</v>
      </c>
      <c r="J8" s="4">
        <v>4</v>
      </c>
      <c r="K8" s="4">
        <v>3</v>
      </c>
      <c r="L8" s="4">
        <v>4</v>
      </c>
      <c r="M8" s="4">
        <v>2</v>
      </c>
      <c r="N8" s="25">
        <f t="shared" si="0"/>
        <v>3</v>
      </c>
      <c r="O8" s="32">
        <f t="shared" si="1"/>
        <v>3.2</v>
      </c>
      <c r="P8" s="25">
        <f t="shared" si="2"/>
        <v>0.83666002653407512</v>
      </c>
      <c r="Q8" s="4">
        <v>3</v>
      </c>
    </row>
    <row r="9" spans="1:21" ht="15.75" thickBot="1" x14ac:dyDescent="0.3">
      <c r="A9" s="4" t="s">
        <v>2607</v>
      </c>
      <c r="B9" s="4" t="s">
        <v>56</v>
      </c>
      <c r="C9" s="4" t="s">
        <v>56</v>
      </c>
      <c r="D9" s="4" t="s">
        <v>57</v>
      </c>
      <c r="E9" s="4" t="s">
        <v>56</v>
      </c>
      <c r="F9" s="4" t="s">
        <v>100</v>
      </c>
      <c r="G9" s="4" t="s">
        <v>57</v>
      </c>
      <c r="I9" s="4">
        <v>4</v>
      </c>
      <c r="J9" s="4">
        <v>4</v>
      </c>
      <c r="K9" s="4">
        <v>3</v>
      </c>
      <c r="L9" s="4">
        <v>4</v>
      </c>
      <c r="M9" s="4">
        <v>2</v>
      </c>
      <c r="N9" s="25">
        <f t="shared" si="0"/>
        <v>4</v>
      </c>
      <c r="O9" s="32">
        <f t="shared" si="1"/>
        <v>3.4</v>
      </c>
      <c r="P9" s="25">
        <f t="shared" si="2"/>
        <v>0.8944271909999163</v>
      </c>
      <c r="Q9" s="4">
        <v>3</v>
      </c>
    </row>
    <row r="10" spans="1:21" ht="30.75" thickBot="1" x14ac:dyDescent="0.3">
      <c r="A10" s="4" t="s">
        <v>2608</v>
      </c>
      <c r="B10" s="4" t="s">
        <v>56</v>
      </c>
      <c r="C10" s="4" t="s">
        <v>58</v>
      </c>
      <c r="D10" s="4" t="s">
        <v>56</v>
      </c>
      <c r="E10" s="4" t="s">
        <v>57</v>
      </c>
      <c r="F10" s="4" t="s">
        <v>56</v>
      </c>
      <c r="G10" s="4" t="s">
        <v>58</v>
      </c>
      <c r="I10" s="4">
        <v>4</v>
      </c>
      <c r="J10" s="4">
        <v>5</v>
      </c>
      <c r="K10" s="4">
        <v>4</v>
      </c>
      <c r="L10" s="4">
        <v>3</v>
      </c>
      <c r="M10" s="4">
        <v>4</v>
      </c>
      <c r="N10" s="25">
        <f t="shared" si="0"/>
        <v>4</v>
      </c>
      <c r="O10" s="32">
        <f t="shared" si="1"/>
        <v>4</v>
      </c>
      <c r="P10" s="25">
        <f t="shared" si="2"/>
        <v>0.70710678118654757</v>
      </c>
      <c r="Q10" s="4">
        <v>5</v>
      </c>
    </row>
    <row r="11" spans="1:21" ht="30.75" thickBot="1" x14ac:dyDescent="0.3">
      <c r="A11" s="4" t="s">
        <v>2608</v>
      </c>
      <c r="B11" s="4" t="s">
        <v>58</v>
      </c>
      <c r="C11" s="4" t="s">
        <v>58</v>
      </c>
      <c r="D11" s="4" t="s">
        <v>56</v>
      </c>
      <c r="E11" s="4" t="s">
        <v>56</v>
      </c>
      <c r="F11" s="4" t="s">
        <v>58</v>
      </c>
      <c r="G11" s="4" t="s">
        <v>56</v>
      </c>
      <c r="I11" s="4">
        <v>5</v>
      </c>
      <c r="J11" s="4">
        <v>5</v>
      </c>
      <c r="K11" s="4">
        <v>4</v>
      </c>
      <c r="L11" s="4">
        <v>4</v>
      </c>
      <c r="M11" s="4">
        <v>5</v>
      </c>
      <c r="N11" s="25">
        <f t="shared" si="0"/>
        <v>5</v>
      </c>
      <c r="O11" s="32">
        <f t="shared" si="1"/>
        <v>4.5999999999999996</v>
      </c>
      <c r="P11" s="25">
        <f t="shared" si="2"/>
        <v>0.54772255750516674</v>
      </c>
      <c r="Q11" s="4">
        <v>4</v>
      </c>
    </row>
    <row r="12" spans="1:21" ht="30.75" thickBot="1" x14ac:dyDescent="0.3">
      <c r="A12" s="4" t="s">
        <v>2609</v>
      </c>
      <c r="B12" s="4" t="s">
        <v>56</v>
      </c>
      <c r="C12" s="4" t="s">
        <v>58</v>
      </c>
      <c r="D12" s="4" t="s">
        <v>56</v>
      </c>
      <c r="E12" s="4" t="s">
        <v>56</v>
      </c>
      <c r="F12" s="4" t="s">
        <v>58</v>
      </c>
      <c r="G12" s="4" t="s">
        <v>56</v>
      </c>
      <c r="I12" s="4">
        <v>4</v>
      </c>
      <c r="J12" s="4">
        <v>5</v>
      </c>
      <c r="K12" s="4">
        <v>4</v>
      </c>
      <c r="L12" s="4">
        <v>4</v>
      </c>
      <c r="M12" s="4">
        <v>5</v>
      </c>
      <c r="N12" s="25">
        <f t="shared" si="0"/>
        <v>4</v>
      </c>
      <c r="O12" s="32">
        <f t="shared" si="1"/>
        <v>4.4000000000000004</v>
      </c>
      <c r="P12" s="25">
        <f t="shared" si="2"/>
        <v>0.54772255750516674</v>
      </c>
      <c r="Q12" s="4">
        <v>4</v>
      </c>
    </row>
    <row r="13" spans="1:21" ht="30.75" thickBot="1" x14ac:dyDescent="0.4">
      <c r="A13" s="4" t="s">
        <v>2609</v>
      </c>
      <c r="B13" s="4" t="s">
        <v>56</v>
      </c>
      <c r="C13" s="4" t="s">
        <v>58</v>
      </c>
      <c r="D13" s="4" t="s">
        <v>56</v>
      </c>
      <c r="E13" s="4" t="s">
        <v>56</v>
      </c>
      <c r="F13" s="4" t="s">
        <v>56</v>
      </c>
      <c r="G13" s="4" t="s">
        <v>58</v>
      </c>
      <c r="I13" s="4">
        <v>4</v>
      </c>
      <c r="J13" s="4">
        <v>5</v>
      </c>
      <c r="K13" s="4">
        <v>4</v>
      </c>
      <c r="L13" s="4">
        <v>4</v>
      </c>
      <c r="M13" s="4">
        <v>4</v>
      </c>
      <c r="N13" s="25">
        <f t="shared" si="0"/>
        <v>4</v>
      </c>
      <c r="O13" s="32">
        <f t="shared" si="1"/>
        <v>4.2</v>
      </c>
      <c r="P13" s="25">
        <f t="shared" si="2"/>
        <v>0.44721359549995787</v>
      </c>
      <c r="Q13" s="4">
        <v>5</v>
      </c>
      <c r="T13" s="35" t="s">
        <v>2996</v>
      </c>
    </row>
    <row r="14" spans="1:21" ht="30.75" thickBot="1" x14ac:dyDescent="0.3">
      <c r="A14" s="4" t="s">
        <v>2610</v>
      </c>
      <c r="B14" s="4" t="s">
        <v>56</v>
      </c>
      <c r="C14" s="4" t="s">
        <v>56</v>
      </c>
      <c r="D14" s="4" t="s">
        <v>56</v>
      </c>
      <c r="E14" s="4" t="s">
        <v>58</v>
      </c>
      <c r="F14" s="4" t="s">
        <v>56</v>
      </c>
      <c r="G14" s="4" t="s">
        <v>58</v>
      </c>
      <c r="I14" s="4">
        <v>4</v>
      </c>
      <c r="J14" s="4">
        <v>4</v>
      </c>
      <c r="K14" s="4">
        <v>4</v>
      </c>
      <c r="L14" s="4">
        <v>5</v>
      </c>
      <c r="M14" s="4">
        <v>4</v>
      </c>
      <c r="N14" s="25">
        <f t="shared" si="0"/>
        <v>4</v>
      </c>
      <c r="O14" s="32">
        <f t="shared" si="1"/>
        <v>4.2</v>
      </c>
      <c r="P14" s="25">
        <f t="shared" si="2"/>
        <v>0.44721359549995793</v>
      </c>
      <c r="Q14" s="4">
        <v>5</v>
      </c>
    </row>
    <row r="15" spans="1:21" ht="30.75" thickBot="1" x14ac:dyDescent="0.3">
      <c r="A15" s="4" t="s">
        <v>2610</v>
      </c>
      <c r="B15" s="4" t="s">
        <v>56</v>
      </c>
      <c r="C15" s="4" t="s">
        <v>56</v>
      </c>
      <c r="D15" s="4" t="s">
        <v>58</v>
      </c>
      <c r="E15" s="4" t="s">
        <v>58</v>
      </c>
      <c r="F15" s="4" t="s">
        <v>56</v>
      </c>
      <c r="G15" s="4" t="s">
        <v>56</v>
      </c>
      <c r="I15" s="4">
        <v>4</v>
      </c>
      <c r="J15" s="4">
        <v>4</v>
      </c>
      <c r="K15" s="4">
        <v>5</v>
      </c>
      <c r="L15" s="4">
        <v>5</v>
      </c>
      <c r="M15" s="4">
        <v>4</v>
      </c>
      <c r="N15" s="25">
        <f t="shared" si="0"/>
        <v>4</v>
      </c>
      <c r="O15" s="32">
        <f t="shared" si="1"/>
        <v>4.4000000000000004</v>
      </c>
      <c r="P15" s="25">
        <f t="shared" si="2"/>
        <v>0.54772255750516674</v>
      </c>
      <c r="Q15" s="4">
        <v>4</v>
      </c>
    </row>
    <row r="16" spans="1:21" ht="30.75" thickBot="1" x14ac:dyDescent="0.3">
      <c r="A16" s="4" t="s">
        <v>2611</v>
      </c>
      <c r="B16" s="4" t="s">
        <v>56</v>
      </c>
      <c r="C16" s="4" t="s">
        <v>58</v>
      </c>
      <c r="D16" s="4" t="s">
        <v>58</v>
      </c>
      <c r="E16" s="4" t="s">
        <v>56</v>
      </c>
      <c r="F16" s="4" t="s">
        <v>56</v>
      </c>
      <c r="G16" s="4" t="s">
        <v>58</v>
      </c>
      <c r="I16" s="4">
        <v>4</v>
      </c>
      <c r="J16" s="4">
        <v>5</v>
      </c>
      <c r="K16" s="4">
        <v>5</v>
      </c>
      <c r="L16" s="4">
        <v>4</v>
      </c>
      <c r="M16" s="4">
        <v>4</v>
      </c>
      <c r="N16" s="25">
        <f t="shared" si="0"/>
        <v>4</v>
      </c>
      <c r="O16" s="32">
        <f t="shared" si="1"/>
        <v>4.4000000000000004</v>
      </c>
      <c r="P16" s="25">
        <f t="shared" si="2"/>
        <v>0.54772255750516674</v>
      </c>
      <c r="Q16" s="4">
        <v>5</v>
      </c>
    </row>
    <row r="17" spans="1:20" ht="30.75" thickBot="1" x14ac:dyDescent="0.3">
      <c r="A17" s="4" t="s">
        <v>2611</v>
      </c>
      <c r="B17" s="4" t="s">
        <v>56</v>
      </c>
      <c r="C17" s="4" t="s">
        <v>56</v>
      </c>
      <c r="D17" s="4" t="s">
        <v>58</v>
      </c>
      <c r="E17" s="4" t="s">
        <v>56</v>
      </c>
      <c r="F17" s="4" t="s">
        <v>58</v>
      </c>
      <c r="G17" s="4" t="s">
        <v>58</v>
      </c>
      <c r="I17" s="4">
        <v>4</v>
      </c>
      <c r="J17" s="4">
        <v>4</v>
      </c>
      <c r="K17" s="4">
        <v>5</v>
      </c>
      <c r="L17" s="4">
        <v>4</v>
      </c>
      <c r="M17" s="4">
        <v>5</v>
      </c>
      <c r="N17" s="25">
        <f t="shared" si="0"/>
        <v>4</v>
      </c>
      <c r="O17" s="32">
        <f t="shared" si="1"/>
        <v>4.4000000000000004</v>
      </c>
      <c r="P17" s="25">
        <f t="shared" si="2"/>
        <v>0.54772255750516674</v>
      </c>
      <c r="Q17" s="4">
        <v>5</v>
      </c>
    </row>
    <row r="18" spans="1:20" ht="30.75" thickBot="1" x14ac:dyDescent="0.4">
      <c r="A18" s="4" t="s">
        <v>2612</v>
      </c>
      <c r="B18" s="4" t="s">
        <v>56</v>
      </c>
      <c r="C18" s="4" t="s">
        <v>56</v>
      </c>
      <c r="D18" s="4" t="s">
        <v>58</v>
      </c>
      <c r="E18" s="4" t="s">
        <v>56</v>
      </c>
      <c r="F18" s="4" t="s">
        <v>58</v>
      </c>
      <c r="G18" s="4" t="s">
        <v>58</v>
      </c>
      <c r="I18" s="4">
        <v>4</v>
      </c>
      <c r="J18" s="4">
        <v>4</v>
      </c>
      <c r="K18" s="4">
        <v>5</v>
      </c>
      <c r="L18" s="4">
        <v>4</v>
      </c>
      <c r="M18" s="4">
        <v>5</v>
      </c>
      <c r="N18" s="25">
        <f t="shared" si="0"/>
        <v>4</v>
      </c>
      <c r="O18" s="32">
        <f t="shared" si="1"/>
        <v>4.4000000000000004</v>
      </c>
      <c r="P18" s="25">
        <f t="shared" si="2"/>
        <v>0.54772255750516674</v>
      </c>
      <c r="Q18" s="4">
        <v>5</v>
      </c>
      <c r="T18" s="35" t="s">
        <v>2997</v>
      </c>
    </row>
    <row r="19" spans="1:20" ht="30.75" thickBot="1" x14ac:dyDescent="0.3">
      <c r="A19" s="4" t="s">
        <v>2612</v>
      </c>
      <c r="B19" s="4" t="s">
        <v>58</v>
      </c>
      <c r="C19" s="4" t="s">
        <v>56</v>
      </c>
      <c r="D19" s="4" t="s">
        <v>58</v>
      </c>
      <c r="E19" s="4" t="s">
        <v>56</v>
      </c>
      <c r="F19" s="4" t="s">
        <v>58</v>
      </c>
      <c r="G19" s="4" t="s">
        <v>58</v>
      </c>
      <c r="I19" s="4">
        <v>5</v>
      </c>
      <c r="J19" s="4">
        <v>4</v>
      </c>
      <c r="K19" s="4">
        <v>5</v>
      </c>
      <c r="L19" s="4">
        <v>4</v>
      </c>
      <c r="M19" s="4">
        <v>5</v>
      </c>
      <c r="N19" s="25">
        <f t="shared" si="0"/>
        <v>5</v>
      </c>
      <c r="O19" s="32">
        <f t="shared" si="1"/>
        <v>4.5999999999999996</v>
      </c>
      <c r="P19" s="25">
        <f t="shared" si="2"/>
        <v>0.54772255750516674</v>
      </c>
      <c r="Q19" s="4">
        <v>5</v>
      </c>
    </row>
    <row r="20" spans="1:20" ht="30.75" thickBot="1" x14ac:dyDescent="0.3">
      <c r="A20" s="4" t="s">
        <v>2613</v>
      </c>
      <c r="B20" s="4" t="s">
        <v>56</v>
      </c>
      <c r="C20" s="4" t="s">
        <v>58</v>
      </c>
      <c r="D20" s="4" t="s">
        <v>56</v>
      </c>
      <c r="E20" s="4" t="s">
        <v>56</v>
      </c>
      <c r="F20" s="4" t="s">
        <v>58</v>
      </c>
      <c r="G20" s="4" t="s">
        <v>58</v>
      </c>
      <c r="I20" s="4">
        <v>4</v>
      </c>
      <c r="J20" s="4">
        <v>5</v>
      </c>
      <c r="K20" s="4">
        <v>4</v>
      </c>
      <c r="L20" s="4">
        <v>4</v>
      </c>
      <c r="M20" s="4">
        <v>5</v>
      </c>
      <c r="N20" s="25">
        <f t="shared" si="0"/>
        <v>4</v>
      </c>
      <c r="O20" s="32">
        <f t="shared" si="1"/>
        <v>4.4000000000000004</v>
      </c>
      <c r="P20" s="25">
        <f t="shared" si="2"/>
        <v>0.54772255750516674</v>
      </c>
      <c r="Q20" s="4">
        <v>5</v>
      </c>
    </row>
    <row r="21" spans="1:20" ht="30.75" thickBot="1" x14ac:dyDescent="0.3">
      <c r="A21" s="4" t="s">
        <v>2613</v>
      </c>
      <c r="B21" s="4" t="s">
        <v>56</v>
      </c>
      <c r="C21" s="4" t="s">
        <v>58</v>
      </c>
      <c r="D21" s="4" t="s">
        <v>56</v>
      </c>
      <c r="E21" s="4" t="s">
        <v>56</v>
      </c>
      <c r="F21" s="4" t="s">
        <v>58</v>
      </c>
      <c r="G21" s="4" t="s">
        <v>58</v>
      </c>
      <c r="I21" s="4">
        <v>4</v>
      </c>
      <c r="J21" s="4">
        <v>5</v>
      </c>
      <c r="K21" s="4">
        <v>4</v>
      </c>
      <c r="L21" s="4">
        <v>4</v>
      </c>
      <c r="M21" s="4">
        <v>5</v>
      </c>
      <c r="N21" s="25">
        <f t="shared" si="0"/>
        <v>4</v>
      </c>
      <c r="O21" s="32">
        <f t="shared" si="1"/>
        <v>4.4000000000000004</v>
      </c>
      <c r="P21" s="25">
        <f t="shared" si="2"/>
        <v>0.54772255750516674</v>
      </c>
      <c r="Q21" s="4">
        <v>5</v>
      </c>
    </row>
    <row r="22" spans="1:20" ht="30.75" thickBot="1" x14ac:dyDescent="0.3">
      <c r="A22" s="4" t="s">
        <v>2614</v>
      </c>
      <c r="B22" s="4" t="s">
        <v>56</v>
      </c>
      <c r="C22" s="4" t="s">
        <v>58</v>
      </c>
      <c r="D22" s="4" t="s">
        <v>56</v>
      </c>
      <c r="E22" s="4" t="s">
        <v>56</v>
      </c>
      <c r="F22" s="4" t="s">
        <v>56</v>
      </c>
      <c r="G22" s="4" t="s">
        <v>58</v>
      </c>
      <c r="I22" s="4">
        <v>4</v>
      </c>
      <c r="J22" s="4">
        <v>5</v>
      </c>
      <c r="K22" s="4">
        <v>4</v>
      </c>
      <c r="L22" s="4">
        <v>4</v>
      </c>
      <c r="M22" s="4">
        <v>4</v>
      </c>
      <c r="N22" s="25">
        <f t="shared" si="0"/>
        <v>4</v>
      </c>
      <c r="O22" s="32">
        <f t="shared" si="1"/>
        <v>4.2</v>
      </c>
      <c r="P22" s="25">
        <f t="shared" si="2"/>
        <v>0.44721359549995787</v>
      </c>
      <c r="Q22" s="4">
        <v>5</v>
      </c>
    </row>
    <row r="23" spans="1:20" ht="30.75" thickBot="1" x14ac:dyDescent="0.4">
      <c r="A23" s="4" t="s">
        <v>2614</v>
      </c>
      <c r="B23" s="4" t="s">
        <v>56</v>
      </c>
      <c r="C23" s="4" t="s">
        <v>58</v>
      </c>
      <c r="D23" s="4" t="s">
        <v>56</v>
      </c>
      <c r="E23" s="4" t="s">
        <v>56</v>
      </c>
      <c r="F23" s="4" t="s">
        <v>56</v>
      </c>
      <c r="G23" s="4" t="s">
        <v>58</v>
      </c>
      <c r="I23" s="4">
        <v>4</v>
      </c>
      <c r="J23" s="4">
        <v>5</v>
      </c>
      <c r="K23" s="4">
        <v>4</v>
      </c>
      <c r="L23" s="4">
        <v>4</v>
      </c>
      <c r="M23" s="4">
        <v>4</v>
      </c>
      <c r="N23" s="25">
        <f t="shared" si="0"/>
        <v>4</v>
      </c>
      <c r="O23" s="32">
        <f t="shared" si="1"/>
        <v>4.2</v>
      </c>
      <c r="P23" s="25">
        <f t="shared" si="2"/>
        <v>0.44721359549995787</v>
      </c>
      <c r="Q23" s="4">
        <v>5</v>
      </c>
      <c r="T23" s="35" t="s">
        <v>2998</v>
      </c>
    </row>
    <row r="24" spans="1:20" ht="30.75" thickBot="1" x14ac:dyDescent="0.3">
      <c r="A24" s="4" t="s">
        <v>2597</v>
      </c>
      <c r="B24" s="4" t="s">
        <v>56</v>
      </c>
      <c r="C24" s="4" t="s">
        <v>56</v>
      </c>
      <c r="D24" s="4" t="s">
        <v>58</v>
      </c>
      <c r="E24" s="4" t="s">
        <v>56</v>
      </c>
      <c r="F24" s="4" t="s">
        <v>56</v>
      </c>
      <c r="G24" s="4" t="s">
        <v>58</v>
      </c>
      <c r="I24" s="4">
        <v>4</v>
      </c>
      <c r="J24" s="4">
        <v>4</v>
      </c>
      <c r="K24" s="4">
        <v>5</v>
      </c>
      <c r="L24" s="4">
        <v>4</v>
      </c>
      <c r="M24" s="4">
        <v>4</v>
      </c>
      <c r="N24" s="25">
        <f t="shared" si="0"/>
        <v>4</v>
      </c>
      <c r="O24" s="32">
        <f t="shared" si="1"/>
        <v>4.2</v>
      </c>
      <c r="P24" s="25">
        <f t="shared" si="2"/>
        <v>0.44721359549995793</v>
      </c>
      <c r="Q24" s="4">
        <v>5</v>
      </c>
    </row>
    <row r="25" spans="1:20" ht="30.75" thickBot="1" x14ac:dyDescent="0.3">
      <c r="A25" s="4" t="s">
        <v>2597</v>
      </c>
      <c r="B25" s="4" t="s">
        <v>56</v>
      </c>
      <c r="C25" s="4" t="s">
        <v>56</v>
      </c>
      <c r="D25" s="4" t="s">
        <v>58</v>
      </c>
      <c r="E25" s="4" t="s">
        <v>56</v>
      </c>
      <c r="F25" s="4" t="s">
        <v>58</v>
      </c>
      <c r="G25" s="4" t="s">
        <v>56</v>
      </c>
      <c r="I25" s="4">
        <v>4</v>
      </c>
      <c r="J25" s="4">
        <v>4</v>
      </c>
      <c r="K25" s="4">
        <v>5</v>
      </c>
      <c r="L25" s="4">
        <v>4</v>
      </c>
      <c r="M25" s="4">
        <v>5</v>
      </c>
      <c r="N25" s="25">
        <f t="shared" si="0"/>
        <v>4</v>
      </c>
      <c r="O25" s="32">
        <f t="shared" si="1"/>
        <v>4.4000000000000004</v>
      </c>
      <c r="P25" s="25">
        <f t="shared" si="2"/>
        <v>0.54772255750516674</v>
      </c>
      <c r="Q25" s="4">
        <v>4</v>
      </c>
    </row>
    <row r="26" spans="1:20" ht="15.75" thickBot="1" x14ac:dyDescent="0.3">
      <c r="A26" s="4" t="s">
        <v>2615</v>
      </c>
      <c r="B26" s="4" t="s">
        <v>56</v>
      </c>
      <c r="C26" s="4" t="s">
        <v>56</v>
      </c>
      <c r="D26" s="4" t="s">
        <v>57</v>
      </c>
      <c r="E26" s="4" t="s">
        <v>56</v>
      </c>
      <c r="F26" s="4" t="s">
        <v>57</v>
      </c>
      <c r="G26" s="4" t="s">
        <v>56</v>
      </c>
      <c r="I26" s="4">
        <v>4</v>
      </c>
      <c r="J26" s="4">
        <v>4</v>
      </c>
      <c r="K26" s="4">
        <v>3</v>
      </c>
      <c r="L26" s="4">
        <v>4</v>
      </c>
      <c r="M26" s="4">
        <v>3</v>
      </c>
      <c r="N26" s="25">
        <f t="shared" si="0"/>
        <v>4</v>
      </c>
      <c r="O26" s="32">
        <f t="shared" si="1"/>
        <v>3.6</v>
      </c>
      <c r="P26" s="25">
        <f t="shared" si="2"/>
        <v>0.54772255750516674</v>
      </c>
      <c r="Q26" s="4">
        <v>4</v>
      </c>
    </row>
    <row r="27" spans="1:20" ht="15.75" thickBot="1" x14ac:dyDescent="0.3">
      <c r="A27" s="4" t="s">
        <v>2615</v>
      </c>
      <c r="B27" s="4" t="s">
        <v>56</v>
      </c>
      <c r="C27" s="4" t="s">
        <v>56</v>
      </c>
      <c r="D27" s="4" t="s">
        <v>56</v>
      </c>
      <c r="E27" s="4" t="s">
        <v>56</v>
      </c>
      <c r="F27" s="4" t="s">
        <v>56</v>
      </c>
      <c r="G27" s="4" t="s">
        <v>56</v>
      </c>
      <c r="I27" s="4">
        <v>4</v>
      </c>
      <c r="J27" s="4">
        <v>4</v>
      </c>
      <c r="K27" s="4">
        <v>4</v>
      </c>
      <c r="L27" s="4">
        <v>4</v>
      </c>
      <c r="M27" s="4">
        <v>4</v>
      </c>
      <c r="N27" s="25">
        <f t="shared" si="0"/>
        <v>4</v>
      </c>
      <c r="O27" s="32">
        <f t="shared" si="1"/>
        <v>4</v>
      </c>
      <c r="P27" s="25">
        <f t="shared" si="2"/>
        <v>0</v>
      </c>
      <c r="Q27" s="4">
        <v>4</v>
      </c>
    </row>
    <row r="28" spans="1:20" ht="30.75" thickBot="1" x14ac:dyDescent="0.3">
      <c r="A28" s="4" t="s">
        <v>2616</v>
      </c>
      <c r="B28" s="4" t="s">
        <v>56</v>
      </c>
      <c r="C28" s="4" t="s">
        <v>56</v>
      </c>
      <c r="D28" s="4" t="s">
        <v>56</v>
      </c>
      <c r="E28" s="4" t="s">
        <v>58</v>
      </c>
      <c r="F28" s="4" t="s">
        <v>57</v>
      </c>
      <c r="G28" s="4" t="s">
        <v>56</v>
      </c>
      <c r="I28" s="4">
        <v>4</v>
      </c>
      <c r="J28" s="4">
        <v>4</v>
      </c>
      <c r="K28" s="4">
        <v>4</v>
      </c>
      <c r="L28" s="4">
        <v>5</v>
      </c>
      <c r="M28" s="4">
        <v>3</v>
      </c>
      <c r="N28" s="25">
        <f t="shared" si="0"/>
        <v>4</v>
      </c>
      <c r="O28" s="32">
        <f t="shared" si="1"/>
        <v>4</v>
      </c>
      <c r="P28" s="25">
        <f t="shared" si="2"/>
        <v>0.70710678118654757</v>
      </c>
      <c r="Q28" s="4">
        <v>4</v>
      </c>
    </row>
    <row r="29" spans="1:20" ht="21.75" thickBot="1" x14ac:dyDescent="0.4">
      <c r="A29" s="4" t="s">
        <v>2616</v>
      </c>
      <c r="B29" s="4" t="s">
        <v>56</v>
      </c>
      <c r="C29" s="4" t="s">
        <v>56</v>
      </c>
      <c r="D29" s="4" t="s">
        <v>56</v>
      </c>
      <c r="E29" s="4" t="s">
        <v>56</v>
      </c>
      <c r="F29" s="4" t="s">
        <v>56</v>
      </c>
      <c r="G29" s="4" t="s">
        <v>56</v>
      </c>
      <c r="I29" s="4">
        <v>4</v>
      </c>
      <c r="J29" s="4">
        <v>4</v>
      </c>
      <c r="K29" s="4">
        <v>4</v>
      </c>
      <c r="L29" s="4">
        <v>4</v>
      </c>
      <c r="M29" s="4">
        <v>4</v>
      </c>
      <c r="N29" s="25">
        <f t="shared" si="0"/>
        <v>4</v>
      </c>
      <c r="O29" s="32">
        <f t="shared" si="1"/>
        <v>4</v>
      </c>
      <c r="P29" s="25">
        <f t="shared" si="2"/>
        <v>0</v>
      </c>
      <c r="Q29" s="4">
        <v>4</v>
      </c>
      <c r="T29" s="35" t="s">
        <v>2999</v>
      </c>
    </row>
    <row r="30" spans="1:20" ht="30.75" thickBot="1" x14ac:dyDescent="0.3">
      <c r="A30" s="4" t="s">
        <v>2617</v>
      </c>
      <c r="B30" s="4" t="s">
        <v>56</v>
      </c>
      <c r="C30" s="4" t="s">
        <v>58</v>
      </c>
      <c r="D30" s="4" t="s">
        <v>56</v>
      </c>
      <c r="E30" s="4" t="s">
        <v>58</v>
      </c>
      <c r="F30" s="4" t="s">
        <v>56</v>
      </c>
      <c r="G30" s="4" t="s">
        <v>58</v>
      </c>
      <c r="I30" s="4">
        <v>4</v>
      </c>
      <c r="J30" s="4">
        <v>5</v>
      </c>
      <c r="K30" s="4">
        <v>4</v>
      </c>
      <c r="L30" s="4">
        <v>5</v>
      </c>
      <c r="M30" s="4">
        <v>4</v>
      </c>
      <c r="N30" s="25">
        <f t="shared" si="0"/>
        <v>4</v>
      </c>
      <c r="O30" s="32">
        <f t="shared" si="1"/>
        <v>4.4000000000000004</v>
      </c>
      <c r="P30" s="25">
        <f t="shared" si="2"/>
        <v>0.54772255750516674</v>
      </c>
      <c r="Q30" s="4">
        <v>5</v>
      </c>
    </row>
    <row r="31" spans="1:20" ht="30.75" thickBot="1" x14ac:dyDescent="0.3">
      <c r="A31" s="4" t="s">
        <v>2617</v>
      </c>
      <c r="B31" s="4" t="s">
        <v>56</v>
      </c>
      <c r="C31" s="4" t="s">
        <v>58</v>
      </c>
      <c r="D31" s="4" t="s">
        <v>56</v>
      </c>
      <c r="E31" s="4" t="s">
        <v>58</v>
      </c>
      <c r="F31" s="4" t="s">
        <v>58</v>
      </c>
      <c r="G31" s="4" t="s">
        <v>56</v>
      </c>
      <c r="I31" s="4">
        <v>4</v>
      </c>
      <c r="J31" s="4">
        <v>5</v>
      </c>
      <c r="K31" s="4">
        <v>4</v>
      </c>
      <c r="L31" s="4">
        <v>5</v>
      </c>
      <c r="M31" s="4">
        <v>5</v>
      </c>
      <c r="N31" s="25">
        <f t="shared" si="0"/>
        <v>5</v>
      </c>
      <c r="O31" s="32">
        <f t="shared" si="1"/>
        <v>4.5999999999999996</v>
      </c>
      <c r="P31" s="25">
        <f t="shared" si="2"/>
        <v>0.54772255750516674</v>
      </c>
      <c r="Q31" s="4">
        <v>4</v>
      </c>
    </row>
    <row r="32" spans="1:20" ht="30.75" thickBot="1" x14ac:dyDescent="0.3">
      <c r="A32" s="4" t="s">
        <v>2618</v>
      </c>
      <c r="B32" s="4" t="s">
        <v>56</v>
      </c>
      <c r="C32" s="4" t="s">
        <v>56</v>
      </c>
      <c r="D32" s="4" t="s">
        <v>56</v>
      </c>
      <c r="E32" s="4" t="s">
        <v>58</v>
      </c>
      <c r="F32" s="4" t="s">
        <v>56</v>
      </c>
      <c r="G32" s="4" t="s">
        <v>58</v>
      </c>
      <c r="I32" s="4">
        <v>4</v>
      </c>
      <c r="J32" s="4">
        <v>4</v>
      </c>
      <c r="K32" s="4">
        <v>4</v>
      </c>
      <c r="L32" s="4">
        <v>5</v>
      </c>
      <c r="M32" s="4">
        <v>4</v>
      </c>
      <c r="N32" s="25">
        <f t="shared" si="0"/>
        <v>4</v>
      </c>
      <c r="O32" s="32">
        <f t="shared" si="1"/>
        <v>4.2</v>
      </c>
      <c r="P32" s="25">
        <f t="shared" si="2"/>
        <v>0.44721359549995793</v>
      </c>
      <c r="Q32" s="4">
        <v>5</v>
      </c>
    </row>
    <row r="33" spans="1:22" ht="30.75" thickBot="1" x14ac:dyDescent="0.3">
      <c r="A33" s="4" t="s">
        <v>2618</v>
      </c>
      <c r="B33" s="4" t="s">
        <v>58</v>
      </c>
      <c r="C33" s="4" t="s">
        <v>56</v>
      </c>
      <c r="D33" s="4" t="s">
        <v>56</v>
      </c>
      <c r="E33" s="4" t="s">
        <v>56</v>
      </c>
      <c r="F33" s="4" t="s">
        <v>56</v>
      </c>
      <c r="G33" s="4" t="s">
        <v>56</v>
      </c>
      <c r="I33" s="4">
        <v>5</v>
      </c>
      <c r="J33" s="4">
        <v>4</v>
      </c>
      <c r="K33" s="4">
        <v>4</v>
      </c>
      <c r="L33" s="4">
        <v>4</v>
      </c>
      <c r="M33" s="4">
        <v>4</v>
      </c>
      <c r="N33" s="25">
        <f t="shared" si="0"/>
        <v>4</v>
      </c>
      <c r="O33" s="32">
        <f t="shared" si="1"/>
        <v>4.2</v>
      </c>
      <c r="P33" s="25">
        <f t="shared" si="2"/>
        <v>0.44721359549995787</v>
      </c>
      <c r="Q33" s="4">
        <v>4</v>
      </c>
    </row>
    <row r="34" spans="1:22" ht="15.75" thickBot="1" x14ac:dyDescent="0.3">
      <c r="A34" s="4" t="s">
        <v>2619</v>
      </c>
      <c r="B34" s="4" t="s">
        <v>57</v>
      </c>
      <c r="C34" s="4" t="s">
        <v>56</v>
      </c>
      <c r="D34" s="4" t="s">
        <v>100</v>
      </c>
      <c r="E34" s="4" t="s">
        <v>57</v>
      </c>
      <c r="F34" s="4" t="s">
        <v>56</v>
      </c>
      <c r="G34" s="4" t="s">
        <v>57</v>
      </c>
      <c r="I34" s="4">
        <v>3</v>
      </c>
      <c r="J34" s="4">
        <v>4</v>
      </c>
      <c r="K34" s="4">
        <v>2</v>
      </c>
      <c r="L34" s="4">
        <v>3</v>
      </c>
      <c r="M34" s="4">
        <v>4</v>
      </c>
      <c r="N34" s="25">
        <f t="shared" si="0"/>
        <v>3</v>
      </c>
      <c r="O34" s="32">
        <f t="shared" si="1"/>
        <v>3.2</v>
      </c>
      <c r="P34" s="25">
        <f t="shared" si="2"/>
        <v>0.83666002653407512</v>
      </c>
      <c r="Q34" s="4">
        <v>3</v>
      </c>
    </row>
    <row r="35" spans="1:22" ht="15.75" thickBot="1" x14ac:dyDescent="0.3">
      <c r="A35" s="4" t="s">
        <v>2619</v>
      </c>
      <c r="B35" s="4" t="s">
        <v>56</v>
      </c>
      <c r="C35" s="4" t="s">
        <v>100</v>
      </c>
      <c r="D35" s="4" t="s">
        <v>56</v>
      </c>
      <c r="E35" s="4" t="s">
        <v>57</v>
      </c>
      <c r="F35" s="4" t="s">
        <v>56</v>
      </c>
      <c r="G35" s="4" t="s">
        <v>56</v>
      </c>
      <c r="I35" s="4">
        <v>4</v>
      </c>
      <c r="J35" s="4">
        <v>2</v>
      </c>
      <c r="K35" s="4">
        <v>4</v>
      </c>
      <c r="L35" s="4">
        <v>3</v>
      </c>
      <c r="M35" s="4">
        <v>4</v>
      </c>
      <c r="N35" s="25">
        <f t="shared" si="0"/>
        <v>4</v>
      </c>
      <c r="O35" s="32">
        <f t="shared" si="1"/>
        <v>3.4</v>
      </c>
      <c r="P35" s="25">
        <f t="shared" si="2"/>
        <v>0.8944271909999163</v>
      </c>
      <c r="Q35" s="4">
        <v>4</v>
      </c>
    </row>
    <row r="36" spans="1:22" ht="30.75" thickBot="1" x14ac:dyDescent="0.35">
      <c r="A36" s="4" t="s">
        <v>2620</v>
      </c>
      <c r="B36" s="4" t="s">
        <v>58</v>
      </c>
      <c r="C36" s="4" t="s">
        <v>56</v>
      </c>
      <c r="D36" s="4" t="s">
        <v>56</v>
      </c>
      <c r="E36" s="4" t="s">
        <v>58</v>
      </c>
      <c r="F36" s="4" t="s">
        <v>56</v>
      </c>
      <c r="G36" s="4" t="s">
        <v>58</v>
      </c>
      <c r="I36" s="4">
        <v>5</v>
      </c>
      <c r="J36" s="4">
        <v>4</v>
      </c>
      <c r="K36" s="4">
        <v>4</v>
      </c>
      <c r="L36" s="4">
        <v>5</v>
      </c>
      <c r="M36" s="4">
        <v>4</v>
      </c>
      <c r="N36" s="25">
        <f t="shared" si="0"/>
        <v>4</v>
      </c>
      <c r="O36" s="32">
        <f t="shared" si="1"/>
        <v>4.4000000000000004</v>
      </c>
      <c r="P36" s="25">
        <f t="shared" si="2"/>
        <v>0.54772255750516674</v>
      </c>
      <c r="Q36" s="4">
        <v>5</v>
      </c>
      <c r="V36" s="36" t="s">
        <v>3009</v>
      </c>
    </row>
    <row r="37" spans="1:22" ht="30.75" thickBot="1" x14ac:dyDescent="0.3">
      <c r="A37" s="4" t="s">
        <v>2620</v>
      </c>
      <c r="B37" s="4" t="s">
        <v>56</v>
      </c>
      <c r="C37" s="4" t="s">
        <v>58</v>
      </c>
      <c r="D37" s="4" t="s">
        <v>58</v>
      </c>
      <c r="E37" s="4" t="s">
        <v>58</v>
      </c>
      <c r="F37" s="4" t="s">
        <v>58</v>
      </c>
      <c r="G37" s="4" t="s">
        <v>58</v>
      </c>
      <c r="I37" s="4">
        <v>4</v>
      </c>
      <c r="J37" s="4">
        <v>5</v>
      </c>
      <c r="K37" s="4">
        <v>5</v>
      </c>
      <c r="L37" s="4">
        <v>5</v>
      </c>
      <c r="M37" s="4">
        <v>5</v>
      </c>
      <c r="N37" s="25">
        <f t="shared" si="0"/>
        <v>5</v>
      </c>
      <c r="O37" s="32">
        <f t="shared" si="1"/>
        <v>4.8</v>
      </c>
      <c r="P37" s="25">
        <f t="shared" si="2"/>
        <v>0.44721359549995787</v>
      </c>
      <c r="Q37" s="4">
        <v>5</v>
      </c>
    </row>
    <row r="38" spans="1:22" ht="21.75" thickBot="1" x14ac:dyDescent="0.4">
      <c r="A38" s="4" t="s">
        <v>2621</v>
      </c>
      <c r="B38" s="4" t="s">
        <v>56</v>
      </c>
      <c r="C38" s="4" t="s">
        <v>57</v>
      </c>
      <c r="D38" s="4" t="s">
        <v>56</v>
      </c>
      <c r="E38" s="4" t="s">
        <v>100</v>
      </c>
      <c r="F38" s="4" t="s">
        <v>56</v>
      </c>
      <c r="G38" s="4" t="s">
        <v>56</v>
      </c>
      <c r="I38" s="4">
        <v>4</v>
      </c>
      <c r="J38" s="4">
        <v>3</v>
      </c>
      <c r="K38" s="4">
        <v>4</v>
      </c>
      <c r="L38" s="4">
        <v>2</v>
      </c>
      <c r="M38" s="4">
        <v>4</v>
      </c>
      <c r="N38" s="25">
        <f t="shared" si="0"/>
        <v>4</v>
      </c>
      <c r="O38" s="32">
        <f t="shared" si="1"/>
        <v>3.4</v>
      </c>
      <c r="P38" s="25">
        <f t="shared" si="2"/>
        <v>0.8944271909999163</v>
      </c>
      <c r="Q38" s="4">
        <v>4</v>
      </c>
      <c r="T38" s="35" t="s">
        <v>3010</v>
      </c>
    </row>
    <row r="39" spans="1:22" ht="30.75" thickBot="1" x14ac:dyDescent="0.3">
      <c r="A39" s="4" t="s">
        <v>2621</v>
      </c>
      <c r="B39" s="4" t="s">
        <v>58</v>
      </c>
      <c r="C39" s="4" t="s">
        <v>58</v>
      </c>
      <c r="D39" s="4" t="s">
        <v>58</v>
      </c>
      <c r="E39" s="4" t="s">
        <v>58</v>
      </c>
      <c r="F39" s="4" t="s">
        <v>58</v>
      </c>
      <c r="G39" s="4" t="s">
        <v>58</v>
      </c>
      <c r="I39" s="4">
        <v>5</v>
      </c>
      <c r="J39" s="4">
        <v>5</v>
      </c>
      <c r="K39" s="4">
        <v>5</v>
      </c>
      <c r="L39" s="4">
        <v>5</v>
      </c>
      <c r="M39" s="4">
        <v>5</v>
      </c>
      <c r="N39" s="25">
        <f t="shared" si="0"/>
        <v>5</v>
      </c>
      <c r="O39" s="32">
        <f t="shared" si="1"/>
        <v>5</v>
      </c>
      <c r="P39" s="25">
        <f t="shared" si="2"/>
        <v>0</v>
      </c>
      <c r="Q39" s="4">
        <v>5</v>
      </c>
    </row>
    <row r="40" spans="1:22" ht="15.75" thickBot="1" x14ac:dyDescent="0.3">
      <c r="A40" s="4" t="s">
        <v>2622</v>
      </c>
      <c r="B40" s="4" t="s">
        <v>57</v>
      </c>
      <c r="C40" s="4" t="s">
        <v>56</v>
      </c>
      <c r="D40" s="4" t="s">
        <v>57</v>
      </c>
      <c r="E40" s="4" t="s">
        <v>56</v>
      </c>
      <c r="F40" s="4" t="s">
        <v>57</v>
      </c>
      <c r="G40" s="4" t="s">
        <v>56</v>
      </c>
      <c r="I40" s="4">
        <v>3</v>
      </c>
      <c r="J40" s="4">
        <v>4</v>
      </c>
      <c r="K40" s="4">
        <v>3</v>
      </c>
      <c r="L40" s="4">
        <v>4</v>
      </c>
      <c r="M40" s="4">
        <v>3</v>
      </c>
      <c r="N40" s="25">
        <f t="shared" si="0"/>
        <v>3</v>
      </c>
      <c r="O40" s="32">
        <f t="shared" si="1"/>
        <v>3.4</v>
      </c>
      <c r="P40" s="25">
        <f t="shared" si="2"/>
        <v>0.54772255750516674</v>
      </c>
      <c r="Q40" s="4">
        <v>4</v>
      </c>
    </row>
    <row r="41" spans="1:22" ht="15.75" thickBot="1" x14ac:dyDescent="0.3">
      <c r="A41" s="4" t="s">
        <v>2622</v>
      </c>
      <c r="B41" s="4" t="s">
        <v>57</v>
      </c>
      <c r="C41" s="4" t="s">
        <v>56</v>
      </c>
      <c r="D41" s="4" t="s">
        <v>57</v>
      </c>
      <c r="E41" s="4" t="s">
        <v>56</v>
      </c>
      <c r="F41" s="4" t="s">
        <v>57</v>
      </c>
      <c r="G41" s="4" t="s">
        <v>56</v>
      </c>
      <c r="I41" s="4">
        <v>3</v>
      </c>
      <c r="J41" s="4">
        <v>4</v>
      </c>
      <c r="K41" s="4">
        <v>3</v>
      </c>
      <c r="L41" s="4">
        <v>4</v>
      </c>
      <c r="M41" s="4">
        <v>3</v>
      </c>
      <c r="N41" s="25">
        <f t="shared" si="0"/>
        <v>3</v>
      </c>
      <c r="O41" s="32">
        <f t="shared" si="1"/>
        <v>3.4</v>
      </c>
      <c r="P41" s="25">
        <f t="shared" si="2"/>
        <v>0.54772255750516674</v>
      </c>
      <c r="Q41" s="4">
        <v>4</v>
      </c>
    </row>
    <row r="42" spans="1:22" ht="15.75" thickBot="1" x14ac:dyDescent="0.3">
      <c r="A42" s="4" t="s">
        <v>2623</v>
      </c>
      <c r="B42" s="4" t="s">
        <v>57</v>
      </c>
      <c r="C42" s="4" t="s">
        <v>56</v>
      </c>
      <c r="D42" s="4" t="s">
        <v>57</v>
      </c>
      <c r="E42" s="4" t="s">
        <v>56</v>
      </c>
      <c r="F42" s="4" t="s">
        <v>57</v>
      </c>
      <c r="G42" s="4" t="s">
        <v>56</v>
      </c>
      <c r="I42" s="4">
        <v>3</v>
      </c>
      <c r="J42" s="4">
        <v>4</v>
      </c>
      <c r="K42" s="4">
        <v>3</v>
      </c>
      <c r="L42" s="4">
        <v>4</v>
      </c>
      <c r="M42" s="4">
        <v>3</v>
      </c>
      <c r="N42" s="25">
        <f t="shared" si="0"/>
        <v>3</v>
      </c>
      <c r="O42" s="32">
        <f t="shared" si="1"/>
        <v>3.4</v>
      </c>
      <c r="P42" s="25">
        <f t="shared" si="2"/>
        <v>0.54772255750516674</v>
      </c>
      <c r="Q42" s="4">
        <v>4</v>
      </c>
    </row>
    <row r="43" spans="1:22" ht="21.75" thickBot="1" x14ac:dyDescent="0.4">
      <c r="A43" s="4" t="s">
        <v>2623</v>
      </c>
      <c r="B43" s="4" t="s">
        <v>57</v>
      </c>
      <c r="C43" s="4" t="s">
        <v>56</v>
      </c>
      <c r="D43" s="4" t="s">
        <v>57</v>
      </c>
      <c r="E43" s="4" t="s">
        <v>56</v>
      </c>
      <c r="F43" s="4" t="s">
        <v>57</v>
      </c>
      <c r="G43" s="4" t="s">
        <v>56</v>
      </c>
      <c r="I43" s="4">
        <v>3</v>
      </c>
      <c r="J43" s="4">
        <v>4</v>
      </c>
      <c r="K43" s="4">
        <v>3</v>
      </c>
      <c r="L43" s="4">
        <v>4</v>
      </c>
      <c r="M43" s="4">
        <v>3</v>
      </c>
      <c r="N43" s="25">
        <f t="shared" si="0"/>
        <v>3</v>
      </c>
      <c r="O43" s="32">
        <f t="shared" si="1"/>
        <v>3.4</v>
      </c>
      <c r="P43" s="25">
        <f t="shared" si="2"/>
        <v>0.54772255750516674</v>
      </c>
      <c r="Q43" s="4">
        <v>4</v>
      </c>
      <c r="T43" s="35" t="s">
        <v>3011</v>
      </c>
    </row>
    <row r="44" spans="1:22" ht="30.75" thickBot="1" x14ac:dyDescent="0.3">
      <c r="A44" s="4" t="s">
        <v>2598</v>
      </c>
      <c r="B44" s="4" t="s">
        <v>100</v>
      </c>
      <c r="C44" s="4" t="s">
        <v>101</v>
      </c>
      <c r="D44" s="4" t="s">
        <v>100</v>
      </c>
      <c r="E44" s="4" t="s">
        <v>57</v>
      </c>
      <c r="F44" s="4" t="s">
        <v>100</v>
      </c>
      <c r="G44" s="4" t="s">
        <v>101</v>
      </c>
      <c r="I44" s="4">
        <v>2</v>
      </c>
      <c r="J44" s="4">
        <v>1</v>
      </c>
      <c r="K44" s="4">
        <v>2</v>
      </c>
      <c r="L44" s="4">
        <v>3</v>
      </c>
      <c r="M44" s="4">
        <v>2</v>
      </c>
      <c r="N44" s="25">
        <f t="shared" si="0"/>
        <v>2</v>
      </c>
      <c r="O44" s="32">
        <f t="shared" si="1"/>
        <v>2</v>
      </c>
      <c r="P44" s="25">
        <f t="shared" si="2"/>
        <v>0.70710678118654757</v>
      </c>
      <c r="Q44" s="4">
        <v>1</v>
      </c>
    </row>
    <row r="45" spans="1:22" ht="30.75" thickBot="1" x14ac:dyDescent="0.3">
      <c r="A45" s="4" t="s">
        <v>2598</v>
      </c>
      <c r="B45" s="4" t="s">
        <v>57</v>
      </c>
      <c r="C45" s="4" t="s">
        <v>56</v>
      </c>
      <c r="D45" s="4" t="s">
        <v>58</v>
      </c>
      <c r="E45" s="4" t="s">
        <v>56</v>
      </c>
      <c r="F45" s="4" t="s">
        <v>58</v>
      </c>
      <c r="G45" s="4" t="s">
        <v>56</v>
      </c>
      <c r="I45" s="4">
        <v>3</v>
      </c>
      <c r="J45" s="4">
        <v>4</v>
      </c>
      <c r="K45" s="4">
        <v>5</v>
      </c>
      <c r="L45" s="4">
        <v>4</v>
      </c>
      <c r="M45" s="4">
        <v>5</v>
      </c>
      <c r="N45" s="25">
        <f t="shared" si="0"/>
        <v>4</v>
      </c>
      <c r="O45" s="32">
        <f t="shared" si="1"/>
        <v>4.2</v>
      </c>
      <c r="P45" s="25">
        <f t="shared" si="2"/>
        <v>0.83666002653407512</v>
      </c>
      <c r="Q45" s="4">
        <v>4</v>
      </c>
    </row>
    <row r="46" spans="1:22" ht="30.75" thickBot="1" x14ac:dyDescent="0.3">
      <c r="A46" s="4" t="s">
        <v>2625</v>
      </c>
      <c r="B46" s="4" t="s">
        <v>58</v>
      </c>
      <c r="C46" s="4" t="s">
        <v>58</v>
      </c>
      <c r="D46" s="4" t="s">
        <v>58</v>
      </c>
      <c r="E46" s="4" t="s">
        <v>58</v>
      </c>
      <c r="F46" s="4" t="s">
        <v>58</v>
      </c>
      <c r="G46" s="4" t="s">
        <v>58</v>
      </c>
      <c r="I46" s="4">
        <v>5</v>
      </c>
      <c r="J46" s="4">
        <v>5</v>
      </c>
      <c r="K46" s="4">
        <v>5</v>
      </c>
      <c r="L46" s="4">
        <v>5</v>
      </c>
      <c r="M46" s="4">
        <v>5</v>
      </c>
      <c r="N46" s="25">
        <f t="shared" si="0"/>
        <v>5</v>
      </c>
      <c r="O46" s="32">
        <f t="shared" si="1"/>
        <v>5</v>
      </c>
      <c r="P46" s="25">
        <f t="shared" si="2"/>
        <v>0</v>
      </c>
      <c r="Q46" s="4">
        <v>5</v>
      </c>
    </row>
    <row r="47" spans="1:22" ht="30.75" thickBot="1" x14ac:dyDescent="0.4">
      <c r="A47" s="4" t="s">
        <v>2625</v>
      </c>
      <c r="B47" s="4" t="s">
        <v>58</v>
      </c>
      <c r="C47" s="4" t="s">
        <v>58</v>
      </c>
      <c r="D47" s="4" t="s">
        <v>58</v>
      </c>
      <c r="E47" s="4" t="s">
        <v>58</v>
      </c>
      <c r="F47" s="4" t="s">
        <v>58</v>
      </c>
      <c r="G47" s="4" t="s">
        <v>58</v>
      </c>
      <c r="I47" s="4">
        <v>5</v>
      </c>
      <c r="J47" s="4">
        <v>5</v>
      </c>
      <c r="K47" s="4">
        <v>5</v>
      </c>
      <c r="L47" s="4">
        <v>5</v>
      </c>
      <c r="M47" s="4">
        <v>5</v>
      </c>
      <c r="N47" s="25">
        <f t="shared" si="0"/>
        <v>5</v>
      </c>
      <c r="O47" s="32">
        <f t="shared" si="1"/>
        <v>5</v>
      </c>
      <c r="P47" s="25">
        <f t="shared" si="2"/>
        <v>0</v>
      </c>
      <c r="Q47" s="4">
        <v>5</v>
      </c>
      <c r="T47" s="35" t="s">
        <v>3012</v>
      </c>
    </row>
    <row r="48" spans="1:22" ht="15.75" thickBot="1" x14ac:dyDescent="0.3">
      <c r="A48" s="4" t="s">
        <v>2626</v>
      </c>
      <c r="B48" s="4" t="s">
        <v>56</v>
      </c>
      <c r="C48" s="4" t="s">
        <v>56</v>
      </c>
      <c r="D48" s="4" t="s">
        <v>56</v>
      </c>
      <c r="E48" s="4" t="s">
        <v>56</v>
      </c>
      <c r="F48" s="4" t="s">
        <v>56</v>
      </c>
      <c r="G48" s="4" t="s">
        <v>56</v>
      </c>
      <c r="I48" s="4">
        <v>4</v>
      </c>
      <c r="J48" s="4">
        <v>4</v>
      </c>
      <c r="K48" s="4">
        <v>4</v>
      </c>
      <c r="L48" s="4">
        <v>4</v>
      </c>
      <c r="M48" s="4">
        <v>4</v>
      </c>
      <c r="N48" s="25">
        <f t="shared" si="0"/>
        <v>4</v>
      </c>
      <c r="O48" s="32">
        <f t="shared" si="1"/>
        <v>4</v>
      </c>
      <c r="P48" s="25">
        <f t="shared" si="2"/>
        <v>0</v>
      </c>
      <c r="Q48" s="4">
        <v>4</v>
      </c>
    </row>
    <row r="49" spans="1:20" ht="30.75" thickBot="1" x14ac:dyDescent="0.3">
      <c r="A49" s="4" t="s">
        <v>2626</v>
      </c>
      <c r="B49" s="4" t="s">
        <v>56</v>
      </c>
      <c r="C49" s="4" t="s">
        <v>56</v>
      </c>
      <c r="D49" s="4" t="s">
        <v>56</v>
      </c>
      <c r="E49" s="4" t="s">
        <v>56</v>
      </c>
      <c r="F49" s="4" t="s">
        <v>56</v>
      </c>
      <c r="G49" s="4" t="s">
        <v>58</v>
      </c>
      <c r="I49" s="4">
        <v>4</v>
      </c>
      <c r="J49" s="4">
        <v>4</v>
      </c>
      <c r="K49" s="4">
        <v>4</v>
      </c>
      <c r="L49" s="4">
        <v>4</v>
      </c>
      <c r="M49" s="4">
        <v>4</v>
      </c>
      <c r="N49" s="25">
        <f t="shared" si="0"/>
        <v>4</v>
      </c>
      <c r="O49" s="32">
        <f t="shared" si="1"/>
        <v>4</v>
      </c>
      <c r="P49" s="25">
        <f t="shared" si="2"/>
        <v>0</v>
      </c>
      <c r="Q49" s="4">
        <v>5</v>
      </c>
    </row>
    <row r="50" spans="1:20" ht="15.75" thickBot="1" x14ac:dyDescent="0.3">
      <c r="A50" s="4" t="s">
        <v>2627</v>
      </c>
      <c r="B50" s="4" t="s">
        <v>56</v>
      </c>
      <c r="C50" s="4" t="s">
        <v>56</v>
      </c>
      <c r="D50" s="4" t="s">
        <v>56</v>
      </c>
      <c r="E50" s="4" t="s">
        <v>56</v>
      </c>
      <c r="F50" s="4" t="s">
        <v>56</v>
      </c>
      <c r="G50" s="4" t="s">
        <v>56</v>
      </c>
      <c r="I50" s="4">
        <v>4</v>
      </c>
      <c r="J50" s="4">
        <v>4</v>
      </c>
      <c r="K50" s="4">
        <v>4</v>
      </c>
      <c r="L50" s="4">
        <v>4</v>
      </c>
      <c r="M50" s="4">
        <v>4</v>
      </c>
      <c r="N50" s="25">
        <f t="shared" si="0"/>
        <v>4</v>
      </c>
      <c r="O50" s="32">
        <f t="shared" si="1"/>
        <v>4</v>
      </c>
      <c r="P50" s="25">
        <f t="shared" si="2"/>
        <v>0</v>
      </c>
      <c r="Q50" s="4">
        <v>4</v>
      </c>
    </row>
    <row r="51" spans="1:20" ht="15.75" thickBot="1" x14ac:dyDescent="0.3">
      <c r="A51" s="4" t="s">
        <v>2627</v>
      </c>
      <c r="B51" s="4" t="s">
        <v>56</v>
      </c>
      <c r="C51" s="4" t="s">
        <v>56</v>
      </c>
      <c r="D51" s="4" t="s">
        <v>56</v>
      </c>
      <c r="E51" s="4" t="s">
        <v>56</v>
      </c>
      <c r="F51" s="4" t="s">
        <v>56</v>
      </c>
      <c r="G51" s="4" t="s">
        <v>56</v>
      </c>
      <c r="I51" s="4">
        <v>4</v>
      </c>
      <c r="J51" s="4">
        <v>4</v>
      </c>
      <c r="K51" s="4">
        <v>4</v>
      </c>
      <c r="L51" s="4">
        <v>4</v>
      </c>
      <c r="M51" s="4">
        <v>4</v>
      </c>
      <c r="N51" s="25">
        <f t="shared" si="0"/>
        <v>4</v>
      </c>
      <c r="O51" s="32">
        <f t="shared" si="1"/>
        <v>4</v>
      </c>
      <c r="P51" s="25">
        <f t="shared" si="2"/>
        <v>0</v>
      </c>
      <c r="Q51" s="4">
        <v>4</v>
      </c>
    </row>
    <row r="52" spans="1:20" ht="21.75" thickBot="1" x14ac:dyDescent="0.4">
      <c r="A52" s="4" t="s">
        <v>2628</v>
      </c>
      <c r="B52" s="4" t="s">
        <v>56</v>
      </c>
      <c r="C52" s="4" t="s">
        <v>56</v>
      </c>
      <c r="D52" s="4" t="s">
        <v>57</v>
      </c>
      <c r="E52" s="4" t="s">
        <v>56</v>
      </c>
      <c r="F52" s="4" t="s">
        <v>56</v>
      </c>
      <c r="G52" s="4" t="s">
        <v>56</v>
      </c>
      <c r="I52" s="4">
        <v>4</v>
      </c>
      <c r="J52" s="4">
        <v>4</v>
      </c>
      <c r="K52" s="4">
        <v>3</v>
      </c>
      <c r="L52" s="4">
        <v>4</v>
      </c>
      <c r="M52" s="4">
        <v>4</v>
      </c>
      <c r="N52" s="25">
        <f t="shared" si="0"/>
        <v>4</v>
      </c>
      <c r="O52" s="32">
        <f t="shared" si="1"/>
        <v>3.8</v>
      </c>
      <c r="P52" s="25">
        <f t="shared" si="2"/>
        <v>0.44721359549995715</v>
      </c>
      <c r="Q52" s="4">
        <v>4</v>
      </c>
      <c r="T52" s="35" t="s">
        <v>3013</v>
      </c>
    </row>
    <row r="53" spans="1:20" ht="30.75" thickBot="1" x14ac:dyDescent="0.3">
      <c r="A53" s="4" t="s">
        <v>2628</v>
      </c>
      <c r="B53" s="4" t="s">
        <v>56</v>
      </c>
      <c r="C53" s="4" t="s">
        <v>56</v>
      </c>
      <c r="D53" s="4" t="s">
        <v>58</v>
      </c>
      <c r="E53" s="4" t="s">
        <v>56</v>
      </c>
      <c r="F53" s="4" t="s">
        <v>58</v>
      </c>
      <c r="G53" s="4" t="s">
        <v>56</v>
      </c>
      <c r="I53" s="4">
        <v>4</v>
      </c>
      <c r="J53" s="4">
        <v>4</v>
      </c>
      <c r="K53" s="4">
        <v>5</v>
      </c>
      <c r="L53" s="4">
        <v>4</v>
      </c>
      <c r="M53" s="4">
        <v>5</v>
      </c>
      <c r="N53" s="25">
        <f t="shared" si="0"/>
        <v>4</v>
      </c>
      <c r="O53" s="32">
        <f t="shared" si="1"/>
        <v>4.4000000000000004</v>
      </c>
      <c r="P53" s="25">
        <f t="shared" si="2"/>
        <v>0.54772255750516674</v>
      </c>
      <c r="Q53" s="4">
        <v>4</v>
      </c>
    </row>
    <row r="54" spans="1:20" ht="15.75" thickBot="1" x14ac:dyDescent="0.3">
      <c r="A54" s="4" t="s">
        <v>2629</v>
      </c>
      <c r="B54" s="4" t="s">
        <v>56</v>
      </c>
      <c r="C54" s="4" t="s">
        <v>56</v>
      </c>
      <c r="D54" s="4" t="s">
        <v>56</v>
      </c>
      <c r="E54" s="4" t="s">
        <v>56</v>
      </c>
      <c r="F54" s="4" t="s">
        <v>56</v>
      </c>
      <c r="G54" s="4" t="s">
        <v>56</v>
      </c>
      <c r="I54" s="4">
        <v>4</v>
      </c>
      <c r="J54" s="4">
        <v>4</v>
      </c>
      <c r="K54" s="4">
        <v>4</v>
      </c>
      <c r="L54" s="4">
        <v>4</v>
      </c>
      <c r="M54" s="4">
        <v>4</v>
      </c>
      <c r="N54" s="25">
        <f t="shared" si="0"/>
        <v>4</v>
      </c>
      <c r="O54" s="32">
        <f t="shared" si="1"/>
        <v>4</v>
      </c>
      <c r="P54" s="25">
        <f t="shared" si="2"/>
        <v>0</v>
      </c>
      <c r="Q54" s="4">
        <v>4</v>
      </c>
    </row>
    <row r="55" spans="1:20" ht="15.75" thickBot="1" x14ac:dyDescent="0.3">
      <c r="A55" s="4" t="s">
        <v>2629</v>
      </c>
      <c r="B55" s="4" t="s">
        <v>56</v>
      </c>
      <c r="C55" s="4" t="s">
        <v>56</v>
      </c>
      <c r="D55" s="4" t="s">
        <v>56</v>
      </c>
      <c r="E55" s="4" t="s">
        <v>56</v>
      </c>
      <c r="F55" s="4" t="s">
        <v>57</v>
      </c>
      <c r="G55" s="4" t="s">
        <v>56</v>
      </c>
      <c r="I55" s="4">
        <v>4</v>
      </c>
      <c r="J55" s="4">
        <v>4</v>
      </c>
      <c r="K55" s="4">
        <v>4</v>
      </c>
      <c r="L55" s="4">
        <v>4</v>
      </c>
      <c r="M55" s="4">
        <v>3</v>
      </c>
      <c r="N55" s="25">
        <f t="shared" si="0"/>
        <v>4</v>
      </c>
      <c r="O55" s="32">
        <f t="shared" si="1"/>
        <v>3.8</v>
      </c>
      <c r="P55" s="25">
        <f t="shared" si="2"/>
        <v>0.44721359549995715</v>
      </c>
      <c r="Q55" s="4">
        <v>4</v>
      </c>
    </row>
    <row r="56" spans="1:20" ht="21.75" thickBot="1" x14ac:dyDescent="0.4">
      <c r="A56" s="4" t="s">
        <v>2630</v>
      </c>
      <c r="B56" s="4" t="s">
        <v>56</v>
      </c>
      <c r="C56" s="4" t="s">
        <v>56</v>
      </c>
      <c r="D56" s="4" t="s">
        <v>56</v>
      </c>
      <c r="E56" s="4" t="s">
        <v>56</v>
      </c>
      <c r="F56" s="4" t="s">
        <v>56</v>
      </c>
      <c r="G56" s="4" t="s">
        <v>56</v>
      </c>
      <c r="I56" s="4">
        <v>4</v>
      </c>
      <c r="J56" s="4">
        <v>4</v>
      </c>
      <c r="K56" s="4">
        <v>4</v>
      </c>
      <c r="L56" s="4">
        <v>4</v>
      </c>
      <c r="M56" s="4">
        <v>4</v>
      </c>
      <c r="N56" s="25">
        <f t="shared" si="0"/>
        <v>4</v>
      </c>
      <c r="O56" s="32">
        <f t="shared" si="1"/>
        <v>4</v>
      </c>
      <c r="P56" s="25">
        <f t="shared" si="2"/>
        <v>0</v>
      </c>
      <c r="Q56" s="4">
        <v>4</v>
      </c>
      <c r="T56" s="35" t="s">
        <v>3014</v>
      </c>
    </row>
    <row r="57" spans="1:20" ht="15.75" thickBot="1" x14ac:dyDescent="0.3">
      <c r="A57" s="4" t="s">
        <v>2630</v>
      </c>
      <c r="B57" s="4" t="s">
        <v>56</v>
      </c>
      <c r="C57" s="4" t="s">
        <v>56</v>
      </c>
      <c r="D57" s="4" t="s">
        <v>56</v>
      </c>
      <c r="E57" s="4" t="s">
        <v>56</v>
      </c>
      <c r="F57" s="4" t="s">
        <v>56</v>
      </c>
      <c r="G57" s="4" t="s">
        <v>56</v>
      </c>
      <c r="I57" s="4">
        <v>4</v>
      </c>
      <c r="J57" s="4">
        <v>4</v>
      </c>
      <c r="K57" s="4">
        <v>4</v>
      </c>
      <c r="L57" s="4">
        <v>4</v>
      </c>
      <c r="M57" s="4">
        <v>4</v>
      </c>
      <c r="N57" s="25">
        <f t="shared" si="0"/>
        <v>4</v>
      </c>
      <c r="O57" s="32">
        <f t="shared" si="1"/>
        <v>4</v>
      </c>
      <c r="P57" s="25">
        <f t="shared" si="2"/>
        <v>0</v>
      </c>
      <c r="Q57" s="4">
        <v>4</v>
      </c>
    </row>
    <row r="58" spans="1:20" ht="30.75" thickBot="1" x14ac:dyDescent="0.3">
      <c r="A58" s="4" t="s">
        <v>2631</v>
      </c>
      <c r="B58" s="4" t="s">
        <v>56</v>
      </c>
      <c r="C58" s="4" t="s">
        <v>58</v>
      </c>
      <c r="D58" s="4" t="s">
        <v>58</v>
      </c>
      <c r="E58" s="4" t="s">
        <v>58</v>
      </c>
      <c r="F58" s="4" t="s">
        <v>58</v>
      </c>
      <c r="G58" s="4" t="s">
        <v>58</v>
      </c>
      <c r="I58" s="4">
        <v>4</v>
      </c>
      <c r="J58" s="4">
        <v>5</v>
      </c>
      <c r="K58" s="4">
        <v>5</v>
      </c>
      <c r="L58" s="4">
        <v>5</v>
      </c>
      <c r="M58" s="4">
        <v>5</v>
      </c>
      <c r="N58" s="25">
        <f t="shared" si="0"/>
        <v>5</v>
      </c>
      <c r="O58" s="32">
        <f t="shared" si="1"/>
        <v>4.8</v>
      </c>
      <c r="P58" s="25">
        <f t="shared" si="2"/>
        <v>0.44721359549995787</v>
      </c>
      <c r="Q58" s="4">
        <v>5</v>
      </c>
    </row>
    <row r="59" spans="1:20" ht="30.75" thickBot="1" x14ac:dyDescent="0.3">
      <c r="A59" s="4" t="s">
        <v>2631</v>
      </c>
      <c r="B59" s="4" t="s">
        <v>56</v>
      </c>
      <c r="C59" s="4" t="s">
        <v>56</v>
      </c>
      <c r="D59" s="4" t="s">
        <v>56</v>
      </c>
      <c r="E59" s="4" t="s">
        <v>58</v>
      </c>
      <c r="F59" s="4" t="s">
        <v>58</v>
      </c>
      <c r="G59" s="4" t="s">
        <v>56</v>
      </c>
      <c r="I59" s="4">
        <v>4</v>
      </c>
      <c r="J59" s="4">
        <v>4</v>
      </c>
      <c r="K59" s="4">
        <v>4</v>
      </c>
      <c r="L59" s="4">
        <v>5</v>
      </c>
      <c r="M59" s="4">
        <v>5</v>
      </c>
      <c r="N59" s="25">
        <f t="shared" si="0"/>
        <v>4</v>
      </c>
      <c r="O59" s="32">
        <f t="shared" si="1"/>
        <v>4.4000000000000004</v>
      </c>
      <c r="P59" s="25">
        <f t="shared" si="2"/>
        <v>0.54772255750516674</v>
      </c>
      <c r="Q59" s="4">
        <v>4</v>
      </c>
    </row>
    <row r="60" spans="1:20" ht="21.75" thickBot="1" x14ac:dyDescent="0.4">
      <c r="A60" s="4" t="s">
        <v>2632</v>
      </c>
      <c r="B60" s="4" t="s">
        <v>57</v>
      </c>
      <c r="C60" s="4" t="s">
        <v>56</v>
      </c>
      <c r="D60" s="4" t="s">
        <v>56</v>
      </c>
      <c r="E60" s="4" t="s">
        <v>56</v>
      </c>
      <c r="F60" s="4" t="s">
        <v>57</v>
      </c>
      <c r="G60" s="4" t="s">
        <v>56</v>
      </c>
      <c r="I60" s="4">
        <v>3</v>
      </c>
      <c r="J60" s="4">
        <v>4</v>
      </c>
      <c r="K60" s="4">
        <v>4</v>
      </c>
      <c r="L60" s="4">
        <v>4</v>
      </c>
      <c r="M60" s="4">
        <v>3</v>
      </c>
      <c r="N60" s="25">
        <f t="shared" si="0"/>
        <v>4</v>
      </c>
      <c r="O60" s="32">
        <f t="shared" si="1"/>
        <v>3.6</v>
      </c>
      <c r="P60" s="25">
        <f t="shared" si="2"/>
        <v>0.54772255750516674</v>
      </c>
      <c r="Q60" s="4">
        <v>4</v>
      </c>
      <c r="T60" s="35" t="s">
        <v>3015</v>
      </c>
    </row>
    <row r="61" spans="1:20" ht="30.75" thickBot="1" x14ac:dyDescent="0.3">
      <c r="A61" s="4" t="s">
        <v>2632</v>
      </c>
      <c r="B61" s="4" t="s">
        <v>58</v>
      </c>
      <c r="C61" s="4" t="s">
        <v>58</v>
      </c>
      <c r="D61" s="4" t="s">
        <v>58</v>
      </c>
      <c r="E61" s="4" t="s">
        <v>58</v>
      </c>
      <c r="F61" s="4" t="s">
        <v>56</v>
      </c>
      <c r="G61" s="4" t="s">
        <v>58</v>
      </c>
      <c r="I61" s="4">
        <v>5</v>
      </c>
      <c r="J61" s="4">
        <v>5</v>
      </c>
      <c r="K61" s="4">
        <v>5</v>
      </c>
      <c r="L61" s="4">
        <v>5</v>
      </c>
      <c r="M61" s="4">
        <v>4</v>
      </c>
      <c r="N61" s="25">
        <f t="shared" si="0"/>
        <v>5</v>
      </c>
      <c r="O61" s="32">
        <f t="shared" si="1"/>
        <v>4.8</v>
      </c>
      <c r="P61" s="25">
        <f t="shared" si="2"/>
        <v>0.44721359549995793</v>
      </c>
      <c r="Q61" s="4">
        <v>5</v>
      </c>
    </row>
    <row r="62" spans="1:20" ht="30.75" thickBot="1" x14ac:dyDescent="0.3">
      <c r="A62" s="4" t="s">
        <v>2633</v>
      </c>
      <c r="B62" s="4" t="s">
        <v>56</v>
      </c>
      <c r="C62" s="4" t="s">
        <v>58</v>
      </c>
      <c r="D62" s="4" t="s">
        <v>56</v>
      </c>
      <c r="E62" s="4" t="s">
        <v>58</v>
      </c>
      <c r="F62" s="4" t="s">
        <v>100</v>
      </c>
      <c r="G62" s="4" t="s">
        <v>56</v>
      </c>
      <c r="I62" s="4">
        <v>4</v>
      </c>
      <c r="J62" s="4">
        <v>5</v>
      </c>
      <c r="K62" s="4">
        <v>4</v>
      </c>
      <c r="L62" s="4">
        <v>5</v>
      </c>
      <c r="M62" s="4">
        <v>2</v>
      </c>
      <c r="N62" s="25">
        <f t="shared" si="0"/>
        <v>4</v>
      </c>
      <c r="O62" s="32">
        <f t="shared" si="1"/>
        <v>4</v>
      </c>
      <c r="P62" s="25">
        <f t="shared" si="2"/>
        <v>1.2247448713915889</v>
      </c>
      <c r="Q62" s="4">
        <v>4</v>
      </c>
    </row>
    <row r="63" spans="1:20" ht="30.75" thickBot="1" x14ac:dyDescent="0.3">
      <c r="A63" s="4" t="s">
        <v>2633</v>
      </c>
      <c r="B63" s="4" t="s">
        <v>58</v>
      </c>
      <c r="C63" s="4" t="s">
        <v>56</v>
      </c>
      <c r="D63" s="4" t="s">
        <v>58</v>
      </c>
      <c r="E63" s="4" t="s">
        <v>58</v>
      </c>
      <c r="F63" s="4" t="s">
        <v>56</v>
      </c>
      <c r="G63" s="4" t="s">
        <v>58</v>
      </c>
      <c r="I63" s="4">
        <v>5</v>
      </c>
      <c r="J63" s="4">
        <v>4</v>
      </c>
      <c r="K63" s="4">
        <v>5</v>
      </c>
      <c r="L63" s="4">
        <v>5</v>
      </c>
      <c r="M63" s="4">
        <v>4</v>
      </c>
      <c r="N63" s="25">
        <f t="shared" si="0"/>
        <v>5</v>
      </c>
      <c r="O63" s="32">
        <f t="shared" si="1"/>
        <v>4.5999999999999996</v>
      </c>
      <c r="P63" s="25">
        <f t="shared" si="2"/>
        <v>0.54772255750516674</v>
      </c>
      <c r="Q63" s="4">
        <v>5</v>
      </c>
    </row>
    <row r="64" spans="1:20" ht="15.75" thickBot="1" x14ac:dyDescent="0.3">
      <c r="A64" s="4" t="s">
        <v>2634</v>
      </c>
      <c r="B64" s="4" t="s">
        <v>56</v>
      </c>
      <c r="C64" s="4" t="s">
        <v>57</v>
      </c>
      <c r="D64" s="4" t="s">
        <v>57</v>
      </c>
      <c r="E64" s="4" t="s">
        <v>57</v>
      </c>
      <c r="F64" s="4" t="s">
        <v>56</v>
      </c>
      <c r="G64" s="4" t="s">
        <v>56</v>
      </c>
      <c r="I64" s="4">
        <v>4</v>
      </c>
      <c r="J64" s="4">
        <v>3</v>
      </c>
      <c r="K64" s="4">
        <v>3</v>
      </c>
      <c r="L64" s="4">
        <v>3</v>
      </c>
      <c r="M64" s="4">
        <v>4</v>
      </c>
      <c r="N64" s="25">
        <f t="shared" si="0"/>
        <v>3</v>
      </c>
      <c r="O64" s="32">
        <f t="shared" si="1"/>
        <v>3.4</v>
      </c>
      <c r="P64" s="25">
        <f t="shared" si="2"/>
        <v>0.54772255750516674</v>
      </c>
      <c r="Q64" s="4">
        <v>4</v>
      </c>
    </row>
    <row r="65" spans="1:17" ht="30.75" thickBot="1" x14ac:dyDescent="0.3">
      <c r="A65" s="4" t="s">
        <v>2634</v>
      </c>
      <c r="B65" s="4" t="s">
        <v>56</v>
      </c>
      <c r="C65" s="4" t="s">
        <v>58</v>
      </c>
      <c r="D65" s="4" t="s">
        <v>58</v>
      </c>
      <c r="E65" s="4" t="s">
        <v>56</v>
      </c>
      <c r="F65" s="4" t="s">
        <v>56</v>
      </c>
      <c r="G65" s="4" t="s">
        <v>56</v>
      </c>
      <c r="I65" s="4">
        <v>4</v>
      </c>
      <c r="J65" s="4">
        <v>5</v>
      </c>
      <c r="K65" s="4">
        <v>5</v>
      </c>
      <c r="L65" s="4">
        <v>4</v>
      </c>
      <c r="M65" s="4">
        <v>4</v>
      </c>
      <c r="N65" s="25">
        <f t="shared" si="0"/>
        <v>4</v>
      </c>
      <c r="O65" s="32">
        <f t="shared" si="1"/>
        <v>4.4000000000000004</v>
      </c>
      <c r="P65" s="25">
        <f t="shared" si="2"/>
        <v>0.54772255750516674</v>
      </c>
      <c r="Q65" s="4">
        <v>4</v>
      </c>
    </row>
    <row r="66" spans="1:17" ht="15.75" thickBot="1" x14ac:dyDescent="0.3">
      <c r="A66" s="4" t="s">
        <v>2599</v>
      </c>
      <c r="B66" s="4" t="s">
        <v>56</v>
      </c>
      <c r="C66" s="4" t="s">
        <v>57</v>
      </c>
      <c r="D66" s="4" t="s">
        <v>56</v>
      </c>
      <c r="E66" s="4" t="s">
        <v>57</v>
      </c>
      <c r="F66" s="4" t="s">
        <v>56</v>
      </c>
      <c r="G66" s="4" t="s">
        <v>57</v>
      </c>
      <c r="I66" s="4">
        <v>4</v>
      </c>
      <c r="J66" s="4">
        <v>3</v>
      </c>
      <c r="K66" s="4">
        <v>4</v>
      </c>
      <c r="L66" s="4">
        <v>3</v>
      </c>
      <c r="M66" s="4">
        <v>4</v>
      </c>
      <c r="N66" s="25">
        <f t="shared" si="0"/>
        <v>4</v>
      </c>
      <c r="O66" s="32">
        <f t="shared" si="1"/>
        <v>3.6</v>
      </c>
      <c r="P66" s="25">
        <f t="shared" si="2"/>
        <v>0.54772255750516674</v>
      </c>
      <c r="Q66" s="4">
        <v>3</v>
      </c>
    </row>
    <row r="67" spans="1:17" ht="30.75" thickBot="1" x14ac:dyDescent="0.3">
      <c r="A67" s="4" t="s">
        <v>2599</v>
      </c>
      <c r="B67" s="4" t="s">
        <v>56</v>
      </c>
      <c r="C67" s="4" t="s">
        <v>57</v>
      </c>
      <c r="D67" s="4" t="s">
        <v>56</v>
      </c>
      <c r="E67" s="4" t="s">
        <v>58</v>
      </c>
      <c r="F67" s="4" t="s">
        <v>56</v>
      </c>
      <c r="G67" s="4" t="s">
        <v>57</v>
      </c>
      <c r="I67" s="4">
        <v>4</v>
      </c>
      <c r="J67" s="4">
        <v>3</v>
      </c>
      <c r="K67" s="4">
        <v>4</v>
      </c>
      <c r="L67" s="4">
        <v>5</v>
      </c>
      <c r="M67" s="4">
        <v>4</v>
      </c>
      <c r="N67" s="25">
        <f t="shared" ref="N67:N97" si="3">MEDIAN(I67:M67)</f>
        <v>4</v>
      </c>
      <c r="O67" s="32">
        <f t="shared" ref="O67:O130" si="4">AVERAGE(I67:M67)</f>
        <v>4</v>
      </c>
      <c r="P67" s="25">
        <f t="shared" ref="P67:P97" si="5">STDEV(I67:M67)</f>
        <v>0.70710678118654757</v>
      </c>
      <c r="Q67" s="4">
        <v>3</v>
      </c>
    </row>
    <row r="68" spans="1:17" ht="30.75" thickBot="1" x14ac:dyDescent="0.3">
      <c r="A68" s="4" t="s">
        <v>2635</v>
      </c>
      <c r="B68" s="4" t="s">
        <v>100</v>
      </c>
      <c r="C68" s="4" t="s">
        <v>100</v>
      </c>
      <c r="D68" s="4" t="s">
        <v>101</v>
      </c>
      <c r="E68" s="4" t="s">
        <v>101</v>
      </c>
      <c r="F68" s="4" t="s">
        <v>101</v>
      </c>
      <c r="G68" s="4" t="s">
        <v>100</v>
      </c>
      <c r="I68" s="4">
        <v>2</v>
      </c>
      <c r="J68" s="4">
        <v>2</v>
      </c>
      <c r="K68" s="4">
        <v>1</v>
      </c>
      <c r="L68" s="4">
        <v>1</v>
      </c>
      <c r="M68" s="4">
        <v>1</v>
      </c>
      <c r="N68" s="25">
        <f t="shared" si="3"/>
        <v>1</v>
      </c>
      <c r="O68" s="32">
        <f t="shared" si="4"/>
        <v>1.4</v>
      </c>
      <c r="P68" s="25">
        <f t="shared" si="5"/>
        <v>0.54772255750516596</v>
      </c>
      <c r="Q68" s="4">
        <v>2</v>
      </c>
    </row>
    <row r="69" spans="1:17" ht="30.75" thickBot="1" x14ac:dyDescent="0.3">
      <c r="A69" s="4" t="s">
        <v>2635</v>
      </c>
      <c r="B69" s="4" t="s">
        <v>57</v>
      </c>
      <c r="C69" s="4" t="s">
        <v>56</v>
      </c>
      <c r="D69" s="4" t="s">
        <v>100</v>
      </c>
      <c r="E69" s="4" t="s">
        <v>58</v>
      </c>
      <c r="F69" s="4" t="s">
        <v>101</v>
      </c>
      <c r="G69" s="4" t="s">
        <v>57</v>
      </c>
      <c r="I69" s="4">
        <v>3</v>
      </c>
      <c r="J69" s="4">
        <v>4</v>
      </c>
      <c r="K69" s="4">
        <v>2</v>
      </c>
      <c r="L69" s="4">
        <v>5</v>
      </c>
      <c r="M69" s="4">
        <v>1</v>
      </c>
      <c r="N69" s="25">
        <f t="shared" si="3"/>
        <v>3</v>
      </c>
      <c r="O69" s="32">
        <f t="shared" si="4"/>
        <v>3</v>
      </c>
      <c r="P69" s="25">
        <f t="shared" si="5"/>
        <v>1.5811388300841898</v>
      </c>
      <c r="Q69" s="4">
        <v>3</v>
      </c>
    </row>
    <row r="70" spans="1:17" ht="15.75" thickBot="1" x14ac:dyDescent="0.3">
      <c r="A70" s="4" t="s">
        <v>2636</v>
      </c>
      <c r="B70" s="4" t="s">
        <v>100</v>
      </c>
      <c r="C70" s="4" t="s">
        <v>100</v>
      </c>
      <c r="D70" s="4" t="s">
        <v>100</v>
      </c>
      <c r="E70" s="4" t="s">
        <v>57</v>
      </c>
      <c r="F70" s="4" t="s">
        <v>100</v>
      </c>
      <c r="G70" s="4" t="s">
        <v>100</v>
      </c>
      <c r="I70" s="4">
        <v>2</v>
      </c>
      <c r="J70" s="4">
        <v>2</v>
      </c>
      <c r="K70" s="4">
        <v>2</v>
      </c>
      <c r="L70" s="4">
        <v>3</v>
      </c>
      <c r="M70" s="4">
        <v>2</v>
      </c>
      <c r="N70" s="25">
        <f t="shared" si="3"/>
        <v>2</v>
      </c>
      <c r="O70" s="32">
        <f t="shared" si="4"/>
        <v>2.2000000000000002</v>
      </c>
      <c r="P70" s="25">
        <f t="shared" si="5"/>
        <v>0.44721359549995815</v>
      </c>
      <c r="Q70" s="4">
        <v>2</v>
      </c>
    </row>
    <row r="71" spans="1:17" ht="15.75" thickBot="1" x14ac:dyDescent="0.3">
      <c r="A71" s="4" t="s">
        <v>2636</v>
      </c>
      <c r="B71" s="4" t="s">
        <v>56</v>
      </c>
      <c r="C71" s="4" t="s">
        <v>56</v>
      </c>
      <c r="D71" s="4" t="s">
        <v>56</v>
      </c>
      <c r="E71" s="4" t="s">
        <v>56</v>
      </c>
      <c r="F71" s="4" t="s">
        <v>56</v>
      </c>
      <c r="G71" s="4" t="s">
        <v>56</v>
      </c>
      <c r="I71" s="4">
        <v>4</v>
      </c>
      <c r="J71" s="4">
        <v>4</v>
      </c>
      <c r="K71" s="4">
        <v>4</v>
      </c>
      <c r="L71" s="4">
        <v>4</v>
      </c>
      <c r="M71" s="4">
        <v>4</v>
      </c>
      <c r="N71" s="25">
        <f t="shared" si="3"/>
        <v>4</v>
      </c>
      <c r="O71" s="32">
        <f t="shared" si="4"/>
        <v>4</v>
      </c>
      <c r="P71" s="25">
        <f t="shared" si="5"/>
        <v>0</v>
      </c>
      <c r="Q71" s="4">
        <v>4</v>
      </c>
    </row>
    <row r="72" spans="1:17" ht="30.75" thickBot="1" x14ac:dyDescent="0.3">
      <c r="A72" s="4" t="s">
        <v>2637</v>
      </c>
      <c r="B72" s="4" t="s">
        <v>58</v>
      </c>
      <c r="C72" s="4" t="s">
        <v>57</v>
      </c>
      <c r="D72" s="4" t="s">
        <v>56</v>
      </c>
      <c r="E72" s="4" t="s">
        <v>100</v>
      </c>
      <c r="F72" s="4" t="s">
        <v>56</v>
      </c>
      <c r="G72" s="4" t="s">
        <v>56</v>
      </c>
      <c r="I72" s="4">
        <v>5</v>
      </c>
      <c r="J72" s="4">
        <v>3</v>
      </c>
      <c r="K72" s="4">
        <v>4</v>
      </c>
      <c r="L72" s="4">
        <v>2</v>
      </c>
      <c r="M72" s="4">
        <v>4</v>
      </c>
      <c r="N72" s="25">
        <f t="shared" si="3"/>
        <v>4</v>
      </c>
      <c r="O72" s="32">
        <f t="shared" si="4"/>
        <v>3.6</v>
      </c>
      <c r="P72" s="25">
        <f t="shared" si="5"/>
        <v>1.1401754250991383</v>
      </c>
      <c r="Q72" s="4">
        <v>4</v>
      </c>
    </row>
    <row r="73" spans="1:17" ht="30.75" thickBot="1" x14ac:dyDescent="0.3">
      <c r="A73" s="4" t="s">
        <v>2637</v>
      </c>
      <c r="B73" s="4" t="s">
        <v>58</v>
      </c>
      <c r="C73" s="4" t="s">
        <v>58</v>
      </c>
      <c r="D73" s="4" t="s">
        <v>56</v>
      </c>
      <c r="E73" s="4" t="s">
        <v>56</v>
      </c>
      <c r="F73" s="4" t="s">
        <v>100</v>
      </c>
      <c r="G73" s="4" t="s">
        <v>58</v>
      </c>
      <c r="I73" s="4">
        <v>5</v>
      </c>
      <c r="J73" s="4">
        <v>5</v>
      </c>
      <c r="K73" s="4">
        <v>4</v>
      </c>
      <c r="L73" s="4">
        <v>4</v>
      </c>
      <c r="M73" s="4">
        <v>2</v>
      </c>
      <c r="N73" s="25">
        <f t="shared" si="3"/>
        <v>4</v>
      </c>
      <c r="O73" s="32">
        <f t="shared" si="4"/>
        <v>4</v>
      </c>
      <c r="P73" s="25">
        <f t="shared" si="5"/>
        <v>1.2247448713915889</v>
      </c>
      <c r="Q73" s="4">
        <v>5</v>
      </c>
    </row>
    <row r="74" spans="1:17" ht="15.75" thickBot="1" x14ac:dyDescent="0.3">
      <c r="A74" s="4" t="s">
        <v>2638</v>
      </c>
      <c r="B74" s="4" t="s">
        <v>56</v>
      </c>
      <c r="C74" s="4" t="s">
        <v>56</v>
      </c>
      <c r="D74" s="4" t="s">
        <v>56</v>
      </c>
      <c r="E74" s="4" t="s">
        <v>56</v>
      </c>
      <c r="F74" s="4" t="s">
        <v>56</v>
      </c>
      <c r="G74" s="4" t="s">
        <v>56</v>
      </c>
      <c r="I74" s="4">
        <v>4</v>
      </c>
      <c r="J74" s="4">
        <v>4</v>
      </c>
      <c r="K74" s="4">
        <v>4</v>
      </c>
      <c r="L74" s="4">
        <v>4</v>
      </c>
      <c r="M74" s="4">
        <v>4</v>
      </c>
      <c r="N74" s="25">
        <f t="shared" si="3"/>
        <v>4</v>
      </c>
      <c r="O74" s="32">
        <f t="shared" si="4"/>
        <v>4</v>
      </c>
      <c r="P74" s="25">
        <f t="shared" si="5"/>
        <v>0</v>
      </c>
      <c r="Q74" s="4">
        <v>4</v>
      </c>
    </row>
    <row r="75" spans="1:17" ht="15.75" thickBot="1" x14ac:dyDescent="0.3">
      <c r="A75" s="4" t="s">
        <v>2638</v>
      </c>
      <c r="B75" s="4" t="s">
        <v>56</v>
      </c>
      <c r="C75" s="4" t="s">
        <v>56</v>
      </c>
      <c r="D75" s="4" t="s">
        <v>56</v>
      </c>
      <c r="E75" s="4" t="s">
        <v>56</v>
      </c>
      <c r="F75" s="4" t="s">
        <v>56</v>
      </c>
      <c r="G75" s="4" t="s">
        <v>56</v>
      </c>
      <c r="I75" s="4">
        <v>4</v>
      </c>
      <c r="J75" s="4">
        <v>4</v>
      </c>
      <c r="K75" s="4">
        <v>4</v>
      </c>
      <c r="L75" s="4">
        <v>4</v>
      </c>
      <c r="M75" s="4">
        <v>4</v>
      </c>
      <c r="N75" s="25">
        <f t="shared" si="3"/>
        <v>4</v>
      </c>
      <c r="O75" s="32">
        <f t="shared" si="4"/>
        <v>4</v>
      </c>
      <c r="P75" s="25">
        <f t="shared" si="5"/>
        <v>0</v>
      </c>
      <c r="Q75" s="4">
        <v>4</v>
      </c>
    </row>
    <row r="76" spans="1:17" ht="30.75" thickBot="1" x14ac:dyDescent="0.3">
      <c r="A76" s="4" t="s">
        <v>2639</v>
      </c>
      <c r="B76" s="4" t="s">
        <v>56</v>
      </c>
      <c r="C76" s="4" t="s">
        <v>58</v>
      </c>
      <c r="D76" s="4" t="s">
        <v>56</v>
      </c>
      <c r="E76" s="4" t="s">
        <v>57</v>
      </c>
      <c r="F76" s="4" t="s">
        <v>58</v>
      </c>
      <c r="G76" s="4" t="s">
        <v>56</v>
      </c>
      <c r="I76" s="4">
        <v>4</v>
      </c>
      <c r="J76" s="4">
        <v>5</v>
      </c>
      <c r="K76" s="4">
        <v>4</v>
      </c>
      <c r="L76" s="4">
        <v>3</v>
      </c>
      <c r="M76" s="4">
        <v>5</v>
      </c>
      <c r="N76" s="25">
        <f t="shared" si="3"/>
        <v>4</v>
      </c>
      <c r="O76" s="32">
        <f t="shared" si="4"/>
        <v>4.2</v>
      </c>
      <c r="P76" s="25">
        <f t="shared" si="5"/>
        <v>0.83666002653407512</v>
      </c>
      <c r="Q76" s="4">
        <v>4</v>
      </c>
    </row>
    <row r="77" spans="1:17" ht="30.75" thickBot="1" x14ac:dyDescent="0.3">
      <c r="A77" s="4" t="s">
        <v>2639</v>
      </c>
      <c r="B77" s="4" t="s">
        <v>58</v>
      </c>
      <c r="C77" s="4" t="s">
        <v>56</v>
      </c>
      <c r="D77" s="4" t="s">
        <v>56</v>
      </c>
      <c r="E77" s="4" t="s">
        <v>57</v>
      </c>
      <c r="F77" s="4" t="s">
        <v>58</v>
      </c>
      <c r="G77" s="4" t="s">
        <v>56</v>
      </c>
      <c r="I77" s="4">
        <v>5</v>
      </c>
      <c r="J77" s="4">
        <v>4</v>
      </c>
      <c r="K77" s="4">
        <v>4</v>
      </c>
      <c r="L77" s="4">
        <v>3</v>
      </c>
      <c r="M77" s="4">
        <v>5</v>
      </c>
      <c r="N77" s="25">
        <f t="shared" si="3"/>
        <v>4</v>
      </c>
      <c r="O77" s="32">
        <f t="shared" si="4"/>
        <v>4.2</v>
      </c>
      <c r="P77" s="25">
        <f t="shared" si="5"/>
        <v>0.83666002653407512</v>
      </c>
      <c r="Q77" s="4">
        <v>4</v>
      </c>
    </row>
    <row r="78" spans="1:17" ht="15.75" thickBot="1" x14ac:dyDescent="0.3">
      <c r="A78" s="4" t="s">
        <v>2640</v>
      </c>
      <c r="B78" s="4" t="s">
        <v>56</v>
      </c>
      <c r="C78" s="4" t="s">
        <v>56</v>
      </c>
      <c r="D78" s="4" t="s">
        <v>56</v>
      </c>
      <c r="E78" s="4" t="s">
        <v>56</v>
      </c>
      <c r="F78" s="4" t="s">
        <v>56</v>
      </c>
      <c r="G78" s="4" t="s">
        <v>56</v>
      </c>
      <c r="I78" s="4">
        <v>4</v>
      </c>
      <c r="J78" s="4">
        <v>4</v>
      </c>
      <c r="K78" s="4">
        <v>4</v>
      </c>
      <c r="L78" s="4">
        <v>4</v>
      </c>
      <c r="M78" s="4">
        <v>4</v>
      </c>
      <c r="N78" s="25">
        <f t="shared" si="3"/>
        <v>4</v>
      </c>
      <c r="O78" s="32">
        <f t="shared" si="4"/>
        <v>4</v>
      </c>
      <c r="P78" s="25">
        <f t="shared" si="5"/>
        <v>0</v>
      </c>
      <c r="Q78" s="4">
        <v>4</v>
      </c>
    </row>
    <row r="79" spans="1:17" ht="15.75" thickBot="1" x14ac:dyDescent="0.3">
      <c r="A79" s="4" t="s">
        <v>2640</v>
      </c>
      <c r="B79" s="4" t="s">
        <v>56</v>
      </c>
      <c r="C79" s="4" t="s">
        <v>56</v>
      </c>
      <c r="D79" s="4" t="s">
        <v>56</v>
      </c>
      <c r="E79" s="4" t="s">
        <v>56</v>
      </c>
      <c r="F79" s="4" t="s">
        <v>56</v>
      </c>
      <c r="G79" s="4" t="s">
        <v>56</v>
      </c>
      <c r="I79" s="4">
        <v>4</v>
      </c>
      <c r="J79" s="4">
        <v>4</v>
      </c>
      <c r="K79" s="4">
        <v>4</v>
      </c>
      <c r="L79" s="4">
        <v>4</v>
      </c>
      <c r="M79" s="4">
        <v>4</v>
      </c>
      <c r="N79" s="25">
        <f t="shared" si="3"/>
        <v>4</v>
      </c>
      <c r="O79" s="32">
        <f t="shared" si="4"/>
        <v>4</v>
      </c>
      <c r="P79" s="25">
        <f t="shared" si="5"/>
        <v>0</v>
      </c>
      <c r="Q79" s="4">
        <v>4</v>
      </c>
    </row>
    <row r="80" spans="1:17" ht="30.75" thickBot="1" x14ac:dyDescent="0.3">
      <c r="A80" s="4" t="s">
        <v>2641</v>
      </c>
      <c r="B80" s="4" t="s">
        <v>56</v>
      </c>
      <c r="C80" s="4" t="s">
        <v>56</v>
      </c>
      <c r="D80" s="4" t="s">
        <v>58</v>
      </c>
      <c r="E80" s="4" t="s">
        <v>58</v>
      </c>
      <c r="F80" s="4" t="s">
        <v>58</v>
      </c>
      <c r="G80" s="4" t="s">
        <v>58</v>
      </c>
      <c r="I80" s="4">
        <v>4</v>
      </c>
      <c r="J80" s="4">
        <v>4</v>
      </c>
      <c r="K80" s="4">
        <v>5</v>
      </c>
      <c r="L80" s="4">
        <v>5</v>
      </c>
      <c r="M80" s="4">
        <v>5</v>
      </c>
      <c r="N80" s="25">
        <f t="shared" si="3"/>
        <v>5</v>
      </c>
      <c r="O80" s="32">
        <f t="shared" si="4"/>
        <v>4.5999999999999996</v>
      </c>
      <c r="P80" s="25">
        <f t="shared" si="5"/>
        <v>0.54772255750516674</v>
      </c>
      <c r="Q80" s="4">
        <v>5</v>
      </c>
    </row>
    <row r="81" spans="1:17" ht="30.75" thickBot="1" x14ac:dyDescent="0.3">
      <c r="A81" s="4" t="s">
        <v>2641</v>
      </c>
      <c r="B81" s="4" t="s">
        <v>56</v>
      </c>
      <c r="C81" s="4" t="s">
        <v>56</v>
      </c>
      <c r="D81" s="4" t="s">
        <v>58</v>
      </c>
      <c r="E81" s="4" t="s">
        <v>58</v>
      </c>
      <c r="F81" s="4" t="s">
        <v>58</v>
      </c>
      <c r="G81" s="4" t="s">
        <v>56</v>
      </c>
      <c r="I81" s="4">
        <v>4</v>
      </c>
      <c r="J81" s="4">
        <v>4</v>
      </c>
      <c r="K81" s="4">
        <v>5</v>
      </c>
      <c r="L81" s="4">
        <v>5</v>
      </c>
      <c r="M81" s="4">
        <v>5</v>
      </c>
      <c r="N81" s="25">
        <f t="shared" si="3"/>
        <v>5</v>
      </c>
      <c r="O81" s="32">
        <f t="shared" si="4"/>
        <v>4.5999999999999996</v>
      </c>
      <c r="P81" s="25">
        <f t="shared" si="5"/>
        <v>0.54772255750516674</v>
      </c>
      <c r="Q81" s="4">
        <v>4</v>
      </c>
    </row>
    <row r="82" spans="1:17" ht="30.75" thickBot="1" x14ac:dyDescent="0.3">
      <c r="A82" s="4" t="s">
        <v>2642</v>
      </c>
      <c r="B82" s="4" t="s">
        <v>56</v>
      </c>
      <c r="C82" s="4" t="s">
        <v>56</v>
      </c>
      <c r="D82" s="4" t="s">
        <v>100</v>
      </c>
      <c r="E82" s="4" t="s">
        <v>56</v>
      </c>
      <c r="F82" s="4" t="s">
        <v>57</v>
      </c>
      <c r="G82" s="4" t="s">
        <v>58</v>
      </c>
      <c r="I82" s="4">
        <v>4</v>
      </c>
      <c r="J82" s="4">
        <v>4</v>
      </c>
      <c r="K82" s="4">
        <v>2</v>
      </c>
      <c r="L82" s="4">
        <v>4</v>
      </c>
      <c r="M82" s="4">
        <v>3</v>
      </c>
      <c r="N82" s="25">
        <f t="shared" si="3"/>
        <v>4</v>
      </c>
      <c r="O82" s="32">
        <f t="shared" si="4"/>
        <v>3.4</v>
      </c>
      <c r="P82" s="25">
        <f t="shared" si="5"/>
        <v>0.8944271909999163</v>
      </c>
      <c r="Q82" s="4">
        <v>5</v>
      </c>
    </row>
    <row r="83" spans="1:17" ht="30.75" thickBot="1" x14ac:dyDescent="0.3">
      <c r="A83" s="4" t="s">
        <v>2642</v>
      </c>
      <c r="B83" s="4" t="s">
        <v>56</v>
      </c>
      <c r="C83" s="4" t="s">
        <v>56</v>
      </c>
      <c r="D83" s="4" t="s">
        <v>100</v>
      </c>
      <c r="E83" s="4" t="s">
        <v>56</v>
      </c>
      <c r="F83" s="4" t="s">
        <v>57</v>
      </c>
      <c r="G83" s="4" t="s">
        <v>58</v>
      </c>
      <c r="I83" s="4">
        <v>4</v>
      </c>
      <c r="J83" s="4">
        <v>4</v>
      </c>
      <c r="K83" s="4">
        <v>2</v>
      </c>
      <c r="L83" s="4">
        <v>4</v>
      </c>
      <c r="M83" s="4">
        <v>3</v>
      </c>
      <c r="N83" s="25">
        <f t="shared" si="3"/>
        <v>4</v>
      </c>
      <c r="O83" s="32">
        <f t="shared" si="4"/>
        <v>3.4</v>
      </c>
      <c r="P83" s="25">
        <f t="shared" si="5"/>
        <v>0.8944271909999163</v>
      </c>
      <c r="Q83" s="4">
        <v>5</v>
      </c>
    </row>
    <row r="84" spans="1:17" ht="30.75" thickBot="1" x14ac:dyDescent="0.3">
      <c r="A84" s="4" t="s">
        <v>2643</v>
      </c>
      <c r="B84" s="4" t="s">
        <v>56</v>
      </c>
      <c r="C84" s="4" t="s">
        <v>56</v>
      </c>
      <c r="D84" s="4" t="s">
        <v>56</v>
      </c>
      <c r="E84" s="4" t="s">
        <v>58</v>
      </c>
      <c r="F84" s="4" t="s">
        <v>57</v>
      </c>
      <c r="G84" s="4" t="s">
        <v>56</v>
      </c>
      <c r="I84" s="4">
        <v>4</v>
      </c>
      <c r="J84" s="4">
        <v>4</v>
      </c>
      <c r="K84" s="4">
        <v>4</v>
      </c>
      <c r="L84" s="4">
        <v>5</v>
      </c>
      <c r="M84" s="4">
        <v>3</v>
      </c>
      <c r="N84" s="25">
        <f t="shared" si="3"/>
        <v>4</v>
      </c>
      <c r="O84" s="32">
        <f t="shared" si="4"/>
        <v>4</v>
      </c>
      <c r="P84" s="25">
        <f t="shared" si="5"/>
        <v>0.70710678118654757</v>
      </c>
      <c r="Q84" s="4">
        <v>4</v>
      </c>
    </row>
    <row r="85" spans="1:17" ht="30.75" thickBot="1" x14ac:dyDescent="0.3">
      <c r="A85" s="4" t="s">
        <v>2643</v>
      </c>
      <c r="B85" s="4" t="s">
        <v>56</v>
      </c>
      <c r="C85" s="4" t="s">
        <v>56</v>
      </c>
      <c r="D85" s="4" t="s">
        <v>56</v>
      </c>
      <c r="E85" s="4" t="s">
        <v>58</v>
      </c>
      <c r="F85" s="4" t="s">
        <v>56</v>
      </c>
      <c r="G85" s="4" t="s">
        <v>56</v>
      </c>
      <c r="I85" s="4">
        <v>4</v>
      </c>
      <c r="J85" s="4">
        <v>4</v>
      </c>
      <c r="K85" s="4">
        <v>4</v>
      </c>
      <c r="L85" s="4">
        <v>5</v>
      </c>
      <c r="M85" s="4">
        <v>4</v>
      </c>
      <c r="N85" s="25">
        <f t="shared" si="3"/>
        <v>4</v>
      </c>
      <c r="O85" s="32">
        <f t="shared" si="4"/>
        <v>4.2</v>
      </c>
      <c r="P85" s="25">
        <f t="shared" si="5"/>
        <v>0.44721359549995793</v>
      </c>
      <c r="Q85" s="4">
        <v>4</v>
      </c>
    </row>
    <row r="86" spans="1:17" ht="15.75" thickBot="1" x14ac:dyDescent="0.3">
      <c r="A86" s="4" t="s">
        <v>2644</v>
      </c>
      <c r="B86" s="4" t="s">
        <v>56</v>
      </c>
      <c r="C86" s="4" t="s">
        <v>100</v>
      </c>
      <c r="D86" s="4" t="s">
        <v>100</v>
      </c>
      <c r="E86" s="4" t="s">
        <v>100</v>
      </c>
      <c r="F86" s="4" t="s">
        <v>100</v>
      </c>
      <c r="G86" s="4" t="s">
        <v>57</v>
      </c>
      <c r="I86" s="4">
        <v>4</v>
      </c>
      <c r="J86" s="4">
        <v>2</v>
      </c>
      <c r="K86" s="4">
        <v>2</v>
      </c>
      <c r="L86" s="4">
        <v>2</v>
      </c>
      <c r="M86" s="4">
        <v>2</v>
      </c>
      <c r="N86" s="25">
        <f t="shared" si="3"/>
        <v>2</v>
      </c>
      <c r="O86" s="32">
        <f t="shared" si="4"/>
        <v>2.4</v>
      </c>
      <c r="P86" s="25">
        <f t="shared" si="5"/>
        <v>0.89442719099991574</v>
      </c>
      <c r="Q86" s="4">
        <v>3</v>
      </c>
    </row>
    <row r="87" spans="1:17" ht="30.75" thickBot="1" x14ac:dyDescent="0.3">
      <c r="A87" s="4" t="s">
        <v>2644</v>
      </c>
      <c r="B87" s="4" t="s">
        <v>58</v>
      </c>
      <c r="C87" s="4" t="s">
        <v>58</v>
      </c>
      <c r="D87" s="4" t="s">
        <v>58</v>
      </c>
      <c r="E87" s="4" t="s">
        <v>56</v>
      </c>
      <c r="F87" s="4" t="s">
        <v>56</v>
      </c>
      <c r="G87" s="4" t="s">
        <v>58</v>
      </c>
      <c r="I87" s="4">
        <v>5</v>
      </c>
      <c r="J87" s="4">
        <v>5</v>
      </c>
      <c r="K87" s="4">
        <v>5</v>
      </c>
      <c r="L87" s="4">
        <v>4</v>
      </c>
      <c r="M87" s="4">
        <v>4</v>
      </c>
      <c r="N87" s="25">
        <f t="shared" si="3"/>
        <v>5</v>
      </c>
      <c r="O87" s="32">
        <f t="shared" si="4"/>
        <v>4.5999999999999996</v>
      </c>
      <c r="P87" s="25">
        <f t="shared" si="5"/>
        <v>0.54772255750516674</v>
      </c>
      <c r="Q87" s="4">
        <v>5</v>
      </c>
    </row>
    <row r="88" spans="1:17" ht="30.75" thickBot="1" x14ac:dyDescent="0.3">
      <c r="A88" s="4" t="s">
        <v>2600</v>
      </c>
      <c r="B88" s="4" t="s">
        <v>57</v>
      </c>
      <c r="C88" s="4" t="s">
        <v>56</v>
      </c>
      <c r="D88" s="4" t="s">
        <v>58</v>
      </c>
      <c r="E88" s="4" t="s">
        <v>56</v>
      </c>
      <c r="F88" s="4" t="s">
        <v>56</v>
      </c>
      <c r="G88" s="4" t="s">
        <v>58</v>
      </c>
      <c r="I88" s="4">
        <v>3</v>
      </c>
      <c r="J88" s="4">
        <v>4</v>
      </c>
      <c r="K88" s="4">
        <v>5</v>
      </c>
      <c r="L88" s="4">
        <v>4</v>
      </c>
      <c r="M88" s="4">
        <v>4</v>
      </c>
      <c r="N88" s="25">
        <f t="shared" si="3"/>
        <v>4</v>
      </c>
      <c r="O88" s="32">
        <f t="shared" si="4"/>
        <v>4</v>
      </c>
      <c r="P88" s="25">
        <f t="shared" si="5"/>
        <v>0.70710678118654757</v>
      </c>
      <c r="Q88" s="4">
        <v>5</v>
      </c>
    </row>
    <row r="89" spans="1:17" ht="30.75" thickBot="1" x14ac:dyDescent="0.3">
      <c r="A89" s="4" t="s">
        <v>2600</v>
      </c>
      <c r="B89" s="4" t="s">
        <v>56</v>
      </c>
      <c r="C89" s="4" t="s">
        <v>58</v>
      </c>
      <c r="D89" s="4" t="s">
        <v>56</v>
      </c>
      <c r="E89" s="4" t="s">
        <v>56</v>
      </c>
      <c r="F89" s="4" t="s">
        <v>57</v>
      </c>
      <c r="G89" s="4" t="s">
        <v>58</v>
      </c>
      <c r="I89" s="4">
        <v>4</v>
      </c>
      <c r="J89" s="4">
        <v>5</v>
      </c>
      <c r="K89" s="4">
        <v>4</v>
      </c>
      <c r="L89" s="4">
        <v>4</v>
      </c>
      <c r="M89" s="4">
        <v>3</v>
      </c>
      <c r="N89" s="25">
        <f t="shared" si="3"/>
        <v>4</v>
      </c>
      <c r="O89" s="32">
        <f t="shared" si="4"/>
        <v>4</v>
      </c>
      <c r="P89" s="25">
        <f t="shared" si="5"/>
        <v>0.70710678118654757</v>
      </c>
      <c r="Q89" s="4">
        <v>5</v>
      </c>
    </row>
    <row r="90" spans="1:17" ht="30.75" thickBot="1" x14ac:dyDescent="0.3">
      <c r="A90" s="4" t="s">
        <v>2601</v>
      </c>
      <c r="B90" s="4" t="s">
        <v>56</v>
      </c>
      <c r="C90" s="4" t="s">
        <v>58</v>
      </c>
      <c r="D90" s="4" t="s">
        <v>56</v>
      </c>
      <c r="E90" s="4" t="s">
        <v>58</v>
      </c>
      <c r="F90" s="4" t="s">
        <v>56</v>
      </c>
      <c r="G90" s="4" t="s">
        <v>58</v>
      </c>
      <c r="I90" s="4">
        <v>4</v>
      </c>
      <c r="J90" s="4">
        <v>5</v>
      </c>
      <c r="K90" s="4">
        <v>4</v>
      </c>
      <c r="L90" s="4">
        <v>5</v>
      </c>
      <c r="M90" s="4">
        <v>4</v>
      </c>
      <c r="N90" s="25">
        <f t="shared" si="3"/>
        <v>4</v>
      </c>
      <c r="O90" s="32">
        <f t="shared" si="4"/>
        <v>4.4000000000000004</v>
      </c>
      <c r="P90" s="25">
        <f t="shared" si="5"/>
        <v>0.54772255750516674</v>
      </c>
      <c r="Q90" s="4">
        <v>5</v>
      </c>
    </row>
    <row r="91" spans="1:17" ht="30.75" thickBot="1" x14ac:dyDescent="0.3">
      <c r="A91" s="4" t="s">
        <v>2601</v>
      </c>
      <c r="B91" s="4" t="s">
        <v>56</v>
      </c>
      <c r="C91" s="4" t="s">
        <v>58</v>
      </c>
      <c r="D91" s="4" t="s">
        <v>56</v>
      </c>
      <c r="E91" s="4" t="s">
        <v>58</v>
      </c>
      <c r="F91" s="4" t="s">
        <v>56</v>
      </c>
      <c r="G91" s="4" t="s">
        <v>58</v>
      </c>
      <c r="I91" s="4">
        <v>4</v>
      </c>
      <c r="J91" s="4">
        <v>5</v>
      </c>
      <c r="K91" s="4">
        <v>4</v>
      </c>
      <c r="L91" s="4">
        <v>5</v>
      </c>
      <c r="M91" s="4">
        <v>4</v>
      </c>
      <c r="N91" s="25">
        <f t="shared" si="3"/>
        <v>4</v>
      </c>
      <c r="O91" s="32">
        <f t="shared" si="4"/>
        <v>4.4000000000000004</v>
      </c>
      <c r="P91" s="25">
        <f t="shared" si="5"/>
        <v>0.54772255750516674</v>
      </c>
      <c r="Q91" s="4">
        <v>5</v>
      </c>
    </row>
    <row r="92" spans="1:17" ht="30.75" thickBot="1" x14ac:dyDescent="0.3">
      <c r="A92" s="4" t="s">
        <v>2602</v>
      </c>
      <c r="B92" s="4" t="s">
        <v>56</v>
      </c>
      <c r="C92" s="4" t="s">
        <v>57</v>
      </c>
      <c r="D92" s="4" t="s">
        <v>56</v>
      </c>
      <c r="E92" s="4" t="s">
        <v>58</v>
      </c>
      <c r="F92" s="4" t="s">
        <v>56</v>
      </c>
      <c r="G92" s="4" t="s">
        <v>57</v>
      </c>
      <c r="I92" s="4">
        <v>4</v>
      </c>
      <c r="J92" s="4">
        <v>3</v>
      </c>
      <c r="K92" s="4">
        <v>4</v>
      </c>
      <c r="L92" s="4">
        <v>5</v>
      </c>
      <c r="M92" s="4">
        <v>4</v>
      </c>
      <c r="N92" s="25">
        <f t="shared" si="3"/>
        <v>4</v>
      </c>
      <c r="O92" s="32">
        <f t="shared" si="4"/>
        <v>4</v>
      </c>
      <c r="P92" s="25">
        <f t="shared" si="5"/>
        <v>0.70710678118654757</v>
      </c>
      <c r="Q92" s="4">
        <v>3</v>
      </c>
    </row>
    <row r="93" spans="1:17" ht="15.75" thickBot="1" x14ac:dyDescent="0.3">
      <c r="A93" s="4" t="s">
        <v>2602</v>
      </c>
      <c r="B93" s="4" t="s">
        <v>56</v>
      </c>
      <c r="C93" s="4" t="s">
        <v>57</v>
      </c>
      <c r="D93" s="4" t="s">
        <v>56</v>
      </c>
      <c r="E93" s="4" t="s">
        <v>56</v>
      </c>
      <c r="F93" s="4" t="s">
        <v>57</v>
      </c>
      <c r="G93" s="4" t="s">
        <v>56</v>
      </c>
      <c r="I93" s="4">
        <v>4</v>
      </c>
      <c r="J93" s="4">
        <v>3</v>
      </c>
      <c r="K93" s="4">
        <v>4</v>
      </c>
      <c r="L93" s="4">
        <v>4</v>
      </c>
      <c r="M93" s="4">
        <v>3</v>
      </c>
      <c r="N93" s="25">
        <f t="shared" si="3"/>
        <v>4</v>
      </c>
      <c r="O93" s="32">
        <f t="shared" si="4"/>
        <v>3.6</v>
      </c>
      <c r="P93" s="25">
        <f t="shared" si="5"/>
        <v>0.54772255750516674</v>
      </c>
      <c r="Q93" s="4">
        <v>4</v>
      </c>
    </row>
    <row r="94" spans="1:17" ht="30.75" thickBot="1" x14ac:dyDescent="0.3">
      <c r="A94" s="4" t="s">
        <v>2603</v>
      </c>
      <c r="B94" s="4" t="s">
        <v>56</v>
      </c>
      <c r="C94" s="4" t="s">
        <v>56</v>
      </c>
      <c r="D94" s="4" t="s">
        <v>58</v>
      </c>
      <c r="E94" s="4" t="s">
        <v>56</v>
      </c>
      <c r="F94" s="4" t="s">
        <v>58</v>
      </c>
      <c r="G94" s="4" t="s">
        <v>56</v>
      </c>
      <c r="I94" s="4">
        <v>4</v>
      </c>
      <c r="J94" s="4">
        <v>4</v>
      </c>
      <c r="K94" s="4">
        <v>5</v>
      </c>
      <c r="L94" s="4">
        <v>4</v>
      </c>
      <c r="M94" s="4">
        <v>5</v>
      </c>
      <c r="N94" s="25">
        <f t="shared" si="3"/>
        <v>4</v>
      </c>
      <c r="O94" s="32">
        <f t="shared" si="4"/>
        <v>4.4000000000000004</v>
      </c>
      <c r="P94" s="25">
        <f t="shared" si="5"/>
        <v>0.54772255750516674</v>
      </c>
      <c r="Q94" s="4">
        <v>4</v>
      </c>
    </row>
    <row r="95" spans="1:17" ht="15.75" thickBot="1" x14ac:dyDescent="0.3">
      <c r="A95" s="4" t="s">
        <v>2603</v>
      </c>
      <c r="B95" s="4" t="s">
        <v>56</v>
      </c>
      <c r="C95" s="4" t="s">
        <v>56</v>
      </c>
      <c r="D95" s="4" t="s">
        <v>57</v>
      </c>
      <c r="E95" s="4" t="s">
        <v>56</v>
      </c>
      <c r="F95" s="4" t="s">
        <v>56</v>
      </c>
      <c r="G95" s="4" t="s">
        <v>57</v>
      </c>
      <c r="I95" s="4">
        <v>4</v>
      </c>
      <c r="J95" s="4">
        <v>4</v>
      </c>
      <c r="K95" s="4">
        <v>3</v>
      </c>
      <c r="L95" s="4">
        <v>4</v>
      </c>
      <c r="M95" s="4">
        <v>4</v>
      </c>
      <c r="N95" s="25">
        <f t="shared" si="3"/>
        <v>4</v>
      </c>
      <c r="O95" s="32">
        <f t="shared" si="4"/>
        <v>3.8</v>
      </c>
      <c r="P95" s="25">
        <f t="shared" si="5"/>
        <v>0.44721359549995715</v>
      </c>
      <c r="Q95" s="4">
        <v>3</v>
      </c>
    </row>
    <row r="96" spans="1:17" ht="30.75" thickBot="1" x14ac:dyDescent="0.3">
      <c r="A96" s="4" t="s">
        <v>2604</v>
      </c>
      <c r="B96" s="4" t="s">
        <v>56</v>
      </c>
      <c r="C96" s="4" t="s">
        <v>58</v>
      </c>
      <c r="D96" s="4" t="s">
        <v>56</v>
      </c>
      <c r="E96" s="4" t="s">
        <v>58</v>
      </c>
      <c r="F96" s="4" t="s">
        <v>58</v>
      </c>
      <c r="G96" s="4" t="s">
        <v>58</v>
      </c>
      <c r="I96" s="4">
        <v>4</v>
      </c>
      <c r="J96" s="4">
        <v>5</v>
      </c>
      <c r="K96" s="4">
        <v>4</v>
      </c>
      <c r="L96" s="4">
        <v>5</v>
      </c>
      <c r="M96" s="4">
        <v>5</v>
      </c>
      <c r="N96" s="25">
        <f t="shared" si="3"/>
        <v>5</v>
      </c>
      <c r="O96" s="32">
        <f t="shared" si="4"/>
        <v>4.5999999999999996</v>
      </c>
      <c r="P96" s="25">
        <f t="shared" si="5"/>
        <v>0.54772255750516674</v>
      </c>
      <c r="Q96" s="4">
        <v>5</v>
      </c>
    </row>
    <row r="97" spans="1:17" ht="30.75" thickBot="1" x14ac:dyDescent="0.3">
      <c r="A97" s="4" t="s">
        <v>2604</v>
      </c>
      <c r="B97" s="4" t="s">
        <v>58</v>
      </c>
      <c r="C97" s="4" t="s">
        <v>56</v>
      </c>
      <c r="D97" s="4" t="s">
        <v>58</v>
      </c>
      <c r="E97" s="4" t="s">
        <v>56</v>
      </c>
      <c r="F97" s="4" t="s">
        <v>58</v>
      </c>
      <c r="G97" s="4" t="s">
        <v>58</v>
      </c>
      <c r="I97" s="4">
        <v>5</v>
      </c>
      <c r="J97" s="4">
        <v>4</v>
      </c>
      <c r="K97" s="4">
        <v>5</v>
      </c>
      <c r="L97" s="4">
        <v>4</v>
      </c>
      <c r="M97" s="4">
        <v>5</v>
      </c>
      <c r="N97" s="25">
        <f t="shared" si="3"/>
        <v>5</v>
      </c>
      <c r="O97" s="32">
        <f t="shared" si="4"/>
        <v>4.5999999999999996</v>
      </c>
      <c r="P97" s="25">
        <f t="shared" si="5"/>
        <v>0.54772255750516674</v>
      </c>
      <c r="Q97" s="4">
        <v>5</v>
      </c>
    </row>
    <row r="98" spans="1:17" ht="30.75" thickBot="1" x14ac:dyDescent="0.3">
      <c r="A98" s="4" t="s">
        <v>2652</v>
      </c>
      <c r="B98" s="4" t="s">
        <v>56</v>
      </c>
      <c r="C98" s="4" t="s">
        <v>58</v>
      </c>
      <c r="D98" s="4" t="s">
        <v>56</v>
      </c>
      <c r="E98" s="4" t="s">
        <v>58</v>
      </c>
      <c r="F98" s="4" t="s">
        <v>56</v>
      </c>
      <c r="G98" s="4" t="s">
        <v>58</v>
      </c>
      <c r="I98" s="4">
        <v>4</v>
      </c>
      <c r="J98" s="4">
        <v>5</v>
      </c>
      <c r="K98" s="4">
        <v>4</v>
      </c>
      <c r="L98" s="4">
        <v>5</v>
      </c>
      <c r="M98" s="4">
        <v>4</v>
      </c>
      <c r="O98" s="32">
        <f t="shared" si="4"/>
        <v>4.4000000000000004</v>
      </c>
      <c r="Q98" s="4">
        <v>5</v>
      </c>
    </row>
    <row r="99" spans="1:17" ht="30.75" thickBot="1" x14ac:dyDescent="0.3">
      <c r="A99" s="4" t="s">
        <v>2652</v>
      </c>
      <c r="B99" s="4" t="s">
        <v>56</v>
      </c>
      <c r="C99" s="4" t="s">
        <v>58</v>
      </c>
      <c r="D99" s="4" t="s">
        <v>56</v>
      </c>
      <c r="E99" s="4" t="s">
        <v>58</v>
      </c>
      <c r="F99" s="4" t="s">
        <v>56</v>
      </c>
      <c r="G99" s="4" t="s">
        <v>58</v>
      </c>
      <c r="I99" s="4">
        <v>4</v>
      </c>
      <c r="J99" s="4">
        <v>5</v>
      </c>
      <c r="K99" s="4">
        <v>4</v>
      </c>
      <c r="L99" s="4">
        <v>5</v>
      </c>
      <c r="M99" s="4">
        <v>4</v>
      </c>
      <c r="O99" s="32">
        <f t="shared" si="4"/>
        <v>4.4000000000000004</v>
      </c>
      <c r="Q99" s="4">
        <v>5</v>
      </c>
    </row>
    <row r="100" spans="1:17" ht="30.75" thickBot="1" x14ac:dyDescent="0.3">
      <c r="A100" s="4" t="s">
        <v>2661</v>
      </c>
      <c r="B100" s="4" t="s">
        <v>56</v>
      </c>
      <c r="C100" s="4" t="s">
        <v>58</v>
      </c>
      <c r="D100" s="4" t="s">
        <v>56</v>
      </c>
      <c r="E100" s="4" t="s">
        <v>58</v>
      </c>
      <c r="F100" s="4" t="s">
        <v>56</v>
      </c>
      <c r="G100" s="4" t="s">
        <v>58</v>
      </c>
      <c r="I100" s="4">
        <v>4</v>
      </c>
      <c r="J100" s="4">
        <v>5</v>
      </c>
      <c r="K100" s="4">
        <v>4</v>
      </c>
      <c r="L100" s="4">
        <v>5</v>
      </c>
      <c r="M100" s="4">
        <v>4</v>
      </c>
      <c r="O100" s="32">
        <f t="shared" si="4"/>
        <v>4.4000000000000004</v>
      </c>
      <c r="Q100" s="4">
        <v>5</v>
      </c>
    </row>
    <row r="101" spans="1:17" ht="30.75" thickBot="1" x14ac:dyDescent="0.3">
      <c r="A101" s="4" t="s">
        <v>2661</v>
      </c>
      <c r="B101" s="4" t="s">
        <v>58</v>
      </c>
      <c r="C101" s="4" t="s">
        <v>56</v>
      </c>
      <c r="D101" s="4" t="s">
        <v>56</v>
      </c>
      <c r="E101" s="4" t="s">
        <v>58</v>
      </c>
      <c r="F101" s="4" t="s">
        <v>56</v>
      </c>
      <c r="G101" s="4" t="s">
        <v>58</v>
      </c>
      <c r="I101" s="4">
        <v>5</v>
      </c>
      <c r="J101" s="4">
        <v>4</v>
      </c>
      <c r="K101" s="4">
        <v>4</v>
      </c>
      <c r="L101" s="4">
        <v>5</v>
      </c>
      <c r="M101" s="4">
        <v>4</v>
      </c>
      <c r="O101" s="32">
        <f t="shared" si="4"/>
        <v>4.4000000000000004</v>
      </c>
      <c r="Q101" s="4">
        <v>5</v>
      </c>
    </row>
    <row r="102" spans="1:17" ht="30.75" thickBot="1" x14ac:dyDescent="0.3">
      <c r="A102" s="4" t="s">
        <v>2662</v>
      </c>
      <c r="B102" s="4" t="s">
        <v>56</v>
      </c>
      <c r="C102" s="4" t="s">
        <v>58</v>
      </c>
      <c r="D102" s="4" t="s">
        <v>56</v>
      </c>
      <c r="E102" s="4" t="s">
        <v>56</v>
      </c>
      <c r="F102" s="4" t="s">
        <v>58</v>
      </c>
      <c r="G102" s="4" t="s">
        <v>56</v>
      </c>
      <c r="I102" s="4">
        <v>4</v>
      </c>
      <c r="J102" s="4">
        <v>5</v>
      </c>
      <c r="K102" s="4">
        <v>4</v>
      </c>
      <c r="L102" s="4">
        <v>4</v>
      </c>
      <c r="M102" s="4">
        <v>5</v>
      </c>
      <c r="O102" s="32">
        <f t="shared" si="4"/>
        <v>4.4000000000000004</v>
      </c>
      <c r="Q102" s="4">
        <v>4</v>
      </c>
    </row>
    <row r="103" spans="1:17" ht="30.75" thickBot="1" x14ac:dyDescent="0.3">
      <c r="A103" s="4" t="s">
        <v>2662</v>
      </c>
      <c r="B103" s="4" t="s">
        <v>56</v>
      </c>
      <c r="C103" s="4" t="s">
        <v>58</v>
      </c>
      <c r="D103" s="4" t="s">
        <v>56</v>
      </c>
      <c r="E103" s="4" t="s">
        <v>56</v>
      </c>
      <c r="F103" s="4" t="s">
        <v>58</v>
      </c>
      <c r="G103" s="4" t="s">
        <v>56</v>
      </c>
      <c r="I103" s="4">
        <v>4</v>
      </c>
      <c r="J103" s="4">
        <v>5</v>
      </c>
      <c r="K103" s="4">
        <v>4</v>
      </c>
      <c r="L103" s="4">
        <v>4</v>
      </c>
      <c r="M103" s="4">
        <v>5</v>
      </c>
      <c r="O103" s="32">
        <f t="shared" si="4"/>
        <v>4.4000000000000004</v>
      </c>
      <c r="Q103" s="4">
        <v>4</v>
      </c>
    </row>
    <row r="104" spans="1:17" ht="30.75" thickBot="1" x14ac:dyDescent="0.3">
      <c r="A104" s="4" t="s">
        <v>2664</v>
      </c>
      <c r="B104" s="4" t="s">
        <v>58</v>
      </c>
      <c r="C104" s="4" t="s">
        <v>56</v>
      </c>
      <c r="D104" s="4" t="s">
        <v>56</v>
      </c>
      <c r="E104" s="4" t="s">
        <v>56</v>
      </c>
      <c r="F104" s="4" t="s">
        <v>101</v>
      </c>
      <c r="G104" s="4" t="s">
        <v>56</v>
      </c>
      <c r="I104" s="4">
        <v>5</v>
      </c>
      <c r="J104" s="4">
        <v>4</v>
      </c>
      <c r="K104" s="4">
        <v>4</v>
      </c>
      <c r="L104" s="4">
        <v>4</v>
      </c>
      <c r="M104" s="4">
        <v>1</v>
      </c>
      <c r="O104" s="32">
        <f t="shared" si="4"/>
        <v>3.6</v>
      </c>
      <c r="Q104" s="4">
        <v>4</v>
      </c>
    </row>
    <row r="105" spans="1:17" ht="30.75" thickBot="1" x14ac:dyDescent="0.3">
      <c r="A105" s="4" t="s">
        <v>2664</v>
      </c>
      <c r="B105" s="4" t="s">
        <v>101</v>
      </c>
      <c r="C105" s="4" t="s">
        <v>57</v>
      </c>
      <c r="D105" s="4" t="s">
        <v>56</v>
      </c>
      <c r="E105" s="4" t="s">
        <v>56</v>
      </c>
      <c r="F105" s="4" t="s">
        <v>101</v>
      </c>
      <c r="G105" s="4" t="s">
        <v>57</v>
      </c>
      <c r="I105" s="4">
        <v>1</v>
      </c>
      <c r="J105" s="4">
        <v>3</v>
      </c>
      <c r="K105" s="4">
        <v>4</v>
      </c>
      <c r="L105" s="4">
        <v>4</v>
      </c>
      <c r="M105" s="4">
        <v>1</v>
      </c>
      <c r="O105" s="32">
        <f t="shared" si="4"/>
        <v>2.6</v>
      </c>
      <c r="Q105" s="4">
        <v>3</v>
      </c>
    </row>
    <row r="106" spans="1:17" ht="30.75" thickBot="1" x14ac:dyDescent="0.3">
      <c r="A106" s="4" t="s">
        <v>2665</v>
      </c>
      <c r="B106" s="4" t="s">
        <v>56</v>
      </c>
      <c r="C106" s="4" t="s">
        <v>56</v>
      </c>
      <c r="D106" s="4" t="s">
        <v>58</v>
      </c>
      <c r="E106" s="4" t="s">
        <v>58</v>
      </c>
      <c r="F106" s="4" t="s">
        <v>56</v>
      </c>
      <c r="G106" s="4" t="s">
        <v>58</v>
      </c>
      <c r="I106" s="4">
        <v>4</v>
      </c>
      <c r="J106" s="4">
        <v>4</v>
      </c>
      <c r="K106" s="4">
        <v>5</v>
      </c>
      <c r="L106" s="4">
        <v>5</v>
      </c>
      <c r="M106" s="4">
        <v>4</v>
      </c>
      <c r="O106" s="32">
        <f t="shared" si="4"/>
        <v>4.4000000000000004</v>
      </c>
      <c r="Q106" s="4">
        <v>5</v>
      </c>
    </row>
    <row r="107" spans="1:17" ht="30.75" thickBot="1" x14ac:dyDescent="0.3">
      <c r="A107" s="4" t="s">
        <v>2665</v>
      </c>
      <c r="B107" s="4" t="s">
        <v>56</v>
      </c>
      <c r="C107" s="4" t="s">
        <v>58</v>
      </c>
      <c r="D107" s="4" t="s">
        <v>56</v>
      </c>
      <c r="E107" s="4" t="s">
        <v>56</v>
      </c>
      <c r="F107" s="4" t="s">
        <v>56</v>
      </c>
      <c r="G107" s="4" t="s">
        <v>58</v>
      </c>
      <c r="I107" s="4">
        <v>4</v>
      </c>
      <c r="J107" s="4">
        <v>5</v>
      </c>
      <c r="K107" s="4">
        <v>4</v>
      </c>
      <c r="L107" s="4">
        <v>4</v>
      </c>
      <c r="M107" s="4">
        <v>4</v>
      </c>
      <c r="O107" s="32">
        <f t="shared" si="4"/>
        <v>4.2</v>
      </c>
      <c r="Q107" s="4">
        <v>5</v>
      </c>
    </row>
    <row r="108" spans="1:17" ht="30.75" thickBot="1" x14ac:dyDescent="0.3">
      <c r="A108" s="4" t="s">
        <v>2666</v>
      </c>
      <c r="B108" s="4" t="s">
        <v>58</v>
      </c>
      <c r="C108" s="4" t="s">
        <v>56</v>
      </c>
      <c r="D108" s="4" t="s">
        <v>56</v>
      </c>
      <c r="E108" s="4" t="s">
        <v>58</v>
      </c>
      <c r="F108" s="4" t="s">
        <v>56</v>
      </c>
      <c r="G108" s="4" t="s">
        <v>56</v>
      </c>
      <c r="I108" s="4">
        <v>5</v>
      </c>
      <c r="J108" s="4">
        <v>4</v>
      </c>
      <c r="K108" s="4">
        <v>4</v>
      </c>
      <c r="L108" s="4">
        <v>5</v>
      </c>
      <c r="M108" s="4">
        <v>4</v>
      </c>
      <c r="O108" s="32">
        <f t="shared" si="4"/>
        <v>4.4000000000000004</v>
      </c>
      <c r="Q108" s="4">
        <v>4</v>
      </c>
    </row>
    <row r="109" spans="1:17" ht="30.75" thickBot="1" x14ac:dyDescent="0.3">
      <c r="A109" s="4" t="s">
        <v>2666</v>
      </c>
      <c r="B109" s="4" t="s">
        <v>56</v>
      </c>
      <c r="C109" s="4" t="s">
        <v>56</v>
      </c>
      <c r="D109" s="4" t="s">
        <v>58</v>
      </c>
      <c r="E109" s="4" t="s">
        <v>56</v>
      </c>
      <c r="F109" s="4" t="s">
        <v>56</v>
      </c>
      <c r="G109" s="4" t="s">
        <v>56</v>
      </c>
      <c r="I109" s="4">
        <v>4</v>
      </c>
      <c r="J109" s="4">
        <v>4</v>
      </c>
      <c r="K109" s="4">
        <v>5</v>
      </c>
      <c r="L109" s="4">
        <v>4</v>
      </c>
      <c r="M109" s="4">
        <v>4</v>
      </c>
      <c r="O109" s="32">
        <f t="shared" si="4"/>
        <v>4.2</v>
      </c>
      <c r="Q109" s="4">
        <v>4</v>
      </c>
    </row>
    <row r="110" spans="1:17" ht="30.75" thickBot="1" x14ac:dyDescent="0.3">
      <c r="A110" s="4" t="s">
        <v>2667</v>
      </c>
      <c r="B110" s="4" t="s">
        <v>56</v>
      </c>
      <c r="C110" s="4" t="s">
        <v>58</v>
      </c>
      <c r="D110" s="4" t="s">
        <v>58</v>
      </c>
      <c r="E110" s="4" t="s">
        <v>56</v>
      </c>
      <c r="F110" s="4" t="s">
        <v>58</v>
      </c>
      <c r="G110" s="4" t="s">
        <v>58</v>
      </c>
      <c r="I110" s="4">
        <v>4</v>
      </c>
      <c r="J110" s="4">
        <v>5</v>
      </c>
      <c r="K110" s="4">
        <v>5</v>
      </c>
      <c r="L110" s="4">
        <v>4</v>
      </c>
      <c r="M110" s="4">
        <v>5</v>
      </c>
      <c r="O110" s="32">
        <f t="shared" si="4"/>
        <v>4.5999999999999996</v>
      </c>
      <c r="Q110" s="4">
        <v>5</v>
      </c>
    </row>
    <row r="111" spans="1:17" ht="30.75" thickBot="1" x14ac:dyDescent="0.3">
      <c r="A111" s="4" t="s">
        <v>2667</v>
      </c>
      <c r="B111" s="4" t="s">
        <v>56</v>
      </c>
      <c r="C111" s="4" t="s">
        <v>56</v>
      </c>
      <c r="D111" s="4" t="s">
        <v>56</v>
      </c>
      <c r="E111" s="4" t="s">
        <v>58</v>
      </c>
      <c r="F111" s="4" t="s">
        <v>56</v>
      </c>
      <c r="G111" s="4" t="s">
        <v>56</v>
      </c>
      <c r="I111" s="4">
        <v>4</v>
      </c>
      <c r="J111" s="4">
        <v>4</v>
      </c>
      <c r="K111" s="4">
        <v>4</v>
      </c>
      <c r="L111" s="4">
        <v>5</v>
      </c>
      <c r="M111" s="4">
        <v>4</v>
      </c>
      <c r="O111" s="32">
        <f t="shared" si="4"/>
        <v>4.2</v>
      </c>
      <c r="Q111" s="4">
        <v>4</v>
      </c>
    </row>
    <row r="112" spans="1:17" ht="30.75" thickBot="1" x14ac:dyDescent="0.3">
      <c r="A112" s="4" t="s">
        <v>2668</v>
      </c>
      <c r="B112" s="4" t="s">
        <v>56</v>
      </c>
      <c r="C112" s="4" t="s">
        <v>58</v>
      </c>
      <c r="D112" s="4" t="s">
        <v>56</v>
      </c>
      <c r="E112" s="4" t="s">
        <v>58</v>
      </c>
      <c r="F112" s="4" t="s">
        <v>56</v>
      </c>
      <c r="G112" s="4" t="s">
        <v>58</v>
      </c>
      <c r="I112" s="4">
        <v>4</v>
      </c>
      <c r="J112" s="4">
        <v>5</v>
      </c>
      <c r="K112" s="4">
        <v>4</v>
      </c>
      <c r="L112" s="4">
        <v>5</v>
      </c>
      <c r="M112" s="4">
        <v>4</v>
      </c>
      <c r="O112" s="32">
        <f t="shared" si="4"/>
        <v>4.4000000000000004</v>
      </c>
      <c r="Q112" s="4">
        <v>5</v>
      </c>
    </row>
    <row r="113" spans="1:17" ht="30.75" thickBot="1" x14ac:dyDescent="0.3">
      <c r="A113" s="4" t="s">
        <v>2668</v>
      </c>
      <c r="B113" s="4" t="s">
        <v>58</v>
      </c>
      <c r="C113" s="4" t="s">
        <v>56</v>
      </c>
      <c r="D113" s="4" t="s">
        <v>56</v>
      </c>
      <c r="E113" s="4" t="s">
        <v>58</v>
      </c>
      <c r="F113" s="4" t="s">
        <v>100</v>
      </c>
      <c r="G113" s="4" t="s">
        <v>56</v>
      </c>
      <c r="I113" s="4">
        <v>5</v>
      </c>
      <c r="J113" s="4">
        <v>4</v>
      </c>
      <c r="K113" s="4">
        <v>4</v>
      </c>
      <c r="L113" s="4">
        <v>5</v>
      </c>
      <c r="M113" s="4">
        <v>2</v>
      </c>
      <c r="O113" s="32">
        <f t="shared" si="4"/>
        <v>4</v>
      </c>
      <c r="Q113" s="4">
        <v>4</v>
      </c>
    </row>
    <row r="114" spans="1:17" ht="15.75" thickBot="1" x14ac:dyDescent="0.3">
      <c r="A114" s="4" t="s">
        <v>2669</v>
      </c>
      <c r="B114" s="4" t="s">
        <v>56</v>
      </c>
      <c r="C114" s="4" t="s">
        <v>56</v>
      </c>
      <c r="D114" s="4" t="s">
        <v>57</v>
      </c>
      <c r="E114" s="4" t="s">
        <v>56</v>
      </c>
      <c r="F114" s="4" t="s">
        <v>57</v>
      </c>
      <c r="G114" s="4" t="s">
        <v>56</v>
      </c>
      <c r="I114" s="4">
        <v>4</v>
      </c>
      <c r="J114" s="4">
        <v>4</v>
      </c>
      <c r="K114" s="4">
        <v>3</v>
      </c>
      <c r="L114" s="4">
        <v>4</v>
      </c>
      <c r="M114" s="4">
        <v>3</v>
      </c>
      <c r="O114" s="32">
        <f t="shared" si="4"/>
        <v>3.6</v>
      </c>
      <c r="Q114" s="4">
        <v>4</v>
      </c>
    </row>
    <row r="115" spans="1:17" ht="15.75" thickBot="1" x14ac:dyDescent="0.3">
      <c r="A115" s="4" t="s">
        <v>2669</v>
      </c>
      <c r="B115" s="4" t="s">
        <v>56</v>
      </c>
      <c r="C115" s="4" t="s">
        <v>56</v>
      </c>
      <c r="D115" s="4" t="s">
        <v>56</v>
      </c>
      <c r="E115" s="4" t="s">
        <v>56</v>
      </c>
      <c r="F115" s="4" t="s">
        <v>56</v>
      </c>
      <c r="G115" s="4" t="s">
        <v>56</v>
      </c>
      <c r="I115" s="4">
        <v>4</v>
      </c>
      <c r="J115" s="4">
        <v>4</v>
      </c>
      <c r="K115" s="4">
        <v>4</v>
      </c>
      <c r="L115" s="4">
        <v>4</v>
      </c>
      <c r="M115" s="4">
        <v>4</v>
      </c>
      <c r="O115" s="32">
        <f t="shared" si="4"/>
        <v>4</v>
      </c>
      <c r="Q115" s="4">
        <v>4</v>
      </c>
    </row>
    <row r="116" spans="1:17" ht="30.75" thickBot="1" x14ac:dyDescent="0.3">
      <c r="A116" s="4" t="s">
        <v>2670</v>
      </c>
      <c r="B116" s="4" t="s">
        <v>56</v>
      </c>
      <c r="C116" s="4" t="s">
        <v>57</v>
      </c>
      <c r="D116" s="4" t="s">
        <v>58</v>
      </c>
      <c r="E116" s="4" t="s">
        <v>56</v>
      </c>
      <c r="F116" s="4" t="s">
        <v>57</v>
      </c>
      <c r="G116" s="4" t="s">
        <v>56</v>
      </c>
      <c r="I116" s="4">
        <v>4</v>
      </c>
      <c r="J116" s="4">
        <v>3</v>
      </c>
      <c r="K116" s="4">
        <v>5</v>
      </c>
      <c r="L116" s="4">
        <v>4</v>
      </c>
      <c r="M116" s="4">
        <v>3</v>
      </c>
      <c r="O116" s="32">
        <f t="shared" si="4"/>
        <v>3.8</v>
      </c>
      <c r="Q116" s="4">
        <v>4</v>
      </c>
    </row>
    <row r="117" spans="1:17" ht="30.75" thickBot="1" x14ac:dyDescent="0.3">
      <c r="A117" s="4" t="s">
        <v>2670</v>
      </c>
      <c r="B117" s="4" t="s">
        <v>57</v>
      </c>
      <c r="C117" s="4" t="s">
        <v>56</v>
      </c>
      <c r="D117" s="4" t="s">
        <v>57</v>
      </c>
      <c r="E117" s="4" t="s">
        <v>58</v>
      </c>
      <c r="F117" s="4" t="s">
        <v>56</v>
      </c>
      <c r="G117" s="4" t="s">
        <v>57</v>
      </c>
      <c r="I117" s="4">
        <v>3</v>
      </c>
      <c r="J117" s="4">
        <v>4</v>
      </c>
      <c r="K117" s="4">
        <v>3</v>
      </c>
      <c r="L117" s="4">
        <v>5</v>
      </c>
      <c r="M117" s="4">
        <v>4</v>
      </c>
      <c r="O117" s="32">
        <f t="shared" si="4"/>
        <v>3.8</v>
      </c>
      <c r="Q117" s="4">
        <v>3</v>
      </c>
    </row>
    <row r="118" spans="1:17" ht="30.75" thickBot="1" x14ac:dyDescent="0.3">
      <c r="A118" s="4" t="s">
        <v>2653</v>
      </c>
      <c r="B118" s="4" t="s">
        <v>56</v>
      </c>
      <c r="C118" s="4" t="s">
        <v>56</v>
      </c>
      <c r="D118" s="4" t="s">
        <v>58</v>
      </c>
      <c r="E118" s="4" t="s">
        <v>58</v>
      </c>
      <c r="F118" s="4" t="s">
        <v>58</v>
      </c>
      <c r="G118" s="4" t="s">
        <v>56</v>
      </c>
      <c r="I118" s="4">
        <v>4</v>
      </c>
      <c r="J118" s="4">
        <v>4</v>
      </c>
      <c r="K118" s="4">
        <v>5</v>
      </c>
      <c r="L118" s="4">
        <v>5</v>
      </c>
      <c r="M118" s="4">
        <v>5</v>
      </c>
      <c r="O118" s="32">
        <f t="shared" si="4"/>
        <v>4.5999999999999996</v>
      </c>
      <c r="Q118" s="4">
        <v>4</v>
      </c>
    </row>
    <row r="119" spans="1:17" ht="30.75" thickBot="1" x14ac:dyDescent="0.3">
      <c r="A119" s="4" t="s">
        <v>2653</v>
      </c>
      <c r="B119" s="4" t="s">
        <v>58</v>
      </c>
      <c r="C119" s="4" t="s">
        <v>58</v>
      </c>
      <c r="D119" s="4" t="s">
        <v>56</v>
      </c>
      <c r="E119" s="4" t="s">
        <v>58</v>
      </c>
      <c r="F119" s="4" t="s">
        <v>58</v>
      </c>
      <c r="G119" s="4" t="s">
        <v>58</v>
      </c>
      <c r="I119" s="4">
        <v>5</v>
      </c>
      <c r="J119" s="4">
        <v>5</v>
      </c>
      <c r="K119" s="4">
        <v>4</v>
      </c>
      <c r="L119" s="4">
        <v>5</v>
      </c>
      <c r="M119" s="4">
        <v>5</v>
      </c>
      <c r="O119" s="32">
        <f t="shared" si="4"/>
        <v>4.8</v>
      </c>
      <c r="Q119" s="4">
        <v>5</v>
      </c>
    </row>
    <row r="120" spans="1:17" ht="30.75" thickBot="1" x14ac:dyDescent="0.3">
      <c r="A120" s="4" t="s">
        <v>2671</v>
      </c>
      <c r="B120" s="4" t="s">
        <v>58</v>
      </c>
      <c r="C120" s="4" t="s">
        <v>58</v>
      </c>
      <c r="D120" s="4" t="s">
        <v>58</v>
      </c>
      <c r="E120" s="4" t="s">
        <v>58</v>
      </c>
      <c r="F120" s="4" t="s">
        <v>58</v>
      </c>
      <c r="G120" s="4" t="s">
        <v>58</v>
      </c>
      <c r="I120" s="4">
        <v>5</v>
      </c>
      <c r="J120" s="4">
        <v>5</v>
      </c>
      <c r="K120" s="4">
        <v>5</v>
      </c>
      <c r="L120" s="4">
        <v>5</v>
      </c>
      <c r="M120" s="4">
        <v>5</v>
      </c>
      <c r="O120" s="32">
        <f t="shared" si="4"/>
        <v>5</v>
      </c>
      <c r="Q120" s="4">
        <v>5</v>
      </c>
    </row>
    <row r="121" spans="1:17" ht="30.75" thickBot="1" x14ac:dyDescent="0.3">
      <c r="A121" s="4" t="s">
        <v>2671</v>
      </c>
      <c r="B121" s="4" t="s">
        <v>58</v>
      </c>
      <c r="C121" s="4" t="s">
        <v>58</v>
      </c>
      <c r="D121" s="4" t="s">
        <v>58</v>
      </c>
      <c r="E121" s="4" t="s">
        <v>58</v>
      </c>
      <c r="F121" s="4" t="s">
        <v>58</v>
      </c>
      <c r="G121" s="4" t="s">
        <v>58</v>
      </c>
      <c r="I121" s="4">
        <v>5</v>
      </c>
      <c r="J121" s="4">
        <v>5</v>
      </c>
      <c r="K121" s="4">
        <v>5</v>
      </c>
      <c r="L121" s="4">
        <v>5</v>
      </c>
      <c r="M121" s="4">
        <v>5</v>
      </c>
      <c r="O121" s="32">
        <f t="shared" si="4"/>
        <v>5</v>
      </c>
      <c r="Q121" s="4">
        <v>5</v>
      </c>
    </row>
    <row r="122" spans="1:17" ht="15.75" thickBot="1" x14ac:dyDescent="0.3">
      <c r="A122" s="4" t="s">
        <v>2672</v>
      </c>
      <c r="B122" s="4" t="s">
        <v>56</v>
      </c>
      <c r="C122" s="4" t="s">
        <v>56</v>
      </c>
      <c r="D122" s="4" t="s">
        <v>56</v>
      </c>
      <c r="E122" s="4" t="s">
        <v>57</v>
      </c>
      <c r="F122" s="4" t="s">
        <v>56</v>
      </c>
      <c r="G122" s="4" t="s">
        <v>56</v>
      </c>
      <c r="I122" s="4">
        <v>4</v>
      </c>
      <c r="J122" s="4">
        <v>4</v>
      </c>
      <c r="K122" s="4">
        <v>4</v>
      </c>
      <c r="L122" s="4">
        <v>3</v>
      </c>
      <c r="M122" s="4">
        <v>4</v>
      </c>
      <c r="O122" s="32">
        <f t="shared" si="4"/>
        <v>3.8</v>
      </c>
      <c r="Q122" s="4">
        <v>4</v>
      </c>
    </row>
    <row r="123" spans="1:17" ht="30.75" thickBot="1" x14ac:dyDescent="0.3">
      <c r="A123" s="4" t="s">
        <v>2672</v>
      </c>
      <c r="B123" s="4" t="s">
        <v>58</v>
      </c>
      <c r="C123" s="4" t="s">
        <v>56</v>
      </c>
      <c r="D123" s="4" t="s">
        <v>58</v>
      </c>
      <c r="E123" s="4" t="s">
        <v>58</v>
      </c>
      <c r="F123" s="4" t="s">
        <v>58</v>
      </c>
      <c r="G123" s="4" t="s">
        <v>56</v>
      </c>
      <c r="I123" s="4">
        <v>5</v>
      </c>
      <c r="J123" s="4">
        <v>4</v>
      </c>
      <c r="K123" s="4">
        <v>5</v>
      </c>
      <c r="L123" s="4">
        <v>5</v>
      </c>
      <c r="M123" s="4">
        <v>5</v>
      </c>
      <c r="O123" s="32">
        <f t="shared" si="4"/>
        <v>4.8</v>
      </c>
      <c r="Q123" s="4">
        <v>4</v>
      </c>
    </row>
    <row r="124" spans="1:17" ht="30.75" thickBot="1" x14ac:dyDescent="0.3">
      <c r="A124" s="4" t="s">
        <v>2674</v>
      </c>
      <c r="B124" s="4" t="s">
        <v>56</v>
      </c>
      <c r="C124" s="4" t="s">
        <v>56</v>
      </c>
      <c r="D124" s="4" t="s">
        <v>58</v>
      </c>
      <c r="E124" s="4" t="s">
        <v>56</v>
      </c>
      <c r="F124" s="4" t="s">
        <v>56</v>
      </c>
      <c r="G124" s="4" t="s">
        <v>58</v>
      </c>
      <c r="I124" s="4">
        <v>4</v>
      </c>
      <c r="J124" s="4">
        <v>4</v>
      </c>
      <c r="K124" s="4">
        <v>5</v>
      </c>
      <c r="L124" s="4">
        <v>4</v>
      </c>
      <c r="M124" s="4">
        <v>4</v>
      </c>
      <c r="O124" s="32">
        <f t="shared" si="4"/>
        <v>4.2</v>
      </c>
      <c r="Q124" s="4">
        <v>5</v>
      </c>
    </row>
    <row r="125" spans="1:17" ht="30.75" thickBot="1" x14ac:dyDescent="0.3">
      <c r="A125" s="4" t="s">
        <v>2674</v>
      </c>
      <c r="B125" s="4" t="s">
        <v>58</v>
      </c>
      <c r="C125" s="4" t="s">
        <v>58</v>
      </c>
      <c r="D125" s="4" t="s">
        <v>56</v>
      </c>
      <c r="E125" s="4" t="s">
        <v>58</v>
      </c>
      <c r="F125" s="4" t="s">
        <v>58</v>
      </c>
      <c r="G125" s="4" t="s">
        <v>58</v>
      </c>
      <c r="I125" s="4">
        <v>5</v>
      </c>
      <c r="J125" s="4">
        <v>5</v>
      </c>
      <c r="K125" s="4">
        <v>4</v>
      </c>
      <c r="L125" s="4">
        <v>5</v>
      </c>
      <c r="M125" s="4">
        <v>5</v>
      </c>
      <c r="O125" s="32">
        <f t="shared" si="4"/>
        <v>4.8</v>
      </c>
      <c r="Q125" s="4">
        <v>5</v>
      </c>
    </row>
    <row r="126" spans="1:17" ht="30.75" thickBot="1" x14ac:dyDescent="0.3">
      <c r="A126" s="4" t="s">
        <v>2675</v>
      </c>
      <c r="B126" s="4" t="s">
        <v>56</v>
      </c>
      <c r="C126" s="4" t="s">
        <v>58</v>
      </c>
      <c r="D126" s="4" t="s">
        <v>56</v>
      </c>
      <c r="E126" s="4" t="s">
        <v>56</v>
      </c>
      <c r="F126" s="4" t="s">
        <v>57</v>
      </c>
      <c r="G126" s="4" t="s">
        <v>56</v>
      </c>
      <c r="I126" s="4">
        <v>4</v>
      </c>
      <c r="J126" s="4">
        <v>5</v>
      </c>
      <c r="K126" s="4">
        <v>4</v>
      </c>
      <c r="L126" s="4">
        <v>4</v>
      </c>
      <c r="M126" s="4">
        <v>3</v>
      </c>
      <c r="O126" s="32">
        <f t="shared" si="4"/>
        <v>4</v>
      </c>
      <c r="Q126" s="4">
        <v>4</v>
      </c>
    </row>
    <row r="127" spans="1:17" ht="15.75" thickBot="1" x14ac:dyDescent="0.3">
      <c r="A127" s="4" t="s">
        <v>2675</v>
      </c>
      <c r="B127" s="4" t="s">
        <v>56</v>
      </c>
      <c r="C127" s="4" t="s">
        <v>56</v>
      </c>
      <c r="D127" s="4" t="s">
        <v>56</v>
      </c>
      <c r="E127" s="4" t="s">
        <v>56</v>
      </c>
      <c r="F127" s="4" t="s">
        <v>57</v>
      </c>
      <c r="G127" s="4" t="s">
        <v>56</v>
      </c>
      <c r="I127" s="4">
        <v>4</v>
      </c>
      <c r="J127" s="4">
        <v>4</v>
      </c>
      <c r="K127" s="4">
        <v>4</v>
      </c>
      <c r="L127" s="4">
        <v>4</v>
      </c>
      <c r="M127" s="4">
        <v>3</v>
      </c>
      <c r="O127" s="32">
        <f t="shared" si="4"/>
        <v>3.8</v>
      </c>
      <c r="Q127" s="4">
        <v>4</v>
      </c>
    </row>
    <row r="128" spans="1:17" ht="30.75" thickBot="1" x14ac:dyDescent="0.3">
      <c r="A128" s="4" t="s">
        <v>2676</v>
      </c>
      <c r="B128" s="4" t="s">
        <v>56</v>
      </c>
      <c r="C128" s="4" t="s">
        <v>58</v>
      </c>
      <c r="D128" s="4" t="s">
        <v>56</v>
      </c>
      <c r="E128" s="4" t="s">
        <v>58</v>
      </c>
      <c r="F128" s="4" t="s">
        <v>58</v>
      </c>
      <c r="G128" s="4" t="s">
        <v>56</v>
      </c>
      <c r="I128" s="4">
        <v>4</v>
      </c>
      <c r="J128" s="4">
        <v>5</v>
      </c>
      <c r="K128" s="4">
        <v>4</v>
      </c>
      <c r="L128" s="4">
        <v>5</v>
      </c>
      <c r="M128" s="4">
        <v>5</v>
      </c>
      <c r="O128" s="32">
        <f t="shared" si="4"/>
        <v>4.5999999999999996</v>
      </c>
      <c r="Q128" s="4">
        <v>4</v>
      </c>
    </row>
    <row r="129" spans="1:17" ht="30.75" thickBot="1" x14ac:dyDescent="0.3">
      <c r="A129" s="4" t="s">
        <v>2676</v>
      </c>
      <c r="B129" s="4" t="s">
        <v>56</v>
      </c>
      <c r="C129" s="4" t="s">
        <v>56</v>
      </c>
      <c r="D129" s="4" t="s">
        <v>56</v>
      </c>
      <c r="E129" s="4" t="s">
        <v>58</v>
      </c>
      <c r="F129" s="4" t="s">
        <v>58</v>
      </c>
      <c r="G129" s="4" t="s">
        <v>58</v>
      </c>
      <c r="I129" s="4">
        <v>4</v>
      </c>
      <c r="J129" s="4">
        <v>4</v>
      </c>
      <c r="K129" s="4">
        <v>4</v>
      </c>
      <c r="L129" s="4">
        <v>5</v>
      </c>
      <c r="M129" s="4">
        <v>5</v>
      </c>
      <c r="O129" s="32">
        <f t="shared" si="4"/>
        <v>4.4000000000000004</v>
      </c>
      <c r="Q129" s="4">
        <v>5</v>
      </c>
    </row>
    <row r="130" spans="1:17" ht="15.75" thickBot="1" x14ac:dyDescent="0.3">
      <c r="A130" s="4" t="s">
        <v>2677</v>
      </c>
      <c r="B130" s="4" t="s">
        <v>56</v>
      </c>
      <c r="C130" s="4" t="s">
        <v>57</v>
      </c>
      <c r="D130" s="4" t="s">
        <v>56</v>
      </c>
      <c r="E130" s="4" t="s">
        <v>56</v>
      </c>
      <c r="F130" s="4" t="s">
        <v>100</v>
      </c>
      <c r="G130" s="4" t="s">
        <v>57</v>
      </c>
      <c r="I130" s="4">
        <v>4</v>
      </c>
      <c r="J130" s="4">
        <v>3</v>
      </c>
      <c r="K130" s="4">
        <v>4</v>
      </c>
      <c r="L130" s="4">
        <v>4</v>
      </c>
      <c r="M130" s="4">
        <v>2</v>
      </c>
      <c r="O130" s="32">
        <f t="shared" si="4"/>
        <v>3.4</v>
      </c>
      <c r="Q130" s="4">
        <v>3</v>
      </c>
    </row>
    <row r="131" spans="1:17" ht="15.75" thickBot="1" x14ac:dyDescent="0.3">
      <c r="A131" s="4" t="s">
        <v>2677</v>
      </c>
      <c r="B131" s="4" t="s">
        <v>56</v>
      </c>
      <c r="C131" s="4" t="s">
        <v>56</v>
      </c>
      <c r="D131" s="4" t="s">
        <v>57</v>
      </c>
      <c r="E131" s="4" t="s">
        <v>56</v>
      </c>
      <c r="F131" s="4" t="s">
        <v>56</v>
      </c>
      <c r="G131" s="4" t="s">
        <v>56</v>
      </c>
      <c r="I131" s="4">
        <v>4</v>
      </c>
      <c r="J131" s="4">
        <v>4</v>
      </c>
      <c r="K131" s="4">
        <v>3</v>
      </c>
      <c r="L131" s="4">
        <v>4</v>
      </c>
      <c r="M131" s="4">
        <v>4</v>
      </c>
      <c r="O131" s="32">
        <f t="shared" ref="O131:O194" si="6">AVERAGE(I131:M131)</f>
        <v>3.8</v>
      </c>
      <c r="Q131" s="4">
        <v>4</v>
      </c>
    </row>
    <row r="132" spans="1:17" ht="30.75" thickBot="1" x14ac:dyDescent="0.3">
      <c r="A132" s="4" t="s">
        <v>2678</v>
      </c>
      <c r="B132" s="4" t="s">
        <v>56</v>
      </c>
      <c r="C132" s="4" t="s">
        <v>58</v>
      </c>
      <c r="D132" s="4" t="s">
        <v>56</v>
      </c>
      <c r="E132" s="4" t="s">
        <v>57</v>
      </c>
      <c r="F132" s="4" t="s">
        <v>56</v>
      </c>
      <c r="G132" s="4" t="s">
        <v>56</v>
      </c>
      <c r="I132" s="4">
        <v>4</v>
      </c>
      <c r="J132" s="4">
        <v>5</v>
      </c>
      <c r="K132" s="4">
        <v>4</v>
      </c>
      <c r="L132" s="4">
        <v>3</v>
      </c>
      <c r="M132" s="4">
        <v>4</v>
      </c>
      <c r="O132" s="32">
        <f t="shared" si="6"/>
        <v>4</v>
      </c>
      <c r="Q132" s="4">
        <v>4</v>
      </c>
    </row>
    <row r="133" spans="1:17" ht="30.75" thickBot="1" x14ac:dyDescent="0.3">
      <c r="A133" s="4" t="s">
        <v>2678</v>
      </c>
      <c r="B133" s="4" t="s">
        <v>57</v>
      </c>
      <c r="C133" s="4" t="s">
        <v>58</v>
      </c>
      <c r="D133" s="4" t="s">
        <v>56</v>
      </c>
      <c r="E133" s="4" t="s">
        <v>56</v>
      </c>
      <c r="F133" s="4" t="s">
        <v>58</v>
      </c>
      <c r="G133" s="4" t="s">
        <v>56</v>
      </c>
      <c r="I133" s="4">
        <v>3</v>
      </c>
      <c r="J133" s="4">
        <v>5</v>
      </c>
      <c r="K133" s="4">
        <v>4</v>
      </c>
      <c r="L133" s="4">
        <v>4</v>
      </c>
      <c r="M133" s="4">
        <v>5</v>
      </c>
      <c r="O133" s="32">
        <f t="shared" si="6"/>
        <v>4.2</v>
      </c>
      <c r="Q133" s="4">
        <v>4</v>
      </c>
    </row>
    <row r="134" spans="1:17" ht="30.75" thickBot="1" x14ac:dyDescent="0.3">
      <c r="A134" s="4" t="s">
        <v>2679</v>
      </c>
      <c r="B134" s="4" t="s">
        <v>58</v>
      </c>
      <c r="C134" s="4" t="s">
        <v>56</v>
      </c>
      <c r="D134" s="4" t="s">
        <v>58</v>
      </c>
      <c r="E134" s="4" t="s">
        <v>56</v>
      </c>
      <c r="F134" s="4" t="s">
        <v>58</v>
      </c>
      <c r="G134" s="4" t="s">
        <v>58</v>
      </c>
      <c r="I134" s="4">
        <v>5</v>
      </c>
      <c r="J134" s="4">
        <v>4</v>
      </c>
      <c r="K134" s="4">
        <v>5</v>
      </c>
      <c r="L134" s="4">
        <v>4</v>
      </c>
      <c r="M134" s="4">
        <v>5</v>
      </c>
      <c r="O134" s="32">
        <f t="shared" si="6"/>
        <v>4.5999999999999996</v>
      </c>
      <c r="Q134" s="4">
        <v>5</v>
      </c>
    </row>
    <row r="135" spans="1:17" ht="30.75" thickBot="1" x14ac:dyDescent="0.3">
      <c r="A135" s="4" t="s">
        <v>2679</v>
      </c>
      <c r="B135" s="4" t="s">
        <v>58</v>
      </c>
      <c r="C135" s="4" t="s">
        <v>56</v>
      </c>
      <c r="D135" s="4" t="s">
        <v>58</v>
      </c>
      <c r="E135" s="4" t="s">
        <v>56</v>
      </c>
      <c r="F135" s="4" t="s">
        <v>58</v>
      </c>
      <c r="G135" s="4" t="s">
        <v>56</v>
      </c>
      <c r="I135" s="4">
        <v>5</v>
      </c>
      <c r="J135" s="4">
        <v>4</v>
      </c>
      <c r="K135" s="4">
        <v>5</v>
      </c>
      <c r="L135" s="4">
        <v>4</v>
      </c>
      <c r="M135" s="4">
        <v>5</v>
      </c>
      <c r="O135" s="32">
        <f t="shared" si="6"/>
        <v>4.5999999999999996</v>
      </c>
      <c r="Q135" s="4">
        <v>4</v>
      </c>
    </row>
    <row r="136" spans="1:17" ht="30.75" thickBot="1" x14ac:dyDescent="0.3">
      <c r="A136" s="4" t="s">
        <v>2654</v>
      </c>
      <c r="B136" s="4" t="s">
        <v>58</v>
      </c>
      <c r="C136" s="4" t="s">
        <v>56</v>
      </c>
      <c r="D136" s="4" t="s">
        <v>58</v>
      </c>
      <c r="E136" s="4" t="s">
        <v>56</v>
      </c>
      <c r="F136" s="4" t="s">
        <v>56</v>
      </c>
      <c r="G136" s="4" t="s">
        <v>58</v>
      </c>
      <c r="I136" s="4">
        <v>5</v>
      </c>
      <c r="J136" s="4">
        <v>4</v>
      </c>
      <c r="K136" s="4">
        <v>5</v>
      </c>
      <c r="L136" s="4">
        <v>4</v>
      </c>
      <c r="M136" s="4">
        <v>4</v>
      </c>
      <c r="O136" s="32">
        <f t="shared" si="6"/>
        <v>4.4000000000000004</v>
      </c>
      <c r="Q136" s="4">
        <v>5</v>
      </c>
    </row>
    <row r="137" spans="1:17" ht="30.75" thickBot="1" x14ac:dyDescent="0.3">
      <c r="A137" s="4" t="s">
        <v>2654</v>
      </c>
      <c r="B137" s="4" t="s">
        <v>56</v>
      </c>
      <c r="C137" s="4" t="s">
        <v>58</v>
      </c>
      <c r="D137" s="4" t="s">
        <v>56</v>
      </c>
      <c r="E137" s="4" t="s">
        <v>56</v>
      </c>
      <c r="F137" s="4" t="s">
        <v>58</v>
      </c>
      <c r="G137" s="4" t="s">
        <v>56</v>
      </c>
      <c r="I137" s="4">
        <v>4</v>
      </c>
      <c r="J137" s="4">
        <v>5</v>
      </c>
      <c r="K137" s="4">
        <v>4</v>
      </c>
      <c r="L137" s="4">
        <v>4</v>
      </c>
      <c r="M137" s="4">
        <v>5</v>
      </c>
      <c r="O137" s="32">
        <f t="shared" si="6"/>
        <v>4.4000000000000004</v>
      </c>
      <c r="Q137" s="4">
        <v>4</v>
      </c>
    </row>
    <row r="138" spans="1:17" ht="30.75" thickBot="1" x14ac:dyDescent="0.3">
      <c r="A138" s="4" t="s">
        <v>2681</v>
      </c>
      <c r="B138" s="4" t="s">
        <v>58</v>
      </c>
      <c r="C138" s="4" t="s">
        <v>56</v>
      </c>
      <c r="D138" s="4" t="s">
        <v>58</v>
      </c>
      <c r="E138" s="4" t="s">
        <v>58</v>
      </c>
      <c r="F138" s="4" t="s">
        <v>58</v>
      </c>
      <c r="G138" s="4" t="s">
        <v>58</v>
      </c>
      <c r="I138" s="4">
        <v>5</v>
      </c>
      <c r="J138" s="4">
        <v>4</v>
      </c>
      <c r="K138" s="4">
        <v>5</v>
      </c>
      <c r="L138" s="4">
        <v>5</v>
      </c>
      <c r="M138" s="4">
        <v>5</v>
      </c>
      <c r="O138" s="32">
        <f t="shared" si="6"/>
        <v>4.8</v>
      </c>
      <c r="Q138" s="4">
        <v>5</v>
      </c>
    </row>
    <row r="139" spans="1:17" ht="30.75" thickBot="1" x14ac:dyDescent="0.3">
      <c r="A139" s="4" t="s">
        <v>2681</v>
      </c>
      <c r="B139" s="4" t="s">
        <v>58</v>
      </c>
      <c r="C139" s="4" t="s">
        <v>56</v>
      </c>
      <c r="D139" s="4" t="s">
        <v>58</v>
      </c>
      <c r="E139" s="4" t="s">
        <v>58</v>
      </c>
      <c r="F139" s="4" t="s">
        <v>58</v>
      </c>
      <c r="G139" s="4" t="s">
        <v>58</v>
      </c>
      <c r="I139" s="4">
        <v>5</v>
      </c>
      <c r="J139" s="4">
        <v>4</v>
      </c>
      <c r="K139" s="4">
        <v>5</v>
      </c>
      <c r="L139" s="4">
        <v>5</v>
      </c>
      <c r="M139" s="4">
        <v>5</v>
      </c>
      <c r="O139" s="32">
        <f t="shared" si="6"/>
        <v>4.8</v>
      </c>
      <c r="Q139" s="4">
        <v>5</v>
      </c>
    </row>
    <row r="140" spans="1:17" ht="15.75" thickBot="1" x14ac:dyDescent="0.3">
      <c r="A140" s="4" t="s">
        <v>2682</v>
      </c>
      <c r="B140" s="4" t="s">
        <v>56</v>
      </c>
      <c r="C140" s="4" t="s">
        <v>56</v>
      </c>
      <c r="D140" s="4" t="s">
        <v>56</v>
      </c>
      <c r="E140" s="4" t="s">
        <v>56</v>
      </c>
      <c r="F140" s="4" t="s">
        <v>56</v>
      </c>
      <c r="G140" s="4" t="s">
        <v>56</v>
      </c>
      <c r="I140" s="4">
        <v>4</v>
      </c>
      <c r="J140" s="4">
        <v>4</v>
      </c>
      <c r="K140" s="4">
        <v>4</v>
      </c>
      <c r="L140" s="4">
        <v>4</v>
      </c>
      <c r="M140" s="4">
        <v>4</v>
      </c>
      <c r="O140" s="32">
        <f t="shared" si="6"/>
        <v>4</v>
      </c>
      <c r="Q140" s="4">
        <v>4</v>
      </c>
    </row>
    <row r="141" spans="1:17" ht="15.75" thickBot="1" x14ac:dyDescent="0.3">
      <c r="A141" s="4" t="s">
        <v>2682</v>
      </c>
      <c r="B141" s="4" t="s">
        <v>56</v>
      </c>
      <c r="C141" s="4" t="s">
        <v>56</v>
      </c>
      <c r="D141" s="4" t="s">
        <v>56</v>
      </c>
      <c r="E141" s="4" t="s">
        <v>56</v>
      </c>
      <c r="F141" s="4" t="s">
        <v>56</v>
      </c>
      <c r="G141" s="4" t="s">
        <v>56</v>
      </c>
      <c r="I141" s="4">
        <v>4</v>
      </c>
      <c r="J141" s="4">
        <v>4</v>
      </c>
      <c r="K141" s="4">
        <v>4</v>
      </c>
      <c r="L141" s="4">
        <v>4</v>
      </c>
      <c r="M141" s="4">
        <v>4</v>
      </c>
      <c r="O141" s="32">
        <f t="shared" si="6"/>
        <v>4</v>
      </c>
      <c r="Q141" s="4">
        <v>4</v>
      </c>
    </row>
    <row r="142" spans="1:17" ht="15.75" thickBot="1" x14ac:dyDescent="0.3">
      <c r="A142" s="4" t="s">
        <v>2683</v>
      </c>
      <c r="B142" s="4" t="s">
        <v>56</v>
      </c>
      <c r="C142" s="4" t="s">
        <v>56</v>
      </c>
      <c r="D142" s="4" t="s">
        <v>56</v>
      </c>
      <c r="E142" s="4" t="s">
        <v>56</v>
      </c>
      <c r="F142" s="4" t="s">
        <v>56</v>
      </c>
      <c r="G142" s="4" t="s">
        <v>56</v>
      </c>
      <c r="I142" s="4">
        <v>4</v>
      </c>
      <c r="J142" s="4">
        <v>4</v>
      </c>
      <c r="K142" s="4">
        <v>4</v>
      </c>
      <c r="L142" s="4">
        <v>4</v>
      </c>
      <c r="M142" s="4">
        <v>4</v>
      </c>
      <c r="O142" s="32">
        <f t="shared" si="6"/>
        <v>4</v>
      </c>
      <c r="Q142" s="4">
        <v>4</v>
      </c>
    </row>
    <row r="143" spans="1:17" ht="15.75" thickBot="1" x14ac:dyDescent="0.3">
      <c r="A143" s="4" t="s">
        <v>2683</v>
      </c>
      <c r="B143" s="4" t="s">
        <v>56</v>
      </c>
      <c r="C143" s="4" t="s">
        <v>56</v>
      </c>
      <c r="D143" s="4" t="s">
        <v>56</v>
      </c>
      <c r="E143" s="4" t="s">
        <v>56</v>
      </c>
      <c r="F143" s="4" t="s">
        <v>56</v>
      </c>
      <c r="G143" s="4" t="s">
        <v>56</v>
      </c>
      <c r="I143" s="4">
        <v>4</v>
      </c>
      <c r="J143" s="4">
        <v>4</v>
      </c>
      <c r="K143" s="4">
        <v>4</v>
      </c>
      <c r="L143" s="4">
        <v>4</v>
      </c>
      <c r="M143" s="4">
        <v>4</v>
      </c>
      <c r="O143" s="32">
        <f t="shared" si="6"/>
        <v>4</v>
      </c>
      <c r="Q143" s="4">
        <v>4</v>
      </c>
    </row>
    <row r="144" spans="1:17" ht="15.75" thickBot="1" x14ac:dyDescent="0.3">
      <c r="A144" s="4" t="s">
        <v>2684</v>
      </c>
      <c r="B144" s="4" t="s">
        <v>56</v>
      </c>
      <c r="C144" s="4" t="s">
        <v>56</v>
      </c>
      <c r="D144" s="4" t="s">
        <v>56</v>
      </c>
      <c r="E144" s="4" t="s">
        <v>56</v>
      </c>
      <c r="F144" s="4" t="s">
        <v>56</v>
      </c>
      <c r="G144" s="4" t="s">
        <v>56</v>
      </c>
      <c r="I144" s="4">
        <v>4</v>
      </c>
      <c r="J144" s="4">
        <v>4</v>
      </c>
      <c r="K144" s="4">
        <v>4</v>
      </c>
      <c r="L144" s="4">
        <v>4</v>
      </c>
      <c r="M144" s="4">
        <v>4</v>
      </c>
      <c r="O144" s="32">
        <f t="shared" si="6"/>
        <v>4</v>
      </c>
      <c r="Q144" s="4">
        <v>4</v>
      </c>
    </row>
    <row r="145" spans="1:17" ht="15.75" thickBot="1" x14ac:dyDescent="0.3">
      <c r="A145" s="4" t="s">
        <v>2684</v>
      </c>
      <c r="B145" s="4" t="s">
        <v>56</v>
      </c>
      <c r="C145" s="4" t="s">
        <v>56</v>
      </c>
      <c r="D145" s="4" t="s">
        <v>56</v>
      </c>
      <c r="E145" s="4" t="s">
        <v>56</v>
      </c>
      <c r="F145" s="4" t="s">
        <v>56</v>
      </c>
      <c r="G145" s="4" t="s">
        <v>56</v>
      </c>
      <c r="I145" s="4">
        <v>4</v>
      </c>
      <c r="J145" s="4">
        <v>4</v>
      </c>
      <c r="K145" s="4">
        <v>4</v>
      </c>
      <c r="L145" s="4">
        <v>4</v>
      </c>
      <c r="M145" s="4">
        <v>4</v>
      </c>
      <c r="O145" s="32">
        <f t="shared" si="6"/>
        <v>4</v>
      </c>
      <c r="Q145" s="4">
        <v>4</v>
      </c>
    </row>
    <row r="146" spans="1:17" ht="15.75" thickBot="1" x14ac:dyDescent="0.3">
      <c r="A146" s="4" t="s">
        <v>2685</v>
      </c>
      <c r="B146" s="4" t="s">
        <v>56</v>
      </c>
      <c r="C146" s="4" t="s">
        <v>56</v>
      </c>
      <c r="D146" s="4" t="s">
        <v>56</v>
      </c>
      <c r="E146" s="4" t="s">
        <v>56</v>
      </c>
      <c r="F146" s="4" t="s">
        <v>56</v>
      </c>
      <c r="G146" s="4" t="s">
        <v>56</v>
      </c>
      <c r="I146" s="4">
        <v>4</v>
      </c>
      <c r="J146" s="4">
        <v>4</v>
      </c>
      <c r="K146" s="4">
        <v>4</v>
      </c>
      <c r="L146" s="4">
        <v>4</v>
      </c>
      <c r="M146" s="4">
        <v>4</v>
      </c>
      <c r="O146" s="32">
        <f t="shared" si="6"/>
        <v>4</v>
      </c>
      <c r="Q146" s="4">
        <v>4</v>
      </c>
    </row>
    <row r="147" spans="1:17" ht="15.75" thickBot="1" x14ac:dyDescent="0.3">
      <c r="A147" s="4" t="s">
        <v>2685</v>
      </c>
      <c r="B147" s="4" t="s">
        <v>56</v>
      </c>
      <c r="C147" s="4" t="s">
        <v>56</v>
      </c>
      <c r="D147" s="4" t="s">
        <v>56</v>
      </c>
      <c r="E147" s="4" t="s">
        <v>56</v>
      </c>
      <c r="F147" s="4" t="s">
        <v>56</v>
      </c>
      <c r="G147" s="4" t="s">
        <v>56</v>
      </c>
      <c r="I147" s="4">
        <v>4</v>
      </c>
      <c r="J147" s="4">
        <v>4</v>
      </c>
      <c r="K147" s="4">
        <v>4</v>
      </c>
      <c r="L147" s="4">
        <v>4</v>
      </c>
      <c r="M147" s="4">
        <v>4</v>
      </c>
      <c r="O147" s="32">
        <f t="shared" si="6"/>
        <v>4</v>
      </c>
      <c r="Q147" s="4">
        <v>4</v>
      </c>
    </row>
    <row r="148" spans="1:17" ht="15.75" thickBot="1" x14ac:dyDescent="0.3">
      <c r="A148" s="4" t="s">
        <v>2686</v>
      </c>
      <c r="B148" s="4" t="s">
        <v>57</v>
      </c>
      <c r="C148" s="4" t="s">
        <v>57</v>
      </c>
      <c r="D148" s="4" t="s">
        <v>57</v>
      </c>
      <c r="E148" s="4" t="s">
        <v>100</v>
      </c>
      <c r="F148" s="4" t="s">
        <v>57</v>
      </c>
      <c r="G148" s="4" t="s">
        <v>57</v>
      </c>
      <c r="I148" s="4">
        <v>3</v>
      </c>
      <c r="J148" s="4">
        <v>3</v>
      </c>
      <c r="K148" s="4">
        <v>3</v>
      </c>
      <c r="L148" s="4">
        <v>2</v>
      </c>
      <c r="M148" s="4">
        <v>3</v>
      </c>
      <c r="O148" s="32">
        <f t="shared" si="6"/>
        <v>2.8</v>
      </c>
      <c r="Q148" s="4">
        <v>3</v>
      </c>
    </row>
    <row r="149" spans="1:17" ht="15.75" thickBot="1" x14ac:dyDescent="0.3">
      <c r="A149" s="4" t="s">
        <v>2686</v>
      </c>
      <c r="B149" s="4" t="s">
        <v>57</v>
      </c>
      <c r="C149" s="4" t="s">
        <v>57</v>
      </c>
      <c r="D149" s="4" t="s">
        <v>57</v>
      </c>
      <c r="E149" s="4" t="s">
        <v>100</v>
      </c>
      <c r="F149" s="4" t="s">
        <v>57</v>
      </c>
      <c r="G149" s="4" t="s">
        <v>57</v>
      </c>
      <c r="I149" s="4">
        <v>3</v>
      </c>
      <c r="J149" s="4">
        <v>3</v>
      </c>
      <c r="K149" s="4">
        <v>3</v>
      </c>
      <c r="L149" s="4">
        <v>2</v>
      </c>
      <c r="M149" s="4">
        <v>3</v>
      </c>
      <c r="O149" s="32">
        <f t="shared" si="6"/>
        <v>2.8</v>
      </c>
      <c r="Q149" s="4">
        <v>3</v>
      </c>
    </row>
    <row r="150" spans="1:17" ht="30.75" thickBot="1" x14ac:dyDescent="0.3">
      <c r="A150" s="4" t="s">
        <v>2687</v>
      </c>
      <c r="B150" s="4" t="s">
        <v>56</v>
      </c>
      <c r="C150" s="4" t="s">
        <v>58</v>
      </c>
      <c r="D150" s="4" t="s">
        <v>58</v>
      </c>
      <c r="E150" s="4" t="s">
        <v>58</v>
      </c>
      <c r="F150" s="4" t="s">
        <v>58</v>
      </c>
      <c r="G150" s="4" t="s">
        <v>58</v>
      </c>
      <c r="I150" s="4">
        <v>4</v>
      </c>
      <c r="J150" s="4">
        <v>5</v>
      </c>
      <c r="K150" s="4">
        <v>5</v>
      </c>
      <c r="L150" s="4">
        <v>5</v>
      </c>
      <c r="M150" s="4">
        <v>5</v>
      </c>
      <c r="O150" s="32">
        <f t="shared" si="6"/>
        <v>4.8</v>
      </c>
      <c r="Q150" s="4">
        <v>5</v>
      </c>
    </row>
    <row r="151" spans="1:17" ht="30.75" thickBot="1" x14ac:dyDescent="0.3">
      <c r="A151" s="4" t="s">
        <v>2687</v>
      </c>
      <c r="B151" s="4" t="s">
        <v>58</v>
      </c>
      <c r="C151" s="4" t="s">
        <v>58</v>
      </c>
      <c r="D151" s="4" t="s">
        <v>56</v>
      </c>
      <c r="E151" s="4" t="s">
        <v>58</v>
      </c>
      <c r="F151" s="4" t="s">
        <v>58</v>
      </c>
      <c r="G151" s="4" t="s">
        <v>58</v>
      </c>
      <c r="I151" s="4">
        <v>5</v>
      </c>
      <c r="J151" s="4">
        <v>5</v>
      </c>
      <c r="K151" s="4">
        <v>4</v>
      </c>
      <c r="L151" s="4">
        <v>5</v>
      </c>
      <c r="M151" s="4">
        <v>5</v>
      </c>
      <c r="O151" s="32">
        <f t="shared" si="6"/>
        <v>4.8</v>
      </c>
      <c r="Q151" s="4">
        <v>5</v>
      </c>
    </row>
    <row r="152" spans="1:17" ht="30.75" thickBot="1" x14ac:dyDescent="0.3">
      <c r="A152" s="4" t="s">
        <v>2689</v>
      </c>
      <c r="B152" s="4" t="s">
        <v>58</v>
      </c>
      <c r="C152" s="4" t="s">
        <v>56</v>
      </c>
      <c r="D152" s="4" t="s">
        <v>58</v>
      </c>
      <c r="E152" s="4" t="s">
        <v>56</v>
      </c>
      <c r="F152" s="4" t="s">
        <v>58</v>
      </c>
      <c r="G152" s="4" t="s">
        <v>56</v>
      </c>
      <c r="I152" s="4">
        <v>5</v>
      </c>
      <c r="J152" s="4">
        <v>4</v>
      </c>
      <c r="K152" s="4">
        <v>5</v>
      </c>
      <c r="L152" s="4">
        <v>4</v>
      </c>
      <c r="M152" s="4">
        <v>5</v>
      </c>
      <c r="O152" s="32">
        <f t="shared" si="6"/>
        <v>4.5999999999999996</v>
      </c>
      <c r="Q152" s="4">
        <v>4</v>
      </c>
    </row>
    <row r="153" spans="1:17" ht="30.75" thickBot="1" x14ac:dyDescent="0.3">
      <c r="A153" s="4" t="s">
        <v>2689</v>
      </c>
      <c r="B153" s="4" t="s">
        <v>58</v>
      </c>
      <c r="C153" s="4" t="s">
        <v>56</v>
      </c>
      <c r="D153" s="4" t="s">
        <v>58</v>
      </c>
      <c r="E153" s="4" t="s">
        <v>56</v>
      </c>
      <c r="F153" s="4" t="s">
        <v>58</v>
      </c>
      <c r="G153" s="4" t="s">
        <v>56</v>
      </c>
      <c r="I153" s="4">
        <v>5</v>
      </c>
      <c r="J153" s="4">
        <v>4</v>
      </c>
      <c r="K153" s="4">
        <v>5</v>
      </c>
      <c r="L153" s="4">
        <v>4</v>
      </c>
      <c r="M153" s="4">
        <v>5</v>
      </c>
      <c r="O153" s="32">
        <f t="shared" si="6"/>
        <v>4.5999999999999996</v>
      </c>
      <c r="Q153" s="4">
        <v>4</v>
      </c>
    </row>
    <row r="154" spans="1:17" ht="30.75" thickBot="1" x14ac:dyDescent="0.3">
      <c r="A154" s="4" t="s">
        <v>2690</v>
      </c>
      <c r="B154" s="4" t="s">
        <v>56</v>
      </c>
      <c r="C154" s="4" t="s">
        <v>58</v>
      </c>
      <c r="D154" s="4" t="s">
        <v>56</v>
      </c>
      <c r="E154" s="4" t="s">
        <v>58</v>
      </c>
      <c r="F154" s="4" t="s">
        <v>56</v>
      </c>
      <c r="G154" s="4" t="s">
        <v>58</v>
      </c>
      <c r="I154" s="4">
        <v>4</v>
      </c>
      <c r="J154" s="4">
        <v>5</v>
      </c>
      <c r="K154" s="4">
        <v>4</v>
      </c>
      <c r="L154" s="4">
        <v>5</v>
      </c>
      <c r="M154" s="4">
        <v>4</v>
      </c>
      <c r="O154" s="32">
        <f t="shared" si="6"/>
        <v>4.4000000000000004</v>
      </c>
      <c r="Q154" s="4">
        <v>5</v>
      </c>
    </row>
    <row r="155" spans="1:17" ht="30.75" thickBot="1" x14ac:dyDescent="0.3">
      <c r="A155" s="4" t="s">
        <v>2690</v>
      </c>
      <c r="B155" s="4" t="s">
        <v>56</v>
      </c>
      <c r="C155" s="4" t="s">
        <v>58</v>
      </c>
      <c r="D155" s="4" t="s">
        <v>56</v>
      </c>
      <c r="E155" s="4" t="s">
        <v>58</v>
      </c>
      <c r="F155" s="4" t="s">
        <v>56</v>
      </c>
      <c r="G155" s="4" t="s">
        <v>58</v>
      </c>
      <c r="I155" s="4">
        <v>4</v>
      </c>
      <c r="J155" s="4">
        <v>5</v>
      </c>
      <c r="K155" s="4">
        <v>4</v>
      </c>
      <c r="L155" s="4">
        <v>5</v>
      </c>
      <c r="M155" s="4">
        <v>4</v>
      </c>
      <c r="O155" s="32">
        <f t="shared" si="6"/>
        <v>4.4000000000000004</v>
      </c>
      <c r="Q155" s="4">
        <v>5</v>
      </c>
    </row>
    <row r="156" spans="1:17" ht="30.75" thickBot="1" x14ac:dyDescent="0.3">
      <c r="A156" s="4" t="s">
        <v>2655</v>
      </c>
      <c r="B156" s="4" t="s">
        <v>56</v>
      </c>
      <c r="C156" s="4" t="s">
        <v>56</v>
      </c>
      <c r="D156" s="4" t="s">
        <v>57</v>
      </c>
      <c r="E156" s="4" t="s">
        <v>58</v>
      </c>
      <c r="F156" s="4" t="s">
        <v>57</v>
      </c>
      <c r="G156" s="4" t="s">
        <v>56</v>
      </c>
      <c r="I156" s="4">
        <v>4</v>
      </c>
      <c r="J156" s="4">
        <v>4</v>
      </c>
      <c r="K156" s="4">
        <v>3</v>
      </c>
      <c r="L156" s="4">
        <v>5</v>
      </c>
      <c r="M156" s="4">
        <v>3</v>
      </c>
      <c r="O156" s="32">
        <f t="shared" si="6"/>
        <v>3.8</v>
      </c>
      <c r="Q156" s="4">
        <v>4</v>
      </c>
    </row>
    <row r="157" spans="1:17" ht="30.75" thickBot="1" x14ac:dyDescent="0.3">
      <c r="A157" s="4" t="s">
        <v>2655</v>
      </c>
      <c r="B157" s="4" t="s">
        <v>56</v>
      </c>
      <c r="C157" s="4" t="s">
        <v>56</v>
      </c>
      <c r="D157" s="4" t="s">
        <v>57</v>
      </c>
      <c r="E157" s="4" t="s">
        <v>58</v>
      </c>
      <c r="F157" s="4" t="s">
        <v>57</v>
      </c>
      <c r="G157" s="4" t="s">
        <v>56</v>
      </c>
      <c r="I157" s="4">
        <v>4</v>
      </c>
      <c r="J157" s="4">
        <v>4</v>
      </c>
      <c r="K157" s="4">
        <v>3</v>
      </c>
      <c r="L157" s="4">
        <v>5</v>
      </c>
      <c r="M157" s="4">
        <v>3</v>
      </c>
      <c r="O157" s="32">
        <f t="shared" si="6"/>
        <v>3.8</v>
      </c>
      <c r="Q157" s="4">
        <v>4</v>
      </c>
    </row>
    <row r="158" spans="1:17" ht="30.75" thickBot="1" x14ac:dyDescent="0.3">
      <c r="A158" s="4" t="s">
        <v>2691</v>
      </c>
      <c r="B158" s="4" t="s">
        <v>58</v>
      </c>
      <c r="C158" s="4" t="s">
        <v>58</v>
      </c>
      <c r="D158" s="4" t="s">
        <v>58</v>
      </c>
      <c r="E158" s="4" t="s">
        <v>58</v>
      </c>
      <c r="F158" s="4" t="s">
        <v>56</v>
      </c>
      <c r="G158" s="4" t="s">
        <v>56</v>
      </c>
      <c r="I158" s="4">
        <v>5</v>
      </c>
      <c r="J158" s="4">
        <v>5</v>
      </c>
      <c r="K158" s="4">
        <v>5</v>
      </c>
      <c r="L158" s="4">
        <v>5</v>
      </c>
      <c r="M158" s="4">
        <v>4</v>
      </c>
      <c r="O158" s="32">
        <f t="shared" si="6"/>
        <v>4.8</v>
      </c>
      <c r="Q158" s="4">
        <v>4</v>
      </c>
    </row>
    <row r="159" spans="1:17" ht="30.75" thickBot="1" x14ac:dyDescent="0.3">
      <c r="A159" s="4" t="s">
        <v>2691</v>
      </c>
      <c r="B159" s="4" t="s">
        <v>58</v>
      </c>
      <c r="C159" s="4" t="s">
        <v>58</v>
      </c>
      <c r="D159" s="4" t="s">
        <v>56</v>
      </c>
      <c r="E159" s="4" t="s">
        <v>58</v>
      </c>
      <c r="F159" s="4" t="s">
        <v>58</v>
      </c>
      <c r="G159" s="4" t="s">
        <v>56</v>
      </c>
      <c r="I159" s="4">
        <v>5</v>
      </c>
      <c r="J159" s="4">
        <v>5</v>
      </c>
      <c r="K159" s="4">
        <v>4</v>
      </c>
      <c r="L159" s="4">
        <v>5</v>
      </c>
      <c r="M159" s="4">
        <v>5</v>
      </c>
      <c r="O159" s="32">
        <f t="shared" si="6"/>
        <v>4.8</v>
      </c>
      <c r="Q159" s="4">
        <v>4</v>
      </c>
    </row>
    <row r="160" spans="1:17" ht="15.75" thickBot="1" x14ac:dyDescent="0.3">
      <c r="A160" s="4" t="s">
        <v>2692</v>
      </c>
      <c r="B160" s="4" t="s">
        <v>56</v>
      </c>
      <c r="C160" s="4" t="s">
        <v>56</v>
      </c>
      <c r="D160" s="4" t="s">
        <v>57</v>
      </c>
      <c r="E160" s="4" t="s">
        <v>56</v>
      </c>
      <c r="F160" s="4" t="s">
        <v>56</v>
      </c>
      <c r="G160" s="4" t="s">
        <v>57</v>
      </c>
      <c r="I160" s="4">
        <v>4</v>
      </c>
      <c r="J160" s="4">
        <v>4</v>
      </c>
      <c r="K160" s="4">
        <v>3</v>
      </c>
      <c r="L160" s="4">
        <v>4</v>
      </c>
      <c r="M160" s="4">
        <v>4</v>
      </c>
      <c r="O160" s="32">
        <f t="shared" si="6"/>
        <v>3.8</v>
      </c>
      <c r="Q160" s="4">
        <v>3</v>
      </c>
    </row>
    <row r="161" spans="1:17" ht="15.75" thickBot="1" x14ac:dyDescent="0.3">
      <c r="A161" s="4" t="s">
        <v>2692</v>
      </c>
      <c r="B161" s="4" t="s">
        <v>56</v>
      </c>
      <c r="C161" s="4" t="s">
        <v>56</v>
      </c>
      <c r="D161" s="4" t="s">
        <v>56</v>
      </c>
      <c r="E161" s="4" t="s">
        <v>56</v>
      </c>
      <c r="F161" s="4" t="s">
        <v>56</v>
      </c>
      <c r="G161" s="4" t="s">
        <v>57</v>
      </c>
      <c r="I161" s="4">
        <v>4</v>
      </c>
      <c r="J161" s="4">
        <v>4</v>
      </c>
      <c r="K161" s="4">
        <v>4</v>
      </c>
      <c r="L161" s="4">
        <v>4</v>
      </c>
      <c r="M161" s="4">
        <v>4</v>
      </c>
      <c r="O161" s="32">
        <f t="shared" si="6"/>
        <v>4</v>
      </c>
      <c r="Q161" s="4">
        <v>3</v>
      </c>
    </row>
    <row r="162" spans="1:17" ht="30.75" thickBot="1" x14ac:dyDescent="0.3">
      <c r="A162" s="4" t="s">
        <v>2693</v>
      </c>
      <c r="B162" s="4" t="s">
        <v>56</v>
      </c>
      <c r="C162" s="4" t="s">
        <v>58</v>
      </c>
      <c r="D162" s="4" t="s">
        <v>58</v>
      </c>
      <c r="E162" s="4" t="s">
        <v>56</v>
      </c>
      <c r="F162" s="4" t="s">
        <v>58</v>
      </c>
      <c r="G162" s="4" t="s">
        <v>56</v>
      </c>
      <c r="I162" s="4">
        <v>4</v>
      </c>
      <c r="J162" s="4">
        <v>5</v>
      </c>
      <c r="K162" s="4">
        <v>5</v>
      </c>
      <c r="L162" s="4">
        <v>4</v>
      </c>
      <c r="M162" s="4">
        <v>5</v>
      </c>
      <c r="O162" s="32">
        <f t="shared" si="6"/>
        <v>4.5999999999999996</v>
      </c>
      <c r="Q162" s="4">
        <v>4</v>
      </c>
    </row>
    <row r="163" spans="1:17" ht="30.75" thickBot="1" x14ac:dyDescent="0.3">
      <c r="A163" s="4" t="s">
        <v>2693</v>
      </c>
      <c r="B163" s="4" t="s">
        <v>56</v>
      </c>
      <c r="C163" s="4" t="s">
        <v>58</v>
      </c>
      <c r="D163" s="4" t="s">
        <v>56</v>
      </c>
      <c r="E163" s="4" t="s">
        <v>58</v>
      </c>
      <c r="F163" s="4" t="s">
        <v>56</v>
      </c>
      <c r="G163" s="4" t="s">
        <v>58</v>
      </c>
      <c r="I163" s="4">
        <v>4</v>
      </c>
      <c r="J163" s="4">
        <v>5</v>
      </c>
      <c r="K163" s="4">
        <v>4</v>
      </c>
      <c r="L163" s="4">
        <v>5</v>
      </c>
      <c r="M163" s="4">
        <v>4</v>
      </c>
      <c r="O163" s="32">
        <f t="shared" si="6"/>
        <v>4.4000000000000004</v>
      </c>
      <c r="Q163" s="4">
        <v>5</v>
      </c>
    </row>
    <row r="164" spans="1:17" ht="30.75" thickBot="1" x14ac:dyDescent="0.3">
      <c r="A164" s="4" t="s">
        <v>2694</v>
      </c>
      <c r="B164" s="4" t="s">
        <v>58</v>
      </c>
      <c r="C164" s="4" t="s">
        <v>56</v>
      </c>
      <c r="D164" s="4" t="s">
        <v>56</v>
      </c>
      <c r="E164" s="4" t="s">
        <v>56</v>
      </c>
      <c r="F164" s="4" t="s">
        <v>58</v>
      </c>
      <c r="G164" s="4" t="s">
        <v>56</v>
      </c>
      <c r="I164" s="4">
        <v>5</v>
      </c>
      <c r="J164" s="4">
        <v>4</v>
      </c>
      <c r="K164" s="4">
        <v>4</v>
      </c>
      <c r="L164" s="4">
        <v>4</v>
      </c>
      <c r="M164" s="4">
        <v>5</v>
      </c>
      <c r="O164" s="32">
        <f t="shared" si="6"/>
        <v>4.4000000000000004</v>
      </c>
      <c r="Q164" s="4">
        <v>4</v>
      </c>
    </row>
    <row r="165" spans="1:17" ht="15.75" thickBot="1" x14ac:dyDescent="0.3">
      <c r="A165" s="4" t="s">
        <v>2694</v>
      </c>
      <c r="B165" s="4" t="s">
        <v>56</v>
      </c>
      <c r="C165" s="4" t="s">
        <v>56</v>
      </c>
      <c r="D165" s="4" t="s">
        <v>56</v>
      </c>
      <c r="E165" s="4" t="s">
        <v>57</v>
      </c>
      <c r="F165" s="4" t="s">
        <v>56</v>
      </c>
      <c r="G165" s="4" t="s">
        <v>56</v>
      </c>
      <c r="I165" s="4">
        <v>4</v>
      </c>
      <c r="J165" s="4">
        <v>4</v>
      </c>
      <c r="K165" s="4">
        <v>4</v>
      </c>
      <c r="L165" s="4">
        <v>3</v>
      </c>
      <c r="M165" s="4">
        <v>4</v>
      </c>
      <c r="O165" s="32">
        <f t="shared" si="6"/>
        <v>3.8</v>
      </c>
      <c r="Q165" s="4">
        <v>4</v>
      </c>
    </row>
    <row r="166" spans="1:17" ht="30.75" thickBot="1" x14ac:dyDescent="0.3">
      <c r="A166" s="4" t="s">
        <v>2696</v>
      </c>
      <c r="B166" s="4" t="s">
        <v>56</v>
      </c>
      <c r="C166" s="4" t="s">
        <v>56</v>
      </c>
      <c r="D166" s="4" t="s">
        <v>58</v>
      </c>
      <c r="E166" s="4" t="s">
        <v>56</v>
      </c>
      <c r="F166" s="4" t="s">
        <v>56</v>
      </c>
      <c r="G166" s="4" t="s">
        <v>58</v>
      </c>
      <c r="I166" s="4">
        <v>4</v>
      </c>
      <c r="J166" s="4">
        <v>4</v>
      </c>
      <c r="K166" s="4">
        <v>5</v>
      </c>
      <c r="L166" s="4">
        <v>4</v>
      </c>
      <c r="M166" s="4">
        <v>4</v>
      </c>
      <c r="O166" s="32">
        <f t="shared" si="6"/>
        <v>4.2</v>
      </c>
      <c r="Q166" s="4">
        <v>5</v>
      </c>
    </row>
    <row r="167" spans="1:17" ht="30.75" thickBot="1" x14ac:dyDescent="0.3">
      <c r="A167" s="4" t="s">
        <v>2696</v>
      </c>
      <c r="B167" s="4" t="s">
        <v>56</v>
      </c>
      <c r="C167" s="4" t="s">
        <v>58</v>
      </c>
      <c r="D167" s="4" t="s">
        <v>58</v>
      </c>
      <c r="E167" s="4" t="s">
        <v>58</v>
      </c>
      <c r="F167" s="4" t="s">
        <v>56</v>
      </c>
      <c r="G167" s="4" t="s">
        <v>58</v>
      </c>
      <c r="I167" s="4">
        <v>4</v>
      </c>
      <c r="J167" s="4">
        <v>5</v>
      </c>
      <c r="K167" s="4">
        <v>5</v>
      </c>
      <c r="L167" s="4">
        <v>5</v>
      </c>
      <c r="M167" s="4">
        <v>4</v>
      </c>
      <c r="O167" s="32">
        <f t="shared" si="6"/>
        <v>4.5999999999999996</v>
      </c>
      <c r="Q167" s="4">
        <v>5</v>
      </c>
    </row>
    <row r="168" spans="1:17" ht="30.75" thickBot="1" x14ac:dyDescent="0.3">
      <c r="A168" s="4" t="s">
        <v>2697</v>
      </c>
      <c r="B168" s="4" t="s">
        <v>58</v>
      </c>
      <c r="C168" s="4" t="s">
        <v>56</v>
      </c>
      <c r="D168" s="4" t="s">
        <v>56</v>
      </c>
      <c r="E168" s="4" t="s">
        <v>56</v>
      </c>
      <c r="F168" s="4" t="s">
        <v>56</v>
      </c>
      <c r="G168" s="4" t="s">
        <v>56</v>
      </c>
      <c r="I168" s="4">
        <v>5</v>
      </c>
      <c r="J168" s="4">
        <v>4</v>
      </c>
      <c r="K168" s="4">
        <v>4</v>
      </c>
      <c r="L168" s="4">
        <v>4</v>
      </c>
      <c r="M168" s="4">
        <v>4</v>
      </c>
      <c r="O168" s="32">
        <f t="shared" si="6"/>
        <v>4.2</v>
      </c>
      <c r="Q168" s="4">
        <v>4</v>
      </c>
    </row>
    <row r="169" spans="1:17" ht="30.75" thickBot="1" x14ac:dyDescent="0.3">
      <c r="A169" s="4" t="s">
        <v>2697</v>
      </c>
      <c r="B169" s="4" t="s">
        <v>58</v>
      </c>
      <c r="C169" s="4" t="s">
        <v>58</v>
      </c>
      <c r="D169" s="4" t="s">
        <v>56</v>
      </c>
      <c r="E169" s="4" t="s">
        <v>58</v>
      </c>
      <c r="F169" s="4" t="s">
        <v>58</v>
      </c>
      <c r="G169" s="4" t="s">
        <v>58</v>
      </c>
      <c r="I169" s="4">
        <v>5</v>
      </c>
      <c r="J169" s="4">
        <v>5</v>
      </c>
      <c r="K169" s="4">
        <v>4</v>
      </c>
      <c r="L169" s="4">
        <v>5</v>
      </c>
      <c r="M169" s="4">
        <v>5</v>
      </c>
      <c r="O169" s="32">
        <f t="shared" si="6"/>
        <v>4.8</v>
      </c>
      <c r="Q169" s="4">
        <v>5</v>
      </c>
    </row>
    <row r="170" spans="1:17" ht="30.75" thickBot="1" x14ac:dyDescent="0.3">
      <c r="A170" s="4" t="s">
        <v>2698</v>
      </c>
      <c r="B170" s="4" t="s">
        <v>58</v>
      </c>
      <c r="C170" s="4" t="s">
        <v>58</v>
      </c>
      <c r="D170" s="4" t="s">
        <v>58</v>
      </c>
      <c r="E170" s="4" t="s">
        <v>58</v>
      </c>
      <c r="F170" s="4" t="s">
        <v>58</v>
      </c>
      <c r="G170" s="4" t="s">
        <v>58</v>
      </c>
      <c r="I170" s="4">
        <v>5</v>
      </c>
      <c r="J170" s="4">
        <v>5</v>
      </c>
      <c r="K170" s="4">
        <v>5</v>
      </c>
      <c r="L170" s="4">
        <v>5</v>
      </c>
      <c r="M170" s="4">
        <v>5</v>
      </c>
      <c r="O170" s="32">
        <f t="shared" si="6"/>
        <v>5</v>
      </c>
      <c r="Q170" s="4">
        <v>5</v>
      </c>
    </row>
    <row r="171" spans="1:17" ht="30.75" thickBot="1" x14ac:dyDescent="0.3">
      <c r="A171" s="4" t="s">
        <v>2698</v>
      </c>
      <c r="B171" s="4" t="s">
        <v>58</v>
      </c>
      <c r="C171" s="4" t="s">
        <v>58</v>
      </c>
      <c r="D171" s="4" t="s">
        <v>58</v>
      </c>
      <c r="E171" s="4" t="s">
        <v>58</v>
      </c>
      <c r="F171" s="4" t="s">
        <v>58</v>
      </c>
      <c r="G171" s="4" t="s">
        <v>58</v>
      </c>
      <c r="I171" s="4">
        <v>5</v>
      </c>
      <c r="J171" s="4">
        <v>5</v>
      </c>
      <c r="K171" s="4">
        <v>5</v>
      </c>
      <c r="L171" s="4">
        <v>5</v>
      </c>
      <c r="M171" s="4">
        <v>5</v>
      </c>
      <c r="O171" s="32">
        <f t="shared" si="6"/>
        <v>5</v>
      </c>
      <c r="Q171" s="4">
        <v>5</v>
      </c>
    </row>
    <row r="172" spans="1:17" ht="15.75" thickBot="1" x14ac:dyDescent="0.3">
      <c r="A172" s="4" t="s">
        <v>2699</v>
      </c>
      <c r="B172" s="4" t="s">
        <v>57</v>
      </c>
      <c r="C172" s="4" t="s">
        <v>100</v>
      </c>
      <c r="D172" s="4" t="s">
        <v>57</v>
      </c>
      <c r="E172" s="4" t="s">
        <v>56</v>
      </c>
      <c r="F172" s="4" t="s">
        <v>57</v>
      </c>
      <c r="G172" s="4" t="s">
        <v>57</v>
      </c>
      <c r="I172" s="4">
        <v>3</v>
      </c>
      <c r="J172" s="4">
        <v>2</v>
      </c>
      <c r="K172" s="4">
        <v>3</v>
      </c>
      <c r="L172" s="4">
        <v>4</v>
      </c>
      <c r="M172" s="4">
        <v>3</v>
      </c>
      <c r="O172" s="32">
        <f t="shared" si="6"/>
        <v>3</v>
      </c>
      <c r="Q172" s="4">
        <v>3</v>
      </c>
    </row>
    <row r="173" spans="1:17" ht="15.75" thickBot="1" x14ac:dyDescent="0.3">
      <c r="A173" s="4" t="s">
        <v>2699</v>
      </c>
      <c r="B173" s="4" t="s">
        <v>57</v>
      </c>
      <c r="C173" s="4" t="s">
        <v>100</v>
      </c>
      <c r="D173" s="4" t="s">
        <v>56</v>
      </c>
      <c r="E173" s="4" t="s">
        <v>57</v>
      </c>
      <c r="F173" s="4" t="s">
        <v>56</v>
      </c>
      <c r="G173" s="4" t="s">
        <v>57</v>
      </c>
      <c r="I173" s="4">
        <v>3</v>
      </c>
      <c r="J173" s="4">
        <v>2</v>
      </c>
      <c r="K173" s="4">
        <v>4</v>
      </c>
      <c r="L173" s="4">
        <v>3</v>
      </c>
      <c r="M173" s="4">
        <v>4</v>
      </c>
      <c r="O173" s="32">
        <f t="shared" si="6"/>
        <v>3.2</v>
      </c>
      <c r="Q173" s="4">
        <v>3</v>
      </c>
    </row>
    <row r="174" spans="1:17" ht="30.75" thickBot="1" x14ac:dyDescent="0.3">
      <c r="A174" s="4" t="s">
        <v>2700</v>
      </c>
      <c r="B174" s="4" t="s">
        <v>56</v>
      </c>
      <c r="C174" s="4" t="s">
        <v>58</v>
      </c>
      <c r="D174" s="4" t="s">
        <v>56</v>
      </c>
      <c r="E174" s="4" t="s">
        <v>57</v>
      </c>
      <c r="F174" s="4" t="s">
        <v>56</v>
      </c>
      <c r="G174" s="4" t="s">
        <v>56</v>
      </c>
      <c r="I174" s="4">
        <v>4</v>
      </c>
      <c r="J174" s="4">
        <v>5</v>
      </c>
      <c r="K174" s="4">
        <v>4</v>
      </c>
      <c r="L174" s="4">
        <v>3</v>
      </c>
      <c r="M174" s="4">
        <v>4</v>
      </c>
      <c r="O174" s="32">
        <f t="shared" si="6"/>
        <v>4</v>
      </c>
      <c r="Q174" s="4">
        <v>4</v>
      </c>
    </row>
    <row r="175" spans="1:17" ht="30.75" thickBot="1" x14ac:dyDescent="0.3">
      <c r="A175" s="4" t="s">
        <v>2700</v>
      </c>
      <c r="B175" s="4" t="s">
        <v>56</v>
      </c>
      <c r="C175" s="4" t="s">
        <v>58</v>
      </c>
      <c r="D175" s="4" t="s">
        <v>56</v>
      </c>
      <c r="E175" s="4" t="s">
        <v>58</v>
      </c>
      <c r="F175" s="4" t="s">
        <v>57</v>
      </c>
      <c r="G175" s="4" t="s">
        <v>56</v>
      </c>
      <c r="I175" s="4">
        <v>4</v>
      </c>
      <c r="J175" s="4">
        <v>5</v>
      </c>
      <c r="K175" s="4">
        <v>4</v>
      </c>
      <c r="L175" s="4">
        <v>5</v>
      </c>
      <c r="M175" s="4">
        <v>3</v>
      </c>
      <c r="O175" s="32">
        <f t="shared" si="6"/>
        <v>4.2</v>
      </c>
      <c r="Q175" s="4">
        <v>4</v>
      </c>
    </row>
    <row r="176" spans="1:17" ht="15.75" thickBot="1" x14ac:dyDescent="0.3">
      <c r="A176" s="4" t="s">
        <v>2656</v>
      </c>
      <c r="B176" s="4" t="s">
        <v>56</v>
      </c>
      <c r="C176" s="4" t="s">
        <v>56</v>
      </c>
      <c r="D176" s="4" t="s">
        <v>56</v>
      </c>
      <c r="E176" s="4" t="s">
        <v>56</v>
      </c>
      <c r="F176" s="4" t="s">
        <v>56</v>
      </c>
      <c r="G176" s="4" t="s">
        <v>56</v>
      </c>
      <c r="I176" s="4">
        <v>4</v>
      </c>
      <c r="J176" s="4">
        <v>4</v>
      </c>
      <c r="K176" s="4">
        <v>4</v>
      </c>
      <c r="L176" s="4">
        <v>4</v>
      </c>
      <c r="M176" s="4">
        <v>4</v>
      </c>
      <c r="O176" s="32">
        <f t="shared" si="6"/>
        <v>4</v>
      </c>
      <c r="Q176" s="4">
        <v>4</v>
      </c>
    </row>
    <row r="177" spans="1:17" ht="30.75" thickBot="1" x14ac:dyDescent="0.3">
      <c r="A177" s="4" t="s">
        <v>2656</v>
      </c>
      <c r="B177" s="4" t="s">
        <v>58</v>
      </c>
      <c r="C177" s="4" t="s">
        <v>58</v>
      </c>
      <c r="D177" s="4" t="s">
        <v>58</v>
      </c>
      <c r="E177" s="4" t="s">
        <v>58</v>
      </c>
      <c r="F177" s="4" t="s">
        <v>58</v>
      </c>
      <c r="G177" s="4" t="s">
        <v>58</v>
      </c>
      <c r="I177" s="4">
        <v>5</v>
      </c>
      <c r="J177" s="4">
        <v>5</v>
      </c>
      <c r="K177" s="4">
        <v>5</v>
      </c>
      <c r="L177" s="4">
        <v>5</v>
      </c>
      <c r="M177" s="4">
        <v>5</v>
      </c>
      <c r="O177" s="32">
        <f t="shared" si="6"/>
        <v>5</v>
      </c>
      <c r="Q177" s="4">
        <v>5</v>
      </c>
    </row>
    <row r="178" spans="1:17" ht="30.75" thickBot="1" x14ac:dyDescent="0.3">
      <c r="A178" s="4" t="s">
        <v>2701</v>
      </c>
      <c r="B178" s="4" t="s">
        <v>58</v>
      </c>
      <c r="C178" s="4" t="s">
        <v>56</v>
      </c>
      <c r="D178" s="4" t="s">
        <v>56</v>
      </c>
      <c r="E178" s="4" t="s">
        <v>58</v>
      </c>
      <c r="F178" s="4" t="s">
        <v>56</v>
      </c>
      <c r="G178" s="4" t="s">
        <v>56</v>
      </c>
      <c r="I178" s="4">
        <v>5</v>
      </c>
      <c r="J178" s="4">
        <v>4</v>
      </c>
      <c r="K178" s="4">
        <v>4</v>
      </c>
      <c r="L178" s="4">
        <v>5</v>
      </c>
      <c r="M178" s="4">
        <v>4</v>
      </c>
      <c r="O178" s="32">
        <f t="shared" si="6"/>
        <v>4.4000000000000004</v>
      </c>
      <c r="Q178" s="4">
        <v>4</v>
      </c>
    </row>
    <row r="179" spans="1:17" ht="30.75" thickBot="1" x14ac:dyDescent="0.3">
      <c r="A179" s="4" t="s">
        <v>2701</v>
      </c>
      <c r="B179" s="4" t="s">
        <v>58</v>
      </c>
      <c r="C179" s="4" t="s">
        <v>56</v>
      </c>
      <c r="D179" s="4" t="s">
        <v>56</v>
      </c>
      <c r="E179" s="4" t="s">
        <v>58</v>
      </c>
      <c r="F179" s="4" t="s">
        <v>58</v>
      </c>
      <c r="G179" s="4" t="s">
        <v>58</v>
      </c>
      <c r="I179" s="4">
        <v>5</v>
      </c>
      <c r="J179" s="4">
        <v>4</v>
      </c>
      <c r="K179" s="4">
        <v>4</v>
      </c>
      <c r="L179" s="4">
        <v>5</v>
      </c>
      <c r="M179" s="4">
        <v>5</v>
      </c>
      <c r="O179" s="32">
        <f t="shared" si="6"/>
        <v>4.5999999999999996</v>
      </c>
      <c r="Q179" s="4">
        <v>5</v>
      </c>
    </row>
    <row r="180" spans="1:17" ht="15.75" thickBot="1" x14ac:dyDescent="0.3">
      <c r="A180" s="4" t="s">
        <v>2702</v>
      </c>
      <c r="B180" s="4" t="s">
        <v>57</v>
      </c>
      <c r="C180" s="4" t="s">
        <v>56</v>
      </c>
      <c r="D180" s="4" t="s">
        <v>57</v>
      </c>
      <c r="E180" s="4" t="s">
        <v>56</v>
      </c>
      <c r="F180" s="4" t="s">
        <v>56</v>
      </c>
      <c r="G180" s="4" t="s">
        <v>56</v>
      </c>
      <c r="I180" s="4">
        <v>3</v>
      </c>
      <c r="J180" s="4">
        <v>4</v>
      </c>
      <c r="K180" s="4">
        <v>3</v>
      </c>
      <c r="L180" s="4">
        <v>4</v>
      </c>
      <c r="M180" s="4">
        <v>4</v>
      </c>
      <c r="O180" s="32">
        <f t="shared" si="6"/>
        <v>3.6</v>
      </c>
      <c r="Q180" s="4">
        <v>4</v>
      </c>
    </row>
    <row r="181" spans="1:17" ht="15.75" thickBot="1" x14ac:dyDescent="0.3">
      <c r="A181" s="4" t="s">
        <v>2702</v>
      </c>
      <c r="B181" s="4" t="s">
        <v>56</v>
      </c>
      <c r="C181" s="4" t="s">
        <v>56</v>
      </c>
      <c r="D181" s="4" t="s">
        <v>57</v>
      </c>
      <c r="E181" s="4" t="s">
        <v>56</v>
      </c>
      <c r="F181" s="4" t="s">
        <v>56</v>
      </c>
      <c r="G181" s="4" t="s">
        <v>56</v>
      </c>
      <c r="I181" s="4">
        <v>4</v>
      </c>
      <c r="J181" s="4">
        <v>4</v>
      </c>
      <c r="K181" s="4">
        <v>3</v>
      </c>
      <c r="L181" s="4">
        <v>4</v>
      </c>
      <c r="M181" s="4">
        <v>4</v>
      </c>
      <c r="O181" s="32">
        <f t="shared" si="6"/>
        <v>3.8</v>
      </c>
      <c r="Q181" s="4">
        <v>4</v>
      </c>
    </row>
    <row r="182" spans="1:17" ht="15.75" thickBot="1" x14ac:dyDescent="0.3">
      <c r="A182" s="4" t="s">
        <v>2703</v>
      </c>
      <c r="B182" s="4" t="s">
        <v>57</v>
      </c>
      <c r="C182" s="4" t="s">
        <v>56</v>
      </c>
      <c r="D182" s="4" t="s">
        <v>57</v>
      </c>
      <c r="E182" s="4" t="s">
        <v>56</v>
      </c>
      <c r="F182" s="4" t="s">
        <v>56</v>
      </c>
      <c r="G182" s="4" t="s">
        <v>56</v>
      </c>
      <c r="I182" s="4">
        <v>3</v>
      </c>
      <c r="J182" s="4">
        <v>4</v>
      </c>
      <c r="K182" s="4">
        <v>3</v>
      </c>
      <c r="L182" s="4">
        <v>4</v>
      </c>
      <c r="M182" s="4">
        <v>4</v>
      </c>
      <c r="O182" s="32">
        <f t="shared" si="6"/>
        <v>3.6</v>
      </c>
      <c r="Q182" s="4">
        <v>4</v>
      </c>
    </row>
    <row r="183" spans="1:17" ht="15.75" thickBot="1" x14ac:dyDescent="0.3">
      <c r="A183" s="4" t="s">
        <v>2703</v>
      </c>
      <c r="B183" s="4" t="s">
        <v>56</v>
      </c>
      <c r="C183" s="4" t="s">
        <v>56</v>
      </c>
      <c r="D183" s="4" t="s">
        <v>57</v>
      </c>
      <c r="E183" s="4" t="s">
        <v>56</v>
      </c>
      <c r="F183" s="4" t="s">
        <v>57</v>
      </c>
      <c r="G183" s="4" t="s">
        <v>57</v>
      </c>
      <c r="I183" s="4">
        <v>4</v>
      </c>
      <c r="J183" s="4">
        <v>4</v>
      </c>
      <c r="K183" s="4">
        <v>3</v>
      </c>
      <c r="L183" s="4">
        <v>4</v>
      </c>
      <c r="M183" s="4">
        <v>3</v>
      </c>
      <c r="O183" s="32">
        <f t="shared" si="6"/>
        <v>3.6</v>
      </c>
      <c r="Q183" s="4">
        <v>3</v>
      </c>
    </row>
    <row r="184" spans="1:17" ht="15.75" thickBot="1" x14ac:dyDescent="0.3">
      <c r="A184" s="4" t="s">
        <v>2704</v>
      </c>
      <c r="B184" s="4" t="s">
        <v>56</v>
      </c>
      <c r="C184" s="4" t="s">
        <v>56</v>
      </c>
      <c r="D184" s="4" t="s">
        <v>56</v>
      </c>
      <c r="E184" s="4" t="s">
        <v>56</v>
      </c>
      <c r="F184" s="4" t="s">
        <v>57</v>
      </c>
      <c r="G184" s="4" t="s">
        <v>56</v>
      </c>
      <c r="I184" s="4">
        <v>4</v>
      </c>
      <c r="J184" s="4">
        <v>4</v>
      </c>
      <c r="K184" s="4">
        <v>4</v>
      </c>
      <c r="L184" s="4">
        <v>4</v>
      </c>
      <c r="M184" s="4">
        <v>3</v>
      </c>
      <c r="O184" s="32">
        <f t="shared" si="6"/>
        <v>3.8</v>
      </c>
      <c r="Q184" s="4">
        <v>4</v>
      </c>
    </row>
    <row r="185" spans="1:17" ht="15.75" thickBot="1" x14ac:dyDescent="0.3">
      <c r="A185" s="4" t="s">
        <v>2704</v>
      </c>
      <c r="B185" s="4" t="s">
        <v>56</v>
      </c>
      <c r="C185" s="4" t="s">
        <v>56</v>
      </c>
      <c r="D185" s="4" t="s">
        <v>57</v>
      </c>
      <c r="E185" s="4" t="s">
        <v>56</v>
      </c>
      <c r="F185" s="4" t="s">
        <v>57</v>
      </c>
      <c r="G185" s="4" t="s">
        <v>56</v>
      </c>
      <c r="I185" s="4">
        <v>4</v>
      </c>
      <c r="J185" s="4">
        <v>4</v>
      </c>
      <c r="K185" s="4">
        <v>3</v>
      </c>
      <c r="L185" s="4">
        <v>4</v>
      </c>
      <c r="M185" s="4">
        <v>3</v>
      </c>
      <c r="O185" s="32">
        <f t="shared" si="6"/>
        <v>3.6</v>
      </c>
      <c r="Q185" s="4">
        <v>4</v>
      </c>
    </row>
    <row r="186" spans="1:17" ht="15.75" thickBot="1" x14ac:dyDescent="0.3">
      <c r="A186" s="4" t="s">
        <v>2705</v>
      </c>
      <c r="B186" s="4" t="s">
        <v>56</v>
      </c>
      <c r="C186" s="4" t="s">
        <v>56</v>
      </c>
      <c r="D186" s="4" t="s">
        <v>56</v>
      </c>
      <c r="E186" s="4" t="s">
        <v>56</v>
      </c>
      <c r="F186" s="4" t="s">
        <v>56</v>
      </c>
      <c r="G186" s="4" t="s">
        <v>56</v>
      </c>
      <c r="I186" s="4">
        <v>4</v>
      </c>
      <c r="J186" s="4">
        <v>4</v>
      </c>
      <c r="K186" s="4">
        <v>4</v>
      </c>
      <c r="L186" s="4">
        <v>4</v>
      </c>
      <c r="M186" s="4">
        <v>4</v>
      </c>
      <c r="O186" s="32">
        <f t="shared" si="6"/>
        <v>4</v>
      </c>
      <c r="Q186" s="4">
        <v>4</v>
      </c>
    </row>
    <row r="187" spans="1:17" ht="15.75" thickBot="1" x14ac:dyDescent="0.3">
      <c r="A187" s="4" t="s">
        <v>2705</v>
      </c>
      <c r="B187" s="4" t="s">
        <v>56</v>
      </c>
      <c r="C187" s="4" t="s">
        <v>56</v>
      </c>
      <c r="D187" s="4" t="s">
        <v>56</v>
      </c>
      <c r="E187" s="4" t="s">
        <v>56</v>
      </c>
      <c r="F187" s="4" t="s">
        <v>56</v>
      </c>
      <c r="G187" s="4" t="s">
        <v>56</v>
      </c>
      <c r="I187" s="4">
        <v>4</v>
      </c>
      <c r="J187" s="4">
        <v>4</v>
      </c>
      <c r="K187" s="4">
        <v>4</v>
      </c>
      <c r="L187" s="4">
        <v>4</v>
      </c>
      <c r="M187" s="4">
        <v>4</v>
      </c>
      <c r="O187" s="32">
        <f t="shared" si="6"/>
        <v>4</v>
      </c>
      <c r="Q187" s="4">
        <v>4</v>
      </c>
    </row>
    <row r="188" spans="1:17" ht="30.75" thickBot="1" x14ac:dyDescent="0.3">
      <c r="A188" s="4" t="s">
        <v>2706</v>
      </c>
      <c r="B188" s="4" t="s">
        <v>56</v>
      </c>
      <c r="C188" s="4" t="s">
        <v>58</v>
      </c>
      <c r="D188" s="4" t="s">
        <v>56</v>
      </c>
      <c r="E188" s="4" t="s">
        <v>58</v>
      </c>
      <c r="F188" s="4" t="s">
        <v>56</v>
      </c>
      <c r="G188" s="4" t="s">
        <v>58</v>
      </c>
      <c r="I188" s="4">
        <v>4</v>
      </c>
      <c r="J188" s="4">
        <v>5</v>
      </c>
      <c r="K188" s="4">
        <v>4</v>
      </c>
      <c r="L188" s="4">
        <v>5</v>
      </c>
      <c r="M188" s="4">
        <v>4</v>
      </c>
      <c r="O188" s="32">
        <f t="shared" si="6"/>
        <v>4.4000000000000004</v>
      </c>
      <c r="Q188" s="4">
        <v>5</v>
      </c>
    </row>
    <row r="189" spans="1:17" ht="30.75" thickBot="1" x14ac:dyDescent="0.3">
      <c r="A189" s="4" t="s">
        <v>2706</v>
      </c>
      <c r="B189" s="4" t="s">
        <v>56</v>
      </c>
      <c r="C189" s="4" t="s">
        <v>58</v>
      </c>
      <c r="D189" s="4" t="s">
        <v>56</v>
      </c>
      <c r="E189" s="4" t="s">
        <v>58</v>
      </c>
      <c r="F189" s="4" t="s">
        <v>58</v>
      </c>
      <c r="G189" s="4" t="s">
        <v>56</v>
      </c>
      <c r="I189" s="4">
        <v>4</v>
      </c>
      <c r="J189" s="4">
        <v>5</v>
      </c>
      <c r="K189" s="4">
        <v>4</v>
      </c>
      <c r="L189" s="4">
        <v>5</v>
      </c>
      <c r="M189" s="4">
        <v>5</v>
      </c>
      <c r="O189" s="32">
        <f t="shared" si="6"/>
        <v>4.5999999999999996</v>
      </c>
      <c r="Q189" s="4">
        <v>4</v>
      </c>
    </row>
    <row r="190" spans="1:17" ht="30.75" thickBot="1" x14ac:dyDescent="0.3">
      <c r="A190" s="4" t="s">
        <v>2707</v>
      </c>
      <c r="B190" s="4" t="s">
        <v>56</v>
      </c>
      <c r="C190" s="4" t="s">
        <v>58</v>
      </c>
      <c r="D190" s="4" t="s">
        <v>56</v>
      </c>
      <c r="E190" s="4" t="s">
        <v>56</v>
      </c>
      <c r="F190" s="4" t="s">
        <v>58</v>
      </c>
      <c r="G190" s="4" t="s">
        <v>56</v>
      </c>
      <c r="I190" s="4">
        <v>4</v>
      </c>
      <c r="J190" s="4">
        <v>5</v>
      </c>
      <c r="K190" s="4">
        <v>4</v>
      </c>
      <c r="L190" s="4">
        <v>4</v>
      </c>
      <c r="M190" s="4">
        <v>5</v>
      </c>
      <c r="O190" s="32">
        <f t="shared" si="6"/>
        <v>4.4000000000000004</v>
      </c>
      <c r="Q190" s="4">
        <v>4</v>
      </c>
    </row>
    <row r="191" spans="1:17" ht="30.75" thickBot="1" x14ac:dyDescent="0.3">
      <c r="A191" s="4" t="s">
        <v>2707</v>
      </c>
      <c r="B191" s="4" t="s">
        <v>56</v>
      </c>
      <c r="C191" s="4" t="s">
        <v>58</v>
      </c>
      <c r="D191" s="4" t="s">
        <v>58</v>
      </c>
      <c r="E191" s="4" t="s">
        <v>56</v>
      </c>
      <c r="F191" s="4" t="s">
        <v>58</v>
      </c>
      <c r="G191" s="4" t="s">
        <v>58</v>
      </c>
      <c r="I191" s="4">
        <v>4</v>
      </c>
      <c r="J191" s="4">
        <v>5</v>
      </c>
      <c r="K191" s="4">
        <v>5</v>
      </c>
      <c r="L191" s="4">
        <v>4</v>
      </c>
      <c r="M191" s="4">
        <v>5</v>
      </c>
      <c r="O191" s="32">
        <f t="shared" si="6"/>
        <v>4.5999999999999996</v>
      </c>
      <c r="Q191" s="4">
        <v>5</v>
      </c>
    </row>
    <row r="192" spans="1:17" ht="30.75" thickBot="1" x14ac:dyDescent="0.3">
      <c r="A192" s="4" t="s">
        <v>2708</v>
      </c>
      <c r="B192" s="4" t="s">
        <v>56</v>
      </c>
      <c r="C192" s="4" t="s">
        <v>56</v>
      </c>
      <c r="D192" s="4" t="s">
        <v>58</v>
      </c>
      <c r="E192" s="4" t="s">
        <v>58</v>
      </c>
      <c r="F192" s="4" t="s">
        <v>56</v>
      </c>
      <c r="G192" s="4" t="s">
        <v>56</v>
      </c>
      <c r="I192" s="4">
        <v>4</v>
      </c>
      <c r="J192" s="4">
        <v>4</v>
      </c>
      <c r="K192" s="4">
        <v>5</v>
      </c>
      <c r="L192" s="4">
        <v>5</v>
      </c>
      <c r="M192" s="4">
        <v>4</v>
      </c>
      <c r="O192" s="32">
        <f t="shared" si="6"/>
        <v>4.4000000000000004</v>
      </c>
      <c r="Q192" s="4">
        <v>4</v>
      </c>
    </row>
    <row r="193" spans="1:17" ht="30.75" thickBot="1" x14ac:dyDescent="0.3">
      <c r="A193" s="4" t="s">
        <v>2708</v>
      </c>
      <c r="B193" s="4" t="s">
        <v>56</v>
      </c>
      <c r="C193" s="4" t="s">
        <v>56</v>
      </c>
      <c r="D193" s="4" t="s">
        <v>58</v>
      </c>
      <c r="E193" s="4" t="s">
        <v>56</v>
      </c>
      <c r="F193" s="4" t="s">
        <v>56</v>
      </c>
      <c r="G193" s="4" t="s">
        <v>58</v>
      </c>
      <c r="I193" s="4">
        <v>4</v>
      </c>
      <c r="J193" s="4">
        <v>4</v>
      </c>
      <c r="K193" s="4">
        <v>5</v>
      </c>
      <c r="L193" s="4">
        <v>4</v>
      </c>
      <c r="M193" s="4">
        <v>4</v>
      </c>
      <c r="O193" s="32">
        <f t="shared" si="6"/>
        <v>4.2</v>
      </c>
      <c r="Q193" s="4">
        <v>5</v>
      </c>
    </row>
    <row r="194" spans="1:17" ht="30.75" thickBot="1" x14ac:dyDescent="0.3">
      <c r="A194" s="4" t="s">
        <v>2709</v>
      </c>
      <c r="B194" s="4" t="s">
        <v>58</v>
      </c>
      <c r="C194" s="4" t="s">
        <v>58</v>
      </c>
      <c r="D194" s="4" t="s">
        <v>58</v>
      </c>
      <c r="E194" s="4" t="s">
        <v>58</v>
      </c>
      <c r="F194" s="4" t="s">
        <v>56</v>
      </c>
      <c r="G194" s="4" t="s">
        <v>58</v>
      </c>
      <c r="I194" s="4">
        <v>5</v>
      </c>
      <c r="J194" s="4">
        <v>5</v>
      </c>
      <c r="K194" s="4">
        <v>5</v>
      </c>
      <c r="L194" s="4">
        <v>5</v>
      </c>
      <c r="M194" s="4">
        <v>4</v>
      </c>
      <c r="O194" s="32">
        <f t="shared" si="6"/>
        <v>4.8</v>
      </c>
      <c r="Q194" s="4">
        <v>5</v>
      </c>
    </row>
    <row r="195" spans="1:17" ht="30.75" thickBot="1" x14ac:dyDescent="0.3">
      <c r="A195" s="4" t="s">
        <v>2709</v>
      </c>
      <c r="B195" s="4" t="s">
        <v>56</v>
      </c>
      <c r="C195" s="4" t="s">
        <v>58</v>
      </c>
      <c r="D195" s="4" t="s">
        <v>58</v>
      </c>
      <c r="E195" s="4" t="s">
        <v>58</v>
      </c>
      <c r="F195" s="4" t="s">
        <v>58</v>
      </c>
      <c r="G195" s="4" t="s">
        <v>58</v>
      </c>
      <c r="I195" s="4">
        <v>4</v>
      </c>
      <c r="J195" s="4">
        <v>5</v>
      </c>
      <c r="K195" s="4">
        <v>5</v>
      </c>
      <c r="L195" s="4">
        <v>5</v>
      </c>
      <c r="M195" s="4">
        <v>5</v>
      </c>
      <c r="O195" s="32">
        <f t="shared" ref="O195:O258" si="7">AVERAGE(I195:M195)</f>
        <v>4.8</v>
      </c>
      <c r="Q195" s="4">
        <v>5</v>
      </c>
    </row>
    <row r="196" spans="1:17" ht="30.75" thickBot="1" x14ac:dyDescent="0.3">
      <c r="A196" s="4" t="s">
        <v>2710</v>
      </c>
      <c r="B196" s="4" t="s">
        <v>56</v>
      </c>
      <c r="C196" s="4" t="s">
        <v>58</v>
      </c>
      <c r="D196" s="4" t="s">
        <v>58</v>
      </c>
      <c r="E196" s="4" t="s">
        <v>58</v>
      </c>
      <c r="F196" s="4" t="s">
        <v>58</v>
      </c>
      <c r="G196" s="4" t="s">
        <v>58</v>
      </c>
      <c r="I196" s="4">
        <v>4</v>
      </c>
      <c r="J196" s="4">
        <v>5</v>
      </c>
      <c r="K196" s="4">
        <v>5</v>
      </c>
      <c r="L196" s="4">
        <v>5</v>
      </c>
      <c r="M196" s="4">
        <v>5</v>
      </c>
      <c r="O196" s="32">
        <f t="shared" si="7"/>
        <v>4.8</v>
      </c>
      <c r="Q196" s="4">
        <v>5</v>
      </c>
    </row>
    <row r="197" spans="1:17" ht="30.75" thickBot="1" x14ac:dyDescent="0.3">
      <c r="A197" s="4" t="s">
        <v>2710</v>
      </c>
      <c r="B197" s="4" t="s">
        <v>56</v>
      </c>
      <c r="C197" s="4" t="s">
        <v>56</v>
      </c>
      <c r="D197" s="4" t="s">
        <v>56</v>
      </c>
      <c r="E197" s="4" t="s">
        <v>58</v>
      </c>
      <c r="F197" s="4" t="s">
        <v>58</v>
      </c>
      <c r="G197" s="4" t="s">
        <v>56</v>
      </c>
      <c r="I197" s="4">
        <v>4</v>
      </c>
      <c r="J197" s="4">
        <v>4</v>
      </c>
      <c r="K197" s="4">
        <v>4</v>
      </c>
      <c r="L197" s="4">
        <v>5</v>
      </c>
      <c r="M197" s="4">
        <v>5</v>
      </c>
      <c r="O197" s="32">
        <f t="shared" si="7"/>
        <v>4.4000000000000004</v>
      </c>
      <c r="Q197" s="4">
        <v>4</v>
      </c>
    </row>
    <row r="198" spans="1:17" ht="30.75" thickBot="1" x14ac:dyDescent="0.3">
      <c r="A198" s="4" t="s">
        <v>2657</v>
      </c>
      <c r="B198" s="4" t="s">
        <v>58</v>
      </c>
      <c r="C198" s="4" t="s">
        <v>58</v>
      </c>
      <c r="D198" s="4" t="s">
        <v>58</v>
      </c>
      <c r="E198" s="4" t="s">
        <v>58</v>
      </c>
      <c r="F198" s="4" t="s">
        <v>58</v>
      </c>
      <c r="G198" s="4" t="s">
        <v>58</v>
      </c>
      <c r="I198" s="4">
        <v>5</v>
      </c>
      <c r="J198" s="4">
        <v>5</v>
      </c>
      <c r="K198" s="4">
        <v>5</v>
      </c>
      <c r="L198" s="4">
        <v>5</v>
      </c>
      <c r="M198" s="4">
        <v>5</v>
      </c>
      <c r="O198" s="32">
        <f t="shared" si="7"/>
        <v>5</v>
      </c>
      <c r="Q198" s="4">
        <v>5</v>
      </c>
    </row>
    <row r="199" spans="1:17" ht="30.75" thickBot="1" x14ac:dyDescent="0.3">
      <c r="A199" s="4" t="s">
        <v>2657</v>
      </c>
      <c r="B199" s="4" t="s">
        <v>58</v>
      </c>
      <c r="C199" s="4" t="s">
        <v>58</v>
      </c>
      <c r="D199" s="4" t="s">
        <v>58</v>
      </c>
      <c r="E199" s="4" t="s">
        <v>58</v>
      </c>
      <c r="F199" s="4" t="s">
        <v>58</v>
      </c>
      <c r="G199" s="4" t="s">
        <v>58</v>
      </c>
      <c r="I199" s="4">
        <v>5</v>
      </c>
      <c r="J199" s="4">
        <v>5</v>
      </c>
      <c r="K199" s="4">
        <v>5</v>
      </c>
      <c r="L199" s="4">
        <v>5</v>
      </c>
      <c r="M199" s="4">
        <v>5</v>
      </c>
      <c r="O199" s="32">
        <f t="shared" si="7"/>
        <v>5</v>
      </c>
      <c r="Q199" s="4">
        <v>5</v>
      </c>
    </row>
    <row r="200" spans="1:17" ht="30.75" thickBot="1" x14ac:dyDescent="0.3">
      <c r="A200" s="4" t="s">
        <v>2711</v>
      </c>
      <c r="B200" s="4" t="s">
        <v>58</v>
      </c>
      <c r="C200" s="4" t="s">
        <v>56</v>
      </c>
      <c r="D200" s="4" t="s">
        <v>58</v>
      </c>
      <c r="E200" s="4" t="s">
        <v>58</v>
      </c>
      <c r="F200" s="4" t="s">
        <v>56</v>
      </c>
      <c r="G200" s="4" t="s">
        <v>58</v>
      </c>
      <c r="I200" s="4">
        <v>5</v>
      </c>
      <c r="J200" s="4">
        <v>4</v>
      </c>
      <c r="K200" s="4">
        <v>5</v>
      </c>
      <c r="L200" s="4">
        <v>5</v>
      </c>
      <c r="M200" s="4">
        <v>4</v>
      </c>
      <c r="O200" s="32">
        <f t="shared" si="7"/>
        <v>4.5999999999999996</v>
      </c>
      <c r="Q200" s="4">
        <v>5</v>
      </c>
    </row>
    <row r="201" spans="1:17" ht="30.75" thickBot="1" x14ac:dyDescent="0.3">
      <c r="A201" s="4" t="s">
        <v>2711</v>
      </c>
      <c r="B201" s="4" t="s">
        <v>56</v>
      </c>
      <c r="C201" s="4" t="s">
        <v>58</v>
      </c>
      <c r="D201" s="4" t="s">
        <v>56</v>
      </c>
      <c r="E201" s="4" t="s">
        <v>58</v>
      </c>
      <c r="F201" s="4" t="s">
        <v>56</v>
      </c>
      <c r="G201" s="4" t="s">
        <v>58</v>
      </c>
      <c r="I201" s="4">
        <v>4</v>
      </c>
      <c r="J201" s="4">
        <v>5</v>
      </c>
      <c r="K201" s="4">
        <v>4</v>
      </c>
      <c r="L201" s="4">
        <v>5</v>
      </c>
      <c r="M201" s="4">
        <v>4</v>
      </c>
      <c r="O201" s="32">
        <f t="shared" si="7"/>
        <v>4.4000000000000004</v>
      </c>
      <c r="Q201" s="4">
        <v>5</v>
      </c>
    </row>
    <row r="202" spans="1:17" ht="15.75" thickBot="1" x14ac:dyDescent="0.3">
      <c r="A202" s="4" t="s">
        <v>2712</v>
      </c>
      <c r="B202" s="4" t="s">
        <v>56</v>
      </c>
      <c r="C202" s="4" t="s">
        <v>57</v>
      </c>
      <c r="D202" s="4" t="s">
        <v>100</v>
      </c>
      <c r="E202" s="4" t="s">
        <v>57</v>
      </c>
      <c r="F202" s="4" t="s">
        <v>56</v>
      </c>
      <c r="G202" s="4" t="s">
        <v>56</v>
      </c>
      <c r="I202" s="4">
        <v>4</v>
      </c>
      <c r="J202" s="4">
        <v>3</v>
      </c>
      <c r="K202" s="4">
        <v>2</v>
      </c>
      <c r="L202" s="4">
        <v>3</v>
      </c>
      <c r="M202" s="4">
        <v>4</v>
      </c>
      <c r="O202" s="32">
        <f t="shared" si="7"/>
        <v>3.2</v>
      </c>
      <c r="Q202" s="4">
        <v>4</v>
      </c>
    </row>
    <row r="203" spans="1:17" ht="30.75" thickBot="1" x14ac:dyDescent="0.3">
      <c r="A203" s="4" t="s">
        <v>2712</v>
      </c>
      <c r="B203" s="4" t="s">
        <v>58</v>
      </c>
      <c r="C203" s="4" t="s">
        <v>56</v>
      </c>
      <c r="D203" s="4" t="s">
        <v>57</v>
      </c>
      <c r="E203" s="4" t="s">
        <v>56</v>
      </c>
      <c r="F203" s="4" t="s">
        <v>58</v>
      </c>
      <c r="G203" s="4" t="s">
        <v>56</v>
      </c>
      <c r="I203" s="4">
        <v>5</v>
      </c>
      <c r="J203" s="4">
        <v>4</v>
      </c>
      <c r="K203" s="4">
        <v>3</v>
      </c>
      <c r="L203" s="4">
        <v>4</v>
      </c>
      <c r="M203" s="4">
        <v>5</v>
      </c>
      <c r="O203" s="32">
        <f t="shared" si="7"/>
        <v>4.2</v>
      </c>
      <c r="Q203" s="4">
        <v>4</v>
      </c>
    </row>
    <row r="204" spans="1:17" ht="30.75" thickBot="1" x14ac:dyDescent="0.3">
      <c r="A204" s="4" t="s">
        <v>2713</v>
      </c>
      <c r="B204" s="4" t="s">
        <v>58</v>
      </c>
      <c r="C204" s="4" t="s">
        <v>58</v>
      </c>
      <c r="D204" s="4" t="s">
        <v>56</v>
      </c>
      <c r="E204" s="4" t="s">
        <v>58</v>
      </c>
      <c r="F204" s="4" t="s">
        <v>56</v>
      </c>
      <c r="G204" s="4" t="s">
        <v>58</v>
      </c>
      <c r="I204" s="4">
        <v>5</v>
      </c>
      <c r="J204" s="4">
        <v>5</v>
      </c>
      <c r="K204" s="4">
        <v>4</v>
      </c>
      <c r="L204" s="4">
        <v>5</v>
      </c>
      <c r="M204" s="4">
        <v>4</v>
      </c>
      <c r="O204" s="32">
        <f t="shared" si="7"/>
        <v>4.5999999999999996</v>
      </c>
      <c r="Q204" s="4">
        <v>5</v>
      </c>
    </row>
    <row r="205" spans="1:17" ht="30.75" thickBot="1" x14ac:dyDescent="0.3">
      <c r="A205" s="4" t="s">
        <v>2713</v>
      </c>
      <c r="B205" s="4" t="s">
        <v>58</v>
      </c>
      <c r="C205" s="4" t="s">
        <v>56</v>
      </c>
      <c r="D205" s="4" t="s">
        <v>56</v>
      </c>
      <c r="E205" s="4" t="s">
        <v>56</v>
      </c>
      <c r="F205" s="4" t="s">
        <v>56</v>
      </c>
      <c r="G205" s="4" t="s">
        <v>58</v>
      </c>
      <c r="I205" s="4">
        <v>5</v>
      </c>
      <c r="J205" s="4">
        <v>4</v>
      </c>
      <c r="K205" s="4">
        <v>4</v>
      </c>
      <c r="L205" s="4">
        <v>4</v>
      </c>
      <c r="M205" s="4">
        <v>4</v>
      </c>
      <c r="O205" s="32">
        <f t="shared" si="7"/>
        <v>4.2</v>
      </c>
      <c r="Q205" s="4">
        <v>5</v>
      </c>
    </row>
    <row r="206" spans="1:17" ht="15.75" thickBot="1" x14ac:dyDescent="0.3">
      <c r="A206" s="4" t="s">
        <v>2658</v>
      </c>
      <c r="B206" s="4" t="s">
        <v>56</v>
      </c>
      <c r="C206" s="4" t="s">
        <v>56</v>
      </c>
      <c r="D206" s="4" t="s">
        <v>57</v>
      </c>
      <c r="E206" s="4" t="s">
        <v>56</v>
      </c>
      <c r="F206" s="4" t="s">
        <v>57</v>
      </c>
      <c r="G206" s="4" t="s">
        <v>56</v>
      </c>
      <c r="I206" s="4">
        <v>4</v>
      </c>
      <c r="J206" s="4">
        <v>4</v>
      </c>
      <c r="K206" s="4">
        <v>3</v>
      </c>
      <c r="L206" s="4">
        <v>4</v>
      </c>
      <c r="M206" s="4">
        <v>3</v>
      </c>
      <c r="O206" s="32">
        <f t="shared" si="7"/>
        <v>3.6</v>
      </c>
      <c r="Q206" s="4">
        <v>4</v>
      </c>
    </row>
    <row r="207" spans="1:17" ht="15.75" thickBot="1" x14ac:dyDescent="0.3">
      <c r="A207" s="4" t="s">
        <v>2658</v>
      </c>
      <c r="B207" s="4" t="s">
        <v>57</v>
      </c>
      <c r="C207" s="4" t="s">
        <v>56</v>
      </c>
      <c r="D207" s="4" t="s">
        <v>57</v>
      </c>
      <c r="E207" s="4" t="s">
        <v>56</v>
      </c>
      <c r="F207" s="4" t="s">
        <v>57</v>
      </c>
      <c r="G207" s="4" t="s">
        <v>56</v>
      </c>
      <c r="I207" s="4">
        <v>3</v>
      </c>
      <c r="J207" s="4">
        <v>4</v>
      </c>
      <c r="K207" s="4">
        <v>3</v>
      </c>
      <c r="L207" s="4">
        <v>4</v>
      </c>
      <c r="M207" s="4">
        <v>3</v>
      </c>
      <c r="O207" s="32">
        <f t="shared" si="7"/>
        <v>3.4</v>
      </c>
      <c r="Q207" s="4">
        <v>4</v>
      </c>
    </row>
    <row r="208" spans="1:17" ht="30.75" thickBot="1" x14ac:dyDescent="0.3">
      <c r="A208" s="4" t="s">
        <v>2659</v>
      </c>
      <c r="B208" s="4" t="s">
        <v>56</v>
      </c>
      <c r="C208" s="4" t="s">
        <v>58</v>
      </c>
      <c r="D208" s="4" t="s">
        <v>58</v>
      </c>
      <c r="E208" s="4" t="s">
        <v>56</v>
      </c>
      <c r="F208" s="4" t="s">
        <v>58</v>
      </c>
      <c r="G208" s="4" t="s">
        <v>56</v>
      </c>
      <c r="I208" s="4">
        <v>4</v>
      </c>
      <c r="J208" s="4">
        <v>5</v>
      </c>
      <c r="K208" s="4">
        <v>5</v>
      </c>
      <c r="L208" s="4">
        <v>4</v>
      </c>
      <c r="M208" s="4">
        <v>5</v>
      </c>
      <c r="O208" s="32">
        <f t="shared" si="7"/>
        <v>4.5999999999999996</v>
      </c>
      <c r="Q208" s="4">
        <v>4</v>
      </c>
    </row>
    <row r="209" spans="1:17" ht="30.75" thickBot="1" x14ac:dyDescent="0.3">
      <c r="A209" s="4" t="s">
        <v>2659</v>
      </c>
      <c r="B209" s="4" t="s">
        <v>58</v>
      </c>
      <c r="C209" s="4" t="s">
        <v>56</v>
      </c>
      <c r="D209" s="4" t="s">
        <v>58</v>
      </c>
      <c r="E209" s="4" t="s">
        <v>56</v>
      </c>
      <c r="F209" s="4" t="s">
        <v>56</v>
      </c>
      <c r="G209" s="4" t="s">
        <v>58</v>
      </c>
      <c r="I209" s="4">
        <v>5</v>
      </c>
      <c r="J209" s="4">
        <v>4</v>
      </c>
      <c r="K209" s="4">
        <v>5</v>
      </c>
      <c r="L209" s="4">
        <v>4</v>
      </c>
      <c r="M209" s="4">
        <v>4</v>
      </c>
      <c r="O209" s="32">
        <f t="shared" si="7"/>
        <v>4.4000000000000004</v>
      </c>
      <c r="Q209" s="4">
        <v>5</v>
      </c>
    </row>
    <row r="210" spans="1:17" ht="30.75" thickBot="1" x14ac:dyDescent="0.3">
      <c r="A210" s="4" t="s">
        <v>2660</v>
      </c>
      <c r="B210" s="4" t="s">
        <v>56</v>
      </c>
      <c r="C210" s="4" t="s">
        <v>58</v>
      </c>
      <c r="D210" s="4" t="s">
        <v>58</v>
      </c>
      <c r="E210" s="4" t="s">
        <v>58</v>
      </c>
      <c r="F210" s="4" t="s">
        <v>56</v>
      </c>
      <c r="G210" s="4" t="s">
        <v>58</v>
      </c>
      <c r="I210" s="4">
        <v>4</v>
      </c>
      <c r="J210" s="4">
        <v>5</v>
      </c>
      <c r="K210" s="4">
        <v>5</v>
      </c>
      <c r="L210" s="4">
        <v>5</v>
      </c>
      <c r="M210" s="4">
        <v>4</v>
      </c>
      <c r="O210" s="32">
        <f t="shared" si="7"/>
        <v>4.5999999999999996</v>
      </c>
      <c r="Q210" s="4">
        <v>5</v>
      </c>
    </row>
    <row r="211" spans="1:17" ht="30.75" thickBot="1" x14ac:dyDescent="0.3">
      <c r="A211" s="4" t="s">
        <v>2660</v>
      </c>
      <c r="B211" s="4" t="s">
        <v>56</v>
      </c>
      <c r="C211" s="4" t="s">
        <v>58</v>
      </c>
      <c r="D211" s="4" t="s">
        <v>56</v>
      </c>
      <c r="E211" s="4" t="s">
        <v>58</v>
      </c>
      <c r="F211" s="4" t="s">
        <v>58</v>
      </c>
      <c r="G211" s="4" t="s">
        <v>58</v>
      </c>
      <c r="I211" s="4">
        <v>4</v>
      </c>
      <c r="J211" s="4">
        <v>5</v>
      </c>
      <c r="K211" s="4">
        <v>4</v>
      </c>
      <c r="L211" s="4">
        <v>5</v>
      </c>
      <c r="M211" s="4">
        <v>5</v>
      </c>
      <c r="O211" s="32">
        <f t="shared" si="7"/>
        <v>4.5999999999999996</v>
      </c>
      <c r="Q211" s="4">
        <v>5</v>
      </c>
    </row>
    <row r="212" spans="1:17" ht="30.75" thickBot="1" x14ac:dyDescent="0.3">
      <c r="A212" t="s">
        <v>2716</v>
      </c>
      <c r="B212" s="1" t="s">
        <v>56</v>
      </c>
      <c r="C212" s="1" t="s">
        <v>57</v>
      </c>
      <c r="D212" s="1" t="s">
        <v>100</v>
      </c>
      <c r="E212" s="1" t="s">
        <v>101</v>
      </c>
      <c r="F212" s="1" t="s">
        <v>57</v>
      </c>
      <c r="G212" s="1" t="s">
        <v>57</v>
      </c>
      <c r="I212" s="1">
        <v>4</v>
      </c>
      <c r="J212" s="1">
        <v>3</v>
      </c>
      <c r="K212" s="1">
        <v>2</v>
      </c>
      <c r="L212" s="1">
        <v>1</v>
      </c>
      <c r="M212" s="1">
        <v>3</v>
      </c>
      <c r="O212" s="32">
        <f t="shared" si="7"/>
        <v>2.6</v>
      </c>
      <c r="Q212" s="1">
        <v>3</v>
      </c>
    </row>
    <row r="213" spans="1:17" ht="30.75" thickBot="1" x14ac:dyDescent="0.3">
      <c r="A213" t="s">
        <v>2716</v>
      </c>
      <c r="B213" s="1" t="s">
        <v>56</v>
      </c>
      <c r="C213" s="1" t="s">
        <v>57</v>
      </c>
      <c r="D213" s="1" t="s">
        <v>57</v>
      </c>
      <c r="E213" s="1" t="s">
        <v>101</v>
      </c>
      <c r="F213" s="1" t="s">
        <v>57</v>
      </c>
      <c r="G213" s="1" t="s">
        <v>57</v>
      </c>
      <c r="I213" s="1">
        <v>4</v>
      </c>
      <c r="J213" s="1">
        <v>3</v>
      </c>
      <c r="K213" s="1">
        <v>3</v>
      </c>
      <c r="L213" s="1">
        <v>1</v>
      </c>
      <c r="M213" s="1">
        <v>3</v>
      </c>
      <c r="O213" s="32">
        <f t="shared" si="7"/>
        <v>2.8</v>
      </c>
      <c r="Q213" s="1">
        <v>3</v>
      </c>
    </row>
    <row r="214" spans="1:17" ht="30.75" thickBot="1" x14ac:dyDescent="0.3">
      <c r="A214" t="s">
        <v>2725</v>
      </c>
      <c r="B214" s="1" t="s">
        <v>57</v>
      </c>
      <c r="C214" s="1" t="s">
        <v>56</v>
      </c>
      <c r="D214" s="1" t="s">
        <v>101</v>
      </c>
      <c r="E214" s="1" t="s">
        <v>57</v>
      </c>
      <c r="F214" s="1" t="s">
        <v>56</v>
      </c>
      <c r="G214" s="1" t="s">
        <v>101</v>
      </c>
      <c r="I214" s="1">
        <v>3</v>
      </c>
      <c r="J214" s="1">
        <v>4</v>
      </c>
      <c r="K214" s="1">
        <v>1</v>
      </c>
      <c r="L214" s="1">
        <v>3</v>
      </c>
      <c r="M214" s="1">
        <v>4</v>
      </c>
      <c r="O214" s="32">
        <f t="shared" si="7"/>
        <v>3</v>
      </c>
      <c r="Q214" s="1">
        <v>1</v>
      </c>
    </row>
    <row r="215" spans="1:17" ht="15.75" thickBot="1" x14ac:dyDescent="0.3">
      <c r="A215" t="s">
        <v>2725</v>
      </c>
      <c r="B215" s="1" t="s">
        <v>57</v>
      </c>
      <c r="C215" s="1" t="s">
        <v>57</v>
      </c>
      <c r="D215" s="1" t="s">
        <v>100</v>
      </c>
      <c r="E215" s="1" t="s">
        <v>57</v>
      </c>
      <c r="F215" s="1" t="s">
        <v>100</v>
      </c>
      <c r="G215" s="1" t="s">
        <v>57</v>
      </c>
      <c r="I215" s="1">
        <v>3</v>
      </c>
      <c r="J215" s="1">
        <v>3</v>
      </c>
      <c r="K215" s="1">
        <v>2</v>
      </c>
      <c r="L215" s="1">
        <v>3</v>
      </c>
      <c r="M215" s="1">
        <v>2</v>
      </c>
      <c r="O215" s="32">
        <f t="shared" si="7"/>
        <v>2.6</v>
      </c>
      <c r="Q215" s="1">
        <v>3</v>
      </c>
    </row>
    <row r="216" spans="1:17" ht="15.75" thickBot="1" x14ac:dyDescent="0.3">
      <c r="A216" t="s">
        <v>2727</v>
      </c>
      <c r="B216" s="1" t="s">
        <v>100</v>
      </c>
      <c r="C216" s="1" t="s">
        <v>100</v>
      </c>
      <c r="D216" s="1" t="s">
        <v>57</v>
      </c>
      <c r="E216" s="1" t="s">
        <v>100</v>
      </c>
      <c r="F216" s="1" t="s">
        <v>57</v>
      </c>
      <c r="G216" s="1" t="s">
        <v>57</v>
      </c>
      <c r="I216" s="1">
        <v>2</v>
      </c>
      <c r="J216" s="1">
        <v>2</v>
      </c>
      <c r="K216" s="1">
        <v>3</v>
      </c>
      <c r="L216" s="1">
        <v>2</v>
      </c>
      <c r="M216" s="1">
        <v>3</v>
      </c>
      <c r="O216" s="32">
        <f t="shared" si="7"/>
        <v>2.4</v>
      </c>
      <c r="Q216" s="1">
        <v>3</v>
      </c>
    </row>
    <row r="217" spans="1:17" ht="30.75" thickBot="1" x14ac:dyDescent="0.3">
      <c r="A217" t="s">
        <v>2727</v>
      </c>
      <c r="B217" s="1" t="s">
        <v>56</v>
      </c>
      <c r="C217" s="1" t="s">
        <v>56</v>
      </c>
      <c r="D217" s="1" t="s">
        <v>100</v>
      </c>
      <c r="E217" s="1" t="s">
        <v>100</v>
      </c>
      <c r="F217" s="1" t="s">
        <v>57</v>
      </c>
      <c r="G217" s="1" t="s">
        <v>101</v>
      </c>
      <c r="I217" s="1">
        <v>4</v>
      </c>
      <c r="J217" s="1">
        <v>4</v>
      </c>
      <c r="K217" s="1">
        <v>2</v>
      </c>
      <c r="L217" s="1">
        <v>2</v>
      </c>
      <c r="M217" s="1">
        <v>3</v>
      </c>
      <c r="O217" s="32">
        <f t="shared" si="7"/>
        <v>3</v>
      </c>
      <c r="Q217" s="1">
        <v>1</v>
      </c>
    </row>
    <row r="218" spans="1:17" ht="15.75" thickBot="1" x14ac:dyDescent="0.3">
      <c r="A218" t="s">
        <v>2728</v>
      </c>
      <c r="B218" s="1" t="s">
        <v>100</v>
      </c>
      <c r="C218" s="1" t="s">
        <v>57</v>
      </c>
      <c r="D218" s="1" t="s">
        <v>100</v>
      </c>
      <c r="E218" s="1" t="s">
        <v>57</v>
      </c>
      <c r="F218" s="1" t="s">
        <v>100</v>
      </c>
      <c r="G218" s="1" t="s">
        <v>57</v>
      </c>
      <c r="I218" s="1">
        <v>2</v>
      </c>
      <c r="J218" s="1">
        <v>3</v>
      </c>
      <c r="K218" s="1">
        <v>2</v>
      </c>
      <c r="L218" s="1">
        <v>3</v>
      </c>
      <c r="M218" s="1">
        <v>2</v>
      </c>
      <c r="O218" s="32">
        <f t="shared" si="7"/>
        <v>2.4</v>
      </c>
      <c r="Q218" s="1">
        <v>3</v>
      </c>
    </row>
    <row r="219" spans="1:17" ht="15.75" thickBot="1" x14ac:dyDescent="0.3">
      <c r="A219" t="s">
        <v>2728</v>
      </c>
      <c r="B219" s="1" t="s">
        <v>57</v>
      </c>
      <c r="C219" s="1" t="s">
        <v>100</v>
      </c>
      <c r="D219" s="1" t="s">
        <v>57</v>
      </c>
      <c r="E219" s="1" t="s">
        <v>100</v>
      </c>
      <c r="F219" s="1" t="s">
        <v>57</v>
      </c>
      <c r="G219" s="1" t="s">
        <v>100</v>
      </c>
      <c r="I219" s="1">
        <v>3</v>
      </c>
      <c r="J219" s="1">
        <v>2</v>
      </c>
      <c r="K219" s="1">
        <v>3</v>
      </c>
      <c r="L219" s="1">
        <v>2</v>
      </c>
      <c r="M219" s="1">
        <v>3</v>
      </c>
      <c r="O219" s="32">
        <f t="shared" si="7"/>
        <v>2.6</v>
      </c>
      <c r="Q219" s="1">
        <v>2</v>
      </c>
    </row>
    <row r="220" spans="1:17" ht="30.75" thickBot="1" x14ac:dyDescent="0.3">
      <c r="A220" t="s">
        <v>2729</v>
      </c>
      <c r="B220" s="1" t="s">
        <v>57</v>
      </c>
      <c r="C220" s="1" t="s">
        <v>100</v>
      </c>
      <c r="D220" s="1" t="s">
        <v>56</v>
      </c>
      <c r="E220" s="1" t="s">
        <v>101</v>
      </c>
      <c r="F220" s="1" t="s">
        <v>56</v>
      </c>
      <c r="G220" s="1" t="s">
        <v>56</v>
      </c>
      <c r="I220" s="1">
        <v>3</v>
      </c>
      <c r="J220" s="1">
        <v>2</v>
      </c>
      <c r="K220" s="1">
        <v>4</v>
      </c>
      <c r="L220" s="1">
        <v>1</v>
      </c>
      <c r="M220" s="1">
        <v>4</v>
      </c>
      <c r="O220" s="32">
        <f t="shared" si="7"/>
        <v>2.8</v>
      </c>
      <c r="Q220" s="1">
        <v>4</v>
      </c>
    </row>
    <row r="221" spans="1:17" ht="30.75" thickBot="1" x14ac:dyDescent="0.3">
      <c r="A221" t="s">
        <v>2729</v>
      </c>
      <c r="B221" s="1" t="s">
        <v>57</v>
      </c>
      <c r="C221" s="1" t="s">
        <v>56</v>
      </c>
      <c r="D221" s="1" t="s">
        <v>56</v>
      </c>
      <c r="E221" s="1" t="s">
        <v>58</v>
      </c>
      <c r="F221" s="1" t="s">
        <v>56</v>
      </c>
      <c r="G221" s="1" t="s">
        <v>56</v>
      </c>
      <c r="I221" s="1">
        <v>3</v>
      </c>
      <c r="J221" s="1">
        <v>4</v>
      </c>
      <c r="K221" s="1">
        <v>4</v>
      </c>
      <c r="L221" s="1">
        <v>5</v>
      </c>
      <c r="M221" s="1">
        <v>4</v>
      </c>
      <c r="O221" s="32">
        <f t="shared" si="7"/>
        <v>4</v>
      </c>
      <c r="Q221" s="1">
        <v>4</v>
      </c>
    </row>
    <row r="222" spans="1:17" ht="30.75" thickBot="1" x14ac:dyDescent="0.3">
      <c r="A222" t="s">
        <v>2730</v>
      </c>
      <c r="B222" s="1" t="s">
        <v>57</v>
      </c>
      <c r="C222" s="1" t="s">
        <v>100</v>
      </c>
      <c r="D222" s="1" t="s">
        <v>58</v>
      </c>
      <c r="E222" s="1" t="s">
        <v>56</v>
      </c>
      <c r="F222" s="1" t="s">
        <v>56</v>
      </c>
      <c r="G222" s="1" t="s">
        <v>56</v>
      </c>
      <c r="I222" s="1">
        <v>3</v>
      </c>
      <c r="J222" s="1">
        <v>2</v>
      </c>
      <c r="K222" s="1">
        <v>5</v>
      </c>
      <c r="L222" s="1">
        <v>4</v>
      </c>
      <c r="M222" s="1">
        <v>4</v>
      </c>
      <c r="O222" s="32">
        <f t="shared" si="7"/>
        <v>3.6</v>
      </c>
      <c r="Q222" s="1">
        <v>4</v>
      </c>
    </row>
    <row r="223" spans="1:17" ht="30.75" thickBot="1" x14ac:dyDescent="0.3">
      <c r="A223" t="s">
        <v>2730</v>
      </c>
      <c r="B223" s="1" t="s">
        <v>56</v>
      </c>
      <c r="C223" s="1" t="s">
        <v>56</v>
      </c>
      <c r="D223" s="1" t="s">
        <v>100</v>
      </c>
      <c r="E223" s="1" t="s">
        <v>58</v>
      </c>
      <c r="F223" s="1" t="s">
        <v>56</v>
      </c>
      <c r="G223" s="1" t="s">
        <v>56</v>
      </c>
      <c r="I223" s="1">
        <v>4</v>
      </c>
      <c r="J223" s="1">
        <v>4</v>
      </c>
      <c r="K223" s="1">
        <v>2</v>
      </c>
      <c r="L223" s="1">
        <v>5</v>
      </c>
      <c r="M223" s="1">
        <v>4</v>
      </c>
      <c r="O223" s="32">
        <f t="shared" si="7"/>
        <v>3.8</v>
      </c>
      <c r="Q223" s="1">
        <v>4</v>
      </c>
    </row>
    <row r="224" spans="1:17" ht="30.75" thickBot="1" x14ac:dyDescent="0.3">
      <c r="A224" t="s">
        <v>2732</v>
      </c>
      <c r="B224" s="1" t="s">
        <v>56</v>
      </c>
      <c r="C224" s="1" t="s">
        <v>57</v>
      </c>
      <c r="D224" s="1" t="s">
        <v>56</v>
      </c>
      <c r="E224" s="1" t="s">
        <v>57</v>
      </c>
      <c r="F224" s="1" t="s">
        <v>56</v>
      </c>
      <c r="G224" s="1" t="s">
        <v>58</v>
      </c>
      <c r="I224" s="1">
        <v>4</v>
      </c>
      <c r="J224" s="1">
        <v>3</v>
      </c>
      <c r="K224" s="1">
        <v>4</v>
      </c>
      <c r="L224" s="1">
        <v>3</v>
      </c>
      <c r="M224" s="1">
        <v>4</v>
      </c>
      <c r="O224" s="32">
        <f t="shared" si="7"/>
        <v>3.6</v>
      </c>
      <c r="Q224" s="1">
        <v>5</v>
      </c>
    </row>
    <row r="225" spans="1:17" ht="30.75" thickBot="1" x14ac:dyDescent="0.3">
      <c r="A225" t="s">
        <v>2732</v>
      </c>
      <c r="B225" s="1" t="s">
        <v>56</v>
      </c>
      <c r="C225" s="1" t="s">
        <v>58</v>
      </c>
      <c r="D225" s="1" t="s">
        <v>56</v>
      </c>
      <c r="E225" s="1" t="s">
        <v>56</v>
      </c>
      <c r="F225" s="1" t="s">
        <v>58</v>
      </c>
      <c r="G225" s="1" t="s">
        <v>56</v>
      </c>
      <c r="I225" s="1">
        <v>4</v>
      </c>
      <c r="J225" s="1">
        <v>5</v>
      </c>
      <c r="K225" s="1">
        <v>4</v>
      </c>
      <c r="L225" s="1">
        <v>4</v>
      </c>
      <c r="M225" s="1">
        <v>5</v>
      </c>
      <c r="O225" s="32">
        <f t="shared" si="7"/>
        <v>4.4000000000000004</v>
      </c>
      <c r="Q225" s="1">
        <v>4</v>
      </c>
    </row>
    <row r="226" spans="1:17" ht="15.75" thickBot="1" x14ac:dyDescent="0.3">
      <c r="A226" t="s">
        <v>2733</v>
      </c>
      <c r="B226" s="1" t="s">
        <v>56</v>
      </c>
      <c r="C226" s="1" t="s">
        <v>57</v>
      </c>
      <c r="D226" s="1" t="s">
        <v>56</v>
      </c>
      <c r="E226" s="1" t="s">
        <v>100</v>
      </c>
      <c r="F226" s="1" t="s">
        <v>57</v>
      </c>
      <c r="G226" s="1" t="s">
        <v>57</v>
      </c>
      <c r="I226" s="1">
        <v>4</v>
      </c>
      <c r="J226" s="1">
        <v>3</v>
      </c>
      <c r="K226" s="1">
        <v>4</v>
      </c>
      <c r="L226" s="1">
        <v>2</v>
      </c>
      <c r="M226" s="1">
        <v>3</v>
      </c>
      <c r="O226" s="32">
        <f t="shared" si="7"/>
        <v>3.2</v>
      </c>
      <c r="Q226" s="1">
        <v>3</v>
      </c>
    </row>
    <row r="227" spans="1:17" ht="15.75" thickBot="1" x14ac:dyDescent="0.3">
      <c r="A227" t="s">
        <v>2733</v>
      </c>
      <c r="B227" s="1" t="s">
        <v>56</v>
      </c>
      <c r="C227" s="1" t="s">
        <v>57</v>
      </c>
      <c r="D227" s="1" t="s">
        <v>56</v>
      </c>
      <c r="E227" s="1" t="s">
        <v>57</v>
      </c>
      <c r="F227" s="1" t="s">
        <v>56</v>
      </c>
      <c r="G227" s="1" t="s">
        <v>57</v>
      </c>
      <c r="I227" s="1">
        <v>4</v>
      </c>
      <c r="J227" s="1">
        <v>3</v>
      </c>
      <c r="K227" s="1">
        <v>4</v>
      </c>
      <c r="L227" s="1">
        <v>3</v>
      </c>
      <c r="M227" s="1">
        <v>4</v>
      </c>
      <c r="O227" s="32">
        <f t="shared" si="7"/>
        <v>3.6</v>
      </c>
      <c r="Q227" s="1">
        <v>3</v>
      </c>
    </row>
    <row r="228" spans="1:17" ht="15.75" thickBot="1" x14ac:dyDescent="0.3">
      <c r="A228" t="s">
        <v>2734</v>
      </c>
      <c r="B228" s="1" t="s">
        <v>56</v>
      </c>
      <c r="C228" s="1" t="s">
        <v>56</v>
      </c>
      <c r="D228" s="1" t="s">
        <v>56</v>
      </c>
      <c r="E228" s="1" t="s">
        <v>56</v>
      </c>
      <c r="F228" s="1" t="s">
        <v>56</v>
      </c>
      <c r="G228" s="1" t="s">
        <v>56</v>
      </c>
      <c r="I228" s="1">
        <v>4</v>
      </c>
      <c r="J228" s="1">
        <v>4</v>
      </c>
      <c r="K228" s="1">
        <v>4</v>
      </c>
      <c r="L228" s="1">
        <v>4</v>
      </c>
      <c r="M228" s="1">
        <v>4</v>
      </c>
      <c r="O228" s="32">
        <f t="shared" si="7"/>
        <v>4</v>
      </c>
      <c r="Q228" s="1">
        <v>4</v>
      </c>
    </row>
    <row r="229" spans="1:17" ht="15.75" thickBot="1" x14ac:dyDescent="0.3">
      <c r="A229" t="s">
        <v>2734</v>
      </c>
      <c r="B229" s="1" t="s">
        <v>56</v>
      </c>
      <c r="C229" s="1" t="s">
        <v>56</v>
      </c>
      <c r="D229" s="1" t="s">
        <v>56</v>
      </c>
      <c r="E229" s="1" t="s">
        <v>56</v>
      </c>
      <c r="F229" s="1" t="s">
        <v>56</v>
      </c>
      <c r="G229" s="1" t="s">
        <v>56</v>
      </c>
      <c r="I229" s="1">
        <v>4</v>
      </c>
      <c r="J229" s="1">
        <v>4</v>
      </c>
      <c r="K229" s="1">
        <v>4</v>
      </c>
      <c r="L229" s="1">
        <v>4</v>
      </c>
      <c r="M229" s="1">
        <v>4</v>
      </c>
      <c r="O229" s="32">
        <f t="shared" si="7"/>
        <v>4</v>
      </c>
      <c r="Q229" s="1">
        <v>4</v>
      </c>
    </row>
    <row r="230" spans="1:17" ht="30.75" thickBot="1" x14ac:dyDescent="0.3">
      <c r="A230" t="s">
        <v>2717</v>
      </c>
      <c r="B230" s="1" t="s">
        <v>58</v>
      </c>
      <c r="C230" s="1" t="s">
        <v>56</v>
      </c>
      <c r="D230" s="1" t="s">
        <v>58</v>
      </c>
      <c r="E230" s="1" t="s">
        <v>56</v>
      </c>
      <c r="F230" s="1" t="s">
        <v>58</v>
      </c>
      <c r="G230" s="1" t="s">
        <v>56</v>
      </c>
      <c r="I230" s="1">
        <v>5</v>
      </c>
      <c r="J230" s="1">
        <v>4</v>
      </c>
      <c r="K230" s="1">
        <v>5</v>
      </c>
      <c r="L230" s="1">
        <v>4</v>
      </c>
      <c r="M230" s="1">
        <v>5</v>
      </c>
      <c r="O230" s="32">
        <f t="shared" si="7"/>
        <v>4.5999999999999996</v>
      </c>
      <c r="Q230" s="1">
        <v>4</v>
      </c>
    </row>
    <row r="231" spans="1:17" ht="30.75" thickBot="1" x14ac:dyDescent="0.3">
      <c r="A231" t="s">
        <v>2717</v>
      </c>
      <c r="B231" s="1" t="s">
        <v>56</v>
      </c>
      <c r="C231" s="1" t="s">
        <v>58</v>
      </c>
      <c r="D231" s="1" t="s">
        <v>56</v>
      </c>
      <c r="E231" s="1" t="s">
        <v>58</v>
      </c>
      <c r="F231" s="1" t="s">
        <v>56</v>
      </c>
      <c r="G231" s="1" t="s">
        <v>58</v>
      </c>
      <c r="I231" s="1">
        <v>4</v>
      </c>
      <c r="J231" s="1">
        <v>5</v>
      </c>
      <c r="K231" s="1">
        <v>4</v>
      </c>
      <c r="L231" s="1">
        <v>5</v>
      </c>
      <c r="M231" s="1">
        <v>4</v>
      </c>
      <c r="O231" s="32">
        <f t="shared" si="7"/>
        <v>4.4000000000000004</v>
      </c>
      <c r="Q231" s="1">
        <v>5</v>
      </c>
    </row>
    <row r="232" spans="1:17" ht="15.75" thickBot="1" x14ac:dyDescent="0.3">
      <c r="A232" t="s">
        <v>2735</v>
      </c>
      <c r="B232" s="1" t="s">
        <v>56</v>
      </c>
      <c r="C232" s="1" t="s">
        <v>56</v>
      </c>
      <c r="D232" s="1" t="s">
        <v>56</v>
      </c>
      <c r="E232" s="1" t="s">
        <v>57</v>
      </c>
      <c r="F232" s="1" t="s">
        <v>56</v>
      </c>
      <c r="G232" s="1" t="s">
        <v>56</v>
      </c>
      <c r="I232" s="1">
        <v>4</v>
      </c>
      <c r="J232" s="1">
        <v>4</v>
      </c>
      <c r="K232" s="1">
        <v>4</v>
      </c>
      <c r="L232" s="1">
        <v>3</v>
      </c>
      <c r="M232" s="1">
        <v>4</v>
      </c>
      <c r="O232" s="32">
        <f t="shared" si="7"/>
        <v>3.8</v>
      </c>
      <c r="Q232" s="1">
        <v>4</v>
      </c>
    </row>
    <row r="233" spans="1:17" ht="15.75" thickBot="1" x14ac:dyDescent="0.3">
      <c r="A233" t="s">
        <v>2735</v>
      </c>
      <c r="B233" s="1" t="s">
        <v>56</v>
      </c>
      <c r="C233" s="1" t="s">
        <v>56</v>
      </c>
      <c r="D233" s="1" t="s">
        <v>56</v>
      </c>
      <c r="E233" s="1" t="s">
        <v>57</v>
      </c>
      <c r="F233" s="1" t="s">
        <v>56</v>
      </c>
      <c r="G233" s="1" t="s">
        <v>56</v>
      </c>
      <c r="I233" s="1">
        <v>4</v>
      </c>
      <c r="J233" s="1">
        <v>4</v>
      </c>
      <c r="K233" s="1">
        <v>4</v>
      </c>
      <c r="L233" s="1">
        <v>3</v>
      </c>
      <c r="M233" s="1">
        <v>4</v>
      </c>
      <c r="O233" s="32">
        <f t="shared" si="7"/>
        <v>3.8</v>
      </c>
      <c r="Q233" s="1">
        <v>4</v>
      </c>
    </row>
    <row r="234" spans="1:17" ht="30.75" thickBot="1" x14ac:dyDescent="0.3">
      <c r="A234" t="s">
        <v>2736</v>
      </c>
      <c r="B234" s="1" t="s">
        <v>58</v>
      </c>
      <c r="C234" s="1" t="s">
        <v>58</v>
      </c>
      <c r="D234" s="1" t="s">
        <v>58</v>
      </c>
      <c r="E234" s="1" t="s">
        <v>58</v>
      </c>
      <c r="F234" s="1" t="s">
        <v>58</v>
      </c>
      <c r="G234" s="1" t="s">
        <v>58</v>
      </c>
      <c r="I234" s="1">
        <v>5</v>
      </c>
      <c r="J234" s="1">
        <v>5</v>
      </c>
      <c r="K234" s="1">
        <v>5</v>
      </c>
      <c r="L234" s="1">
        <v>5</v>
      </c>
      <c r="M234" s="1">
        <v>5</v>
      </c>
      <c r="O234" s="32">
        <f t="shared" si="7"/>
        <v>5</v>
      </c>
      <c r="Q234" s="1">
        <v>5</v>
      </c>
    </row>
    <row r="235" spans="1:17" ht="30.75" thickBot="1" x14ac:dyDescent="0.3">
      <c r="A235" t="s">
        <v>2736</v>
      </c>
      <c r="B235" s="1" t="s">
        <v>58</v>
      </c>
      <c r="C235" s="1" t="s">
        <v>58</v>
      </c>
      <c r="D235" s="1" t="s">
        <v>58</v>
      </c>
      <c r="E235" s="1" t="s">
        <v>58</v>
      </c>
      <c r="F235" s="1" t="s">
        <v>58</v>
      </c>
      <c r="G235" s="1" t="s">
        <v>58</v>
      </c>
      <c r="I235" s="1">
        <v>5</v>
      </c>
      <c r="J235" s="1">
        <v>5</v>
      </c>
      <c r="K235" s="1">
        <v>5</v>
      </c>
      <c r="L235" s="1">
        <v>5</v>
      </c>
      <c r="M235" s="1">
        <v>5</v>
      </c>
      <c r="O235" s="32">
        <f t="shared" si="7"/>
        <v>5</v>
      </c>
      <c r="Q235" s="1">
        <v>5</v>
      </c>
    </row>
    <row r="236" spans="1:17" ht="30.75" thickBot="1" x14ac:dyDescent="0.3">
      <c r="A236" t="s">
        <v>2737</v>
      </c>
      <c r="B236" s="1" t="s">
        <v>56</v>
      </c>
      <c r="C236" s="1" t="s">
        <v>58</v>
      </c>
      <c r="D236" s="1" t="s">
        <v>58</v>
      </c>
      <c r="E236" s="1" t="s">
        <v>56</v>
      </c>
      <c r="F236" s="1" t="s">
        <v>56</v>
      </c>
      <c r="G236" s="1" t="s">
        <v>58</v>
      </c>
      <c r="I236" s="1">
        <v>4</v>
      </c>
      <c r="J236" s="1">
        <v>5</v>
      </c>
      <c r="K236" s="1">
        <v>5</v>
      </c>
      <c r="L236" s="1">
        <v>4</v>
      </c>
      <c r="M236" s="1">
        <v>4</v>
      </c>
      <c r="O236" s="32">
        <f t="shared" si="7"/>
        <v>4.4000000000000004</v>
      </c>
      <c r="Q236" s="1">
        <v>5</v>
      </c>
    </row>
    <row r="237" spans="1:17" ht="30.75" thickBot="1" x14ac:dyDescent="0.3">
      <c r="A237" t="s">
        <v>2737</v>
      </c>
      <c r="B237" s="1" t="s">
        <v>56</v>
      </c>
      <c r="C237" s="1" t="s">
        <v>58</v>
      </c>
      <c r="D237" s="1" t="s">
        <v>56</v>
      </c>
      <c r="E237" s="1" t="s">
        <v>56</v>
      </c>
      <c r="F237" s="1" t="s">
        <v>58</v>
      </c>
      <c r="G237" s="1" t="s">
        <v>56</v>
      </c>
      <c r="I237" s="1">
        <v>4</v>
      </c>
      <c r="J237" s="1">
        <v>5</v>
      </c>
      <c r="K237" s="1">
        <v>4</v>
      </c>
      <c r="L237" s="1">
        <v>4</v>
      </c>
      <c r="M237" s="1">
        <v>5</v>
      </c>
      <c r="O237" s="32">
        <f t="shared" si="7"/>
        <v>4.4000000000000004</v>
      </c>
      <c r="Q237" s="1">
        <v>4</v>
      </c>
    </row>
    <row r="238" spans="1:17" ht="30.75" thickBot="1" x14ac:dyDescent="0.3">
      <c r="A238" t="s">
        <v>2738</v>
      </c>
      <c r="B238" s="1" t="s">
        <v>58</v>
      </c>
      <c r="C238" s="1" t="s">
        <v>56</v>
      </c>
      <c r="D238" s="1" t="s">
        <v>57</v>
      </c>
      <c r="E238" s="1" t="s">
        <v>56</v>
      </c>
      <c r="F238" s="1" t="s">
        <v>58</v>
      </c>
      <c r="G238" s="1" t="s">
        <v>56</v>
      </c>
      <c r="I238" s="1">
        <v>5</v>
      </c>
      <c r="J238" s="1">
        <v>4</v>
      </c>
      <c r="K238" s="1">
        <v>3</v>
      </c>
      <c r="L238" s="1">
        <v>4</v>
      </c>
      <c r="M238" s="1">
        <v>5</v>
      </c>
      <c r="O238" s="32">
        <f t="shared" si="7"/>
        <v>4.2</v>
      </c>
      <c r="Q238" s="1">
        <v>4</v>
      </c>
    </row>
    <row r="239" spans="1:17" ht="30.75" thickBot="1" x14ac:dyDescent="0.3">
      <c r="A239" t="s">
        <v>2738</v>
      </c>
      <c r="B239" s="1" t="s">
        <v>58</v>
      </c>
      <c r="C239" s="1" t="s">
        <v>56</v>
      </c>
      <c r="D239" s="1" t="s">
        <v>58</v>
      </c>
      <c r="E239" s="1" t="s">
        <v>57</v>
      </c>
      <c r="F239" s="1" t="s">
        <v>56</v>
      </c>
      <c r="G239" s="1" t="s">
        <v>58</v>
      </c>
      <c r="I239" s="1">
        <v>5</v>
      </c>
      <c r="J239" s="1">
        <v>4</v>
      </c>
      <c r="K239" s="1">
        <v>5</v>
      </c>
      <c r="L239" s="1">
        <v>3</v>
      </c>
      <c r="M239" s="1">
        <v>4</v>
      </c>
      <c r="O239" s="32">
        <f t="shared" si="7"/>
        <v>4.2</v>
      </c>
      <c r="Q239" s="1">
        <v>5</v>
      </c>
    </row>
    <row r="240" spans="1:17" ht="30.75" thickBot="1" x14ac:dyDescent="0.3">
      <c r="A240" t="s">
        <v>2739</v>
      </c>
      <c r="B240" s="1" t="s">
        <v>58</v>
      </c>
      <c r="C240" s="1" t="s">
        <v>56</v>
      </c>
      <c r="D240" s="1" t="s">
        <v>58</v>
      </c>
      <c r="E240" s="1" t="s">
        <v>56</v>
      </c>
      <c r="F240" s="1" t="s">
        <v>57</v>
      </c>
      <c r="G240" s="1" t="s">
        <v>56</v>
      </c>
      <c r="I240" s="1">
        <v>5</v>
      </c>
      <c r="J240" s="1">
        <v>4</v>
      </c>
      <c r="K240" s="1">
        <v>5</v>
      </c>
      <c r="L240" s="1">
        <v>4</v>
      </c>
      <c r="M240" s="1">
        <v>3</v>
      </c>
      <c r="O240" s="32">
        <f t="shared" si="7"/>
        <v>4.2</v>
      </c>
      <c r="Q240" s="1">
        <v>4</v>
      </c>
    </row>
    <row r="241" spans="1:17" ht="30.75" thickBot="1" x14ac:dyDescent="0.3">
      <c r="A241" t="s">
        <v>2739</v>
      </c>
      <c r="B241" s="1" t="s">
        <v>58</v>
      </c>
      <c r="C241" s="1" t="s">
        <v>56</v>
      </c>
      <c r="D241" s="1" t="s">
        <v>56</v>
      </c>
      <c r="E241" s="1" t="s">
        <v>58</v>
      </c>
      <c r="F241" s="1" t="s">
        <v>58</v>
      </c>
      <c r="G241" s="1" t="s">
        <v>56</v>
      </c>
      <c r="I241" s="1">
        <v>5</v>
      </c>
      <c r="J241" s="1">
        <v>4</v>
      </c>
      <c r="K241" s="1">
        <v>4</v>
      </c>
      <c r="L241" s="1">
        <v>5</v>
      </c>
      <c r="M241" s="1">
        <v>5</v>
      </c>
      <c r="O241" s="32">
        <f t="shared" si="7"/>
        <v>4.5999999999999996</v>
      </c>
      <c r="Q241" s="1">
        <v>4</v>
      </c>
    </row>
    <row r="242" spans="1:17" ht="15.75" thickBot="1" x14ac:dyDescent="0.3">
      <c r="A242" t="s">
        <v>2740</v>
      </c>
      <c r="B242" s="1" t="s">
        <v>100</v>
      </c>
      <c r="C242" s="1" t="s">
        <v>100</v>
      </c>
      <c r="D242" s="1" t="s">
        <v>57</v>
      </c>
      <c r="E242" s="1" t="s">
        <v>100</v>
      </c>
      <c r="F242" s="1" t="s">
        <v>100</v>
      </c>
      <c r="G242" s="1" t="s">
        <v>100</v>
      </c>
      <c r="I242" s="1">
        <v>2</v>
      </c>
      <c r="J242" s="1">
        <v>2</v>
      </c>
      <c r="K242" s="1">
        <v>3</v>
      </c>
      <c r="L242" s="1">
        <v>2</v>
      </c>
      <c r="M242" s="1">
        <v>2</v>
      </c>
      <c r="O242" s="32">
        <f t="shared" si="7"/>
        <v>2.2000000000000002</v>
      </c>
      <c r="Q242" s="1">
        <v>2</v>
      </c>
    </row>
    <row r="243" spans="1:17" ht="15.75" thickBot="1" x14ac:dyDescent="0.3">
      <c r="A243" t="s">
        <v>2740</v>
      </c>
      <c r="B243" s="1" t="s">
        <v>100</v>
      </c>
      <c r="C243" s="1" t="s">
        <v>57</v>
      </c>
      <c r="D243" s="1" t="s">
        <v>56</v>
      </c>
      <c r="E243" s="1" t="s">
        <v>56</v>
      </c>
      <c r="F243" s="1" t="s">
        <v>56</v>
      </c>
      <c r="G243" s="1" t="s">
        <v>56</v>
      </c>
      <c r="I243" s="1">
        <v>2</v>
      </c>
      <c r="J243" s="1">
        <v>3</v>
      </c>
      <c r="K243" s="1">
        <v>4</v>
      </c>
      <c r="L243" s="1">
        <v>4</v>
      </c>
      <c r="M243" s="1">
        <v>4</v>
      </c>
      <c r="O243" s="32">
        <f t="shared" si="7"/>
        <v>3.4</v>
      </c>
      <c r="Q243" s="1">
        <v>4</v>
      </c>
    </row>
    <row r="244" spans="1:17" ht="30.75" thickBot="1" x14ac:dyDescent="0.3">
      <c r="A244" t="s">
        <v>2741</v>
      </c>
      <c r="B244" s="1" t="s">
        <v>56</v>
      </c>
      <c r="C244" s="1" t="s">
        <v>58</v>
      </c>
      <c r="D244" s="1" t="s">
        <v>56</v>
      </c>
      <c r="E244" s="1" t="s">
        <v>57</v>
      </c>
      <c r="F244" s="1" t="s">
        <v>56</v>
      </c>
      <c r="G244" s="1" t="s">
        <v>57</v>
      </c>
      <c r="I244" s="1">
        <v>4</v>
      </c>
      <c r="J244" s="1">
        <v>5</v>
      </c>
      <c r="K244" s="1">
        <v>4</v>
      </c>
      <c r="L244" s="1">
        <v>3</v>
      </c>
      <c r="M244" s="1">
        <v>4</v>
      </c>
      <c r="O244" s="32">
        <f t="shared" si="7"/>
        <v>4</v>
      </c>
      <c r="Q244" s="1">
        <v>3</v>
      </c>
    </row>
    <row r="245" spans="1:17" ht="30.75" thickBot="1" x14ac:dyDescent="0.3">
      <c r="A245" t="s">
        <v>2741</v>
      </c>
      <c r="B245" s="1" t="s">
        <v>56</v>
      </c>
      <c r="C245" s="1" t="s">
        <v>58</v>
      </c>
      <c r="D245" s="1" t="s">
        <v>56</v>
      </c>
      <c r="E245" s="1" t="s">
        <v>57</v>
      </c>
      <c r="F245" s="1" t="s">
        <v>56</v>
      </c>
      <c r="G245" s="1" t="s">
        <v>57</v>
      </c>
      <c r="I245" s="1">
        <v>4</v>
      </c>
      <c r="J245" s="1">
        <v>5</v>
      </c>
      <c r="K245" s="1">
        <v>4</v>
      </c>
      <c r="L245" s="1">
        <v>3</v>
      </c>
      <c r="M245" s="1">
        <v>4</v>
      </c>
      <c r="O245" s="32">
        <f t="shared" si="7"/>
        <v>4</v>
      </c>
      <c r="Q245" s="1">
        <v>3</v>
      </c>
    </row>
    <row r="246" spans="1:17" ht="30.75" thickBot="1" x14ac:dyDescent="0.3">
      <c r="A246" t="s">
        <v>2742</v>
      </c>
      <c r="B246" s="1" t="s">
        <v>57</v>
      </c>
      <c r="C246" s="1" t="s">
        <v>57</v>
      </c>
      <c r="D246" s="1" t="s">
        <v>57</v>
      </c>
      <c r="E246" s="1" t="s">
        <v>58</v>
      </c>
      <c r="F246" s="1" t="s">
        <v>56</v>
      </c>
      <c r="G246" s="1" t="s">
        <v>56</v>
      </c>
      <c r="I246" s="1">
        <v>3</v>
      </c>
      <c r="J246" s="1">
        <v>3</v>
      </c>
      <c r="K246" s="1">
        <v>3</v>
      </c>
      <c r="L246" s="1">
        <v>5</v>
      </c>
      <c r="M246" s="1">
        <v>4</v>
      </c>
      <c r="O246" s="32">
        <f t="shared" si="7"/>
        <v>3.6</v>
      </c>
      <c r="Q246" s="1">
        <v>4</v>
      </c>
    </row>
    <row r="247" spans="1:17" ht="15.75" thickBot="1" x14ac:dyDescent="0.3">
      <c r="A247" t="s">
        <v>2742</v>
      </c>
      <c r="B247" s="1" t="s">
        <v>57</v>
      </c>
      <c r="C247" s="1" t="s">
        <v>57</v>
      </c>
      <c r="D247" s="1" t="s">
        <v>57</v>
      </c>
      <c r="E247" s="1" t="s">
        <v>100</v>
      </c>
      <c r="F247" s="1" t="s">
        <v>57</v>
      </c>
      <c r="G247" s="1" t="s">
        <v>57</v>
      </c>
      <c r="I247" s="1">
        <v>3</v>
      </c>
      <c r="J247" s="1">
        <v>3</v>
      </c>
      <c r="K247" s="1">
        <v>3</v>
      </c>
      <c r="L247" s="1">
        <v>2</v>
      </c>
      <c r="M247" s="1">
        <v>3</v>
      </c>
      <c r="O247" s="32">
        <f t="shared" si="7"/>
        <v>2.8</v>
      </c>
      <c r="Q247" s="1">
        <v>3</v>
      </c>
    </row>
    <row r="248" spans="1:17" ht="30.75" thickBot="1" x14ac:dyDescent="0.3">
      <c r="A248" t="s">
        <v>2744</v>
      </c>
      <c r="B248" s="1" t="s">
        <v>100</v>
      </c>
      <c r="C248" s="1" t="s">
        <v>101</v>
      </c>
      <c r="D248" s="1" t="s">
        <v>100</v>
      </c>
      <c r="E248" s="1" t="s">
        <v>57</v>
      </c>
      <c r="F248" s="1" t="s">
        <v>101</v>
      </c>
      <c r="G248" s="1" t="s">
        <v>100</v>
      </c>
      <c r="I248" s="1">
        <v>2</v>
      </c>
      <c r="J248" s="1">
        <v>1</v>
      </c>
      <c r="K248" s="1">
        <v>2</v>
      </c>
      <c r="L248" s="1">
        <v>3</v>
      </c>
      <c r="M248" s="1">
        <v>1</v>
      </c>
      <c r="O248" s="32">
        <f t="shared" si="7"/>
        <v>1.8</v>
      </c>
      <c r="Q248" s="1">
        <v>2</v>
      </c>
    </row>
    <row r="249" spans="1:17" ht="15.75" thickBot="1" x14ac:dyDescent="0.3">
      <c r="A249" t="s">
        <v>2744</v>
      </c>
      <c r="B249" s="1" t="s">
        <v>56</v>
      </c>
      <c r="C249" s="1" t="s">
        <v>57</v>
      </c>
      <c r="D249" s="1" t="s">
        <v>56</v>
      </c>
      <c r="E249" s="1" t="s">
        <v>57</v>
      </c>
      <c r="F249" s="1" t="s">
        <v>56</v>
      </c>
      <c r="G249" s="1" t="s">
        <v>57</v>
      </c>
      <c r="I249" s="1">
        <v>4</v>
      </c>
      <c r="J249" s="1">
        <v>3</v>
      </c>
      <c r="K249" s="1">
        <v>4</v>
      </c>
      <c r="L249" s="1">
        <v>3</v>
      </c>
      <c r="M249" s="1">
        <v>4</v>
      </c>
      <c r="O249" s="32">
        <f t="shared" si="7"/>
        <v>3.6</v>
      </c>
      <c r="Q249" s="1">
        <v>3</v>
      </c>
    </row>
    <row r="250" spans="1:17" ht="30.75" thickBot="1" x14ac:dyDescent="0.3">
      <c r="A250" t="s">
        <v>2718</v>
      </c>
      <c r="B250" s="1" t="s">
        <v>58</v>
      </c>
      <c r="C250" s="1" t="s">
        <v>100</v>
      </c>
      <c r="D250" s="1" t="s">
        <v>101</v>
      </c>
      <c r="E250" s="1" t="s">
        <v>100</v>
      </c>
      <c r="F250" s="1" t="s">
        <v>100</v>
      </c>
      <c r="G250" s="1" t="s">
        <v>101</v>
      </c>
      <c r="I250" s="1">
        <v>5</v>
      </c>
      <c r="J250" s="1">
        <v>2</v>
      </c>
      <c r="K250" s="1">
        <v>1</v>
      </c>
      <c r="L250" s="1">
        <v>2</v>
      </c>
      <c r="M250" s="1">
        <v>2</v>
      </c>
      <c r="O250" s="32">
        <f t="shared" si="7"/>
        <v>2.4</v>
      </c>
      <c r="Q250" s="1">
        <v>1</v>
      </c>
    </row>
    <row r="251" spans="1:17" ht="30.75" thickBot="1" x14ac:dyDescent="0.3">
      <c r="A251" t="s">
        <v>2718</v>
      </c>
      <c r="B251" s="1" t="s">
        <v>100</v>
      </c>
      <c r="C251" s="1" t="s">
        <v>56</v>
      </c>
      <c r="D251" s="1" t="s">
        <v>56</v>
      </c>
      <c r="E251" s="1" t="s">
        <v>58</v>
      </c>
      <c r="F251" s="1" t="s">
        <v>56</v>
      </c>
      <c r="G251" s="1" t="s">
        <v>56</v>
      </c>
      <c r="I251" s="1">
        <v>2</v>
      </c>
      <c r="J251" s="1">
        <v>4</v>
      </c>
      <c r="K251" s="1">
        <v>4</v>
      </c>
      <c r="L251" s="1">
        <v>5</v>
      </c>
      <c r="M251" s="1">
        <v>4</v>
      </c>
      <c r="O251" s="32">
        <f t="shared" si="7"/>
        <v>3.8</v>
      </c>
      <c r="Q251" s="1">
        <v>4</v>
      </c>
    </row>
    <row r="252" spans="1:17" ht="30.75" thickBot="1" x14ac:dyDescent="0.3">
      <c r="A252" t="s">
        <v>2745</v>
      </c>
      <c r="B252" s="1" t="s">
        <v>56</v>
      </c>
      <c r="C252" s="1" t="s">
        <v>58</v>
      </c>
      <c r="D252" s="1" t="s">
        <v>56</v>
      </c>
      <c r="E252" s="1" t="s">
        <v>57</v>
      </c>
      <c r="F252" s="1" t="s">
        <v>56</v>
      </c>
      <c r="G252" s="1" t="s">
        <v>57</v>
      </c>
      <c r="I252" s="1">
        <v>4</v>
      </c>
      <c r="J252" s="1">
        <v>5</v>
      </c>
      <c r="K252" s="1">
        <v>4</v>
      </c>
      <c r="L252" s="1">
        <v>3</v>
      </c>
      <c r="M252" s="1">
        <v>4</v>
      </c>
      <c r="O252" s="32">
        <f t="shared" si="7"/>
        <v>4</v>
      </c>
      <c r="Q252" s="1">
        <v>3</v>
      </c>
    </row>
    <row r="253" spans="1:17" ht="30.75" thickBot="1" x14ac:dyDescent="0.3">
      <c r="A253" t="s">
        <v>2745</v>
      </c>
      <c r="B253" s="1" t="s">
        <v>56</v>
      </c>
      <c r="C253" s="1" t="s">
        <v>57</v>
      </c>
      <c r="D253" s="1" t="s">
        <v>58</v>
      </c>
      <c r="E253" s="1" t="s">
        <v>56</v>
      </c>
      <c r="F253" s="1" t="s">
        <v>57</v>
      </c>
      <c r="G253" s="1" t="s">
        <v>56</v>
      </c>
      <c r="I253" s="1">
        <v>4</v>
      </c>
      <c r="J253" s="1">
        <v>3</v>
      </c>
      <c r="K253" s="1">
        <v>5</v>
      </c>
      <c r="L253" s="1">
        <v>4</v>
      </c>
      <c r="M253" s="1">
        <v>3</v>
      </c>
      <c r="O253" s="32">
        <f t="shared" si="7"/>
        <v>3.8</v>
      </c>
      <c r="Q253" s="1">
        <v>4</v>
      </c>
    </row>
    <row r="254" spans="1:17" ht="15.75" thickBot="1" x14ac:dyDescent="0.3">
      <c r="A254" t="s">
        <v>2746</v>
      </c>
      <c r="B254" s="1" t="s">
        <v>56</v>
      </c>
      <c r="C254" s="1" t="s">
        <v>100</v>
      </c>
      <c r="D254" s="1" t="s">
        <v>57</v>
      </c>
      <c r="E254" s="1" t="s">
        <v>100</v>
      </c>
      <c r="F254" s="1" t="s">
        <v>57</v>
      </c>
      <c r="G254" s="1" t="s">
        <v>100</v>
      </c>
      <c r="I254" s="1">
        <v>4</v>
      </c>
      <c r="J254" s="1">
        <v>2</v>
      </c>
      <c r="K254" s="1">
        <v>3</v>
      </c>
      <c r="L254" s="1">
        <v>2</v>
      </c>
      <c r="M254" s="1">
        <v>3</v>
      </c>
      <c r="O254" s="32">
        <f t="shared" si="7"/>
        <v>2.8</v>
      </c>
      <c r="Q254" s="1">
        <v>2</v>
      </c>
    </row>
    <row r="255" spans="1:17" ht="15.75" thickBot="1" x14ac:dyDescent="0.3">
      <c r="A255" t="s">
        <v>2746</v>
      </c>
      <c r="B255" s="1" t="s">
        <v>57</v>
      </c>
      <c r="C255" s="1" t="s">
        <v>100</v>
      </c>
      <c r="D255" s="1" t="s">
        <v>57</v>
      </c>
      <c r="E255" s="1" t="s">
        <v>100</v>
      </c>
      <c r="F255" s="1" t="s">
        <v>57</v>
      </c>
      <c r="G255" s="1" t="s">
        <v>100</v>
      </c>
      <c r="I255" s="1">
        <v>3</v>
      </c>
      <c r="J255" s="1">
        <v>2</v>
      </c>
      <c r="K255" s="1">
        <v>3</v>
      </c>
      <c r="L255" s="1">
        <v>2</v>
      </c>
      <c r="M255" s="1">
        <v>3</v>
      </c>
      <c r="O255" s="32">
        <f t="shared" si="7"/>
        <v>2.6</v>
      </c>
      <c r="Q255" s="1">
        <v>2</v>
      </c>
    </row>
    <row r="256" spans="1:17" ht="30.75" thickBot="1" x14ac:dyDescent="0.3">
      <c r="A256" t="s">
        <v>2747</v>
      </c>
      <c r="B256" s="1" t="s">
        <v>56</v>
      </c>
      <c r="C256" s="1" t="s">
        <v>56</v>
      </c>
      <c r="D256" s="1" t="s">
        <v>58</v>
      </c>
      <c r="E256" s="1" t="s">
        <v>56</v>
      </c>
      <c r="F256" s="1" t="s">
        <v>56</v>
      </c>
      <c r="G256" s="1" t="s">
        <v>57</v>
      </c>
      <c r="I256" s="1">
        <v>4</v>
      </c>
      <c r="J256" s="1">
        <v>4</v>
      </c>
      <c r="K256" s="1">
        <v>5</v>
      </c>
      <c r="L256" s="1">
        <v>4</v>
      </c>
      <c r="M256" s="1">
        <v>4</v>
      </c>
      <c r="O256" s="32">
        <f t="shared" si="7"/>
        <v>4.2</v>
      </c>
      <c r="Q256" s="1">
        <v>3</v>
      </c>
    </row>
    <row r="257" spans="1:17" ht="30.75" thickBot="1" x14ac:dyDescent="0.3">
      <c r="A257" t="s">
        <v>2747</v>
      </c>
      <c r="B257" s="1" t="s">
        <v>56</v>
      </c>
      <c r="C257" s="1" t="s">
        <v>58</v>
      </c>
      <c r="D257" s="1" t="s">
        <v>56</v>
      </c>
      <c r="E257" s="1" t="s">
        <v>58</v>
      </c>
      <c r="F257" s="1" t="s">
        <v>58</v>
      </c>
      <c r="G257" s="1" t="s">
        <v>56</v>
      </c>
      <c r="I257" s="1">
        <v>4</v>
      </c>
      <c r="J257" s="1">
        <v>5</v>
      </c>
      <c r="K257" s="1">
        <v>4</v>
      </c>
      <c r="L257" s="1">
        <v>5</v>
      </c>
      <c r="M257" s="1">
        <v>5</v>
      </c>
      <c r="O257" s="32">
        <f t="shared" si="7"/>
        <v>4.5999999999999996</v>
      </c>
      <c r="Q257" s="1">
        <v>4</v>
      </c>
    </row>
    <row r="258" spans="1:17" ht="15.75" thickBot="1" x14ac:dyDescent="0.3">
      <c r="A258" t="s">
        <v>2748</v>
      </c>
      <c r="B258" s="1" t="s">
        <v>57</v>
      </c>
      <c r="C258" s="1" t="s">
        <v>56</v>
      </c>
      <c r="D258" s="1" t="s">
        <v>57</v>
      </c>
      <c r="E258" s="1" t="s">
        <v>56</v>
      </c>
      <c r="F258" s="1" t="s">
        <v>57</v>
      </c>
      <c r="G258" s="1" t="s">
        <v>56</v>
      </c>
      <c r="I258" s="1">
        <v>3</v>
      </c>
      <c r="J258" s="1">
        <v>4</v>
      </c>
      <c r="K258" s="1">
        <v>3</v>
      </c>
      <c r="L258" s="1">
        <v>4</v>
      </c>
      <c r="M258" s="1">
        <v>3</v>
      </c>
      <c r="O258" s="32">
        <f t="shared" si="7"/>
        <v>3.4</v>
      </c>
      <c r="Q258" s="1">
        <v>4</v>
      </c>
    </row>
    <row r="259" spans="1:17" ht="15.75" thickBot="1" x14ac:dyDescent="0.3">
      <c r="A259" t="s">
        <v>2748</v>
      </c>
      <c r="B259" s="1" t="s">
        <v>57</v>
      </c>
      <c r="C259" s="1" t="s">
        <v>57</v>
      </c>
      <c r="D259" s="1" t="s">
        <v>56</v>
      </c>
      <c r="E259" s="1" t="s">
        <v>56</v>
      </c>
      <c r="F259" s="1" t="s">
        <v>57</v>
      </c>
      <c r="G259" s="1" t="s">
        <v>56</v>
      </c>
      <c r="I259" s="1">
        <v>3</v>
      </c>
      <c r="J259" s="1">
        <v>3</v>
      </c>
      <c r="K259" s="1">
        <v>4</v>
      </c>
      <c r="L259" s="1">
        <v>4</v>
      </c>
      <c r="M259" s="1">
        <v>3</v>
      </c>
      <c r="O259" s="32">
        <f t="shared" ref="O259:O322" si="8">AVERAGE(I259:M259)</f>
        <v>3.4</v>
      </c>
      <c r="Q259" s="1">
        <v>4</v>
      </c>
    </row>
    <row r="260" spans="1:17" ht="30.75" thickBot="1" x14ac:dyDescent="0.3">
      <c r="A260" t="s">
        <v>2749</v>
      </c>
      <c r="B260" s="1" t="s">
        <v>56</v>
      </c>
      <c r="C260" s="1" t="s">
        <v>58</v>
      </c>
      <c r="D260" s="1" t="s">
        <v>56</v>
      </c>
      <c r="E260" s="1" t="s">
        <v>58</v>
      </c>
      <c r="F260" s="1" t="s">
        <v>58</v>
      </c>
      <c r="G260" s="1" t="s">
        <v>56</v>
      </c>
      <c r="I260" s="1">
        <v>4</v>
      </c>
      <c r="J260" s="1">
        <v>5</v>
      </c>
      <c r="K260" s="1">
        <v>4</v>
      </c>
      <c r="L260" s="1">
        <v>5</v>
      </c>
      <c r="M260" s="1">
        <v>5</v>
      </c>
      <c r="O260" s="32">
        <f t="shared" si="8"/>
        <v>4.5999999999999996</v>
      </c>
      <c r="Q260" s="1">
        <v>4</v>
      </c>
    </row>
    <row r="261" spans="1:17" ht="30.75" thickBot="1" x14ac:dyDescent="0.3">
      <c r="A261" t="s">
        <v>2749</v>
      </c>
      <c r="B261" s="1" t="s">
        <v>56</v>
      </c>
      <c r="C261" s="1" t="s">
        <v>58</v>
      </c>
      <c r="D261" s="1" t="s">
        <v>56</v>
      </c>
      <c r="E261" s="1" t="s">
        <v>58</v>
      </c>
      <c r="F261" s="1" t="s">
        <v>56</v>
      </c>
      <c r="G261" s="1" t="s">
        <v>58</v>
      </c>
      <c r="I261" s="1">
        <v>4</v>
      </c>
      <c r="J261" s="1">
        <v>5</v>
      </c>
      <c r="K261" s="1">
        <v>4</v>
      </c>
      <c r="L261" s="1">
        <v>5</v>
      </c>
      <c r="M261" s="1">
        <v>4</v>
      </c>
      <c r="O261" s="32">
        <f t="shared" si="8"/>
        <v>4.4000000000000004</v>
      </c>
      <c r="Q261" s="1">
        <v>5</v>
      </c>
    </row>
    <row r="262" spans="1:17" ht="30.75" thickBot="1" x14ac:dyDescent="0.3">
      <c r="A262" t="s">
        <v>2751</v>
      </c>
      <c r="B262" s="1" t="s">
        <v>56</v>
      </c>
      <c r="C262" s="1" t="s">
        <v>56</v>
      </c>
      <c r="D262" s="1" t="s">
        <v>58</v>
      </c>
      <c r="E262" s="1" t="s">
        <v>56</v>
      </c>
      <c r="F262" s="1" t="s">
        <v>56</v>
      </c>
      <c r="G262" s="1" t="s">
        <v>56</v>
      </c>
      <c r="I262" s="1">
        <v>4</v>
      </c>
      <c r="J262" s="1">
        <v>4</v>
      </c>
      <c r="K262" s="1">
        <v>5</v>
      </c>
      <c r="L262" s="1">
        <v>4</v>
      </c>
      <c r="M262" s="1">
        <v>4</v>
      </c>
      <c r="O262" s="32">
        <f t="shared" si="8"/>
        <v>4.2</v>
      </c>
      <c r="Q262" s="1">
        <v>4</v>
      </c>
    </row>
    <row r="263" spans="1:17" ht="30.75" thickBot="1" x14ac:dyDescent="0.3">
      <c r="A263" t="s">
        <v>2751</v>
      </c>
      <c r="B263" s="1" t="s">
        <v>56</v>
      </c>
      <c r="C263" s="1" t="s">
        <v>58</v>
      </c>
      <c r="D263" s="1" t="s">
        <v>57</v>
      </c>
      <c r="E263" s="1" t="s">
        <v>100</v>
      </c>
      <c r="F263" s="1" t="s">
        <v>101</v>
      </c>
      <c r="G263" s="1" t="s">
        <v>57</v>
      </c>
      <c r="I263" s="1">
        <v>4</v>
      </c>
      <c r="J263" s="1">
        <v>5</v>
      </c>
      <c r="K263" s="1">
        <v>3</v>
      </c>
      <c r="L263" s="1">
        <v>2</v>
      </c>
      <c r="M263" s="1">
        <v>1</v>
      </c>
      <c r="O263" s="32">
        <f t="shared" si="8"/>
        <v>3</v>
      </c>
      <c r="Q263" s="1">
        <v>3</v>
      </c>
    </row>
    <row r="264" spans="1:17" ht="30.75" thickBot="1" x14ac:dyDescent="0.3">
      <c r="A264" t="s">
        <v>2752</v>
      </c>
      <c r="B264" s="1" t="s">
        <v>56</v>
      </c>
      <c r="C264" s="1" t="s">
        <v>58</v>
      </c>
      <c r="D264" s="1" t="s">
        <v>57</v>
      </c>
      <c r="E264" s="1" t="s">
        <v>56</v>
      </c>
      <c r="F264" s="1" t="s">
        <v>100</v>
      </c>
      <c r="G264" s="1" t="s">
        <v>58</v>
      </c>
      <c r="I264" s="1">
        <v>4</v>
      </c>
      <c r="J264" s="1">
        <v>5</v>
      </c>
      <c r="K264" s="1">
        <v>3</v>
      </c>
      <c r="L264" s="1">
        <v>4</v>
      </c>
      <c r="M264" s="1">
        <v>2</v>
      </c>
      <c r="O264" s="32">
        <f t="shared" si="8"/>
        <v>3.6</v>
      </c>
      <c r="Q264" s="1">
        <v>5</v>
      </c>
    </row>
    <row r="265" spans="1:17" ht="30.75" thickBot="1" x14ac:dyDescent="0.3">
      <c r="A265" t="s">
        <v>2752</v>
      </c>
      <c r="B265" s="1" t="s">
        <v>57</v>
      </c>
      <c r="C265" s="1" t="s">
        <v>58</v>
      </c>
      <c r="D265" s="1" t="s">
        <v>100</v>
      </c>
      <c r="E265" s="1" t="s">
        <v>56</v>
      </c>
      <c r="F265" s="1" t="s">
        <v>57</v>
      </c>
      <c r="G265" s="1" t="s">
        <v>58</v>
      </c>
      <c r="I265" s="1">
        <v>3</v>
      </c>
      <c r="J265" s="1">
        <v>5</v>
      </c>
      <c r="K265" s="1">
        <v>2</v>
      </c>
      <c r="L265" s="1">
        <v>4</v>
      </c>
      <c r="M265" s="1">
        <v>3</v>
      </c>
      <c r="O265" s="32">
        <f t="shared" si="8"/>
        <v>3.4</v>
      </c>
      <c r="Q265" s="1">
        <v>5</v>
      </c>
    </row>
    <row r="266" spans="1:17" ht="30.75" thickBot="1" x14ac:dyDescent="0.3">
      <c r="A266" t="s">
        <v>2754</v>
      </c>
      <c r="B266" s="1" t="s">
        <v>100</v>
      </c>
      <c r="C266" s="1" t="s">
        <v>57</v>
      </c>
      <c r="D266" s="1" t="s">
        <v>100</v>
      </c>
      <c r="E266" s="1" t="s">
        <v>101</v>
      </c>
      <c r="F266" s="1" t="s">
        <v>101</v>
      </c>
      <c r="G266" s="1" t="s">
        <v>100</v>
      </c>
      <c r="I266" s="1">
        <v>2</v>
      </c>
      <c r="J266" s="1">
        <v>3</v>
      </c>
      <c r="K266" s="1">
        <v>2</v>
      </c>
      <c r="L266" s="1">
        <v>1</v>
      </c>
      <c r="M266" s="1">
        <v>1</v>
      </c>
      <c r="O266" s="32">
        <f t="shared" si="8"/>
        <v>1.8</v>
      </c>
      <c r="Q266" s="1">
        <v>2</v>
      </c>
    </row>
    <row r="267" spans="1:17" ht="30.75" thickBot="1" x14ac:dyDescent="0.3">
      <c r="A267" t="s">
        <v>2754</v>
      </c>
      <c r="B267" s="1" t="s">
        <v>100</v>
      </c>
      <c r="C267" s="1" t="s">
        <v>57</v>
      </c>
      <c r="D267" s="1" t="s">
        <v>56</v>
      </c>
      <c r="E267" s="1" t="s">
        <v>100</v>
      </c>
      <c r="F267" s="1" t="s">
        <v>101</v>
      </c>
      <c r="G267" s="1" t="s">
        <v>57</v>
      </c>
      <c r="I267" s="1">
        <v>2</v>
      </c>
      <c r="J267" s="1">
        <v>3</v>
      </c>
      <c r="K267" s="1">
        <v>4</v>
      </c>
      <c r="L267" s="1">
        <v>2</v>
      </c>
      <c r="M267" s="1">
        <v>1</v>
      </c>
      <c r="O267" s="32">
        <f t="shared" si="8"/>
        <v>2.4</v>
      </c>
      <c r="Q267" s="1">
        <v>3</v>
      </c>
    </row>
    <row r="268" spans="1:17" ht="30.75" thickBot="1" x14ac:dyDescent="0.3">
      <c r="A268" t="s">
        <v>2719</v>
      </c>
      <c r="B268" s="1" t="s">
        <v>57</v>
      </c>
      <c r="C268" s="1" t="s">
        <v>57</v>
      </c>
      <c r="D268" s="1" t="s">
        <v>57</v>
      </c>
      <c r="E268" s="1" t="s">
        <v>101</v>
      </c>
      <c r="F268" s="1" t="s">
        <v>56</v>
      </c>
      <c r="G268" s="1" t="s">
        <v>56</v>
      </c>
      <c r="I268" s="1">
        <v>3</v>
      </c>
      <c r="J268" s="1">
        <v>3</v>
      </c>
      <c r="K268" s="1">
        <v>3</v>
      </c>
      <c r="L268" s="1">
        <v>1</v>
      </c>
      <c r="M268" s="1">
        <v>4</v>
      </c>
      <c r="O268" s="32">
        <f t="shared" si="8"/>
        <v>2.8</v>
      </c>
      <c r="Q268" s="1">
        <v>4</v>
      </c>
    </row>
    <row r="269" spans="1:17" ht="30.75" thickBot="1" x14ac:dyDescent="0.3">
      <c r="A269" t="s">
        <v>2719</v>
      </c>
      <c r="B269" s="1" t="s">
        <v>57</v>
      </c>
      <c r="C269" s="1" t="s">
        <v>100</v>
      </c>
      <c r="D269" s="1" t="s">
        <v>101</v>
      </c>
      <c r="E269" s="1" t="s">
        <v>57</v>
      </c>
      <c r="F269" s="1" t="s">
        <v>56</v>
      </c>
      <c r="G269" s="1" t="s">
        <v>57</v>
      </c>
      <c r="I269" s="1">
        <v>3</v>
      </c>
      <c r="J269" s="1">
        <v>2</v>
      </c>
      <c r="K269" s="1">
        <v>1</v>
      </c>
      <c r="L269" s="1">
        <v>3</v>
      </c>
      <c r="M269" s="1">
        <v>4</v>
      </c>
      <c r="O269" s="32">
        <f t="shared" si="8"/>
        <v>2.6</v>
      </c>
      <c r="Q269" s="1">
        <v>3</v>
      </c>
    </row>
    <row r="270" spans="1:17" ht="15.75" thickBot="1" x14ac:dyDescent="0.3">
      <c r="A270" t="s">
        <v>2755</v>
      </c>
      <c r="B270" s="1" t="s">
        <v>56</v>
      </c>
      <c r="C270" s="1" t="s">
        <v>57</v>
      </c>
      <c r="D270" s="1" t="s">
        <v>56</v>
      </c>
      <c r="E270" s="1" t="s">
        <v>57</v>
      </c>
      <c r="F270" s="1" t="s">
        <v>56</v>
      </c>
      <c r="G270" s="1" t="s">
        <v>57</v>
      </c>
      <c r="I270" s="1">
        <v>4</v>
      </c>
      <c r="J270" s="1">
        <v>3</v>
      </c>
      <c r="K270" s="1">
        <v>4</v>
      </c>
      <c r="L270" s="1">
        <v>3</v>
      </c>
      <c r="M270" s="1">
        <v>4</v>
      </c>
      <c r="O270" s="32">
        <f t="shared" si="8"/>
        <v>3.6</v>
      </c>
      <c r="Q270" s="1">
        <v>3</v>
      </c>
    </row>
    <row r="271" spans="1:17" ht="15.75" thickBot="1" x14ac:dyDescent="0.3">
      <c r="A271" t="s">
        <v>2755</v>
      </c>
      <c r="B271" s="1" t="s">
        <v>56</v>
      </c>
      <c r="C271" s="1" t="s">
        <v>57</v>
      </c>
      <c r="D271" s="1" t="s">
        <v>56</v>
      </c>
      <c r="E271" s="1" t="s">
        <v>57</v>
      </c>
      <c r="F271" s="1" t="s">
        <v>56</v>
      </c>
      <c r="G271" s="1" t="s">
        <v>56</v>
      </c>
      <c r="I271" s="1">
        <v>4</v>
      </c>
      <c r="J271" s="1">
        <v>3</v>
      </c>
      <c r="K271" s="1">
        <v>4</v>
      </c>
      <c r="L271" s="1">
        <v>3</v>
      </c>
      <c r="M271" s="1">
        <v>4</v>
      </c>
      <c r="O271" s="32">
        <f t="shared" si="8"/>
        <v>3.6</v>
      </c>
      <c r="Q271" s="1">
        <v>4</v>
      </c>
    </row>
    <row r="272" spans="1:17" ht="30.75" thickBot="1" x14ac:dyDescent="0.3">
      <c r="A272" t="s">
        <v>2756</v>
      </c>
      <c r="B272" s="1" t="s">
        <v>101</v>
      </c>
      <c r="C272" s="1" t="s">
        <v>100</v>
      </c>
      <c r="D272" s="1" t="s">
        <v>57</v>
      </c>
      <c r="E272" s="1" t="s">
        <v>101</v>
      </c>
      <c r="F272" s="1" t="s">
        <v>100</v>
      </c>
      <c r="G272" s="1" t="s">
        <v>101</v>
      </c>
      <c r="I272" s="1">
        <v>1</v>
      </c>
      <c r="J272" s="1">
        <v>2</v>
      </c>
      <c r="K272" s="1">
        <v>3</v>
      </c>
      <c r="L272" s="1">
        <v>1</v>
      </c>
      <c r="M272" s="1">
        <v>2</v>
      </c>
      <c r="O272" s="32">
        <f t="shared" si="8"/>
        <v>1.8</v>
      </c>
      <c r="Q272" s="1">
        <v>1</v>
      </c>
    </row>
    <row r="273" spans="1:17" ht="30.75" thickBot="1" x14ac:dyDescent="0.3">
      <c r="A273" t="s">
        <v>2756</v>
      </c>
      <c r="B273" s="1" t="s">
        <v>57</v>
      </c>
      <c r="C273" s="1" t="s">
        <v>56</v>
      </c>
      <c r="D273" s="1" t="s">
        <v>58</v>
      </c>
      <c r="E273" s="1" t="s">
        <v>57</v>
      </c>
      <c r="F273" s="1" t="s">
        <v>56</v>
      </c>
      <c r="G273" s="1" t="s">
        <v>56</v>
      </c>
      <c r="I273" s="1">
        <v>3</v>
      </c>
      <c r="J273" s="1">
        <v>4</v>
      </c>
      <c r="K273" s="1">
        <v>5</v>
      </c>
      <c r="L273" s="1">
        <v>3</v>
      </c>
      <c r="M273" s="1">
        <v>4</v>
      </c>
      <c r="O273" s="32">
        <f t="shared" si="8"/>
        <v>3.8</v>
      </c>
      <c r="Q273" s="1">
        <v>4</v>
      </c>
    </row>
    <row r="274" spans="1:17" ht="15.75" thickBot="1" x14ac:dyDescent="0.3">
      <c r="A274" t="s">
        <v>2757</v>
      </c>
      <c r="B274" s="1" t="s">
        <v>56</v>
      </c>
      <c r="C274" s="1" t="s">
        <v>56</v>
      </c>
      <c r="D274" s="1" t="s">
        <v>56</v>
      </c>
      <c r="E274" s="1" t="s">
        <v>56</v>
      </c>
      <c r="F274" s="1" t="s">
        <v>56</v>
      </c>
      <c r="G274" s="1" t="s">
        <v>56</v>
      </c>
      <c r="I274" s="1">
        <v>4</v>
      </c>
      <c r="J274" s="1">
        <v>4</v>
      </c>
      <c r="K274" s="1">
        <v>4</v>
      </c>
      <c r="L274" s="1">
        <v>4</v>
      </c>
      <c r="M274" s="1">
        <v>4</v>
      </c>
      <c r="O274" s="32">
        <f t="shared" si="8"/>
        <v>4</v>
      </c>
      <c r="Q274" s="1">
        <v>4</v>
      </c>
    </row>
    <row r="275" spans="1:17" ht="15.75" thickBot="1" x14ac:dyDescent="0.3">
      <c r="A275" t="s">
        <v>2757</v>
      </c>
      <c r="B275" s="1" t="s">
        <v>56</v>
      </c>
      <c r="C275" s="1" t="s">
        <v>56</v>
      </c>
      <c r="D275" s="1" t="s">
        <v>56</v>
      </c>
      <c r="E275" s="1" t="s">
        <v>56</v>
      </c>
      <c r="F275" s="1" t="s">
        <v>56</v>
      </c>
      <c r="G275" s="1" t="s">
        <v>56</v>
      </c>
      <c r="I275" s="1">
        <v>4</v>
      </c>
      <c r="J275" s="1">
        <v>4</v>
      </c>
      <c r="K275" s="1">
        <v>4</v>
      </c>
      <c r="L275" s="1">
        <v>4</v>
      </c>
      <c r="M275" s="1">
        <v>4</v>
      </c>
      <c r="O275" s="32">
        <f t="shared" si="8"/>
        <v>4</v>
      </c>
      <c r="Q275" s="1">
        <v>4</v>
      </c>
    </row>
    <row r="276" spans="1:17" ht="30.75" thickBot="1" x14ac:dyDescent="0.3">
      <c r="A276" t="s">
        <v>2758</v>
      </c>
      <c r="B276" s="1" t="s">
        <v>56</v>
      </c>
      <c r="C276" s="1" t="s">
        <v>58</v>
      </c>
      <c r="D276" s="1" t="s">
        <v>56</v>
      </c>
      <c r="E276" s="1" t="s">
        <v>58</v>
      </c>
      <c r="F276" s="1" t="s">
        <v>57</v>
      </c>
      <c r="G276" s="1" t="s">
        <v>58</v>
      </c>
      <c r="I276" s="1">
        <v>4</v>
      </c>
      <c r="J276" s="1">
        <v>5</v>
      </c>
      <c r="K276" s="1">
        <v>4</v>
      </c>
      <c r="L276" s="1">
        <v>5</v>
      </c>
      <c r="M276" s="1">
        <v>3</v>
      </c>
      <c r="O276" s="32">
        <f t="shared" si="8"/>
        <v>4.2</v>
      </c>
      <c r="Q276" s="1">
        <v>5</v>
      </c>
    </row>
    <row r="277" spans="1:17" ht="30.75" thickBot="1" x14ac:dyDescent="0.3">
      <c r="A277" t="s">
        <v>2758</v>
      </c>
      <c r="B277" s="1" t="s">
        <v>57</v>
      </c>
      <c r="C277" s="1" t="s">
        <v>56</v>
      </c>
      <c r="D277" s="1" t="s">
        <v>58</v>
      </c>
      <c r="E277" s="1" t="s">
        <v>56</v>
      </c>
      <c r="F277" s="1" t="s">
        <v>56</v>
      </c>
      <c r="G277" s="1" t="s">
        <v>58</v>
      </c>
      <c r="I277" s="1">
        <v>3</v>
      </c>
      <c r="J277" s="1">
        <v>4</v>
      </c>
      <c r="K277" s="1">
        <v>5</v>
      </c>
      <c r="L277" s="1">
        <v>4</v>
      </c>
      <c r="M277" s="1">
        <v>4</v>
      </c>
      <c r="O277" s="32">
        <f t="shared" si="8"/>
        <v>4</v>
      </c>
      <c r="Q277" s="1">
        <v>5</v>
      </c>
    </row>
    <row r="278" spans="1:17" ht="30.75" thickBot="1" x14ac:dyDescent="0.3">
      <c r="A278" t="s">
        <v>2759</v>
      </c>
      <c r="B278" s="1" t="s">
        <v>56</v>
      </c>
      <c r="C278" s="1" t="s">
        <v>56</v>
      </c>
      <c r="D278" s="1" t="s">
        <v>58</v>
      </c>
      <c r="E278" s="1" t="s">
        <v>56</v>
      </c>
      <c r="F278" s="1" t="s">
        <v>56</v>
      </c>
      <c r="G278" s="1" t="s">
        <v>56</v>
      </c>
      <c r="I278" s="1">
        <v>4</v>
      </c>
      <c r="J278" s="1">
        <v>4</v>
      </c>
      <c r="K278" s="1">
        <v>5</v>
      </c>
      <c r="L278" s="1">
        <v>4</v>
      </c>
      <c r="M278" s="1">
        <v>4</v>
      </c>
      <c r="O278" s="32">
        <f t="shared" si="8"/>
        <v>4.2</v>
      </c>
      <c r="Q278" s="1">
        <v>4</v>
      </c>
    </row>
    <row r="279" spans="1:17" ht="30.75" thickBot="1" x14ac:dyDescent="0.3">
      <c r="A279" t="s">
        <v>2759</v>
      </c>
      <c r="B279" s="1" t="s">
        <v>56</v>
      </c>
      <c r="C279" s="1" t="s">
        <v>57</v>
      </c>
      <c r="D279" s="1" t="s">
        <v>56</v>
      </c>
      <c r="E279" s="1" t="s">
        <v>56</v>
      </c>
      <c r="F279" s="1" t="s">
        <v>56</v>
      </c>
      <c r="G279" s="1" t="s">
        <v>58</v>
      </c>
      <c r="I279" s="1">
        <v>4</v>
      </c>
      <c r="J279" s="1">
        <v>3</v>
      </c>
      <c r="K279" s="1">
        <v>4</v>
      </c>
      <c r="L279" s="1">
        <v>4</v>
      </c>
      <c r="M279" s="1">
        <v>4</v>
      </c>
      <c r="O279" s="32">
        <f t="shared" si="8"/>
        <v>3.8</v>
      </c>
      <c r="Q279" s="1">
        <v>5</v>
      </c>
    </row>
    <row r="280" spans="1:17" ht="15.75" thickBot="1" x14ac:dyDescent="0.3">
      <c r="A280" t="s">
        <v>2760</v>
      </c>
      <c r="B280" s="1" t="s">
        <v>57</v>
      </c>
      <c r="C280" s="1" t="s">
        <v>56</v>
      </c>
      <c r="D280" s="1" t="s">
        <v>56</v>
      </c>
      <c r="E280" s="1" t="s">
        <v>56</v>
      </c>
      <c r="F280" s="1" t="s">
        <v>57</v>
      </c>
      <c r="G280" s="1" t="s">
        <v>57</v>
      </c>
      <c r="I280" s="1">
        <v>3</v>
      </c>
      <c r="J280" s="1">
        <v>4</v>
      </c>
      <c r="K280" s="1">
        <v>4</v>
      </c>
      <c r="L280" s="1">
        <v>4</v>
      </c>
      <c r="M280" s="1">
        <v>3</v>
      </c>
      <c r="O280" s="32">
        <f t="shared" si="8"/>
        <v>3.6</v>
      </c>
      <c r="Q280" s="1">
        <v>3</v>
      </c>
    </row>
    <row r="281" spans="1:17" ht="15.75" thickBot="1" x14ac:dyDescent="0.3">
      <c r="A281" t="s">
        <v>2760</v>
      </c>
      <c r="B281" s="1" t="s">
        <v>57</v>
      </c>
      <c r="C281" s="1" t="s">
        <v>56</v>
      </c>
      <c r="D281" s="1" t="s">
        <v>57</v>
      </c>
      <c r="E281" s="1" t="s">
        <v>56</v>
      </c>
      <c r="F281" s="1" t="s">
        <v>57</v>
      </c>
      <c r="G281" s="1" t="s">
        <v>56</v>
      </c>
      <c r="I281" s="1">
        <v>3</v>
      </c>
      <c r="J281" s="1">
        <v>4</v>
      </c>
      <c r="K281" s="1">
        <v>3</v>
      </c>
      <c r="L281" s="1">
        <v>4</v>
      </c>
      <c r="M281" s="1">
        <v>3</v>
      </c>
      <c r="O281" s="32">
        <f t="shared" si="8"/>
        <v>3.4</v>
      </c>
      <c r="Q281" s="1">
        <v>4</v>
      </c>
    </row>
    <row r="282" spans="1:17" ht="30.75" thickBot="1" x14ac:dyDescent="0.3">
      <c r="A282" t="s">
        <v>2761</v>
      </c>
      <c r="B282" s="1" t="s">
        <v>57</v>
      </c>
      <c r="C282" s="1" t="s">
        <v>101</v>
      </c>
      <c r="D282" s="1" t="s">
        <v>100</v>
      </c>
      <c r="E282" s="1" t="s">
        <v>100</v>
      </c>
      <c r="F282" s="1" t="s">
        <v>101</v>
      </c>
      <c r="G282" s="1" t="s">
        <v>100</v>
      </c>
      <c r="I282" s="1">
        <v>3</v>
      </c>
      <c r="J282" s="1">
        <v>1</v>
      </c>
      <c r="K282" s="1">
        <v>2</v>
      </c>
      <c r="L282" s="1">
        <v>2</v>
      </c>
      <c r="M282" s="1">
        <v>1</v>
      </c>
      <c r="O282" s="32">
        <f t="shared" si="8"/>
        <v>1.8</v>
      </c>
      <c r="Q282" s="1">
        <v>2</v>
      </c>
    </row>
    <row r="283" spans="1:17" ht="30.75" thickBot="1" x14ac:dyDescent="0.3">
      <c r="A283" t="s">
        <v>2761</v>
      </c>
      <c r="B283" s="1" t="s">
        <v>57</v>
      </c>
      <c r="C283" s="1" t="s">
        <v>101</v>
      </c>
      <c r="D283" s="1" t="s">
        <v>101</v>
      </c>
      <c r="E283" s="1" t="s">
        <v>101</v>
      </c>
      <c r="F283" s="1" t="s">
        <v>100</v>
      </c>
      <c r="G283" s="1" t="s">
        <v>100</v>
      </c>
      <c r="I283" s="1">
        <v>3</v>
      </c>
      <c r="J283" s="1">
        <v>1</v>
      </c>
      <c r="K283" s="1">
        <v>1</v>
      </c>
      <c r="L283" s="1">
        <v>1</v>
      </c>
      <c r="M283" s="1">
        <v>2</v>
      </c>
      <c r="O283" s="32">
        <f t="shared" si="8"/>
        <v>1.6</v>
      </c>
      <c r="Q283" s="1">
        <v>2</v>
      </c>
    </row>
    <row r="284" spans="1:17" ht="30.75" thickBot="1" x14ac:dyDescent="0.3">
      <c r="A284" t="s">
        <v>2762</v>
      </c>
      <c r="B284" s="1" t="s">
        <v>58</v>
      </c>
      <c r="C284" s="1" t="s">
        <v>56</v>
      </c>
      <c r="D284" s="1" t="s">
        <v>58</v>
      </c>
      <c r="E284" s="1" t="s">
        <v>58</v>
      </c>
      <c r="F284" s="1" t="s">
        <v>58</v>
      </c>
      <c r="G284" s="1" t="s">
        <v>58</v>
      </c>
      <c r="I284" s="1">
        <v>5</v>
      </c>
      <c r="J284" s="1">
        <v>4</v>
      </c>
      <c r="K284" s="1">
        <v>5</v>
      </c>
      <c r="L284" s="1">
        <v>5</v>
      </c>
      <c r="M284" s="1">
        <v>5</v>
      </c>
      <c r="O284" s="32">
        <f t="shared" si="8"/>
        <v>4.8</v>
      </c>
      <c r="Q284" s="1">
        <v>5</v>
      </c>
    </row>
    <row r="285" spans="1:17" ht="30.75" thickBot="1" x14ac:dyDescent="0.3">
      <c r="A285" t="s">
        <v>2762</v>
      </c>
      <c r="B285" s="1" t="s">
        <v>58</v>
      </c>
      <c r="C285" s="1" t="s">
        <v>56</v>
      </c>
      <c r="D285" s="1" t="s">
        <v>58</v>
      </c>
      <c r="E285" s="1" t="s">
        <v>58</v>
      </c>
      <c r="F285" s="1" t="s">
        <v>58</v>
      </c>
      <c r="G285" s="1" t="s">
        <v>58</v>
      </c>
      <c r="I285" s="1">
        <v>5</v>
      </c>
      <c r="J285" s="1">
        <v>4</v>
      </c>
      <c r="K285" s="1">
        <v>5</v>
      </c>
      <c r="L285" s="1">
        <v>5</v>
      </c>
      <c r="M285" s="1">
        <v>5</v>
      </c>
      <c r="O285" s="32">
        <f t="shared" si="8"/>
        <v>4.8</v>
      </c>
      <c r="Q285" s="1">
        <v>5</v>
      </c>
    </row>
    <row r="286" spans="1:17" ht="30.75" thickBot="1" x14ac:dyDescent="0.3">
      <c r="A286" t="s">
        <v>2763</v>
      </c>
      <c r="B286" s="1" t="s">
        <v>58</v>
      </c>
      <c r="C286" s="1" t="s">
        <v>56</v>
      </c>
      <c r="D286" s="1" t="s">
        <v>56</v>
      </c>
      <c r="E286" s="1" t="s">
        <v>58</v>
      </c>
      <c r="F286" s="1" t="s">
        <v>58</v>
      </c>
      <c r="G286" s="1" t="s">
        <v>58</v>
      </c>
      <c r="I286" s="1">
        <v>5</v>
      </c>
      <c r="J286" s="1">
        <v>4</v>
      </c>
      <c r="K286" s="1">
        <v>4</v>
      </c>
      <c r="L286" s="1">
        <v>5</v>
      </c>
      <c r="M286" s="1">
        <v>5</v>
      </c>
      <c r="O286" s="32">
        <f t="shared" si="8"/>
        <v>4.5999999999999996</v>
      </c>
      <c r="Q286" s="1">
        <v>5</v>
      </c>
    </row>
    <row r="287" spans="1:17" ht="30.75" thickBot="1" x14ac:dyDescent="0.3">
      <c r="A287" t="s">
        <v>2763</v>
      </c>
      <c r="B287" s="1" t="s">
        <v>58</v>
      </c>
      <c r="C287" s="1" t="s">
        <v>56</v>
      </c>
      <c r="D287" s="1" t="s">
        <v>58</v>
      </c>
      <c r="E287" s="1" t="s">
        <v>56</v>
      </c>
      <c r="F287" s="1" t="s">
        <v>58</v>
      </c>
      <c r="G287" s="1" t="s">
        <v>56</v>
      </c>
      <c r="I287" s="1">
        <v>5</v>
      </c>
      <c r="J287" s="1">
        <v>4</v>
      </c>
      <c r="K287" s="1">
        <v>5</v>
      </c>
      <c r="L287" s="1">
        <v>4</v>
      </c>
      <c r="M287" s="1">
        <v>5</v>
      </c>
      <c r="O287" s="32">
        <f t="shared" si="8"/>
        <v>4.5999999999999996</v>
      </c>
      <c r="Q287" s="1">
        <v>4</v>
      </c>
    </row>
    <row r="288" spans="1:17" ht="15.75" thickBot="1" x14ac:dyDescent="0.3">
      <c r="A288" t="s">
        <v>2720</v>
      </c>
      <c r="B288" s="1" t="s">
        <v>57</v>
      </c>
      <c r="C288" s="1" t="s">
        <v>56</v>
      </c>
      <c r="D288" s="1" t="s">
        <v>56</v>
      </c>
      <c r="E288" s="1" t="s">
        <v>56</v>
      </c>
      <c r="F288" s="1" t="s">
        <v>56</v>
      </c>
      <c r="G288" s="1" t="s">
        <v>56</v>
      </c>
      <c r="I288" s="1">
        <v>3</v>
      </c>
      <c r="J288" s="1">
        <v>4</v>
      </c>
      <c r="K288" s="1">
        <v>4</v>
      </c>
      <c r="L288" s="1">
        <v>4</v>
      </c>
      <c r="M288" s="1">
        <v>4</v>
      </c>
      <c r="O288" s="32">
        <f t="shared" si="8"/>
        <v>3.8</v>
      </c>
      <c r="Q288" s="1">
        <v>4</v>
      </c>
    </row>
    <row r="289" spans="1:17" ht="15.75" thickBot="1" x14ac:dyDescent="0.3">
      <c r="A289" t="s">
        <v>2720</v>
      </c>
      <c r="B289" s="1" t="s">
        <v>56</v>
      </c>
      <c r="C289" s="1" t="s">
        <v>56</v>
      </c>
      <c r="D289" s="1" t="s">
        <v>56</v>
      </c>
      <c r="E289" s="1" t="s">
        <v>56</v>
      </c>
      <c r="F289" s="1" t="s">
        <v>56</v>
      </c>
      <c r="G289" s="1" t="s">
        <v>56</v>
      </c>
      <c r="I289" s="1">
        <v>4</v>
      </c>
      <c r="J289" s="1">
        <v>4</v>
      </c>
      <c r="K289" s="1">
        <v>4</v>
      </c>
      <c r="L289" s="1">
        <v>4</v>
      </c>
      <c r="M289" s="1">
        <v>4</v>
      </c>
      <c r="O289" s="32">
        <f t="shared" si="8"/>
        <v>4</v>
      </c>
      <c r="Q289" s="1">
        <v>4</v>
      </c>
    </row>
    <row r="290" spans="1:17" ht="30.75" thickBot="1" x14ac:dyDescent="0.3">
      <c r="A290" t="s">
        <v>2765</v>
      </c>
      <c r="B290" s="1" t="s">
        <v>56</v>
      </c>
      <c r="C290" s="1" t="s">
        <v>58</v>
      </c>
      <c r="D290" s="1" t="s">
        <v>56</v>
      </c>
      <c r="E290" s="1" t="s">
        <v>58</v>
      </c>
      <c r="F290" s="1" t="s">
        <v>56</v>
      </c>
      <c r="G290" s="1" t="s">
        <v>56</v>
      </c>
      <c r="I290" s="1">
        <v>4</v>
      </c>
      <c r="J290" s="1">
        <v>5</v>
      </c>
      <c r="K290" s="1">
        <v>4</v>
      </c>
      <c r="L290" s="1">
        <v>5</v>
      </c>
      <c r="M290" s="1">
        <v>4</v>
      </c>
      <c r="O290" s="32">
        <f t="shared" si="8"/>
        <v>4.4000000000000004</v>
      </c>
      <c r="Q290" s="1">
        <v>4</v>
      </c>
    </row>
    <row r="291" spans="1:17" ht="30.75" thickBot="1" x14ac:dyDescent="0.3">
      <c r="A291" t="s">
        <v>2765</v>
      </c>
      <c r="B291" s="1" t="s">
        <v>56</v>
      </c>
      <c r="C291" s="1" t="s">
        <v>58</v>
      </c>
      <c r="D291" s="1" t="s">
        <v>58</v>
      </c>
      <c r="E291" s="1" t="s">
        <v>56</v>
      </c>
      <c r="F291" s="1" t="s">
        <v>56</v>
      </c>
      <c r="G291" s="1" t="s">
        <v>58</v>
      </c>
      <c r="I291" s="1">
        <v>4</v>
      </c>
      <c r="J291" s="1">
        <v>5</v>
      </c>
      <c r="K291" s="1">
        <v>5</v>
      </c>
      <c r="L291" s="1">
        <v>4</v>
      </c>
      <c r="M291" s="1">
        <v>4</v>
      </c>
      <c r="O291" s="32">
        <f t="shared" si="8"/>
        <v>4.4000000000000004</v>
      </c>
      <c r="Q291" s="1">
        <v>5</v>
      </c>
    </row>
    <row r="292" spans="1:17" ht="30.75" thickBot="1" x14ac:dyDescent="0.3">
      <c r="A292" t="s">
        <v>2766</v>
      </c>
      <c r="B292" s="1" t="s">
        <v>58</v>
      </c>
      <c r="C292" s="1" t="s">
        <v>56</v>
      </c>
      <c r="D292" s="1" t="s">
        <v>58</v>
      </c>
      <c r="E292" s="1" t="s">
        <v>56</v>
      </c>
      <c r="F292" s="1" t="s">
        <v>58</v>
      </c>
      <c r="G292" s="1" t="s">
        <v>56</v>
      </c>
      <c r="I292" s="1">
        <v>5</v>
      </c>
      <c r="J292" s="1">
        <v>4</v>
      </c>
      <c r="K292" s="1">
        <v>5</v>
      </c>
      <c r="L292" s="1">
        <v>4</v>
      </c>
      <c r="M292" s="1">
        <v>5</v>
      </c>
      <c r="O292" s="32">
        <f t="shared" si="8"/>
        <v>4.5999999999999996</v>
      </c>
      <c r="Q292" s="1">
        <v>4</v>
      </c>
    </row>
    <row r="293" spans="1:17" ht="30.75" thickBot="1" x14ac:dyDescent="0.3">
      <c r="A293" t="s">
        <v>2766</v>
      </c>
      <c r="B293" s="1" t="s">
        <v>58</v>
      </c>
      <c r="C293" s="1" t="s">
        <v>56</v>
      </c>
      <c r="D293" s="1" t="s">
        <v>58</v>
      </c>
      <c r="E293" s="1" t="s">
        <v>56</v>
      </c>
      <c r="F293" s="1" t="s">
        <v>58</v>
      </c>
      <c r="G293" s="1" t="s">
        <v>56</v>
      </c>
      <c r="I293" s="1">
        <v>5</v>
      </c>
      <c r="J293" s="1">
        <v>4</v>
      </c>
      <c r="K293" s="1">
        <v>5</v>
      </c>
      <c r="L293" s="1">
        <v>4</v>
      </c>
      <c r="M293" s="1">
        <v>5</v>
      </c>
      <c r="O293" s="32">
        <f t="shared" si="8"/>
        <v>4.5999999999999996</v>
      </c>
      <c r="Q293" s="1">
        <v>4</v>
      </c>
    </row>
    <row r="294" spans="1:17" ht="15.75" thickBot="1" x14ac:dyDescent="0.3">
      <c r="A294" t="s">
        <v>2767</v>
      </c>
      <c r="B294" s="1" t="s">
        <v>56</v>
      </c>
      <c r="C294" s="1" t="s">
        <v>56</v>
      </c>
      <c r="D294" s="1" t="s">
        <v>57</v>
      </c>
      <c r="E294" s="1" t="s">
        <v>56</v>
      </c>
      <c r="F294" s="1" t="s">
        <v>57</v>
      </c>
      <c r="G294" s="1" t="s">
        <v>56</v>
      </c>
      <c r="I294" s="1">
        <v>4</v>
      </c>
      <c r="J294" s="1">
        <v>4</v>
      </c>
      <c r="K294" s="1">
        <v>3</v>
      </c>
      <c r="L294" s="1">
        <v>4</v>
      </c>
      <c r="M294" s="1">
        <v>3</v>
      </c>
      <c r="O294" s="32">
        <f t="shared" si="8"/>
        <v>3.6</v>
      </c>
      <c r="Q294" s="1">
        <v>4</v>
      </c>
    </row>
    <row r="295" spans="1:17" ht="15.75" thickBot="1" x14ac:dyDescent="0.3">
      <c r="A295" t="s">
        <v>2767</v>
      </c>
      <c r="B295" s="1" t="s">
        <v>56</v>
      </c>
      <c r="C295" s="1" t="s">
        <v>57</v>
      </c>
      <c r="D295" s="1" t="s">
        <v>56</v>
      </c>
      <c r="E295" s="1" t="s">
        <v>57</v>
      </c>
      <c r="F295" s="1" t="s">
        <v>56</v>
      </c>
      <c r="G295" s="1" t="s">
        <v>57</v>
      </c>
      <c r="I295" s="1">
        <v>4</v>
      </c>
      <c r="J295" s="1">
        <v>3</v>
      </c>
      <c r="K295" s="1">
        <v>4</v>
      </c>
      <c r="L295" s="1">
        <v>3</v>
      </c>
      <c r="M295" s="1">
        <v>4</v>
      </c>
      <c r="O295" s="32">
        <f t="shared" si="8"/>
        <v>3.6</v>
      </c>
      <c r="Q295" s="1">
        <v>3</v>
      </c>
    </row>
    <row r="296" spans="1:17" ht="30.75" thickBot="1" x14ac:dyDescent="0.3">
      <c r="A296" t="s">
        <v>2768</v>
      </c>
      <c r="B296" s="1" t="s">
        <v>56</v>
      </c>
      <c r="C296" s="1" t="s">
        <v>58</v>
      </c>
      <c r="D296" s="1" t="s">
        <v>56</v>
      </c>
      <c r="E296" s="1" t="s">
        <v>58</v>
      </c>
      <c r="F296" s="1" t="s">
        <v>57</v>
      </c>
      <c r="G296" s="1" t="s">
        <v>56</v>
      </c>
      <c r="I296" s="1">
        <v>4</v>
      </c>
      <c r="J296" s="1">
        <v>5</v>
      </c>
      <c r="K296" s="1">
        <v>4</v>
      </c>
      <c r="L296" s="1">
        <v>5</v>
      </c>
      <c r="M296" s="1">
        <v>3</v>
      </c>
      <c r="O296" s="32">
        <f t="shared" si="8"/>
        <v>4.2</v>
      </c>
      <c r="Q296" s="1">
        <v>4</v>
      </c>
    </row>
    <row r="297" spans="1:17" ht="30.75" thickBot="1" x14ac:dyDescent="0.3">
      <c r="A297" t="s">
        <v>2768</v>
      </c>
      <c r="B297" s="1" t="s">
        <v>56</v>
      </c>
      <c r="C297" s="1" t="s">
        <v>58</v>
      </c>
      <c r="D297" s="1" t="s">
        <v>56</v>
      </c>
      <c r="E297" s="1" t="s">
        <v>57</v>
      </c>
      <c r="F297" s="1" t="s">
        <v>58</v>
      </c>
      <c r="G297" s="1" t="s">
        <v>56</v>
      </c>
      <c r="I297" s="1">
        <v>4</v>
      </c>
      <c r="J297" s="1">
        <v>5</v>
      </c>
      <c r="K297" s="1">
        <v>4</v>
      </c>
      <c r="L297" s="1">
        <v>3</v>
      </c>
      <c r="M297" s="1">
        <v>5</v>
      </c>
      <c r="O297" s="32">
        <f t="shared" si="8"/>
        <v>4.2</v>
      </c>
      <c r="Q297" s="1">
        <v>4</v>
      </c>
    </row>
    <row r="298" spans="1:17" ht="15.75" thickBot="1" x14ac:dyDescent="0.3">
      <c r="A298" t="s">
        <v>2769</v>
      </c>
      <c r="B298" s="1" t="s">
        <v>57</v>
      </c>
      <c r="C298" s="1" t="s">
        <v>56</v>
      </c>
      <c r="D298" s="1" t="s">
        <v>57</v>
      </c>
      <c r="E298" s="1" t="s">
        <v>57</v>
      </c>
      <c r="F298" s="1" t="s">
        <v>100</v>
      </c>
      <c r="G298" s="1" t="s">
        <v>56</v>
      </c>
      <c r="I298" s="1">
        <v>3</v>
      </c>
      <c r="J298" s="1">
        <v>4</v>
      </c>
      <c r="K298" s="1">
        <v>3</v>
      </c>
      <c r="L298" s="1">
        <v>3</v>
      </c>
      <c r="M298" s="1">
        <v>2</v>
      </c>
      <c r="O298" s="32">
        <f t="shared" si="8"/>
        <v>3</v>
      </c>
      <c r="Q298" s="1">
        <v>4</v>
      </c>
    </row>
    <row r="299" spans="1:17" ht="15.75" thickBot="1" x14ac:dyDescent="0.3">
      <c r="A299" t="s">
        <v>2769</v>
      </c>
      <c r="B299" s="1" t="s">
        <v>57</v>
      </c>
      <c r="C299" s="1" t="s">
        <v>56</v>
      </c>
      <c r="D299" s="1" t="s">
        <v>56</v>
      </c>
      <c r="E299" s="1" t="s">
        <v>57</v>
      </c>
      <c r="F299" s="1" t="s">
        <v>56</v>
      </c>
      <c r="G299" s="1" t="s">
        <v>57</v>
      </c>
      <c r="I299" s="1">
        <v>3</v>
      </c>
      <c r="J299" s="1">
        <v>4</v>
      </c>
      <c r="K299" s="1">
        <v>4</v>
      </c>
      <c r="L299" s="1">
        <v>3</v>
      </c>
      <c r="M299" s="1">
        <v>4</v>
      </c>
      <c r="O299" s="32">
        <f t="shared" si="8"/>
        <v>3.6</v>
      </c>
      <c r="Q299" s="1">
        <v>3</v>
      </c>
    </row>
    <row r="300" spans="1:17" ht="15.75" thickBot="1" x14ac:dyDescent="0.3">
      <c r="A300" t="s">
        <v>2770</v>
      </c>
      <c r="B300" s="1" t="s">
        <v>57</v>
      </c>
      <c r="C300" s="1" t="s">
        <v>57</v>
      </c>
      <c r="D300" s="1" t="s">
        <v>57</v>
      </c>
      <c r="E300" s="1" t="s">
        <v>57</v>
      </c>
      <c r="F300" s="1" t="s">
        <v>57</v>
      </c>
      <c r="G300" s="1" t="s">
        <v>57</v>
      </c>
      <c r="I300" s="1">
        <v>3</v>
      </c>
      <c r="J300" s="1">
        <v>3</v>
      </c>
      <c r="K300" s="1">
        <v>3</v>
      </c>
      <c r="L300" s="1">
        <v>3</v>
      </c>
      <c r="M300" s="1">
        <v>3</v>
      </c>
      <c r="O300" s="32">
        <f t="shared" si="8"/>
        <v>3</v>
      </c>
      <c r="Q300" s="1">
        <v>3</v>
      </c>
    </row>
    <row r="301" spans="1:17" ht="15.75" thickBot="1" x14ac:dyDescent="0.3">
      <c r="A301" t="s">
        <v>2770</v>
      </c>
      <c r="B301" s="1" t="s">
        <v>57</v>
      </c>
      <c r="C301" s="1" t="s">
        <v>57</v>
      </c>
      <c r="D301" s="1" t="s">
        <v>57</v>
      </c>
      <c r="E301" s="1" t="s">
        <v>57</v>
      </c>
      <c r="F301" s="1" t="s">
        <v>57</v>
      </c>
      <c r="G301" s="1" t="s">
        <v>57</v>
      </c>
      <c r="I301" s="1">
        <v>3</v>
      </c>
      <c r="J301" s="1">
        <v>3</v>
      </c>
      <c r="K301" s="1">
        <v>3</v>
      </c>
      <c r="L301" s="1">
        <v>3</v>
      </c>
      <c r="M301" s="1">
        <v>3</v>
      </c>
      <c r="O301" s="32">
        <f t="shared" si="8"/>
        <v>3</v>
      </c>
      <c r="Q301" s="1">
        <v>3</v>
      </c>
    </row>
    <row r="302" spans="1:17" ht="30.75" thickBot="1" x14ac:dyDescent="0.3">
      <c r="A302" t="s">
        <v>2771</v>
      </c>
      <c r="B302" s="1" t="s">
        <v>58</v>
      </c>
      <c r="C302" s="1" t="s">
        <v>56</v>
      </c>
      <c r="D302" s="1" t="s">
        <v>58</v>
      </c>
      <c r="E302" s="1" t="s">
        <v>58</v>
      </c>
      <c r="F302" s="1" t="s">
        <v>58</v>
      </c>
      <c r="G302" s="1" t="s">
        <v>56</v>
      </c>
      <c r="I302" s="1">
        <v>5</v>
      </c>
      <c r="J302" s="1">
        <v>4</v>
      </c>
      <c r="K302" s="1">
        <v>5</v>
      </c>
      <c r="L302" s="1">
        <v>5</v>
      </c>
      <c r="M302" s="1">
        <v>5</v>
      </c>
      <c r="O302" s="32">
        <f t="shared" si="8"/>
        <v>4.8</v>
      </c>
      <c r="Q302" s="1">
        <v>4</v>
      </c>
    </row>
    <row r="303" spans="1:17" ht="30.75" thickBot="1" x14ac:dyDescent="0.3">
      <c r="A303" t="s">
        <v>2771</v>
      </c>
      <c r="B303" s="1" t="s">
        <v>56</v>
      </c>
      <c r="C303" s="1" t="s">
        <v>58</v>
      </c>
      <c r="D303" s="1" t="s">
        <v>58</v>
      </c>
      <c r="E303" s="1" t="s">
        <v>58</v>
      </c>
      <c r="F303" s="1" t="s">
        <v>58</v>
      </c>
      <c r="G303" s="1" t="s">
        <v>58</v>
      </c>
      <c r="I303" s="1">
        <v>4</v>
      </c>
      <c r="J303" s="1">
        <v>5</v>
      </c>
      <c r="K303" s="1">
        <v>5</v>
      </c>
      <c r="L303" s="1">
        <v>5</v>
      </c>
      <c r="M303" s="1">
        <v>5</v>
      </c>
      <c r="O303" s="32">
        <f t="shared" si="8"/>
        <v>4.8</v>
      </c>
      <c r="Q303" s="1">
        <v>5</v>
      </c>
    </row>
    <row r="304" spans="1:17" ht="30.75" thickBot="1" x14ac:dyDescent="0.3">
      <c r="A304" t="s">
        <v>2772</v>
      </c>
      <c r="B304" s="1" t="s">
        <v>56</v>
      </c>
      <c r="C304" s="1" t="s">
        <v>58</v>
      </c>
      <c r="D304" s="1" t="s">
        <v>56</v>
      </c>
      <c r="E304" s="1" t="s">
        <v>58</v>
      </c>
      <c r="F304" s="1" t="s">
        <v>56</v>
      </c>
      <c r="G304" s="1" t="s">
        <v>56</v>
      </c>
      <c r="I304" s="1">
        <v>4</v>
      </c>
      <c r="J304" s="1">
        <v>5</v>
      </c>
      <c r="K304" s="1">
        <v>4</v>
      </c>
      <c r="L304" s="1">
        <v>5</v>
      </c>
      <c r="M304" s="1">
        <v>4</v>
      </c>
      <c r="O304" s="32">
        <f t="shared" si="8"/>
        <v>4.4000000000000004</v>
      </c>
      <c r="Q304" s="1">
        <v>4</v>
      </c>
    </row>
    <row r="305" spans="1:17" ht="30.75" thickBot="1" x14ac:dyDescent="0.3">
      <c r="A305" t="s">
        <v>2772</v>
      </c>
      <c r="B305" s="1" t="s">
        <v>58</v>
      </c>
      <c r="C305" s="1" t="s">
        <v>56</v>
      </c>
      <c r="D305" s="1" t="s">
        <v>58</v>
      </c>
      <c r="E305" s="1" t="s">
        <v>56</v>
      </c>
      <c r="F305" s="1" t="s">
        <v>58</v>
      </c>
      <c r="G305" s="1" t="s">
        <v>56</v>
      </c>
      <c r="I305" s="1">
        <v>5</v>
      </c>
      <c r="J305" s="1">
        <v>4</v>
      </c>
      <c r="K305" s="1">
        <v>5</v>
      </c>
      <c r="L305" s="1">
        <v>4</v>
      </c>
      <c r="M305" s="1">
        <v>5</v>
      </c>
      <c r="O305" s="32">
        <f t="shared" si="8"/>
        <v>4.5999999999999996</v>
      </c>
      <c r="Q305" s="1">
        <v>4</v>
      </c>
    </row>
    <row r="306" spans="1:17" ht="30.75" thickBot="1" x14ac:dyDescent="0.3">
      <c r="A306" t="s">
        <v>2773</v>
      </c>
      <c r="B306" s="1" t="s">
        <v>56</v>
      </c>
      <c r="C306" s="1" t="s">
        <v>58</v>
      </c>
      <c r="D306" s="1" t="s">
        <v>56</v>
      </c>
      <c r="E306" s="1" t="s">
        <v>56</v>
      </c>
      <c r="F306" s="1" t="s">
        <v>58</v>
      </c>
      <c r="G306" s="1" t="s">
        <v>58</v>
      </c>
      <c r="I306" s="1">
        <v>4</v>
      </c>
      <c r="J306" s="1">
        <v>5</v>
      </c>
      <c r="K306" s="1">
        <v>4</v>
      </c>
      <c r="L306" s="1">
        <v>4</v>
      </c>
      <c r="M306" s="1">
        <v>5</v>
      </c>
      <c r="O306" s="32">
        <f t="shared" si="8"/>
        <v>4.4000000000000004</v>
      </c>
      <c r="Q306" s="1">
        <v>5</v>
      </c>
    </row>
    <row r="307" spans="1:17" ht="30.75" thickBot="1" x14ac:dyDescent="0.3">
      <c r="A307" t="s">
        <v>2773</v>
      </c>
      <c r="B307" s="1" t="s">
        <v>56</v>
      </c>
      <c r="C307" s="1" t="s">
        <v>58</v>
      </c>
      <c r="D307" s="1" t="s">
        <v>58</v>
      </c>
      <c r="E307" s="1" t="s">
        <v>56</v>
      </c>
      <c r="F307" s="1" t="s">
        <v>58</v>
      </c>
      <c r="G307" s="1" t="s">
        <v>58</v>
      </c>
      <c r="I307" s="1">
        <v>4</v>
      </c>
      <c r="J307" s="1">
        <v>5</v>
      </c>
      <c r="K307" s="1">
        <v>5</v>
      </c>
      <c r="L307" s="1">
        <v>4</v>
      </c>
      <c r="M307" s="1">
        <v>5</v>
      </c>
      <c r="O307" s="32">
        <f t="shared" si="8"/>
        <v>4.5999999999999996</v>
      </c>
      <c r="Q307" s="1">
        <v>5</v>
      </c>
    </row>
    <row r="308" spans="1:17" ht="30.75" thickBot="1" x14ac:dyDescent="0.3">
      <c r="A308" t="s">
        <v>2774</v>
      </c>
      <c r="B308" s="1" t="s">
        <v>56</v>
      </c>
      <c r="C308" s="1" t="s">
        <v>56</v>
      </c>
      <c r="D308" s="1" t="s">
        <v>56</v>
      </c>
      <c r="E308" s="1" t="s">
        <v>58</v>
      </c>
      <c r="F308" s="1" t="s">
        <v>58</v>
      </c>
      <c r="G308" s="1" t="s">
        <v>58</v>
      </c>
      <c r="I308" s="1">
        <v>4</v>
      </c>
      <c r="J308" s="1">
        <v>4</v>
      </c>
      <c r="K308" s="1">
        <v>4</v>
      </c>
      <c r="L308" s="1">
        <v>5</v>
      </c>
      <c r="M308" s="1">
        <v>5</v>
      </c>
      <c r="O308" s="32">
        <f t="shared" si="8"/>
        <v>4.4000000000000004</v>
      </c>
      <c r="Q308" s="1">
        <v>5</v>
      </c>
    </row>
    <row r="309" spans="1:17" ht="30.75" thickBot="1" x14ac:dyDescent="0.3">
      <c r="A309" t="s">
        <v>2774</v>
      </c>
      <c r="B309" s="1" t="s">
        <v>58</v>
      </c>
      <c r="C309" s="1" t="s">
        <v>58</v>
      </c>
      <c r="D309" s="1" t="s">
        <v>56</v>
      </c>
      <c r="E309" s="1" t="s">
        <v>58</v>
      </c>
      <c r="F309" s="1" t="s">
        <v>58</v>
      </c>
      <c r="G309" s="1" t="s">
        <v>58</v>
      </c>
      <c r="I309" s="1">
        <v>5</v>
      </c>
      <c r="J309" s="1">
        <v>5</v>
      </c>
      <c r="K309" s="1">
        <v>4</v>
      </c>
      <c r="L309" s="1">
        <v>5</v>
      </c>
      <c r="M309" s="1">
        <v>5</v>
      </c>
      <c r="O309" s="32">
        <f t="shared" si="8"/>
        <v>4.8</v>
      </c>
      <c r="Q309" s="1">
        <v>5</v>
      </c>
    </row>
    <row r="310" spans="1:17" ht="30.75" thickBot="1" x14ac:dyDescent="0.3">
      <c r="A310" t="s">
        <v>2775</v>
      </c>
      <c r="B310" s="1" t="s">
        <v>56</v>
      </c>
      <c r="C310" s="1" t="s">
        <v>56</v>
      </c>
      <c r="D310" s="1" t="s">
        <v>58</v>
      </c>
      <c r="E310" s="1" t="s">
        <v>56</v>
      </c>
      <c r="F310" s="1" t="s">
        <v>58</v>
      </c>
      <c r="G310" s="1" t="s">
        <v>56</v>
      </c>
      <c r="I310" s="1">
        <v>4</v>
      </c>
      <c r="J310" s="1">
        <v>4</v>
      </c>
      <c r="K310" s="1">
        <v>5</v>
      </c>
      <c r="L310" s="1">
        <v>4</v>
      </c>
      <c r="M310" s="1">
        <v>5</v>
      </c>
      <c r="O310" s="32">
        <f t="shared" si="8"/>
        <v>4.4000000000000004</v>
      </c>
      <c r="Q310" s="1">
        <v>4</v>
      </c>
    </row>
    <row r="311" spans="1:17" ht="30.75" thickBot="1" x14ac:dyDescent="0.3">
      <c r="A311" t="s">
        <v>2775</v>
      </c>
      <c r="B311" s="1" t="s">
        <v>56</v>
      </c>
      <c r="C311" s="1" t="s">
        <v>58</v>
      </c>
      <c r="D311" s="1" t="s">
        <v>58</v>
      </c>
      <c r="E311" s="1" t="s">
        <v>56</v>
      </c>
      <c r="F311" s="1" t="s">
        <v>56</v>
      </c>
      <c r="G311" s="1" t="s">
        <v>58</v>
      </c>
      <c r="I311" s="1">
        <v>4</v>
      </c>
      <c r="J311" s="1">
        <v>5</v>
      </c>
      <c r="K311" s="1">
        <v>5</v>
      </c>
      <c r="L311" s="1">
        <v>4</v>
      </c>
      <c r="M311" s="1">
        <v>4</v>
      </c>
      <c r="O311" s="32">
        <f t="shared" si="8"/>
        <v>4.4000000000000004</v>
      </c>
      <c r="Q311" s="1">
        <v>5</v>
      </c>
    </row>
    <row r="312" spans="1:17" ht="30.75" thickBot="1" x14ac:dyDescent="0.3">
      <c r="A312" t="s">
        <v>2776</v>
      </c>
      <c r="B312" s="1" t="s">
        <v>58</v>
      </c>
      <c r="C312" s="1" t="s">
        <v>56</v>
      </c>
      <c r="D312" s="1" t="s">
        <v>56</v>
      </c>
      <c r="E312" s="1" t="s">
        <v>58</v>
      </c>
      <c r="F312" s="1" t="s">
        <v>56</v>
      </c>
      <c r="G312" s="1" t="s">
        <v>56</v>
      </c>
      <c r="I312" s="1">
        <v>5</v>
      </c>
      <c r="J312" s="1">
        <v>4</v>
      </c>
      <c r="K312" s="1">
        <v>4</v>
      </c>
      <c r="L312" s="1">
        <v>5</v>
      </c>
      <c r="M312" s="1">
        <v>4</v>
      </c>
      <c r="O312" s="32">
        <f t="shared" si="8"/>
        <v>4.4000000000000004</v>
      </c>
      <c r="Q312" s="1">
        <v>4</v>
      </c>
    </row>
    <row r="313" spans="1:17" ht="30.75" thickBot="1" x14ac:dyDescent="0.3">
      <c r="A313" t="s">
        <v>2776</v>
      </c>
      <c r="B313" s="1" t="s">
        <v>56</v>
      </c>
      <c r="C313" s="1" t="s">
        <v>58</v>
      </c>
      <c r="D313" s="1" t="s">
        <v>56</v>
      </c>
      <c r="E313" s="1" t="s">
        <v>56</v>
      </c>
      <c r="F313" s="1" t="s">
        <v>56</v>
      </c>
      <c r="G313" s="1" t="s">
        <v>58</v>
      </c>
      <c r="I313" s="1">
        <v>4</v>
      </c>
      <c r="J313" s="1">
        <v>5</v>
      </c>
      <c r="K313" s="1">
        <v>4</v>
      </c>
      <c r="L313" s="1">
        <v>4</v>
      </c>
      <c r="M313" s="1">
        <v>4</v>
      </c>
      <c r="O313" s="32">
        <f t="shared" si="8"/>
        <v>4.2</v>
      </c>
      <c r="Q313" s="1">
        <v>5</v>
      </c>
    </row>
    <row r="314" spans="1:17" ht="30.75" thickBot="1" x14ac:dyDescent="0.3">
      <c r="A314" t="s">
        <v>2777</v>
      </c>
      <c r="B314" s="1" t="s">
        <v>56</v>
      </c>
      <c r="C314" s="1" t="s">
        <v>58</v>
      </c>
      <c r="D314" s="1" t="s">
        <v>56</v>
      </c>
      <c r="E314" s="1" t="s">
        <v>58</v>
      </c>
      <c r="F314" s="1" t="s">
        <v>56</v>
      </c>
      <c r="G314" s="1" t="s">
        <v>56</v>
      </c>
      <c r="I314" s="1">
        <v>4</v>
      </c>
      <c r="J314" s="1">
        <v>5</v>
      </c>
      <c r="K314" s="1">
        <v>4</v>
      </c>
      <c r="L314" s="1">
        <v>5</v>
      </c>
      <c r="M314" s="1">
        <v>4</v>
      </c>
      <c r="O314" s="32">
        <f t="shared" si="8"/>
        <v>4.4000000000000004</v>
      </c>
      <c r="Q314" s="1">
        <v>4</v>
      </c>
    </row>
    <row r="315" spans="1:17" ht="30.75" thickBot="1" x14ac:dyDescent="0.3">
      <c r="A315" t="s">
        <v>2777</v>
      </c>
      <c r="B315" s="1" t="s">
        <v>58</v>
      </c>
      <c r="C315" s="1" t="s">
        <v>56</v>
      </c>
      <c r="D315" s="1" t="s">
        <v>58</v>
      </c>
      <c r="E315" s="1" t="s">
        <v>56</v>
      </c>
      <c r="F315" s="1" t="s">
        <v>56</v>
      </c>
      <c r="G315" s="1" t="s">
        <v>58</v>
      </c>
      <c r="I315" s="1">
        <v>5</v>
      </c>
      <c r="J315" s="1">
        <v>4</v>
      </c>
      <c r="K315" s="1">
        <v>5</v>
      </c>
      <c r="L315" s="1">
        <v>4</v>
      </c>
      <c r="M315" s="1">
        <v>4</v>
      </c>
      <c r="O315" s="32">
        <f t="shared" si="8"/>
        <v>4.4000000000000004</v>
      </c>
      <c r="Q315" s="1">
        <v>5</v>
      </c>
    </row>
    <row r="316" spans="1:17" ht="30.75" thickBot="1" x14ac:dyDescent="0.3">
      <c r="A316" t="s">
        <v>2778</v>
      </c>
      <c r="B316" s="1" t="s">
        <v>57</v>
      </c>
      <c r="C316" s="1" t="s">
        <v>56</v>
      </c>
      <c r="D316" s="1" t="s">
        <v>58</v>
      </c>
      <c r="E316" s="1" t="s">
        <v>56</v>
      </c>
      <c r="F316" s="1" t="s">
        <v>57</v>
      </c>
      <c r="G316" s="1" t="s">
        <v>56</v>
      </c>
      <c r="I316" s="1">
        <v>3</v>
      </c>
      <c r="J316" s="1">
        <v>4</v>
      </c>
      <c r="K316" s="1">
        <v>5</v>
      </c>
      <c r="L316" s="1">
        <v>4</v>
      </c>
      <c r="M316" s="1">
        <v>3</v>
      </c>
      <c r="O316" s="32">
        <f t="shared" si="8"/>
        <v>3.8</v>
      </c>
      <c r="Q316" s="1">
        <v>4</v>
      </c>
    </row>
    <row r="317" spans="1:17" ht="30.75" thickBot="1" x14ac:dyDescent="0.3">
      <c r="A317" t="s">
        <v>2778</v>
      </c>
      <c r="B317" s="1" t="s">
        <v>57</v>
      </c>
      <c r="C317" s="1" t="s">
        <v>56</v>
      </c>
      <c r="D317" s="1" t="s">
        <v>58</v>
      </c>
      <c r="E317" s="1" t="s">
        <v>56</v>
      </c>
      <c r="F317" s="1" t="s">
        <v>58</v>
      </c>
      <c r="G317" s="1" t="s">
        <v>56</v>
      </c>
      <c r="I317" s="1">
        <v>3</v>
      </c>
      <c r="J317" s="1">
        <v>4</v>
      </c>
      <c r="K317" s="1">
        <v>5</v>
      </c>
      <c r="L317" s="1">
        <v>4</v>
      </c>
      <c r="M317" s="1">
        <v>5</v>
      </c>
      <c r="O317" s="32">
        <f t="shared" si="8"/>
        <v>4.2</v>
      </c>
      <c r="Q317" s="1">
        <v>4</v>
      </c>
    </row>
    <row r="318" spans="1:17" ht="30.75" thickBot="1" x14ac:dyDescent="0.3">
      <c r="A318" t="s">
        <v>2779</v>
      </c>
      <c r="B318" s="1" t="s">
        <v>58</v>
      </c>
      <c r="C318" s="1" t="s">
        <v>100</v>
      </c>
      <c r="D318" s="1" t="s">
        <v>57</v>
      </c>
      <c r="E318" s="1" t="s">
        <v>100</v>
      </c>
      <c r="F318" s="1" t="s">
        <v>57</v>
      </c>
      <c r="G318" s="1" t="s">
        <v>101</v>
      </c>
      <c r="I318" s="1">
        <v>5</v>
      </c>
      <c r="J318" s="1">
        <v>2</v>
      </c>
      <c r="K318" s="1">
        <v>3</v>
      </c>
      <c r="L318" s="1">
        <v>2</v>
      </c>
      <c r="M318" s="1">
        <v>3</v>
      </c>
      <c r="O318" s="32">
        <f t="shared" si="8"/>
        <v>3</v>
      </c>
      <c r="Q318" s="1">
        <v>1</v>
      </c>
    </row>
    <row r="319" spans="1:17" ht="15.75" thickBot="1" x14ac:dyDescent="0.3">
      <c r="A319" t="s">
        <v>2779</v>
      </c>
      <c r="B319" s="1" t="s">
        <v>56</v>
      </c>
      <c r="C319" s="1" t="s">
        <v>56</v>
      </c>
      <c r="D319" s="1" t="s">
        <v>57</v>
      </c>
      <c r="E319" s="1" t="s">
        <v>57</v>
      </c>
      <c r="F319" s="1" t="s">
        <v>57</v>
      </c>
      <c r="G319" s="1" t="s">
        <v>100</v>
      </c>
      <c r="I319" s="1">
        <v>4</v>
      </c>
      <c r="J319" s="1">
        <v>4</v>
      </c>
      <c r="K319" s="1">
        <v>3</v>
      </c>
      <c r="L319" s="1">
        <v>3</v>
      </c>
      <c r="M319" s="1">
        <v>3</v>
      </c>
      <c r="O319" s="32">
        <f t="shared" si="8"/>
        <v>3.4</v>
      </c>
      <c r="Q319" s="1">
        <v>2</v>
      </c>
    </row>
    <row r="320" spans="1:17" ht="15.75" thickBot="1" x14ac:dyDescent="0.3">
      <c r="A320" t="s">
        <v>2780</v>
      </c>
      <c r="B320" s="1" t="s">
        <v>56</v>
      </c>
      <c r="C320" s="1" t="s">
        <v>56</v>
      </c>
      <c r="D320" s="1" t="s">
        <v>56</v>
      </c>
      <c r="E320" s="1" t="s">
        <v>56</v>
      </c>
      <c r="F320" s="1" t="s">
        <v>56</v>
      </c>
      <c r="G320" s="1" t="s">
        <v>56</v>
      </c>
      <c r="I320" s="1">
        <v>4</v>
      </c>
      <c r="J320" s="1">
        <v>4</v>
      </c>
      <c r="K320" s="1">
        <v>4</v>
      </c>
      <c r="L320" s="1">
        <v>4</v>
      </c>
      <c r="M320" s="1">
        <v>4</v>
      </c>
      <c r="O320" s="32">
        <f t="shared" si="8"/>
        <v>4</v>
      </c>
      <c r="Q320" s="1">
        <v>4</v>
      </c>
    </row>
    <row r="321" spans="1:17" ht="15.75" thickBot="1" x14ac:dyDescent="0.3">
      <c r="A321" t="s">
        <v>2780</v>
      </c>
      <c r="B321" s="1" t="s">
        <v>56</v>
      </c>
      <c r="C321" s="1" t="s">
        <v>56</v>
      </c>
      <c r="D321" s="1" t="s">
        <v>56</v>
      </c>
      <c r="E321" s="1" t="s">
        <v>56</v>
      </c>
      <c r="F321" s="1" t="s">
        <v>56</v>
      </c>
      <c r="G321" s="1" t="s">
        <v>56</v>
      </c>
      <c r="I321" s="1">
        <v>4</v>
      </c>
      <c r="J321" s="1">
        <v>4</v>
      </c>
      <c r="K321" s="1">
        <v>4</v>
      </c>
      <c r="L321" s="1">
        <v>4</v>
      </c>
      <c r="M321" s="1">
        <v>4</v>
      </c>
      <c r="O321" s="32">
        <f t="shared" si="8"/>
        <v>4</v>
      </c>
      <c r="Q321" s="1">
        <v>4</v>
      </c>
    </row>
    <row r="322" spans="1:17" ht="30.75" thickBot="1" x14ac:dyDescent="0.3">
      <c r="A322" t="s">
        <v>2781</v>
      </c>
      <c r="B322" s="1" t="s">
        <v>57</v>
      </c>
      <c r="C322" s="1" t="s">
        <v>101</v>
      </c>
      <c r="D322" s="1" t="s">
        <v>57</v>
      </c>
      <c r="E322" s="1" t="s">
        <v>101</v>
      </c>
      <c r="F322" s="1" t="s">
        <v>57</v>
      </c>
      <c r="G322" s="1" t="s">
        <v>101</v>
      </c>
      <c r="I322" s="1">
        <v>3</v>
      </c>
      <c r="J322" s="1">
        <v>1</v>
      </c>
      <c r="K322" s="1">
        <v>3</v>
      </c>
      <c r="L322" s="1">
        <v>1</v>
      </c>
      <c r="M322" s="1">
        <v>3</v>
      </c>
      <c r="O322" s="32">
        <f t="shared" si="8"/>
        <v>2.2000000000000002</v>
      </c>
      <c r="Q322" s="1">
        <v>1</v>
      </c>
    </row>
    <row r="323" spans="1:17" ht="30.75" thickBot="1" x14ac:dyDescent="0.3">
      <c r="A323" t="s">
        <v>2781</v>
      </c>
      <c r="B323" s="1" t="s">
        <v>57</v>
      </c>
      <c r="C323" s="1" t="s">
        <v>101</v>
      </c>
      <c r="D323" s="1" t="s">
        <v>57</v>
      </c>
      <c r="E323" s="1" t="s">
        <v>101</v>
      </c>
      <c r="F323" s="1" t="s">
        <v>57</v>
      </c>
      <c r="G323" s="1" t="s">
        <v>101</v>
      </c>
      <c r="I323" s="1">
        <v>3</v>
      </c>
      <c r="J323" s="1">
        <v>1</v>
      </c>
      <c r="K323" s="1">
        <v>3</v>
      </c>
      <c r="L323" s="1">
        <v>1</v>
      </c>
      <c r="M323" s="1">
        <v>3</v>
      </c>
      <c r="O323" s="32">
        <f t="shared" ref="O323:O386" si="9">AVERAGE(I323:M323)</f>
        <v>2.2000000000000002</v>
      </c>
      <c r="Q323" s="1">
        <v>1</v>
      </c>
    </row>
    <row r="324" spans="1:17" ht="30.75" thickBot="1" x14ac:dyDescent="0.3">
      <c r="A324" t="s">
        <v>2783</v>
      </c>
      <c r="B324" s="1" t="s">
        <v>57</v>
      </c>
      <c r="C324" s="1" t="s">
        <v>100</v>
      </c>
      <c r="D324" s="1" t="s">
        <v>101</v>
      </c>
      <c r="E324" s="1" t="s">
        <v>100</v>
      </c>
      <c r="F324" s="1" t="s">
        <v>100</v>
      </c>
      <c r="G324" s="1" t="s">
        <v>101</v>
      </c>
      <c r="I324" s="1">
        <v>3</v>
      </c>
      <c r="J324" s="1">
        <v>2</v>
      </c>
      <c r="K324" s="1">
        <v>1</v>
      </c>
      <c r="L324" s="1">
        <v>2</v>
      </c>
      <c r="M324" s="1">
        <v>2</v>
      </c>
      <c r="O324" s="32">
        <f t="shared" si="9"/>
        <v>2</v>
      </c>
      <c r="Q324" s="1">
        <v>1</v>
      </c>
    </row>
    <row r="325" spans="1:17" ht="15.75" thickBot="1" x14ac:dyDescent="0.3">
      <c r="A325" t="s">
        <v>2783</v>
      </c>
      <c r="B325" s="1" t="s">
        <v>57</v>
      </c>
      <c r="C325" s="1" t="s">
        <v>100</v>
      </c>
      <c r="D325" s="1" t="s">
        <v>100</v>
      </c>
      <c r="E325" s="1" t="s">
        <v>57</v>
      </c>
      <c r="F325" s="1" t="s">
        <v>100</v>
      </c>
      <c r="G325" s="1" t="s">
        <v>100</v>
      </c>
      <c r="I325" s="1">
        <v>3</v>
      </c>
      <c r="J325" s="1">
        <v>2</v>
      </c>
      <c r="K325" s="1">
        <v>2</v>
      </c>
      <c r="L325" s="1">
        <v>3</v>
      </c>
      <c r="M325" s="1">
        <v>2</v>
      </c>
      <c r="O325" s="32">
        <f t="shared" si="9"/>
        <v>2.4</v>
      </c>
      <c r="Q325" s="1">
        <v>2</v>
      </c>
    </row>
    <row r="326" spans="1:17" ht="30.75" thickBot="1" x14ac:dyDescent="0.3">
      <c r="A326" t="s">
        <v>2784</v>
      </c>
      <c r="B326" s="1" t="s">
        <v>58</v>
      </c>
      <c r="C326" s="1" t="s">
        <v>56</v>
      </c>
      <c r="D326" s="1" t="s">
        <v>57</v>
      </c>
      <c r="E326" s="1" t="s">
        <v>56</v>
      </c>
      <c r="F326" s="1" t="s">
        <v>58</v>
      </c>
      <c r="G326" s="1" t="s">
        <v>56</v>
      </c>
      <c r="I326" s="1">
        <v>5</v>
      </c>
      <c r="J326" s="1">
        <v>4</v>
      </c>
      <c r="K326" s="1">
        <v>3</v>
      </c>
      <c r="L326" s="1">
        <v>4</v>
      </c>
      <c r="M326" s="1">
        <v>5</v>
      </c>
      <c r="O326" s="32">
        <f t="shared" si="9"/>
        <v>4.2</v>
      </c>
      <c r="Q326" s="1">
        <v>4</v>
      </c>
    </row>
    <row r="327" spans="1:17" ht="30.75" thickBot="1" x14ac:dyDescent="0.3">
      <c r="A327" t="s">
        <v>2784</v>
      </c>
      <c r="B327" s="1" t="s">
        <v>58</v>
      </c>
      <c r="C327" s="1" t="s">
        <v>56</v>
      </c>
      <c r="D327" s="1" t="s">
        <v>57</v>
      </c>
      <c r="E327" s="1" t="s">
        <v>56</v>
      </c>
      <c r="F327" s="1" t="s">
        <v>58</v>
      </c>
      <c r="G327" s="1" t="s">
        <v>56</v>
      </c>
      <c r="I327" s="1">
        <v>5</v>
      </c>
      <c r="J327" s="1">
        <v>4</v>
      </c>
      <c r="K327" s="1">
        <v>3</v>
      </c>
      <c r="L327" s="1">
        <v>4</v>
      </c>
      <c r="M327" s="1">
        <v>5</v>
      </c>
      <c r="O327" s="32">
        <f t="shared" si="9"/>
        <v>4.2</v>
      </c>
      <c r="Q327" s="1">
        <v>4</v>
      </c>
    </row>
    <row r="328" spans="1:17" ht="15.75" thickBot="1" x14ac:dyDescent="0.3">
      <c r="A328" t="s">
        <v>2722</v>
      </c>
      <c r="B328" s="1" t="s">
        <v>100</v>
      </c>
      <c r="C328" s="1" t="s">
        <v>100</v>
      </c>
      <c r="D328" s="1" t="s">
        <v>100</v>
      </c>
      <c r="E328" s="1" t="s">
        <v>100</v>
      </c>
      <c r="F328" s="1" t="s">
        <v>57</v>
      </c>
      <c r="G328" s="1" t="s">
        <v>100</v>
      </c>
      <c r="I328" s="1">
        <v>2</v>
      </c>
      <c r="J328" s="1">
        <v>2</v>
      </c>
      <c r="K328" s="1">
        <v>2</v>
      </c>
      <c r="L328" s="1">
        <v>2</v>
      </c>
      <c r="M328" s="1">
        <v>3</v>
      </c>
      <c r="O328" s="32">
        <f t="shared" si="9"/>
        <v>2.2000000000000002</v>
      </c>
      <c r="Q328" s="1">
        <v>2</v>
      </c>
    </row>
    <row r="329" spans="1:17" ht="30.75" thickBot="1" x14ac:dyDescent="0.3">
      <c r="A329" t="s">
        <v>2722</v>
      </c>
      <c r="B329" s="1" t="s">
        <v>101</v>
      </c>
      <c r="C329" s="1" t="s">
        <v>100</v>
      </c>
      <c r="D329" s="1" t="s">
        <v>100</v>
      </c>
      <c r="E329" s="1" t="s">
        <v>100</v>
      </c>
      <c r="F329" s="1" t="s">
        <v>100</v>
      </c>
      <c r="G329" s="1" t="s">
        <v>57</v>
      </c>
      <c r="I329" s="1">
        <v>1</v>
      </c>
      <c r="J329" s="1">
        <v>2</v>
      </c>
      <c r="K329" s="1">
        <v>2</v>
      </c>
      <c r="L329" s="1">
        <v>2</v>
      </c>
      <c r="M329" s="1">
        <v>2</v>
      </c>
      <c r="O329" s="32">
        <f t="shared" si="9"/>
        <v>1.8</v>
      </c>
      <c r="Q329" s="1">
        <v>3</v>
      </c>
    </row>
    <row r="330" spans="1:17" ht="15.75" thickBot="1" x14ac:dyDescent="0.3">
      <c r="A330" t="s">
        <v>2785</v>
      </c>
      <c r="B330" s="1" t="s">
        <v>56</v>
      </c>
      <c r="C330" s="1" t="s">
        <v>57</v>
      </c>
      <c r="D330" s="1" t="s">
        <v>100</v>
      </c>
      <c r="E330" s="1" t="s">
        <v>56</v>
      </c>
      <c r="F330" s="1" t="s">
        <v>57</v>
      </c>
      <c r="G330" s="1" t="s">
        <v>56</v>
      </c>
      <c r="I330" s="1">
        <v>4</v>
      </c>
      <c r="J330" s="1">
        <v>3</v>
      </c>
      <c r="K330" s="1">
        <v>2</v>
      </c>
      <c r="L330" s="1">
        <v>4</v>
      </c>
      <c r="M330" s="1">
        <v>3</v>
      </c>
      <c r="O330" s="32">
        <f t="shared" si="9"/>
        <v>3.2</v>
      </c>
      <c r="Q330" s="1">
        <v>4</v>
      </c>
    </row>
    <row r="331" spans="1:17" ht="15.75" thickBot="1" x14ac:dyDescent="0.3">
      <c r="A331" t="s">
        <v>2785</v>
      </c>
      <c r="B331" s="1" t="s">
        <v>56</v>
      </c>
      <c r="C331" s="1" t="s">
        <v>56</v>
      </c>
      <c r="D331" s="1" t="s">
        <v>56</v>
      </c>
      <c r="E331" s="1" t="s">
        <v>56</v>
      </c>
      <c r="F331" s="1" t="s">
        <v>56</v>
      </c>
      <c r="G331" s="1" t="s">
        <v>56</v>
      </c>
      <c r="I331" s="1">
        <v>4</v>
      </c>
      <c r="J331" s="1">
        <v>4</v>
      </c>
      <c r="K331" s="1">
        <v>4</v>
      </c>
      <c r="L331" s="1">
        <v>4</v>
      </c>
      <c r="M331" s="1">
        <v>4</v>
      </c>
      <c r="O331" s="32">
        <f t="shared" si="9"/>
        <v>4</v>
      </c>
      <c r="Q331" s="1">
        <v>4</v>
      </c>
    </row>
    <row r="332" spans="1:17" ht="30.75" thickBot="1" x14ac:dyDescent="0.3">
      <c r="A332" t="s">
        <v>2786</v>
      </c>
      <c r="B332" s="1" t="s">
        <v>56</v>
      </c>
      <c r="C332" s="1" t="s">
        <v>58</v>
      </c>
      <c r="D332" s="1" t="s">
        <v>56</v>
      </c>
      <c r="E332" s="1" t="s">
        <v>58</v>
      </c>
      <c r="F332" s="1" t="s">
        <v>56</v>
      </c>
      <c r="G332" s="1" t="s">
        <v>58</v>
      </c>
      <c r="I332" s="1">
        <v>4</v>
      </c>
      <c r="J332" s="1">
        <v>5</v>
      </c>
      <c r="K332" s="1">
        <v>4</v>
      </c>
      <c r="L332" s="1">
        <v>5</v>
      </c>
      <c r="M332" s="1">
        <v>4</v>
      </c>
      <c r="O332" s="32">
        <f t="shared" si="9"/>
        <v>4.4000000000000004</v>
      </c>
      <c r="Q332" s="1">
        <v>5</v>
      </c>
    </row>
    <row r="333" spans="1:17" ht="30.75" thickBot="1" x14ac:dyDescent="0.3">
      <c r="A333" t="s">
        <v>2786</v>
      </c>
      <c r="B333" s="1" t="s">
        <v>56</v>
      </c>
      <c r="C333" s="1" t="s">
        <v>58</v>
      </c>
      <c r="D333" s="1" t="s">
        <v>56</v>
      </c>
      <c r="E333" s="1" t="s">
        <v>58</v>
      </c>
      <c r="F333" s="1" t="s">
        <v>56</v>
      </c>
      <c r="G333" s="1" t="s">
        <v>58</v>
      </c>
      <c r="I333" s="1">
        <v>4</v>
      </c>
      <c r="J333" s="1">
        <v>5</v>
      </c>
      <c r="K333" s="1">
        <v>4</v>
      </c>
      <c r="L333" s="1">
        <v>5</v>
      </c>
      <c r="M333" s="1">
        <v>4</v>
      </c>
      <c r="O333" s="32">
        <f t="shared" si="9"/>
        <v>4.4000000000000004</v>
      </c>
      <c r="Q333" s="1">
        <v>5</v>
      </c>
    </row>
    <row r="334" spans="1:17" ht="15.75" thickBot="1" x14ac:dyDescent="0.3">
      <c r="A334" t="s">
        <v>2723</v>
      </c>
      <c r="B334" s="1" t="s">
        <v>56</v>
      </c>
      <c r="C334" s="1" t="s">
        <v>57</v>
      </c>
      <c r="D334" s="1" t="s">
        <v>100</v>
      </c>
      <c r="E334" s="1" t="s">
        <v>57</v>
      </c>
      <c r="F334" s="1" t="s">
        <v>56</v>
      </c>
      <c r="G334" s="1" t="s">
        <v>57</v>
      </c>
      <c r="I334" s="1">
        <v>4</v>
      </c>
      <c r="J334" s="1">
        <v>3</v>
      </c>
      <c r="K334" s="1">
        <v>2</v>
      </c>
      <c r="L334" s="1">
        <v>3</v>
      </c>
      <c r="M334" s="1">
        <v>4</v>
      </c>
      <c r="O334" s="32">
        <f t="shared" si="9"/>
        <v>3.2</v>
      </c>
      <c r="Q334" s="1">
        <v>3</v>
      </c>
    </row>
    <row r="335" spans="1:17" ht="30.75" thickBot="1" x14ac:dyDescent="0.3">
      <c r="A335" t="s">
        <v>2723</v>
      </c>
      <c r="B335" s="1" t="s">
        <v>57</v>
      </c>
      <c r="C335" s="1" t="s">
        <v>100</v>
      </c>
      <c r="D335" s="1" t="s">
        <v>101</v>
      </c>
      <c r="E335" s="1" t="s">
        <v>57</v>
      </c>
      <c r="F335" s="1" t="s">
        <v>100</v>
      </c>
      <c r="G335" s="1" t="s">
        <v>101</v>
      </c>
      <c r="I335" s="1">
        <v>3</v>
      </c>
      <c r="J335" s="1">
        <v>2</v>
      </c>
      <c r="K335" s="1">
        <v>1</v>
      </c>
      <c r="L335" s="1">
        <v>3</v>
      </c>
      <c r="M335" s="1">
        <v>2</v>
      </c>
      <c r="O335" s="32">
        <f t="shared" si="9"/>
        <v>2.2000000000000002</v>
      </c>
      <c r="Q335" s="1">
        <v>1</v>
      </c>
    </row>
    <row r="336" spans="1:17" ht="15.75" thickBot="1" x14ac:dyDescent="0.3">
      <c r="A336" t="s">
        <v>2724</v>
      </c>
      <c r="B336" s="1" t="s">
        <v>56</v>
      </c>
      <c r="C336" s="1" t="s">
        <v>56</v>
      </c>
      <c r="D336" s="1" t="s">
        <v>56</v>
      </c>
      <c r="E336" s="1" t="s">
        <v>100</v>
      </c>
      <c r="F336" s="1" t="s">
        <v>57</v>
      </c>
      <c r="G336" s="1" t="s">
        <v>100</v>
      </c>
      <c r="I336" s="1">
        <v>4</v>
      </c>
      <c r="J336" s="1">
        <v>4</v>
      </c>
      <c r="K336" s="1">
        <v>4</v>
      </c>
      <c r="L336" s="1">
        <v>2</v>
      </c>
      <c r="M336" s="1">
        <v>3</v>
      </c>
      <c r="O336" s="32">
        <f t="shared" si="9"/>
        <v>3.4</v>
      </c>
      <c r="Q336" s="1">
        <v>2</v>
      </c>
    </row>
    <row r="337" spans="1:17" ht="15.75" thickBot="1" x14ac:dyDescent="0.3">
      <c r="A337" t="s">
        <v>2724</v>
      </c>
      <c r="B337" s="1" t="s">
        <v>57</v>
      </c>
      <c r="C337" s="1" t="s">
        <v>56</v>
      </c>
      <c r="D337" s="1" t="s">
        <v>57</v>
      </c>
      <c r="E337" s="1" t="s">
        <v>57</v>
      </c>
      <c r="F337" s="1" t="s">
        <v>56</v>
      </c>
      <c r="G337" s="1" t="s">
        <v>57</v>
      </c>
      <c r="I337" s="1">
        <v>3</v>
      </c>
      <c r="J337" s="1">
        <v>4</v>
      </c>
      <c r="K337" s="1">
        <v>3</v>
      </c>
      <c r="L337" s="1">
        <v>3</v>
      </c>
      <c r="M337" s="1">
        <v>4</v>
      </c>
      <c r="O337" s="32">
        <f t="shared" si="9"/>
        <v>3.4</v>
      </c>
      <c r="Q337" s="1">
        <v>3</v>
      </c>
    </row>
    <row r="338" spans="1:17" ht="30.75" thickBot="1" x14ac:dyDescent="0.3">
      <c r="A338" s="5" t="s">
        <v>2796</v>
      </c>
      <c r="B338" s="4" t="s">
        <v>56</v>
      </c>
      <c r="C338" s="4" t="s">
        <v>58</v>
      </c>
      <c r="D338" s="4" t="s">
        <v>56</v>
      </c>
      <c r="E338" s="4" t="s">
        <v>56</v>
      </c>
      <c r="F338" s="4" t="s">
        <v>57</v>
      </c>
      <c r="G338" s="4" t="s">
        <v>56</v>
      </c>
      <c r="I338" s="4">
        <v>4</v>
      </c>
      <c r="J338" s="4">
        <v>5</v>
      </c>
      <c r="K338" s="4">
        <v>4</v>
      </c>
      <c r="L338" s="4">
        <v>4</v>
      </c>
      <c r="M338" s="4">
        <v>3</v>
      </c>
      <c r="O338" s="32">
        <f t="shared" si="9"/>
        <v>4</v>
      </c>
      <c r="Q338" s="4">
        <v>4</v>
      </c>
    </row>
    <row r="339" spans="1:17" ht="15.75" thickBot="1" x14ac:dyDescent="0.3">
      <c r="A339" s="5" t="s">
        <v>2796</v>
      </c>
      <c r="B339" s="4" t="s">
        <v>56</v>
      </c>
      <c r="C339" s="4" t="s">
        <v>56</v>
      </c>
      <c r="D339" s="4" t="s">
        <v>56</v>
      </c>
      <c r="E339" s="4" t="s">
        <v>56</v>
      </c>
      <c r="F339" s="4" t="s">
        <v>57</v>
      </c>
      <c r="G339" s="4" t="s">
        <v>56</v>
      </c>
      <c r="I339" s="4">
        <v>4</v>
      </c>
      <c r="J339" s="4">
        <v>4</v>
      </c>
      <c r="K339" s="4">
        <v>4</v>
      </c>
      <c r="L339" s="4">
        <v>4</v>
      </c>
      <c r="M339" s="4">
        <v>3</v>
      </c>
      <c r="O339" s="32">
        <f t="shared" si="9"/>
        <v>3.8</v>
      </c>
      <c r="Q339" s="4">
        <v>4</v>
      </c>
    </row>
    <row r="340" spans="1:17" ht="30.75" thickBot="1" x14ac:dyDescent="0.3">
      <c r="A340" s="5" t="s">
        <v>2805</v>
      </c>
      <c r="B340" s="4" t="s">
        <v>56</v>
      </c>
      <c r="C340" s="4" t="s">
        <v>58</v>
      </c>
      <c r="D340" s="4" t="s">
        <v>58</v>
      </c>
      <c r="E340" s="4" t="s">
        <v>58</v>
      </c>
      <c r="F340" s="4" t="s">
        <v>57</v>
      </c>
      <c r="G340" s="4" t="s">
        <v>58</v>
      </c>
      <c r="I340" s="4">
        <v>4</v>
      </c>
      <c r="J340" s="4">
        <v>5</v>
      </c>
      <c r="K340" s="4">
        <v>5</v>
      </c>
      <c r="L340" s="4">
        <v>5</v>
      </c>
      <c r="M340" s="4">
        <v>3</v>
      </c>
      <c r="O340" s="32">
        <f t="shared" si="9"/>
        <v>4.4000000000000004</v>
      </c>
      <c r="Q340" s="4">
        <v>5</v>
      </c>
    </row>
    <row r="341" spans="1:17" ht="30.75" thickBot="1" x14ac:dyDescent="0.3">
      <c r="A341" s="5" t="s">
        <v>2805</v>
      </c>
      <c r="B341" s="4" t="s">
        <v>56</v>
      </c>
      <c r="C341" s="4" t="s">
        <v>58</v>
      </c>
      <c r="D341" s="4" t="s">
        <v>58</v>
      </c>
      <c r="E341" s="4" t="s">
        <v>58</v>
      </c>
      <c r="F341" s="4" t="s">
        <v>58</v>
      </c>
      <c r="G341" s="4" t="s">
        <v>56</v>
      </c>
      <c r="I341" s="4">
        <v>4</v>
      </c>
      <c r="J341" s="4">
        <v>5</v>
      </c>
      <c r="K341" s="4">
        <v>5</v>
      </c>
      <c r="L341" s="4">
        <v>5</v>
      </c>
      <c r="M341" s="4">
        <v>5</v>
      </c>
      <c r="O341" s="32">
        <f t="shared" si="9"/>
        <v>4.8</v>
      </c>
      <c r="Q341" s="4">
        <v>4</v>
      </c>
    </row>
    <row r="342" spans="1:17" ht="30.75" thickBot="1" x14ac:dyDescent="0.3">
      <c r="A342" s="5" t="s">
        <v>2806</v>
      </c>
      <c r="B342" s="4" t="s">
        <v>56</v>
      </c>
      <c r="C342" s="4" t="s">
        <v>56</v>
      </c>
      <c r="D342" s="4" t="s">
        <v>58</v>
      </c>
      <c r="E342" s="4" t="s">
        <v>56</v>
      </c>
      <c r="F342" s="4" t="s">
        <v>58</v>
      </c>
      <c r="G342" s="4" t="s">
        <v>58</v>
      </c>
      <c r="I342" s="4">
        <v>4</v>
      </c>
      <c r="J342" s="4">
        <v>4</v>
      </c>
      <c r="K342" s="4">
        <v>5</v>
      </c>
      <c r="L342" s="4">
        <v>4</v>
      </c>
      <c r="M342" s="4">
        <v>5</v>
      </c>
      <c r="O342" s="32">
        <f t="shared" si="9"/>
        <v>4.4000000000000004</v>
      </c>
      <c r="Q342" s="4">
        <v>5</v>
      </c>
    </row>
    <row r="343" spans="1:17" ht="30.75" thickBot="1" x14ac:dyDescent="0.3">
      <c r="A343" s="5" t="s">
        <v>2806</v>
      </c>
      <c r="B343" s="4" t="s">
        <v>56</v>
      </c>
      <c r="C343" s="4" t="s">
        <v>58</v>
      </c>
      <c r="D343" s="4" t="s">
        <v>56</v>
      </c>
      <c r="E343" s="4" t="s">
        <v>56</v>
      </c>
      <c r="F343" s="4" t="s">
        <v>58</v>
      </c>
      <c r="G343" s="4" t="s">
        <v>56</v>
      </c>
      <c r="I343" s="4">
        <v>4</v>
      </c>
      <c r="J343" s="4">
        <v>5</v>
      </c>
      <c r="K343" s="4">
        <v>4</v>
      </c>
      <c r="L343" s="4">
        <v>4</v>
      </c>
      <c r="M343" s="4">
        <v>5</v>
      </c>
      <c r="O343" s="32">
        <f t="shared" si="9"/>
        <v>4.4000000000000004</v>
      </c>
      <c r="Q343" s="4">
        <v>4</v>
      </c>
    </row>
    <row r="344" spans="1:17" ht="30.75" thickBot="1" x14ac:dyDescent="0.3">
      <c r="A344" s="5" t="s">
        <v>2807</v>
      </c>
      <c r="B344" s="4" t="s">
        <v>101</v>
      </c>
      <c r="C344" s="4" t="s">
        <v>58</v>
      </c>
      <c r="D344" s="4" t="s">
        <v>101</v>
      </c>
      <c r="E344" s="4" t="s">
        <v>58</v>
      </c>
      <c r="F344" s="4" t="s">
        <v>101</v>
      </c>
      <c r="G344" s="4" t="s">
        <v>58</v>
      </c>
      <c r="I344" s="4">
        <v>1</v>
      </c>
      <c r="J344" s="4">
        <v>5</v>
      </c>
      <c r="K344" s="4">
        <v>1</v>
      </c>
      <c r="L344" s="4">
        <v>5</v>
      </c>
      <c r="M344" s="4">
        <v>1</v>
      </c>
      <c r="O344" s="32">
        <f t="shared" si="9"/>
        <v>2.6</v>
      </c>
      <c r="Q344" s="4">
        <v>5</v>
      </c>
    </row>
    <row r="345" spans="1:17" ht="30.75" thickBot="1" x14ac:dyDescent="0.3">
      <c r="A345" s="5" t="s">
        <v>2807</v>
      </c>
      <c r="B345" s="4" t="s">
        <v>101</v>
      </c>
      <c r="C345" s="4" t="s">
        <v>58</v>
      </c>
      <c r="D345" s="4" t="s">
        <v>101</v>
      </c>
      <c r="E345" s="4" t="s">
        <v>58</v>
      </c>
      <c r="F345" s="4" t="s">
        <v>101</v>
      </c>
      <c r="G345" s="4" t="s">
        <v>58</v>
      </c>
      <c r="I345" s="4">
        <v>1</v>
      </c>
      <c r="J345" s="4">
        <v>5</v>
      </c>
      <c r="K345" s="4">
        <v>1</v>
      </c>
      <c r="L345" s="4">
        <v>5</v>
      </c>
      <c r="M345" s="4">
        <v>1</v>
      </c>
      <c r="O345" s="32">
        <f t="shared" si="9"/>
        <v>2.6</v>
      </c>
      <c r="Q345" s="4">
        <v>5</v>
      </c>
    </row>
    <row r="346" spans="1:17" ht="30.75" thickBot="1" x14ac:dyDescent="0.3">
      <c r="A346" s="5" t="s">
        <v>2808</v>
      </c>
      <c r="B346" s="4" t="s">
        <v>58</v>
      </c>
      <c r="C346" s="4" t="s">
        <v>58</v>
      </c>
      <c r="D346" s="4" t="s">
        <v>58</v>
      </c>
      <c r="E346" s="4" t="s">
        <v>58</v>
      </c>
      <c r="F346" s="4" t="s">
        <v>58</v>
      </c>
      <c r="G346" s="4" t="s">
        <v>58</v>
      </c>
      <c r="I346" s="4">
        <v>5</v>
      </c>
      <c r="J346" s="4">
        <v>5</v>
      </c>
      <c r="K346" s="4">
        <v>5</v>
      </c>
      <c r="L346" s="4">
        <v>5</v>
      </c>
      <c r="M346" s="4">
        <v>5</v>
      </c>
      <c r="O346" s="32">
        <f t="shared" si="9"/>
        <v>5</v>
      </c>
      <c r="Q346" s="4">
        <v>5</v>
      </c>
    </row>
    <row r="347" spans="1:17" ht="30.75" thickBot="1" x14ac:dyDescent="0.3">
      <c r="A347" s="5" t="s">
        <v>2808</v>
      </c>
      <c r="B347" s="4" t="s">
        <v>58</v>
      </c>
      <c r="C347" s="4" t="s">
        <v>58</v>
      </c>
      <c r="D347" s="4" t="s">
        <v>58</v>
      </c>
      <c r="E347" s="4" t="s">
        <v>58</v>
      </c>
      <c r="F347" s="4" t="s">
        <v>58</v>
      </c>
      <c r="G347" s="4" t="s">
        <v>58</v>
      </c>
      <c r="I347" s="4">
        <v>5</v>
      </c>
      <c r="J347" s="4">
        <v>5</v>
      </c>
      <c r="K347" s="4">
        <v>5</v>
      </c>
      <c r="L347" s="4">
        <v>5</v>
      </c>
      <c r="M347" s="4">
        <v>5</v>
      </c>
      <c r="O347" s="32">
        <f t="shared" si="9"/>
        <v>5</v>
      </c>
      <c r="Q347" s="4">
        <v>5</v>
      </c>
    </row>
    <row r="348" spans="1:17" ht="30.75" thickBot="1" x14ac:dyDescent="0.3">
      <c r="A348" s="5" t="s">
        <v>2809</v>
      </c>
      <c r="B348" s="4" t="s">
        <v>56</v>
      </c>
      <c r="C348" s="4" t="s">
        <v>58</v>
      </c>
      <c r="D348" s="4" t="s">
        <v>56</v>
      </c>
      <c r="E348" s="4" t="s">
        <v>56</v>
      </c>
      <c r="F348" s="4" t="s">
        <v>56</v>
      </c>
      <c r="G348" s="4" t="s">
        <v>58</v>
      </c>
      <c r="I348" s="4">
        <v>4</v>
      </c>
      <c r="J348" s="4">
        <v>5</v>
      </c>
      <c r="K348" s="4">
        <v>4</v>
      </c>
      <c r="L348" s="4">
        <v>4</v>
      </c>
      <c r="M348" s="4">
        <v>4</v>
      </c>
      <c r="O348" s="32">
        <f t="shared" si="9"/>
        <v>4.2</v>
      </c>
      <c r="Q348" s="4">
        <v>5</v>
      </c>
    </row>
    <row r="349" spans="1:17" ht="30.75" thickBot="1" x14ac:dyDescent="0.3">
      <c r="A349" s="5" t="s">
        <v>2809</v>
      </c>
      <c r="B349" s="4" t="s">
        <v>56</v>
      </c>
      <c r="C349" s="4" t="s">
        <v>58</v>
      </c>
      <c r="D349" s="4" t="s">
        <v>56</v>
      </c>
      <c r="E349" s="4" t="s">
        <v>58</v>
      </c>
      <c r="F349" s="4" t="s">
        <v>58</v>
      </c>
      <c r="G349" s="4" t="s">
        <v>56</v>
      </c>
      <c r="I349" s="4">
        <v>4</v>
      </c>
      <c r="J349" s="4">
        <v>5</v>
      </c>
      <c r="K349" s="4">
        <v>4</v>
      </c>
      <c r="L349" s="4">
        <v>5</v>
      </c>
      <c r="M349" s="4">
        <v>5</v>
      </c>
      <c r="O349" s="32">
        <f t="shared" si="9"/>
        <v>4.5999999999999996</v>
      </c>
      <c r="Q349" s="4">
        <v>4</v>
      </c>
    </row>
    <row r="350" spans="1:17" ht="30.75" thickBot="1" x14ac:dyDescent="0.3">
      <c r="A350" s="5" t="s">
        <v>2810</v>
      </c>
      <c r="B350" s="4" t="s">
        <v>56</v>
      </c>
      <c r="C350" s="4" t="s">
        <v>58</v>
      </c>
      <c r="D350" s="4" t="s">
        <v>56</v>
      </c>
      <c r="E350" s="4" t="s">
        <v>58</v>
      </c>
      <c r="F350" s="4" t="s">
        <v>56</v>
      </c>
      <c r="G350" s="4" t="s">
        <v>56</v>
      </c>
      <c r="I350" s="4">
        <v>4</v>
      </c>
      <c r="J350" s="4">
        <v>5</v>
      </c>
      <c r="K350" s="4">
        <v>4</v>
      </c>
      <c r="L350" s="4">
        <v>5</v>
      </c>
      <c r="M350" s="4">
        <v>4</v>
      </c>
      <c r="O350" s="32">
        <f t="shared" si="9"/>
        <v>4.4000000000000004</v>
      </c>
      <c r="Q350" s="4">
        <v>4</v>
      </c>
    </row>
    <row r="351" spans="1:17" ht="30.75" thickBot="1" x14ac:dyDescent="0.3">
      <c r="A351" s="5" t="s">
        <v>2810</v>
      </c>
      <c r="B351" s="4" t="s">
        <v>56</v>
      </c>
      <c r="C351" s="4" t="s">
        <v>58</v>
      </c>
      <c r="D351" s="4" t="s">
        <v>56</v>
      </c>
      <c r="E351" s="4" t="s">
        <v>58</v>
      </c>
      <c r="F351" s="4" t="s">
        <v>58</v>
      </c>
      <c r="G351" s="4" t="s">
        <v>58</v>
      </c>
      <c r="I351" s="4">
        <v>4</v>
      </c>
      <c r="J351" s="4">
        <v>5</v>
      </c>
      <c r="K351" s="4">
        <v>4</v>
      </c>
      <c r="L351" s="4">
        <v>5</v>
      </c>
      <c r="M351" s="4">
        <v>5</v>
      </c>
      <c r="O351" s="32">
        <f t="shared" si="9"/>
        <v>4.5999999999999996</v>
      </c>
      <c r="Q351" s="4">
        <v>5</v>
      </c>
    </row>
    <row r="352" spans="1:17" ht="30.75" thickBot="1" x14ac:dyDescent="0.3">
      <c r="A352" s="5" t="s">
        <v>2811</v>
      </c>
      <c r="B352" s="4" t="s">
        <v>58</v>
      </c>
      <c r="C352" s="4" t="s">
        <v>58</v>
      </c>
      <c r="D352" s="4" t="s">
        <v>56</v>
      </c>
      <c r="E352" s="4" t="s">
        <v>58</v>
      </c>
      <c r="F352" s="4" t="s">
        <v>58</v>
      </c>
      <c r="G352" s="4" t="s">
        <v>58</v>
      </c>
      <c r="I352" s="4">
        <v>5</v>
      </c>
      <c r="J352" s="4">
        <v>5</v>
      </c>
      <c r="K352" s="4">
        <v>4</v>
      </c>
      <c r="L352" s="4">
        <v>5</v>
      </c>
      <c r="M352" s="4">
        <v>5</v>
      </c>
      <c r="O352" s="32">
        <f t="shared" si="9"/>
        <v>4.8</v>
      </c>
      <c r="Q352" s="4">
        <v>5</v>
      </c>
    </row>
    <row r="353" spans="1:17" ht="30.75" thickBot="1" x14ac:dyDescent="0.3">
      <c r="A353" s="5" t="s">
        <v>2811</v>
      </c>
      <c r="B353" s="4" t="s">
        <v>56</v>
      </c>
      <c r="C353" s="4" t="s">
        <v>58</v>
      </c>
      <c r="D353" s="4" t="s">
        <v>58</v>
      </c>
      <c r="E353" s="4" t="s">
        <v>58</v>
      </c>
      <c r="F353" s="4" t="s">
        <v>56</v>
      </c>
      <c r="G353" s="4" t="s">
        <v>58</v>
      </c>
      <c r="I353" s="4">
        <v>4</v>
      </c>
      <c r="J353" s="4">
        <v>5</v>
      </c>
      <c r="K353" s="4">
        <v>5</v>
      </c>
      <c r="L353" s="4">
        <v>5</v>
      </c>
      <c r="M353" s="4">
        <v>4</v>
      </c>
      <c r="O353" s="32">
        <f t="shared" si="9"/>
        <v>4.5999999999999996</v>
      </c>
      <c r="Q353" s="4">
        <v>5</v>
      </c>
    </row>
    <row r="354" spans="1:17" ht="30.75" thickBot="1" x14ac:dyDescent="0.3">
      <c r="A354" s="5" t="s">
        <v>2812</v>
      </c>
      <c r="B354" s="4" t="s">
        <v>58</v>
      </c>
      <c r="C354" s="4" t="s">
        <v>56</v>
      </c>
      <c r="D354" s="4" t="s">
        <v>58</v>
      </c>
      <c r="E354" s="4" t="s">
        <v>58</v>
      </c>
      <c r="F354" s="4" t="s">
        <v>56</v>
      </c>
      <c r="G354" s="4" t="s">
        <v>58</v>
      </c>
      <c r="I354" s="4">
        <v>5</v>
      </c>
      <c r="J354" s="4">
        <v>4</v>
      </c>
      <c r="K354" s="4">
        <v>5</v>
      </c>
      <c r="L354" s="4">
        <v>5</v>
      </c>
      <c r="M354" s="4">
        <v>4</v>
      </c>
      <c r="O354" s="32">
        <f t="shared" si="9"/>
        <v>4.5999999999999996</v>
      </c>
      <c r="Q354" s="4">
        <v>5</v>
      </c>
    </row>
    <row r="355" spans="1:17" ht="30.75" thickBot="1" x14ac:dyDescent="0.3">
      <c r="A355" s="5" t="s">
        <v>2812</v>
      </c>
      <c r="B355" s="4" t="s">
        <v>56</v>
      </c>
      <c r="C355" s="4" t="s">
        <v>56</v>
      </c>
      <c r="D355" s="4" t="s">
        <v>58</v>
      </c>
      <c r="E355" s="4" t="s">
        <v>56</v>
      </c>
      <c r="F355" s="4" t="s">
        <v>56</v>
      </c>
      <c r="G355" s="4" t="s">
        <v>58</v>
      </c>
      <c r="I355" s="4">
        <v>4</v>
      </c>
      <c r="J355" s="4">
        <v>4</v>
      </c>
      <c r="K355" s="4">
        <v>5</v>
      </c>
      <c r="L355" s="4">
        <v>4</v>
      </c>
      <c r="M355" s="4">
        <v>4</v>
      </c>
      <c r="O355" s="32">
        <f t="shared" si="9"/>
        <v>4.2</v>
      </c>
      <c r="Q355" s="4">
        <v>5</v>
      </c>
    </row>
    <row r="356" spans="1:17" ht="30.75" thickBot="1" x14ac:dyDescent="0.3">
      <c r="A356" s="5" t="s">
        <v>2813</v>
      </c>
      <c r="B356" s="4" t="s">
        <v>58</v>
      </c>
      <c r="C356" s="4" t="s">
        <v>56</v>
      </c>
      <c r="D356" s="4" t="s">
        <v>56</v>
      </c>
      <c r="E356" s="4" t="s">
        <v>56</v>
      </c>
      <c r="F356" s="4" t="s">
        <v>58</v>
      </c>
      <c r="G356" s="4" t="s">
        <v>56</v>
      </c>
      <c r="I356" s="4">
        <v>5</v>
      </c>
      <c r="J356" s="4">
        <v>4</v>
      </c>
      <c r="K356" s="4">
        <v>4</v>
      </c>
      <c r="L356" s="4">
        <v>4</v>
      </c>
      <c r="M356" s="4">
        <v>5</v>
      </c>
      <c r="O356" s="32">
        <f t="shared" si="9"/>
        <v>4.4000000000000004</v>
      </c>
      <c r="Q356" s="4">
        <v>4</v>
      </c>
    </row>
    <row r="357" spans="1:17" ht="15.75" thickBot="1" x14ac:dyDescent="0.3">
      <c r="A357" s="5" t="s">
        <v>2813</v>
      </c>
      <c r="B357" s="4" t="s">
        <v>56</v>
      </c>
      <c r="C357" s="4" t="s">
        <v>56</v>
      </c>
      <c r="D357" s="4" t="s">
        <v>57</v>
      </c>
      <c r="E357" s="4" t="s">
        <v>56</v>
      </c>
      <c r="F357" s="4" t="s">
        <v>57</v>
      </c>
      <c r="G357" s="4" t="s">
        <v>56</v>
      </c>
      <c r="I357" s="4">
        <v>4</v>
      </c>
      <c r="J357" s="4">
        <v>4</v>
      </c>
      <c r="K357" s="4">
        <v>3</v>
      </c>
      <c r="L357" s="4">
        <v>4</v>
      </c>
      <c r="M357" s="4">
        <v>3</v>
      </c>
      <c r="O357" s="32">
        <f t="shared" si="9"/>
        <v>3.6</v>
      </c>
      <c r="Q357" s="4">
        <v>4</v>
      </c>
    </row>
    <row r="358" spans="1:17" ht="30.75" thickBot="1" x14ac:dyDescent="0.3">
      <c r="A358" s="5" t="s">
        <v>2814</v>
      </c>
      <c r="B358" s="4" t="s">
        <v>100</v>
      </c>
      <c r="C358" s="4" t="s">
        <v>56</v>
      </c>
      <c r="D358" s="4" t="s">
        <v>57</v>
      </c>
      <c r="E358" s="4" t="s">
        <v>57</v>
      </c>
      <c r="F358" s="4" t="s">
        <v>57</v>
      </c>
      <c r="G358" s="4" t="s">
        <v>101</v>
      </c>
      <c r="I358" s="4">
        <v>2</v>
      </c>
      <c r="J358" s="4">
        <v>4</v>
      </c>
      <c r="K358" s="4">
        <v>3</v>
      </c>
      <c r="L358" s="4">
        <v>3</v>
      </c>
      <c r="M358" s="4">
        <v>3</v>
      </c>
      <c r="O358" s="32">
        <f t="shared" si="9"/>
        <v>3</v>
      </c>
      <c r="Q358" s="4">
        <v>1</v>
      </c>
    </row>
    <row r="359" spans="1:17" ht="30.75" thickBot="1" x14ac:dyDescent="0.3">
      <c r="A359" s="5" t="s">
        <v>2814</v>
      </c>
      <c r="B359" s="4" t="s">
        <v>100</v>
      </c>
      <c r="C359" s="4" t="s">
        <v>57</v>
      </c>
      <c r="D359" s="4" t="s">
        <v>100</v>
      </c>
      <c r="E359" s="4" t="s">
        <v>57</v>
      </c>
      <c r="F359" s="4" t="s">
        <v>57</v>
      </c>
      <c r="G359" s="4" t="s">
        <v>101</v>
      </c>
      <c r="I359" s="4">
        <v>2</v>
      </c>
      <c r="J359" s="4">
        <v>3</v>
      </c>
      <c r="K359" s="4">
        <v>2</v>
      </c>
      <c r="L359" s="4">
        <v>3</v>
      </c>
      <c r="M359" s="4">
        <v>3</v>
      </c>
      <c r="O359" s="32">
        <f t="shared" si="9"/>
        <v>2.6</v>
      </c>
      <c r="Q359" s="4">
        <v>1</v>
      </c>
    </row>
    <row r="360" spans="1:17" ht="15.75" thickBot="1" x14ac:dyDescent="0.3">
      <c r="A360" s="5" t="s">
        <v>2797</v>
      </c>
      <c r="B360" s="4" t="s">
        <v>57</v>
      </c>
      <c r="C360" s="4" t="s">
        <v>56</v>
      </c>
      <c r="D360" s="4" t="s">
        <v>56</v>
      </c>
      <c r="E360" s="4" t="s">
        <v>56</v>
      </c>
      <c r="F360" s="4" t="s">
        <v>56</v>
      </c>
      <c r="G360" s="4" t="s">
        <v>56</v>
      </c>
      <c r="I360" s="4">
        <v>3</v>
      </c>
      <c r="J360" s="4">
        <v>4</v>
      </c>
      <c r="K360" s="4">
        <v>4</v>
      </c>
      <c r="L360" s="4">
        <v>4</v>
      </c>
      <c r="M360" s="4">
        <v>4</v>
      </c>
      <c r="O360" s="32">
        <f t="shared" si="9"/>
        <v>3.8</v>
      </c>
      <c r="Q360" s="4">
        <v>4</v>
      </c>
    </row>
    <row r="361" spans="1:17" ht="15.75" thickBot="1" x14ac:dyDescent="0.3">
      <c r="A361" s="5" t="s">
        <v>2797</v>
      </c>
      <c r="B361" s="4" t="s">
        <v>56</v>
      </c>
      <c r="C361" s="4" t="s">
        <v>56</v>
      </c>
      <c r="D361" s="4" t="s">
        <v>57</v>
      </c>
      <c r="E361" s="4" t="s">
        <v>56</v>
      </c>
      <c r="F361" s="4" t="s">
        <v>56</v>
      </c>
      <c r="G361" s="4" t="s">
        <v>57</v>
      </c>
      <c r="I361" s="4">
        <v>4</v>
      </c>
      <c r="J361" s="4">
        <v>4</v>
      </c>
      <c r="K361" s="4">
        <v>3</v>
      </c>
      <c r="L361" s="4">
        <v>4</v>
      </c>
      <c r="M361" s="4">
        <v>4</v>
      </c>
      <c r="O361" s="32">
        <f t="shared" si="9"/>
        <v>3.8</v>
      </c>
      <c r="Q361" s="4">
        <v>3</v>
      </c>
    </row>
    <row r="362" spans="1:17" ht="30.75" thickBot="1" x14ac:dyDescent="0.3">
      <c r="A362" s="5" t="s">
        <v>2815</v>
      </c>
      <c r="B362" s="4" t="s">
        <v>56</v>
      </c>
      <c r="C362" s="4" t="s">
        <v>58</v>
      </c>
      <c r="D362" s="4" t="s">
        <v>56</v>
      </c>
      <c r="E362" s="4" t="s">
        <v>58</v>
      </c>
      <c r="F362" s="4" t="s">
        <v>58</v>
      </c>
      <c r="G362" s="4" t="s">
        <v>58</v>
      </c>
      <c r="I362" s="4">
        <v>4</v>
      </c>
      <c r="J362" s="4">
        <v>5</v>
      </c>
      <c r="K362" s="4">
        <v>4</v>
      </c>
      <c r="L362" s="4">
        <v>5</v>
      </c>
      <c r="M362" s="4">
        <v>5</v>
      </c>
      <c r="O362" s="32">
        <f t="shared" si="9"/>
        <v>4.5999999999999996</v>
      </c>
      <c r="Q362" s="4">
        <v>5</v>
      </c>
    </row>
    <row r="363" spans="1:17" ht="30.75" thickBot="1" x14ac:dyDescent="0.3">
      <c r="A363" s="5" t="s">
        <v>2815</v>
      </c>
      <c r="B363" s="4" t="s">
        <v>56</v>
      </c>
      <c r="C363" s="4" t="s">
        <v>58</v>
      </c>
      <c r="D363" s="4" t="s">
        <v>56</v>
      </c>
      <c r="E363" s="4" t="s">
        <v>58</v>
      </c>
      <c r="F363" s="4" t="s">
        <v>56</v>
      </c>
      <c r="G363" s="4" t="s">
        <v>58</v>
      </c>
      <c r="I363" s="4">
        <v>4</v>
      </c>
      <c r="J363" s="4">
        <v>5</v>
      </c>
      <c r="K363" s="4">
        <v>4</v>
      </c>
      <c r="L363" s="4">
        <v>5</v>
      </c>
      <c r="M363" s="4">
        <v>4</v>
      </c>
      <c r="O363" s="32">
        <f t="shared" si="9"/>
        <v>4.4000000000000004</v>
      </c>
      <c r="Q363" s="4">
        <v>5</v>
      </c>
    </row>
    <row r="364" spans="1:17" ht="30.75" thickBot="1" x14ac:dyDescent="0.3">
      <c r="A364" s="5" t="s">
        <v>2816</v>
      </c>
      <c r="B364" s="4" t="s">
        <v>100</v>
      </c>
      <c r="C364" s="4" t="s">
        <v>100</v>
      </c>
      <c r="D364" s="4" t="s">
        <v>101</v>
      </c>
      <c r="E364" s="4" t="s">
        <v>101</v>
      </c>
      <c r="F364" s="4" t="s">
        <v>100</v>
      </c>
      <c r="G364" s="4" t="s">
        <v>101</v>
      </c>
      <c r="I364" s="4">
        <v>2</v>
      </c>
      <c r="J364" s="4">
        <v>2</v>
      </c>
      <c r="K364" s="4">
        <v>1</v>
      </c>
      <c r="L364" s="4">
        <v>1</v>
      </c>
      <c r="M364" s="4">
        <v>2</v>
      </c>
      <c r="O364" s="32">
        <f t="shared" si="9"/>
        <v>1.6</v>
      </c>
      <c r="Q364" s="4">
        <v>1</v>
      </c>
    </row>
    <row r="365" spans="1:17" ht="30.75" thickBot="1" x14ac:dyDescent="0.3">
      <c r="A365" s="5" t="s">
        <v>2816</v>
      </c>
      <c r="B365" s="4" t="s">
        <v>100</v>
      </c>
      <c r="C365" s="4" t="s">
        <v>101</v>
      </c>
      <c r="D365" s="4" t="s">
        <v>100</v>
      </c>
      <c r="E365" s="4" t="s">
        <v>100</v>
      </c>
      <c r="F365" s="4" t="s">
        <v>101</v>
      </c>
      <c r="G365" s="4" t="s">
        <v>100</v>
      </c>
      <c r="I365" s="4">
        <v>2</v>
      </c>
      <c r="J365" s="4">
        <v>1</v>
      </c>
      <c r="K365" s="4">
        <v>2</v>
      </c>
      <c r="L365" s="4">
        <v>2</v>
      </c>
      <c r="M365" s="4">
        <v>1</v>
      </c>
      <c r="O365" s="32">
        <f t="shared" si="9"/>
        <v>1.6</v>
      </c>
      <c r="Q365" s="4">
        <v>2</v>
      </c>
    </row>
    <row r="366" spans="1:17" ht="30.75" thickBot="1" x14ac:dyDescent="0.3">
      <c r="A366" s="5" t="s">
        <v>2817</v>
      </c>
      <c r="B366" s="4" t="s">
        <v>57</v>
      </c>
      <c r="C366" s="4" t="s">
        <v>56</v>
      </c>
      <c r="D366" s="4" t="s">
        <v>56</v>
      </c>
      <c r="E366" s="4" t="s">
        <v>58</v>
      </c>
      <c r="F366" s="4" t="s">
        <v>57</v>
      </c>
      <c r="G366" s="4" t="s">
        <v>56</v>
      </c>
      <c r="I366" s="4">
        <v>3</v>
      </c>
      <c r="J366" s="4">
        <v>4</v>
      </c>
      <c r="K366" s="4">
        <v>4</v>
      </c>
      <c r="L366" s="4">
        <v>5</v>
      </c>
      <c r="M366" s="4">
        <v>3</v>
      </c>
      <c r="O366" s="32">
        <f t="shared" si="9"/>
        <v>3.8</v>
      </c>
      <c r="Q366" s="4">
        <v>4</v>
      </c>
    </row>
    <row r="367" spans="1:17" ht="30.75" thickBot="1" x14ac:dyDescent="0.3">
      <c r="A367" s="5" t="s">
        <v>2817</v>
      </c>
      <c r="B367" s="4" t="s">
        <v>56</v>
      </c>
      <c r="C367" s="4" t="s">
        <v>56</v>
      </c>
      <c r="D367" s="4" t="s">
        <v>56</v>
      </c>
      <c r="E367" s="4" t="s">
        <v>58</v>
      </c>
      <c r="F367" s="4" t="s">
        <v>57</v>
      </c>
      <c r="G367" s="4" t="s">
        <v>56</v>
      </c>
      <c r="I367" s="4">
        <v>4</v>
      </c>
      <c r="J367" s="4">
        <v>4</v>
      </c>
      <c r="K367" s="4">
        <v>4</v>
      </c>
      <c r="L367" s="4">
        <v>5</v>
      </c>
      <c r="M367" s="4">
        <v>3</v>
      </c>
      <c r="O367" s="32">
        <f t="shared" si="9"/>
        <v>4</v>
      </c>
      <c r="Q367" s="4">
        <v>4</v>
      </c>
    </row>
    <row r="368" spans="1:17" ht="30.75" thickBot="1" x14ac:dyDescent="0.3">
      <c r="A368" s="5" t="s">
        <v>2818</v>
      </c>
      <c r="B368" s="4" t="s">
        <v>56</v>
      </c>
      <c r="C368" s="4" t="s">
        <v>58</v>
      </c>
      <c r="D368" s="4" t="s">
        <v>56</v>
      </c>
      <c r="E368" s="4" t="s">
        <v>58</v>
      </c>
      <c r="F368" s="4" t="s">
        <v>57</v>
      </c>
      <c r="G368" s="4" t="s">
        <v>58</v>
      </c>
      <c r="I368" s="4">
        <v>4</v>
      </c>
      <c r="J368" s="4">
        <v>5</v>
      </c>
      <c r="K368" s="4">
        <v>4</v>
      </c>
      <c r="L368" s="4">
        <v>5</v>
      </c>
      <c r="M368" s="4">
        <v>3</v>
      </c>
      <c r="O368" s="32">
        <f t="shared" si="9"/>
        <v>4.2</v>
      </c>
      <c r="Q368" s="4">
        <v>5</v>
      </c>
    </row>
    <row r="369" spans="1:17" ht="30.75" thickBot="1" x14ac:dyDescent="0.3">
      <c r="A369" s="5" t="s">
        <v>2818</v>
      </c>
      <c r="B369" s="4" t="s">
        <v>56</v>
      </c>
      <c r="C369" s="4" t="s">
        <v>56</v>
      </c>
      <c r="D369" s="4" t="s">
        <v>56</v>
      </c>
      <c r="E369" s="4" t="s">
        <v>58</v>
      </c>
      <c r="F369" s="4" t="s">
        <v>57</v>
      </c>
      <c r="G369" s="4" t="s">
        <v>58</v>
      </c>
      <c r="I369" s="4">
        <v>4</v>
      </c>
      <c r="J369" s="4">
        <v>4</v>
      </c>
      <c r="K369" s="4">
        <v>4</v>
      </c>
      <c r="L369" s="4">
        <v>5</v>
      </c>
      <c r="M369" s="4">
        <v>3</v>
      </c>
      <c r="O369" s="32">
        <f t="shared" si="9"/>
        <v>4</v>
      </c>
      <c r="Q369" s="4">
        <v>5</v>
      </c>
    </row>
    <row r="370" spans="1:17" ht="30.75" thickBot="1" x14ac:dyDescent="0.3">
      <c r="A370" s="5" t="s">
        <v>2819</v>
      </c>
      <c r="B370" s="4" t="s">
        <v>56</v>
      </c>
      <c r="C370" s="4" t="s">
        <v>58</v>
      </c>
      <c r="D370" s="4" t="s">
        <v>56</v>
      </c>
      <c r="E370" s="4" t="s">
        <v>58</v>
      </c>
      <c r="F370" s="4" t="s">
        <v>100</v>
      </c>
      <c r="G370" s="4" t="s">
        <v>58</v>
      </c>
      <c r="I370" s="4">
        <v>4</v>
      </c>
      <c r="J370" s="4">
        <v>5</v>
      </c>
      <c r="K370" s="4">
        <v>4</v>
      </c>
      <c r="L370" s="4">
        <v>5</v>
      </c>
      <c r="M370" s="4">
        <v>2</v>
      </c>
      <c r="O370" s="32">
        <f t="shared" si="9"/>
        <v>4</v>
      </c>
      <c r="Q370" s="4">
        <v>5</v>
      </c>
    </row>
    <row r="371" spans="1:17" ht="15.75" thickBot="1" x14ac:dyDescent="0.3">
      <c r="A371" s="5" t="s">
        <v>2819</v>
      </c>
      <c r="B371" s="4" t="s">
        <v>100</v>
      </c>
      <c r="C371" s="4" t="s">
        <v>57</v>
      </c>
      <c r="D371" s="4" t="s">
        <v>100</v>
      </c>
      <c r="E371" s="4" t="s">
        <v>57</v>
      </c>
      <c r="F371" s="4" t="s">
        <v>57</v>
      </c>
      <c r="G371" s="4" t="s">
        <v>100</v>
      </c>
      <c r="I371" s="4">
        <v>2</v>
      </c>
      <c r="J371" s="4">
        <v>3</v>
      </c>
      <c r="K371" s="4">
        <v>2</v>
      </c>
      <c r="L371" s="4">
        <v>3</v>
      </c>
      <c r="M371" s="4">
        <v>3</v>
      </c>
      <c r="O371" s="32">
        <f t="shared" si="9"/>
        <v>2.6</v>
      </c>
      <c r="Q371" s="4">
        <v>2</v>
      </c>
    </row>
    <row r="372" spans="1:17" ht="30.75" thickBot="1" x14ac:dyDescent="0.3">
      <c r="A372" s="5" t="s">
        <v>2820</v>
      </c>
      <c r="B372" s="4" t="s">
        <v>56</v>
      </c>
      <c r="C372" s="4" t="s">
        <v>100</v>
      </c>
      <c r="D372" s="4" t="s">
        <v>56</v>
      </c>
      <c r="E372" s="4" t="s">
        <v>58</v>
      </c>
      <c r="F372" s="4" t="s">
        <v>56</v>
      </c>
      <c r="G372" s="4" t="s">
        <v>58</v>
      </c>
      <c r="I372" s="4">
        <v>4</v>
      </c>
      <c r="J372" s="4">
        <v>2</v>
      </c>
      <c r="K372" s="4">
        <v>4</v>
      </c>
      <c r="L372" s="4">
        <v>5</v>
      </c>
      <c r="M372" s="4">
        <v>4</v>
      </c>
      <c r="O372" s="32">
        <f t="shared" si="9"/>
        <v>3.8</v>
      </c>
      <c r="Q372" s="4">
        <v>5</v>
      </c>
    </row>
    <row r="373" spans="1:17" ht="30.75" thickBot="1" x14ac:dyDescent="0.3">
      <c r="A373" s="5" t="s">
        <v>2820</v>
      </c>
      <c r="B373" s="4" t="s">
        <v>56</v>
      </c>
      <c r="C373" s="4" t="s">
        <v>56</v>
      </c>
      <c r="D373" s="4" t="s">
        <v>57</v>
      </c>
      <c r="E373" s="4" t="s">
        <v>58</v>
      </c>
      <c r="F373" s="4" t="s">
        <v>56</v>
      </c>
      <c r="G373" s="4" t="s">
        <v>58</v>
      </c>
      <c r="I373" s="4">
        <v>4</v>
      </c>
      <c r="J373" s="4">
        <v>4</v>
      </c>
      <c r="K373" s="4">
        <v>3</v>
      </c>
      <c r="L373" s="4">
        <v>5</v>
      </c>
      <c r="M373" s="4">
        <v>4</v>
      </c>
      <c r="O373" s="32">
        <f t="shared" si="9"/>
        <v>4</v>
      </c>
      <c r="Q373" s="4">
        <v>5</v>
      </c>
    </row>
    <row r="374" spans="1:17" ht="30.75" thickBot="1" x14ac:dyDescent="0.3">
      <c r="A374" s="5" t="s">
        <v>2821</v>
      </c>
      <c r="B374" s="4" t="s">
        <v>56</v>
      </c>
      <c r="C374" s="4" t="s">
        <v>58</v>
      </c>
      <c r="D374" s="4" t="s">
        <v>56</v>
      </c>
      <c r="E374" s="4" t="s">
        <v>58</v>
      </c>
      <c r="F374" s="4" t="s">
        <v>58</v>
      </c>
      <c r="G374" s="4" t="s">
        <v>56</v>
      </c>
      <c r="I374" s="4">
        <v>4</v>
      </c>
      <c r="J374" s="4">
        <v>5</v>
      </c>
      <c r="K374" s="4">
        <v>4</v>
      </c>
      <c r="L374" s="4">
        <v>5</v>
      </c>
      <c r="M374" s="4">
        <v>5</v>
      </c>
      <c r="O374" s="32">
        <f t="shared" si="9"/>
        <v>4.5999999999999996</v>
      </c>
      <c r="Q374" s="4">
        <v>4</v>
      </c>
    </row>
    <row r="375" spans="1:17" ht="30.75" thickBot="1" x14ac:dyDescent="0.3">
      <c r="A375" s="5" t="s">
        <v>2821</v>
      </c>
      <c r="B375" s="4" t="s">
        <v>58</v>
      </c>
      <c r="C375" s="4" t="s">
        <v>56</v>
      </c>
      <c r="D375" s="4" t="s">
        <v>56</v>
      </c>
      <c r="E375" s="4" t="s">
        <v>56</v>
      </c>
      <c r="F375" s="4" t="s">
        <v>58</v>
      </c>
      <c r="G375" s="4" t="s">
        <v>58</v>
      </c>
      <c r="I375" s="4">
        <v>5</v>
      </c>
      <c r="J375" s="4">
        <v>4</v>
      </c>
      <c r="K375" s="4">
        <v>4</v>
      </c>
      <c r="L375" s="4">
        <v>4</v>
      </c>
      <c r="M375" s="4">
        <v>5</v>
      </c>
      <c r="O375" s="32">
        <f t="shared" si="9"/>
        <v>4.4000000000000004</v>
      </c>
      <c r="Q375" s="4">
        <v>5</v>
      </c>
    </row>
    <row r="376" spans="1:17" ht="15.75" thickBot="1" x14ac:dyDescent="0.3">
      <c r="A376" s="5" t="s">
        <v>2822</v>
      </c>
      <c r="B376" s="4" t="s">
        <v>100</v>
      </c>
      <c r="C376" s="4" t="s">
        <v>100</v>
      </c>
      <c r="D376" s="4" t="s">
        <v>100</v>
      </c>
      <c r="E376" s="4" t="s">
        <v>100</v>
      </c>
      <c r="F376" s="4" t="s">
        <v>100</v>
      </c>
      <c r="G376" s="4" t="s">
        <v>57</v>
      </c>
      <c r="I376" s="4">
        <v>2</v>
      </c>
      <c r="J376" s="4">
        <v>2</v>
      </c>
      <c r="K376" s="4">
        <v>2</v>
      </c>
      <c r="L376" s="4">
        <v>2</v>
      </c>
      <c r="M376" s="4">
        <v>2</v>
      </c>
      <c r="O376" s="32">
        <f t="shared" si="9"/>
        <v>2</v>
      </c>
      <c r="Q376" s="4">
        <v>3</v>
      </c>
    </row>
    <row r="377" spans="1:17" ht="15.75" thickBot="1" x14ac:dyDescent="0.3">
      <c r="A377" s="5" t="s">
        <v>2822</v>
      </c>
      <c r="B377" s="4" t="s">
        <v>100</v>
      </c>
      <c r="C377" s="4" t="s">
        <v>100</v>
      </c>
      <c r="D377" s="4" t="s">
        <v>57</v>
      </c>
      <c r="E377" s="4" t="s">
        <v>100</v>
      </c>
      <c r="F377" s="4" t="s">
        <v>100</v>
      </c>
      <c r="G377" s="4" t="s">
        <v>100</v>
      </c>
      <c r="I377" s="4">
        <v>2</v>
      </c>
      <c r="J377" s="4">
        <v>2</v>
      </c>
      <c r="K377" s="4">
        <v>3</v>
      </c>
      <c r="L377" s="4">
        <v>2</v>
      </c>
      <c r="M377" s="4">
        <v>2</v>
      </c>
      <c r="O377" s="32">
        <f t="shared" si="9"/>
        <v>2.2000000000000002</v>
      </c>
      <c r="Q377" s="4">
        <v>2</v>
      </c>
    </row>
    <row r="378" spans="1:17" ht="30.75" thickBot="1" x14ac:dyDescent="0.3">
      <c r="A378" s="5" t="s">
        <v>2823</v>
      </c>
      <c r="B378" s="4" t="s">
        <v>58</v>
      </c>
      <c r="C378" s="4" t="s">
        <v>58</v>
      </c>
      <c r="D378" s="4" t="s">
        <v>58</v>
      </c>
      <c r="E378" s="4" t="s">
        <v>58</v>
      </c>
      <c r="F378" s="4" t="s">
        <v>58</v>
      </c>
      <c r="G378" s="4" t="s">
        <v>58</v>
      </c>
      <c r="I378" s="4">
        <v>5</v>
      </c>
      <c r="J378" s="4">
        <v>5</v>
      </c>
      <c r="K378" s="4">
        <v>5</v>
      </c>
      <c r="L378" s="4">
        <v>5</v>
      </c>
      <c r="M378" s="4">
        <v>5</v>
      </c>
      <c r="O378" s="32">
        <f t="shared" si="9"/>
        <v>5</v>
      </c>
      <c r="Q378" s="4">
        <v>5</v>
      </c>
    </row>
    <row r="379" spans="1:17" ht="30.75" thickBot="1" x14ac:dyDescent="0.3">
      <c r="A379" s="5" t="s">
        <v>2823</v>
      </c>
      <c r="B379" s="4" t="s">
        <v>58</v>
      </c>
      <c r="C379" s="4" t="s">
        <v>58</v>
      </c>
      <c r="D379" s="4" t="s">
        <v>58</v>
      </c>
      <c r="E379" s="4" t="s">
        <v>58</v>
      </c>
      <c r="F379" s="4" t="s">
        <v>58</v>
      </c>
      <c r="G379" s="4" t="s">
        <v>58</v>
      </c>
      <c r="I379" s="4">
        <v>5</v>
      </c>
      <c r="J379" s="4">
        <v>5</v>
      </c>
      <c r="K379" s="4">
        <v>5</v>
      </c>
      <c r="L379" s="4">
        <v>5</v>
      </c>
      <c r="M379" s="4">
        <v>5</v>
      </c>
      <c r="O379" s="32">
        <f t="shared" si="9"/>
        <v>5</v>
      </c>
      <c r="Q379" s="4">
        <v>5</v>
      </c>
    </row>
    <row r="380" spans="1:17" ht="15.75" thickBot="1" x14ac:dyDescent="0.3">
      <c r="A380" s="5" t="s">
        <v>2824</v>
      </c>
      <c r="B380" s="4" t="s">
        <v>57</v>
      </c>
      <c r="C380" s="4" t="s">
        <v>57</v>
      </c>
      <c r="D380" s="4" t="s">
        <v>57</v>
      </c>
      <c r="E380" s="4" t="s">
        <v>57</v>
      </c>
      <c r="F380" s="4" t="s">
        <v>57</v>
      </c>
      <c r="G380" s="4" t="s">
        <v>57</v>
      </c>
      <c r="I380" s="4">
        <v>3</v>
      </c>
      <c r="J380" s="4">
        <v>3</v>
      </c>
      <c r="K380" s="4">
        <v>3</v>
      </c>
      <c r="L380" s="4">
        <v>3</v>
      </c>
      <c r="M380" s="4">
        <v>3</v>
      </c>
      <c r="O380" s="32">
        <f t="shared" si="9"/>
        <v>3</v>
      </c>
      <c r="Q380" s="4">
        <v>3</v>
      </c>
    </row>
    <row r="381" spans="1:17" ht="15.75" thickBot="1" x14ac:dyDescent="0.3">
      <c r="A381" s="5" t="s">
        <v>2824</v>
      </c>
      <c r="B381" s="4" t="s">
        <v>57</v>
      </c>
      <c r="C381" s="4" t="s">
        <v>57</v>
      </c>
      <c r="D381" s="4" t="s">
        <v>57</v>
      </c>
      <c r="E381" s="4" t="s">
        <v>57</v>
      </c>
      <c r="F381" s="4" t="s">
        <v>57</v>
      </c>
      <c r="G381" s="4" t="s">
        <v>57</v>
      </c>
      <c r="I381" s="4">
        <v>3</v>
      </c>
      <c r="J381" s="4">
        <v>3</v>
      </c>
      <c r="K381" s="4">
        <v>3</v>
      </c>
      <c r="L381" s="4">
        <v>3</v>
      </c>
      <c r="M381" s="4">
        <v>3</v>
      </c>
      <c r="O381" s="32">
        <f t="shared" si="9"/>
        <v>3</v>
      </c>
      <c r="Q381" s="4">
        <v>3</v>
      </c>
    </row>
    <row r="382" spans="1:17" ht="30.75" thickBot="1" x14ac:dyDescent="0.3">
      <c r="A382" s="5" t="s">
        <v>2798</v>
      </c>
      <c r="B382" s="4" t="s">
        <v>56</v>
      </c>
      <c r="C382" s="4" t="s">
        <v>56</v>
      </c>
      <c r="D382" s="4" t="s">
        <v>57</v>
      </c>
      <c r="E382" s="4" t="s">
        <v>58</v>
      </c>
      <c r="F382" s="4" t="s">
        <v>57</v>
      </c>
      <c r="G382" s="4" t="s">
        <v>56</v>
      </c>
      <c r="I382" s="4">
        <v>4</v>
      </c>
      <c r="J382" s="4">
        <v>4</v>
      </c>
      <c r="K382" s="4">
        <v>3</v>
      </c>
      <c r="L382" s="4">
        <v>5</v>
      </c>
      <c r="M382" s="4">
        <v>3</v>
      </c>
      <c r="O382" s="32">
        <f t="shared" si="9"/>
        <v>3.8</v>
      </c>
      <c r="Q382" s="4">
        <v>4</v>
      </c>
    </row>
    <row r="383" spans="1:17" ht="30.75" thickBot="1" x14ac:dyDescent="0.3">
      <c r="A383" s="5" t="s">
        <v>2798</v>
      </c>
      <c r="B383" s="4" t="s">
        <v>56</v>
      </c>
      <c r="C383" s="4" t="s">
        <v>58</v>
      </c>
      <c r="D383" s="4" t="s">
        <v>56</v>
      </c>
      <c r="E383" s="4" t="s">
        <v>58</v>
      </c>
      <c r="F383" s="4" t="s">
        <v>57</v>
      </c>
      <c r="G383" s="4" t="s">
        <v>56</v>
      </c>
      <c r="I383" s="4">
        <v>4</v>
      </c>
      <c r="J383" s="4">
        <v>5</v>
      </c>
      <c r="K383" s="4">
        <v>4</v>
      </c>
      <c r="L383" s="4">
        <v>5</v>
      </c>
      <c r="M383" s="4">
        <v>3</v>
      </c>
      <c r="O383" s="32">
        <f t="shared" si="9"/>
        <v>4.2</v>
      </c>
      <c r="Q383" s="4">
        <v>4</v>
      </c>
    </row>
    <row r="384" spans="1:17" ht="15.75" thickBot="1" x14ac:dyDescent="0.3">
      <c r="A384" s="5" t="s">
        <v>2825</v>
      </c>
      <c r="B384" s="4" t="s">
        <v>57</v>
      </c>
      <c r="C384" s="4" t="s">
        <v>57</v>
      </c>
      <c r="D384" s="4" t="s">
        <v>57</v>
      </c>
      <c r="E384" s="4" t="s">
        <v>57</v>
      </c>
      <c r="F384" s="4" t="s">
        <v>57</v>
      </c>
      <c r="G384" s="4" t="s">
        <v>57</v>
      </c>
      <c r="I384" s="4">
        <v>3</v>
      </c>
      <c r="J384" s="4">
        <v>3</v>
      </c>
      <c r="K384" s="4">
        <v>3</v>
      </c>
      <c r="L384" s="4">
        <v>3</v>
      </c>
      <c r="M384" s="4">
        <v>3</v>
      </c>
      <c r="O384" s="32">
        <f t="shared" si="9"/>
        <v>3</v>
      </c>
      <c r="Q384" s="4">
        <v>3</v>
      </c>
    </row>
    <row r="385" spans="1:17" ht="15.75" thickBot="1" x14ac:dyDescent="0.3">
      <c r="A385" s="5" t="s">
        <v>2825</v>
      </c>
      <c r="B385" s="4" t="s">
        <v>57</v>
      </c>
      <c r="C385" s="4" t="s">
        <v>57</v>
      </c>
      <c r="D385" s="4" t="s">
        <v>57</v>
      </c>
      <c r="E385" s="4" t="s">
        <v>57</v>
      </c>
      <c r="F385" s="4" t="s">
        <v>57</v>
      </c>
      <c r="G385" s="4" t="s">
        <v>57</v>
      </c>
      <c r="I385" s="4">
        <v>3</v>
      </c>
      <c r="J385" s="4">
        <v>3</v>
      </c>
      <c r="K385" s="4">
        <v>3</v>
      </c>
      <c r="L385" s="4">
        <v>3</v>
      </c>
      <c r="M385" s="4">
        <v>3</v>
      </c>
      <c r="O385" s="32">
        <f t="shared" si="9"/>
        <v>3</v>
      </c>
      <c r="Q385" s="4">
        <v>3</v>
      </c>
    </row>
    <row r="386" spans="1:17" ht="15.75" thickBot="1" x14ac:dyDescent="0.3">
      <c r="A386" s="5" t="s">
        <v>2826</v>
      </c>
      <c r="B386" s="4" t="s">
        <v>100</v>
      </c>
      <c r="C386" s="4" t="s">
        <v>57</v>
      </c>
      <c r="D386" s="4" t="s">
        <v>100</v>
      </c>
      <c r="E386" s="4" t="s">
        <v>57</v>
      </c>
      <c r="F386" s="4" t="s">
        <v>100</v>
      </c>
      <c r="G386" s="4" t="s">
        <v>57</v>
      </c>
      <c r="I386" s="4">
        <v>2</v>
      </c>
      <c r="J386" s="4">
        <v>3</v>
      </c>
      <c r="K386" s="4">
        <v>2</v>
      </c>
      <c r="L386" s="4">
        <v>3</v>
      </c>
      <c r="M386" s="4">
        <v>2</v>
      </c>
      <c r="O386" s="32">
        <f t="shared" si="9"/>
        <v>2.4</v>
      </c>
      <c r="Q386" s="4">
        <v>3</v>
      </c>
    </row>
    <row r="387" spans="1:17" ht="15.75" thickBot="1" x14ac:dyDescent="0.3">
      <c r="A387" s="5" t="s">
        <v>2826</v>
      </c>
      <c r="B387" s="4" t="s">
        <v>100</v>
      </c>
      <c r="C387" s="4" t="s">
        <v>57</v>
      </c>
      <c r="D387" s="4" t="s">
        <v>56</v>
      </c>
      <c r="E387" s="4" t="s">
        <v>57</v>
      </c>
      <c r="F387" s="4" t="s">
        <v>100</v>
      </c>
      <c r="G387" s="4" t="s">
        <v>57</v>
      </c>
      <c r="I387" s="4">
        <v>2</v>
      </c>
      <c r="J387" s="4">
        <v>3</v>
      </c>
      <c r="K387" s="4">
        <v>4</v>
      </c>
      <c r="L387" s="4">
        <v>3</v>
      </c>
      <c r="M387" s="4">
        <v>2</v>
      </c>
      <c r="O387" s="32">
        <f t="shared" ref="O387:O435" si="10">AVERAGE(I387:M387)</f>
        <v>2.8</v>
      </c>
      <c r="Q387" s="4">
        <v>3</v>
      </c>
    </row>
    <row r="388" spans="1:17" ht="30.75" thickBot="1" x14ac:dyDescent="0.3">
      <c r="A388" s="5" t="s">
        <v>2827</v>
      </c>
      <c r="B388" s="4" t="s">
        <v>56</v>
      </c>
      <c r="C388" s="4" t="s">
        <v>58</v>
      </c>
      <c r="D388" s="4" t="s">
        <v>56</v>
      </c>
      <c r="E388" s="4" t="s">
        <v>58</v>
      </c>
      <c r="F388" s="4" t="s">
        <v>56</v>
      </c>
      <c r="G388" s="4" t="s">
        <v>58</v>
      </c>
      <c r="I388" s="4">
        <v>4</v>
      </c>
      <c r="J388" s="4">
        <v>5</v>
      </c>
      <c r="K388" s="4">
        <v>4</v>
      </c>
      <c r="L388" s="4">
        <v>5</v>
      </c>
      <c r="M388" s="4">
        <v>4</v>
      </c>
      <c r="O388" s="32">
        <f t="shared" si="10"/>
        <v>4.4000000000000004</v>
      </c>
      <c r="Q388" s="4">
        <v>5</v>
      </c>
    </row>
    <row r="389" spans="1:17" ht="30.75" thickBot="1" x14ac:dyDescent="0.3">
      <c r="A389" s="5" t="s">
        <v>2827</v>
      </c>
      <c r="B389" s="4" t="s">
        <v>56</v>
      </c>
      <c r="C389" s="4" t="s">
        <v>58</v>
      </c>
      <c r="D389" s="4" t="s">
        <v>58</v>
      </c>
      <c r="E389" s="4" t="s">
        <v>58</v>
      </c>
      <c r="F389" s="4" t="s">
        <v>56</v>
      </c>
      <c r="G389" s="4" t="s">
        <v>58</v>
      </c>
      <c r="I389" s="4">
        <v>4</v>
      </c>
      <c r="J389" s="4">
        <v>5</v>
      </c>
      <c r="K389" s="4">
        <v>5</v>
      </c>
      <c r="L389" s="4">
        <v>5</v>
      </c>
      <c r="M389" s="4">
        <v>4</v>
      </c>
      <c r="O389" s="32">
        <f t="shared" si="10"/>
        <v>4.5999999999999996</v>
      </c>
      <c r="Q389" s="4">
        <v>5</v>
      </c>
    </row>
    <row r="390" spans="1:17" ht="30.75" thickBot="1" x14ac:dyDescent="0.3">
      <c r="A390" s="5" t="s">
        <v>2828</v>
      </c>
      <c r="B390" s="4" t="s">
        <v>100</v>
      </c>
      <c r="C390" s="4" t="s">
        <v>100</v>
      </c>
      <c r="D390" s="4" t="s">
        <v>101</v>
      </c>
      <c r="E390" s="4" t="s">
        <v>100</v>
      </c>
      <c r="F390" s="4" t="s">
        <v>100</v>
      </c>
      <c r="G390" s="4" t="s">
        <v>101</v>
      </c>
      <c r="I390" s="4">
        <v>2</v>
      </c>
      <c r="J390" s="4">
        <v>2</v>
      </c>
      <c r="K390" s="4">
        <v>1</v>
      </c>
      <c r="L390" s="4">
        <v>2</v>
      </c>
      <c r="M390" s="4">
        <v>2</v>
      </c>
      <c r="O390" s="32">
        <f t="shared" si="10"/>
        <v>1.8</v>
      </c>
      <c r="Q390" s="4">
        <v>1</v>
      </c>
    </row>
    <row r="391" spans="1:17" ht="30.75" thickBot="1" x14ac:dyDescent="0.3">
      <c r="A391" s="5" t="s">
        <v>2828</v>
      </c>
      <c r="B391" s="4" t="s">
        <v>100</v>
      </c>
      <c r="C391" s="4" t="s">
        <v>101</v>
      </c>
      <c r="D391" s="4" t="s">
        <v>100</v>
      </c>
      <c r="E391" s="4" t="s">
        <v>100</v>
      </c>
      <c r="F391" s="4" t="s">
        <v>100</v>
      </c>
      <c r="G391" s="4" t="s">
        <v>101</v>
      </c>
      <c r="I391" s="4">
        <v>2</v>
      </c>
      <c r="J391" s="4">
        <v>1</v>
      </c>
      <c r="K391" s="4">
        <v>2</v>
      </c>
      <c r="L391" s="4">
        <v>2</v>
      </c>
      <c r="M391" s="4">
        <v>2</v>
      </c>
      <c r="O391" s="32">
        <f t="shared" si="10"/>
        <v>1.8</v>
      </c>
      <c r="Q391" s="4">
        <v>1</v>
      </c>
    </row>
    <row r="392" spans="1:17" ht="15.75" thickBot="1" x14ac:dyDescent="0.3">
      <c r="A392" s="5" t="s">
        <v>2829</v>
      </c>
      <c r="B392" s="4" t="s">
        <v>56</v>
      </c>
      <c r="C392" s="4" t="s">
        <v>56</v>
      </c>
      <c r="D392" s="4" t="s">
        <v>56</v>
      </c>
      <c r="E392" s="4" t="s">
        <v>56</v>
      </c>
      <c r="F392" s="4" t="s">
        <v>56</v>
      </c>
      <c r="G392" s="4" t="s">
        <v>56</v>
      </c>
      <c r="I392" s="4">
        <v>4</v>
      </c>
      <c r="J392" s="4">
        <v>4</v>
      </c>
      <c r="K392" s="4">
        <v>4</v>
      </c>
      <c r="L392" s="4">
        <v>4</v>
      </c>
      <c r="M392" s="4">
        <v>4</v>
      </c>
      <c r="O392" s="32">
        <f t="shared" si="10"/>
        <v>4</v>
      </c>
      <c r="Q392" s="4">
        <v>4</v>
      </c>
    </row>
    <row r="393" spans="1:17" ht="15.75" thickBot="1" x14ac:dyDescent="0.3">
      <c r="A393" s="5" t="s">
        <v>2829</v>
      </c>
      <c r="B393" s="4" t="s">
        <v>56</v>
      </c>
      <c r="C393" s="4" t="s">
        <v>56</v>
      </c>
      <c r="D393" s="4" t="s">
        <v>56</v>
      </c>
      <c r="E393" s="4" t="s">
        <v>56</v>
      </c>
      <c r="F393" s="4" t="s">
        <v>56</v>
      </c>
      <c r="G393" s="4" t="s">
        <v>56</v>
      </c>
      <c r="I393" s="4">
        <v>4</v>
      </c>
      <c r="J393" s="4">
        <v>4</v>
      </c>
      <c r="K393" s="4">
        <v>4</v>
      </c>
      <c r="L393" s="4">
        <v>4</v>
      </c>
      <c r="M393" s="4">
        <v>4</v>
      </c>
      <c r="O393" s="32">
        <f t="shared" si="10"/>
        <v>4</v>
      </c>
      <c r="Q393" s="4">
        <v>4</v>
      </c>
    </row>
    <row r="394" spans="1:17" ht="30.75" thickBot="1" x14ac:dyDescent="0.3">
      <c r="A394" s="5" t="s">
        <v>2830</v>
      </c>
      <c r="B394" s="4" t="s">
        <v>56</v>
      </c>
      <c r="C394" s="4" t="s">
        <v>58</v>
      </c>
      <c r="D394" s="4" t="s">
        <v>56</v>
      </c>
      <c r="E394" s="4" t="s">
        <v>58</v>
      </c>
      <c r="F394" s="4" t="s">
        <v>57</v>
      </c>
      <c r="G394" s="4" t="s">
        <v>56</v>
      </c>
      <c r="I394" s="4">
        <v>4</v>
      </c>
      <c r="J394" s="4">
        <v>5</v>
      </c>
      <c r="K394" s="4">
        <v>4</v>
      </c>
      <c r="L394" s="4">
        <v>5</v>
      </c>
      <c r="M394" s="4">
        <v>3</v>
      </c>
      <c r="O394" s="32">
        <f t="shared" si="10"/>
        <v>4.2</v>
      </c>
      <c r="Q394" s="4">
        <v>4</v>
      </c>
    </row>
    <row r="395" spans="1:17" ht="30.75" thickBot="1" x14ac:dyDescent="0.3">
      <c r="A395" s="5" t="s">
        <v>2830</v>
      </c>
      <c r="B395" s="4" t="s">
        <v>56</v>
      </c>
      <c r="C395" s="4" t="s">
        <v>56</v>
      </c>
      <c r="D395" s="4" t="s">
        <v>56</v>
      </c>
      <c r="E395" s="4" t="s">
        <v>56</v>
      </c>
      <c r="F395" s="4" t="s">
        <v>56</v>
      </c>
      <c r="G395" s="4" t="s">
        <v>58</v>
      </c>
      <c r="I395" s="4">
        <v>4</v>
      </c>
      <c r="J395" s="4">
        <v>4</v>
      </c>
      <c r="K395" s="4">
        <v>4</v>
      </c>
      <c r="L395" s="4">
        <v>4</v>
      </c>
      <c r="M395" s="4">
        <v>4</v>
      </c>
      <c r="O395" s="32">
        <f t="shared" si="10"/>
        <v>4</v>
      </c>
      <c r="Q395" s="4">
        <v>5</v>
      </c>
    </row>
    <row r="396" spans="1:17" ht="15.75" thickBot="1" x14ac:dyDescent="0.3">
      <c r="A396" s="5" t="s">
        <v>2831</v>
      </c>
      <c r="B396" s="4" t="s">
        <v>56</v>
      </c>
      <c r="C396" s="4" t="s">
        <v>56</v>
      </c>
      <c r="D396" s="4" t="s">
        <v>56</v>
      </c>
      <c r="E396" s="4" t="s">
        <v>56</v>
      </c>
      <c r="F396" s="4" t="s">
        <v>56</v>
      </c>
      <c r="G396" s="4" t="s">
        <v>56</v>
      </c>
      <c r="I396" s="4">
        <v>4</v>
      </c>
      <c r="J396" s="4">
        <v>4</v>
      </c>
      <c r="K396" s="4">
        <v>4</v>
      </c>
      <c r="L396" s="4">
        <v>4</v>
      </c>
      <c r="M396" s="4">
        <v>4</v>
      </c>
      <c r="O396" s="32">
        <f t="shared" si="10"/>
        <v>4</v>
      </c>
      <c r="Q396" s="4">
        <v>4</v>
      </c>
    </row>
    <row r="397" spans="1:17" ht="15.75" thickBot="1" x14ac:dyDescent="0.3">
      <c r="A397" s="5" t="s">
        <v>2831</v>
      </c>
      <c r="B397" s="4" t="s">
        <v>56</v>
      </c>
      <c r="C397" s="4" t="s">
        <v>56</v>
      </c>
      <c r="D397" s="4" t="s">
        <v>56</v>
      </c>
      <c r="E397" s="4" t="s">
        <v>56</v>
      </c>
      <c r="F397" s="4" t="s">
        <v>56</v>
      </c>
      <c r="G397" s="4" t="s">
        <v>56</v>
      </c>
      <c r="I397" s="4">
        <v>4</v>
      </c>
      <c r="J397" s="4">
        <v>4</v>
      </c>
      <c r="K397" s="4">
        <v>4</v>
      </c>
      <c r="L397" s="4">
        <v>4</v>
      </c>
      <c r="M397" s="4">
        <v>4</v>
      </c>
      <c r="O397" s="32">
        <f t="shared" si="10"/>
        <v>4</v>
      </c>
      <c r="Q397" s="4">
        <v>4</v>
      </c>
    </row>
    <row r="398" spans="1:17" ht="30.75" thickBot="1" x14ac:dyDescent="0.3">
      <c r="A398" s="5" t="s">
        <v>2832</v>
      </c>
      <c r="B398" s="4" t="s">
        <v>56</v>
      </c>
      <c r="C398" s="4" t="s">
        <v>56</v>
      </c>
      <c r="D398" s="4" t="s">
        <v>57</v>
      </c>
      <c r="E398" s="4" t="s">
        <v>58</v>
      </c>
      <c r="F398" s="4" t="s">
        <v>100</v>
      </c>
      <c r="G398" s="4" t="s">
        <v>56</v>
      </c>
      <c r="I398" s="4">
        <v>4</v>
      </c>
      <c r="J398" s="4">
        <v>4</v>
      </c>
      <c r="K398" s="4">
        <v>3</v>
      </c>
      <c r="L398" s="4">
        <v>5</v>
      </c>
      <c r="M398" s="4">
        <v>2</v>
      </c>
      <c r="O398" s="32">
        <f t="shared" si="10"/>
        <v>3.6</v>
      </c>
      <c r="Q398" s="4">
        <v>4</v>
      </c>
    </row>
    <row r="399" spans="1:17" ht="30.75" thickBot="1" x14ac:dyDescent="0.3">
      <c r="A399" s="5" t="s">
        <v>2832</v>
      </c>
      <c r="B399" s="4" t="s">
        <v>56</v>
      </c>
      <c r="C399" s="4" t="s">
        <v>56</v>
      </c>
      <c r="D399" s="4" t="s">
        <v>101</v>
      </c>
      <c r="E399" s="4" t="s">
        <v>57</v>
      </c>
      <c r="F399" s="4" t="s">
        <v>57</v>
      </c>
      <c r="G399" s="4" t="s">
        <v>56</v>
      </c>
      <c r="I399" s="4">
        <v>4</v>
      </c>
      <c r="J399" s="4">
        <v>4</v>
      </c>
      <c r="K399" s="4">
        <v>1</v>
      </c>
      <c r="L399" s="4">
        <v>3</v>
      </c>
      <c r="M399" s="4">
        <v>3</v>
      </c>
      <c r="O399" s="32">
        <f t="shared" si="10"/>
        <v>3</v>
      </c>
      <c r="Q399" s="4">
        <v>4</v>
      </c>
    </row>
    <row r="400" spans="1:17" ht="30.75" thickBot="1" x14ac:dyDescent="0.3">
      <c r="A400" s="5" t="s">
        <v>2833</v>
      </c>
      <c r="B400" s="4" t="s">
        <v>56</v>
      </c>
      <c r="C400" s="4" t="s">
        <v>56</v>
      </c>
      <c r="D400" s="4" t="s">
        <v>56</v>
      </c>
      <c r="E400" s="4" t="s">
        <v>56</v>
      </c>
      <c r="F400" s="4" t="s">
        <v>56</v>
      </c>
      <c r="G400" s="4" t="s">
        <v>58</v>
      </c>
      <c r="I400" s="4">
        <v>4</v>
      </c>
      <c r="J400" s="4">
        <v>4</v>
      </c>
      <c r="K400" s="4">
        <v>4</v>
      </c>
      <c r="L400" s="4">
        <v>4</v>
      </c>
      <c r="M400" s="4">
        <v>4</v>
      </c>
      <c r="O400" s="32">
        <f t="shared" si="10"/>
        <v>4</v>
      </c>
      <c r="Q400" s="4">
        <v>5</v>
      </c>
    </row>
    <row r="401" spans="1:17" ht="30.75" thickBot="1" x14ac:dyDescent="0.3">
      <c r="A401" s="5" t="s">
        <v>2833</v>
      </c>
      <c r="B401" s="4" t="s">
        <v>56</v>
      </c>
      <c r="C401" s="4" t="s">
        <v>56</v>
      </c>
      <c r="D401" s="4" t="s">
        <v>56</v>
      </c>
      <c r="E401" s="4" t="s">
        <v>56</v>
      </c>
      <c r="F401" s="4" t="s">
        <v>56</v>
      </c>
      <c r="G401" s="4" t="s">
        <v>58</v>
      </c>
      <c r="I401" s="4">
        <v>4</v>
      </c>
      <c r="J401" s="4">
        <v>4</v>
      </c>
      <c r="K401" s="4">
        <v>4</v>
      </c>
      <c r="L401" s="4">
        <v>4</v>
      </c>
      <c r="M401" s="4">
        <v>4</v>
      </c>
      <c r="O401" s="32">
        <f t="shared" si="10"/>
        <v>4</v>
      </c>
      <c r="Q401" s="4">
        <v>5</v>
      </c>
    </row>
    <row r="402" spans="1:17" ht="30.75" thickBot="1" x14ac:dyDescent="0.3">
      <c r="A402" s="5" t="s">
        <v>2834</v>
      </c>
      <c r="B402" s="4" t="s">
        <v>58</v>
      </c>
      <c r="C402" s="4" t="s">
        <v>58</v>
      </c>
      <c r="D402" s="4" t="s">
        <v>58</v>
      </c>
      <c r="E402" s="4" t="s">
        <v>58</v>
      </c>
      <c r="F402" s="4" t="s">
        <v>58</v>
      </c>
      <c r="G402" s="4" t="s">
        <v>56</v>
      </c>
      <c r="I402" s="4">
        <v>5</v>
      </c>
      <c r="J402" s="4">
        <v>5</v>
      </c>
      <c r="K402" s="4">
        <v>5</v>
      </c>
      <c r="L402" s="4">
        <v>5</v>
      </c>
      <c r="M402" s="4">
        <v>5</v>
      </c>
      <c r="O402" s="32">
        <f t="shared" si="10"/>
        <v>5</v>
      </c>
      <c r="Q402" s="4">
        <v>4</v>
      </c>
    </row>
    <row r="403" spans="1:17" ht="30.75" thickBot="1" x14ac:dyDescent="0.3">
      <c r="A403" s="5" t="s">
        <v>2834</v>
      </c>
      <c r="B403" s="4" t="s">
        <v>58</v>
      </c>
      <c r="C403" s="4" t="s">
        <v>56</v>
      </c>
      <c r="D403" s="4" t="s">
        <v>58</v>
      </c>
      <c r="E403" s="4" t="s">
        <v>58</v>
      </c>
      <c r="F403" s="4" t="s">
        <v>58</v>
      </c>
      <c r="G403" s="4" t="s">
        <v>58</v>
      </c>
      <c r="I403" s="4">
        <v>5</v>
      </c>
      <c r="J403" s="4">
        <v>4</v>
      </c>
      <c r="K403" s="4">
        <v>5</v>
      </c>
      <c r="L403" s="4">
        <v>5</v>
      </c>
      <c r="M403" s="4">
        <v>5</v>
      </c>
      <c r="O403" s="32">
        <f t="shared" si="10"/>
        <v>4.8</v>
      </c>
      <c r="Q403" s="4">
        <v>5</v>
      </c>
    </row>
    <row r="404" spans="1:17" ht="30.75" thickBot="1" x14ac:dyDescent="0.3">
      <c r="A404" s="5" t="s">
        <v>2799</v>
      </c>
      <c r="B404" s="4" t="s">
        <v>56</v>
      </c>
      <c r="C404" s="4" t="s">
        <v>58</v>
      </c>
      <c r="D404" s="4" t="s">
        <v>58</v>
      </c>
      <c r="E404" s="4" t="s">
        <v>56</v>
      </c>
      <c r="F404" s="4" t="s">
        <v>58</v>
      </c>
      <c r="G404" s="4" t="s">
        <v>58</v>
      </c>
      <c r="I404" s="4">
        <v>4</v>
      </c>
      <c r="J404" s="4">
        <v>5</v>
      </c>
      <c r="K404" s="4">
        <v>5</v>
      </c>
      <c r="L404" s="4">
        <v>4</v>
      </c>
      <c r="M404" s="4">
        <v>5</v>
      </c>
      <c r="O404" s="32">
        <f t="shared" si="10"/>
        <v>4.5999999999999996</v>
      </c>
      <c r="Q404" s="4">
        <v>5</v>
      </c>
    </row>
    <row r="405" spans="1:17" ht="30.75" thickBot="1" x14ac:dyDescent="0.3">
      <c r="A405" s="5" t="s">
        <v>2799</v>
      </c>
      <c r="B405" s="4" t="s">
        <v>56</v>
      </c>
      <c r="C405" s="4" t="s">
        <v>58</v>
      </c>
      <c r="D405" s="4" t="s">
        <v>58</v>
      </c>
      <c r="E405" s="4" t="s">
        <v>58</v>
      </c>
      <c r="F405" s="4" t="s">
        <v>56</v>
      </c>
      <c r="G405" s="4" t="s">
        <v>58</v>
      </c>
      <c r="I405" s="4">
        <v>4</v>
      </c>
      <c r="J405" s="4">
        <v>5</v>
      </c>
      <c r="K405" s="4">
        <v>5</v>
      </c>
      <c r="L405" s="4">
        <v>5</v>
      </c>
      <c r="M405" s="4">
        <v>4</v>
      </c>
      <c r="O405" s="32">
        <f t="shared" si="10"/>
        <v>4.5999999999999996</v>
      </c>
      <c r="Q405" s="4">
        <v>5</v>
      </c>
    </row>
    <row r="406" spans="1:17" ht="30.75" thickBot="1" x14ac:dyDescent="0.3">
      <c r="A406" s="5" t="s">
        <v>2835</v>
      </c>
      <c r="B406" s="4" t="s">
        <v>58</v>
      </c>
      <c r="C406" s="4" t="s">
        <v>56</v>
      </c>
      <c r="D406" s="4" t="s">
        <v>58</v>
      </c>
      <c r="E406" s="4" t="s">
        <v>56</v>
      </c>
      <c r="F406" s="4" t="s">
        <v>58</v>
      </c>
      <c r="G406" s="4" t="s">
        <v>56</v>
      </c>
      <c r="I406" s="4">
        <v>5</v>
      </c>
      <c r="J406" s="4">
        <v>4</v>
      </c>
      <c r="K406" s="4">
        <v>5</v>
      </c>
      <c r="L406" s="4">
        <v>4</v>
      </c>
      <c r="M406" s="4">
        <v>5</v>
      </c>
      <c r="O406" s="32">
        <f t="shared" si="10"/>
        <v>4.5999999999999996</v>
      </c>
      <c r="Q406" s="4">
        <v>4</v>
      </c>
    </row>
    <row r="407" spans="1:17" ht="30.75" thickBot="1" x14ac:dyDescent="0.3">
      <c r="A407" s="5" t="s">
        <v>2835</v>
      </c>
      <c r="B407" s="4" t="s">
        <v>56</v>
      </c>
      <c r="C407" s="4" t="s">
        <v>58</v>
      </c>
      <c r="D407" s="4" t="s">
        <v>56</v>
      </c>
      <c r="E407" s="4" t="s">
        <v>58</v>
      </c>
      <c r="F407" s="4" t="s">
        <v>56</v>
      </c>
      <c r="G407" s="4" t="s">
        <v>58</v>
      </c>
      <c r="I407" s="4">
        <v>4</v>
      </c>
      <c r="J407" s="4">
        <v>5</v>
      </c>
      <c r="K407" s="4">
        <v>4</v>
      </c>
      <c r="L407" s="4">
        <v>5</v>
      </c>
      <c r="M407" s="4">
        <v>4</v>
      </c>
      <c r="O407" s="32">
        <f t="shared" si="10"/>
        <v>4.4000000000000004</v>
      </c>
      <c r="Q407" s="4">
        <v>5</v>
      </c>
    </row>
    <row r="408" spans="1:17" ht="30.75" thickBot="1" x14ac:dyDescent="0.3">
      <c r="A408" s="5" t="s">
        <v>2837</v>
      </c>
      <c r="B408" s="4" t="s">
        <v>58</v>
      </c>
      <c r="C408" s="4" t="s">
        <v>56</v>
      </c>
      <c r="D408" s="4" t="s">
        <v>58</v>
      </c>
      <c r="E408" s="4" t="s">
        <v>56</v>
      </c>
      <c r="F408" s="4" t="s">
        <v>58</v>
      </c>
      <c r="G408" s="4" t="s">
        <v>56</v>
      </c>
      <c r="I408" s="4">
        <v>5</v>
      </c>
      <c r="J408" s="4">
        <v>4</v>
      </c>
      <c r="K408" s="4">
        <v>5</v>
      </c>
      <c r="L408" s="4">
        <v>4</v>
      </c>
      <c r="M408" s="4">
        <v>5</v>
      </c>
      <c r="O408" s="32">
        <f t="shared" si="10"/>
        <v>4.5999999999999996</v>
      </c>
      <c r="Q408" s="4">
        <v>4</v>
      </c>
    </row>
    <row r="409" spans="1:17" ht="30.75" thickBot="1" x14ac:dyDescent="0.3">
      <c r="A409" s="5" t="s">
        <v>2837</v>
      </c>
      <c r="B409" s="4" t="s">
        <v>58</v>
      </c>
      <c r="C409" s="4" t="s">
        <v>56</v>
      </c>
      <c r="D409" s="4" t="s">
        <v>58</v>
      </c>
      <c r="E409" s="4" t="s">
        <v>56</v>
      </c>
      <c r="F409" s="4" t="s">
        <v>58</v>
      </c>
      <c r="G409" s="4" t="s">
        <v>56</v>
      </c>
      <c r="I409" s="4">
        <v>5</v>
      </c>
      <c r="J409" s="4">
        <v>4</v>
      </c>
      <c r="K409" s="4">
        <v>5</v>
      </c>
      <c r="L409" s="4">
        <v>4</v>
      </c>
      <c r="M409" s="4">
        <v>5</v>
      </c>
      <c r="O409" s="32">
        <f t="shared" si="10"/>
        <v>4.5999999999999996</v>
      </c>
      <c r="Q409" s="4">
        <v>4</v>
      </c>
    </row>
    <row r="410" spans="1:17" ht="30.75" thickBot="1" x14ac:dyDescent="0.3">
      <c r="A410" s="5" t="s">
        <v>2838</v>
      </c>
      <c r="B410" s="4" t="s">
        <v>56</v>
      </c>
      <c r="C410" s="4" t="s">
        <v>58</v>
      </c>
      <c r="D410" s="4" t="s">
        <v>56</v>
      </c>
      <c r="E410" s="4" t="s">
        <v>56</v>
      </c>
      <c r="F410" s="4" t="s">
        <v>58</v>
      </c>
      <c r="G410" s="4" t="s">
        <v>56</v>
      </c>
      <c r="I410" s="4">
        <v>4</v>
      </c>
      <c r="J410" s="4">
        <v>5</v>
      </c>
      <c r="K410" s="4">
        <v>4</v>
      </c>
      <c r="L410" s="4">
        <v>4</v>
      </c>
      <c r="M410" s="4">
        <v>5</v>
      </c>
      <c r="O410" s="32">
        <f t="shared" si="10"/>
        <v>4.4000000000000004</v>
      </c>
      <c r="Q410" s="4">
        <v>4</v>
      </c>
    </row>
    <row r="411" spans="1:17" ht="30.75" thickBot="1" x14ac:dyDescent="0.3">
      <c r="A411" s="5" t="s">
        <v>2838</v>
      </c>
      <c r="B411" s="4" t="s">
        <v>56</v>
      </c>
      <c r="C411" s="4" t="s">
        <v>58</v>
      </c>
      <c r="D411" s="4" t="s">
        <v>56</v>
      </c>
      <c r="E411" s="4" t="s">
        <v>57</v>
      </c>
      <c r="F411" s="4" t="s">
        <v>56</v>
      </c>
      <c r="G411" s="4" t="s">
        <v>58</v>
      </c>
      <c r="I411" s="4">
        <v>4</v>
      </c>
      <c r="J411" s="4">
        <v>5</v>
      </c>
      <c r="K411" s="4">
        <v>4</v>
      </c>
      <c r="L411" s="4">
        <v>3</v>
      </c>
      <c r="M411" s="4">
        <v>4</v>
      </c>
      <c r="O411" s="32">
        <f t="shared" si="10"/>
        <v>4</v>
      </c>
      <c r="Q411" s="4">
        <v>5</v>
      </c>
    </row>
    <row r="412" spans="1:17" ht="30.75" thickBot="1" x14ac:dyDescent="0.3">
      <c r="A412" s="5" t="s">
        <v>2840</v>
      </c>
      <c r="B412" s="4" t="s">
        <v>58</v>
      </c>
      <c r="C412" s="4" t="s">
        <v>58</v>
      </c>
      <c r="D412" s="4" t="s">
        <v>58</v>
      </c>
      <c r="E412" s="4" t="s">
        <v>58</v>
      </c>
      <c r="F412" s="4" t="s">
        <v>58</v>
      </c>
      <c r="G412" s="4" t="s">
        <v>58</v>
      </c>
      <c r="I412" s="4">
        <v>5</v>
      </c>
      <c r="J412" s="4">
        <v>5</v>
      </c>
      <c r="K412" s="4">
        <v>5</v>
      </c>
      <c r="L412" s="4">
        <v>5</v>
      </c>
      <c r="M412" s="4">
        <v>5</v>
      </c>
      <c r="O412" s="32">
        <f t="shared" si="10"/>
        <v>5</v>
      </c>
      <c r="Q412" s="4">
        <v>5</v>
      </c>
    </row>
    <row r="413" spans="1:17" ht="30.75" thickBot="1" x14ac:dyDescent="0.3">
      <c r="A413" s="5" t="s">
        <v>2840</v>
      </c>
      <c r="B413" s="4" t="s">
        <v>58</v>
      </c>
      <c r="C413" s="4" t="s">
        <v>58</v>
      </c>
      <c r="D413" s="4" t="s">
        <v>58</v>
      </c>
      <c r="E413" s="4" t="s">
        <v>58</v>
      </c>
      <c r="F413" s="4" t="s">
        <v>58</v>
      </c>
      <c r="G413" s="4" t="s">
        <v>58</v>
      </c>
      <c r="I413" s="4">
        <v>5</v>
      </c>
      <c r="J413" s="4">
        <v>5</v>
      </c>
      <c r="K413" s="4">
        <v>5</v>
      </c>
      <c r="L413" s="4">
        <v>5</v>
      </c>
      <c r="M413" s="4">
        <v>5</v>
      </c>
      <c r="O413" s="32">
        <f t="shared" si="10"/>
        <v>5</v>
      </c>
      <c r="Q413" s="4">
        <v>5</v>
      </c>
    </row>
    <row r="414" spans="1:17" ht="30.75" thickBot="1" x14ac:dyDescent="0.3">
      <c r="A414" s="5" t="s">
        <v>2841</v>
      </c>
      <c r="B414" s="4" t="s">
        <v>56</v>
      </c>
      <c r="C414" s="4" t="s">
        <v>58</v>
      </c>
      <c r="D414" s="4" t="s">
        <v>58</v>
      </c>
      <c r="E414" s="4" t="s">
        <v>56</v>
      </c>
      <c r="F414" s="4" t="s">
        <v>58</v>
      </c>
      <c r="G414" s="4" t="s">
        <v>56</v>
      </c>
      <c r="I414" s="4">
        <v>4</v>
      </c>
      <c r="J414" s="4">
        <v>5</v>
      </c>
      <c r="K414" s="4">
        <v>5</v>
      </c>
      <c r="L414" s="4">
        <v>4</v>
      </c>
      <c r="M414" s="4">
        <v>5</v>
      </c>
      <c r="O414" s="32">
        <f t="shared" si="10"/>
        <v>4.5999999999999996</v>
      </c>
      <c r="Q414" s="4">
        <v>4</v>
      </c>
    </row>
    <row r="415" spans="1:17" ht="30.75" thickBot="1" x14ac:dyDescent="0.3">
      <c r="A415" s="5" t="s">
        <v>2841</v>
      </c>
      <c r="B415" s="4" t="s">
        <v>56</v>
      </c>
      <c r="C415" s="4" t="s">
        <v>58</v>
      </c>
      <c r="D415" s="4" t="s">
        <v>58</v>
      </c>
      <c r="E415" s="4" t="s">
        <v>56</v>
      </c>
      <c r="F415" s="4" t="s">
        <v>58</v>
      </c>
      <c r="G415" s="4" t="s">
        <v>58</v>
      </c>
      <c r="I415" s="4">
        <v>4</v>
      </c>
      <c r="J415" s="4">
        <v>5</v>
      </c>
      <c r="K415" s="4">
        <v>5</v>
      </c>
      <c r="L415" s="4">
        <v>4</v>
      </c>
      <c r="M415" s="4">
        <v>5</v>
      </c>
      <c r="O415" s="32">
        <f t="shared" si="10"/>
        <v>4.5999999999999996</v>
      </c>
      <c r="Q415" s="4">
        <v>5</v>
      </c>
    </row>
    <row r="416" spans="1:17" ht="30.75" thickBot="1" x14ac:dyDescent="0.3">
      <c r="A416" s="5" t="s">
        <v>2842</v>
      </c>
      <c r="B416" s="4" t="s">
        <v>58</v>
      </c>
      <c r="C416" s="4" t="s">
        <v>56</v>
      </c>
      <c r="D416" s="4" t="s">
        <v>58</v>
      </c>
      <c r="E416" s="4" t="s">
        <v>58</v>
      </c>
      <c r="F416" s="4" t="s">
        <v>56</v>
      </c>
      <c r="G416" s="4" t="s">
        <v>58</v>
      </c>
      <c r="I416" s="4">
        <v>5</v>
      </c>
      <c r="J416" s="4">
        <v>4</v>
      </c>
      <c r="K416" s="4">
        <v>5</v>
      </c>
      <c r="L416" s="4">
        <v>5</v>
      </c>
      <c r="M416" s="4">
        <v>4</v>
      </c>
      <c r="O416" s="32">
        <f t="shared" si="10"/>
        <v>4.5999999999999996</v>
      </c>
      <c r="Q416" s="4">
        <v>5</v>
      </c>
    </row>
    <row r="417" spans="1:17" ht="30.75" thickBot="1" x14ac:dyDescent="0.3">
      <c r="A417" s="5" t="s">
        <v>2842</v>
      </c>
      <c r="B417" s="4" t="s">
        <v>58</v>
      </c>
      <c r="C417" s="4" t="s">
        <v>56</v>
      </c>
      <c r="D417" s="4" t="s">
        <v>58</v>
      </c>
      <c r="E417" s="4" t="s">
        <v>56</v>
      </c>
      <c r="F417" s="4" t="s">
        <v>58</v>
      </c>
      <c r="G417" s="4" t="s">
        <v>56</v>
      </c>
      <c r="I417" s="4">
        <v>5</v>
      </c>
      <c r="J417" s="4">
        <v>4</v>
      </c>
      <c r="K417" s="4">
        <v>5</v>
      </c>
      <c r="L417" s="4">
        <v>4</v>
      </c>
      <c r="M417" s="4">
        <v>5</v>
      </c>
      <c r="O417" s="32">
        <f t="shared" si="10"/>
        <v>4.5999999999999996</v>
      </c>
      <c r="Q417" s="4">
        <v>4</v>
      </c>
    </row>
    <row r="418" spans="1:17" ht="30.75" thickBot="1" x14ac:dyDescent="0.3">
      <c r="A418" s="5" t="s">
        <v>2800</v>
      </c>
      <c r="B418" s="4" t="s">
        <v>56</v>
      </c>
      <c r="C418" s="4" t="s">
        <v>58</v>
      </c>
      <c r="D418" s="4" t="s">
        <v>58</v>
      </c>
      <c r="E418" s="4" t="s">
        <v>56</v>
      </c>
      <c r="F418" s="4" t="s">
        <v>56</v>
      </c>
      <c r="G418" s="4" t="s">
        <v>58</v>
      </c>
      <c r="I418" s="4">
        <v>4</v>
      </c>
      <c r="J418" s="4">
        <v>5</v>
      </c>
      <c r="K418" s="4">
        <v>5</v>
      </c>
      <c r="L418" s="4">
        <v>4</v>
      </c>
      <c r="M418" s="4">
        <v>4</v>
      </c>
      <c r="O418" s="32">
        <f t="shared" si="10"/>
        <v>4.4000000000000004</v>
      </c>
      <c r="Q418" s="4">
        <v>5</v>
      </c>
    </row>
    <row r="419" spans="1:17" ht="30.75" thickBot="1" x14ac:dyDescent="0.3">
      <c r="A419" s="5" t="s">
        <v>2800</v>
      </c>
      <c r="B419" s="4" t="s">
        <v>56</v>
      </c>
      <c r="C419" s="4" t="s">
        <v>58</v>
      </c>
      <c r="D419" s="4" t="s">
        <v>58</v>
      </c>
      <c r="E419" s="4" t="s">
        <v>58</v>
      </c>
      <c r="F419" s="4" t="s">
        <v>56</v>
      </c>
      <c r="G419" s="4" t="s">
        <v>56</v>
      </c>
      <c r="I419" s="4">
        <v>4</v>
      </c>
      <c r="J419" s="4">
        <v>5</v>
      </c>
      <c r="K419" s="4">
        <v>5</v>
      </c>
      <c r="L419" s="4">
        <v>5</v>
      </c>
      <c r="M419" s="4">
        <v>4</v>
      </c>
      <c r="O419" s="32">
        <f t="shared" si="10"/>
        <v>4.5999999999999996</v>
      </c>
      <c r="Q419" s="4">
        <v>4</v>
      </c>
    </row>
    <row r="420" spans="1:17" ht="30.75" thickBot="1" x14ac:dyDescent="0.3">
      <c r="A420" s="5" t="s">
        <v>2845</v>
      </c>
      <c r="B420" s="4" t="s">
        <v>58</v>
      </c>
      <c r="C420" s="4" t="s">
        <v>58</v>
      </c>
      <c r="D420" s="4" t="s">
        <v>58</v>
      </c>
      <c r="E420" s="4" t="s">
        <v>58</v>
      </c>
      <c r="F420" s="4" t="s">
        <v>58</v>
      </c>
      <c r="G420" s="4" t="s">
        <v>58</v>
      </c>
      <c r="I420" s="4">
        <v>5</v>
      </c>
      <c r="J420" s="4">
        <v>5</v>
      </c>
      <c r="K420" s="4">
        <v>5</v>
      </c>
      <c r="L420" s="4">
        <v>5</v>
      </c>
      <c r="M420" s="4">
        <v>5</v>
      </c>
      <c r="O420" s="32">
        <f t="shared" si="10"/>
        <v>5</v>
      </c>
      <c r="Q420" s="4">
        <v>5</v>
      </c>
    </row>
    <row r="421" spans="1:17" ht="30.75" thickBot="1" x14ac:dyDescent="0.3">
      <c r="A421" s="5" t="s">
        <v>2845</v>
      </c>
      <c r="B421" s="4" t="s">
        <v>58</v>
      </c>
      <c r="C421" s="4" t="s">
        <v>58</v>
      </c>
      <c r="D421" s="4" t="s">
        <v>58</v>
      </c>
      <c r="E421" s="4" t="s">
        <v>58</v>
      </c>
      <c r="F421" s="4" t="s">
        <v>58</v>
      </c>
      <c r="G421" s="4" t="s">
        <v>58</v>
      </c>
      <c r="I421" s="4">
        <v>5</v>
      </c>
      <c r="J421" s="4">
        <v>5</v>
      </c>
      <c r="K421" s="4">
        <v>5</v>
      </c>
      <c r="L421" s="4">
        <v>5</v>
      </c>
      <c r="M421" s="4">
        <v>5</v>
      </c>
      <c r="O421" s="32">
        <f t="shared" si="10"/>
        <v>5</v>
      </c>
      <c r="Q421" s="4">
        <v>5</v>
      </c>
    </row>
    <row r="422" spans="1:17" ht="30.75" thickBot="1" x14ac:dyDescent="0.3">
      <c r="A422" s="5" t="s">
        <v>2846</v>
      </c>
      <c r="B422" s="4" t="s">
        <v>58</v>
      </c>
      <c r="C422" s="4" t="s">
        <v>56</v>
      </c>
      <c r="D422" s="4" t="s">
        <v>58</v>
      </c>
      <c r="E422" s="4" t="s">
        <v>58</v>
      </c>
      <c r="F422" s="4" t="s">
        <v>58</v>
      </c>
      <c r="G422" s="4" t="s">
        <v>58</v>
      </c>
      <c r="I422" s="4">
        <v>5</v>
      </c>
      <c r="J422" s="4">
        <v>4</v>
      </c>
      <c r="K422" s="4">
        <v>5</v>
      </c>
      <c r="L422" s="4">
        <v>5</v>
      </c>
      <c r="M422" s="4">
        <v>5</v>
      </c>
      <c r="O422" s="32">
        <f t="shared" si="10"/>
        <v>4.8</v>
      </c>
      <c r="Q422" s="4">
        <v>5</v>
      </c>
    </row>
    <row r="423" spans="1:17" ht="30.75" thickBot="1" x14ac:dyDescent="0.3">
      <c r="A423" s="5" t="s">
        <v>2846</v>
      </c>
      <c r="B423" s="4" t="s">
        <v>58</v>
      </c>
      <c r="C423" s="4" t="s">
        <v>56</v>
      </c>
      <c r="D423" s="4" t="s">
        <v>58</v>
      </c>
      <c r="E423" s="4" t="s">
        <v>58</v>
      </c>
      <c r="F423" s="4" t="s">
        <v>58</v>
      </c>
      <c r="G423" s="4" t="s">
        <v>58</v>
      </c>
      <c r="I423" s="4">
        <v>5</v>
      </c>
      <c r="J423" s="4">
        <v>4</v>
      </c>
      <c r="K423" s="4">
        <v>5</v>
      </c>
      <c r="L423" s="4">
        <v>5</v>
      </c>
      <c r="M423" s="4">
        <v>5</v>
      </c>
      <c r="O423" s="32">
        <f t="shared" si="10"/>
        <v>4.8</v>
      </c>
      <c r="Q423" s="4">
        <v>5</v>
      </c>
    </row>
    <row r="424" spans="1:17" ht="30.75" thickBot="1" x14ac:dyDescent="0.3">
      <c r="A424" s="5" t="s">
        <v>2847</v>
      </c>
      <c r="B424" s="4" t="s">
        <v>56</v>
      </c>
      <c r="C424" s="4" t="s">
        <v>58</v>
      </c>
      <c r="D424" s="4" t="s">
        <v>56</v>
      </c>
      <c r="E424" s="4" t="s">
        <v>58</v>
      </c>
      <c r="F424" s="4" t="s">
        <v>57</v>
      </c>
      <c r="G424" s="4" t="s">
        <v>58</v>
      </c>
      <c r="I424" s="4">
        <v>4</v>
      </c>
      <c r="J424" s="4">
        <v>5</v>
      </c>
      <c r="K424" s="4">
        <v>4</v>
      </c>
      <c r="L424" s="4">
        <v>5</v>
      </c>
      <c r="M424" s="4">
        <v>3</v>
      </c>
      <c r="O424" s="32">
        <f t="shared" si="10"/>
        <v>4.2</v>
      </c>
      <c r="Q424" s="4">
        <v>5</v>
      </c>
    </row>
    <row r="425" spans="1:17" ht="30.75" thickBot="1" x14ac:dyDescent="0.3">
      <c r="A425" s="5" t="s">
        <v>2847</v>
      </c>
      <c r="B425" s="4" t="s">
        <v>56</v>
      </c>
      <c r="C425" s="4" t="s">
        <v>58</v>
      </c>
      <c r="D425" s="4" t="s">
        <v>56</v>
      </c>
      <c r="E425" s="4" t="s">
        <v>58</v>
      </c>
      <c r="F425" s="4" t="s">
        <v>57</v>
      </c>
      <c r="G425" s="4" t="s">
        <v>58</v>
      </c>
      <c r="I425" s="4">
        <v>4</v>
      </c>
      <c r="J425" s="4">
        <v>5</v>
      </c>
      <c r="K425" s="4">
        <v>4</v>
      </c>
      <c r="L425" s="4">
        <v>5</v>
      </c>
      <c r="M425" s="4">
        <v>3</v>
      </c>
      <c r="O425" s="32">
        <f t="shared" si="10"/>
        <v>4.2</v>
      </c>
      <c r="Q425" s="4">
        <v>5</v>
      </c>
    </row>
    <row r="426" spans="1:17" ht="30.75" thickBot="1" x14ac:dyDescent="0.3">
      <c r="A426" s="5" t="s">
        <v>2848</v>
      </c>
      <c r="B426" s="4" t="s">
        <v>58</v>
      </c>
      <c r="C426" s="4" t="s">
        <v>56</v>
      </c>
      <c r="D426" s="4" t="s">
        <v>58</v>
      </c>
      <c r="E426" s="4" t="s">
        <v>58</v>
      </c>
      <c r="F426" s="4" t="s">
        <v>56</v>
      </c>
      <c r="G426" s="4" t="s">
        <v>56</v>
      </c>
      <c r="I426" s="4">
        <v>5</v>
      </c>
      <c r="J426" s="4">
        <v>4</v>
      </c>
      <c r="K426" s="4">
        <v>5</v>
      </c>
      <c r="L426" s="4">
        <v>5</v>
      </c>
      <c r="M426" s="4">
        <v>4</v>
      </c>
      <c r="O426" s="32">
        <f t="shared" si="10"/>
        <v>4.5999999999999996</v>
      </c>
      <c r="Q426" s="4">
        <v>4</v>
      </c>
    </row>
    <row r="427" spans="1:17" ht="30.75" thickBot="1" x14ac:dyDescent="0.3">
      <c r="A427" s="5" t="s">
        <v>2848</v>
      </c>
      <c r="B427" s="4" t="s">
        <v>58</v>
      </c>
      <c r="C427" s="4" t="s">
        <v>58</v>
      </c>
      <c r="D427" s="4" t="s">
        <v>58</v>
      </c>
      <c r="E427" s="4" t="s">
        <v>56</v>
      </c>
      <c r="F427" s="4" t="s">
        <v>58</v>
      </c>
      <c r="G427" s="4" t="s">
        <v>58</v>
      </c>
      <c r="I427" s="4">
        <v>5</v>
      </c>
      <c r="J427" s="4">
        <v>5</v>
      </c>
      <c r="K427" s="4">
        <v>5</v>
      </c>
      <c r="L427" s="4">
        <v>4</v>
      </c>
      <c r="M427" s="4">
        <v>5</v>
      </c>
      <c r="O427" s="32">
        <f t="shared" si="10"/>
        <v>4.8</v>
      </c>
      <c r="Q427" s="4">
        <v>5</v>
      </c>
    </row>
    <row r="428" spans="1:17" ht="15.75" thickBot="1" x14ac:dyDescent="0.3">
      <c r="A428" s="5" t="s">
        <v>2801</v>
      </c>
      <c r="B428" s="4" t="s">
        <v>56</v>
      </c>
      <c r="C428" s="4" t="s">
        <v>56</v>
      </c>
      <c r="D428" s="4" t="s">
        <v>56</v>
      </c>
      <c r="E428" s="4" t="s">
        <v>56</v>
      </c>
      <c r="F428" s="4" t="s">
        <v>56</v>
      </c>
      <c r="G428" s="4" t="s">
        <v>56</v>
      </c>
      <c r="I428" s="4">
        <v>4</v>
      </c>
      <c r="J428" s="4">
        <v>4</v>
      </c>
      <c r="K428" s="4">
        <v>4</v>
      </c>
      <c r="L428" s="4">
        <v>4</v>
      </c>
      <c r="M428" s="4">
        <v>4</v>
      </c>
      <c r="O428" s="32">
        <f t="shared" si="10"/>
        <v>4</v>
      </c>
      <c r="Q428" s="4">
        <v>4</v>
      </c>
    </row>
    <row r="429" spans="1:17" ht="15.75" thickBot="1" x14ac:dyDescent="0.3">
      <c r="A429" s="5" t="s">
        <v>2801</v>
      </c>
      <c r="B429" s="4" t="s">
        <v>56</v>
      </c>
      <c r="C429" s="4" t="s">
        <v>56</v>
      </c>
      <c r="D429" s="4" t="s">
        <v>56</v>
      </c>
      <c r="E429" s="4" t="s">
        <v>56</v>
      </c>
      <c r="F429" s="4" t="s">
        <v>56</v>
      </c>
      <c r="G429" s="4" t="s">
        <v>56</v>
      </c>
      <c r="I429" s="4">
        <v>4</v>
      </c>
      <c r="J429" s="4">
        <v>4</v>
      </c>
      <c r="K429" s="4">
        <v>4</v>
      </c>
      <c r="L429" s="4">
        <v>4</v>
      </c>
      <c r="M429" s="4">
        <v>4</v>
      </c>
      <c r="O429" s="32">
        <f t="shared" si="10"/>
        <v>4</v>
      </c>
      <c r="Q429" s="4">
        <v>4</v>
      </c>
    </row>
    <row r="430" spans="1:17" ht="30.75" thickBot="1" x14ac:dyDescent="0.3">
      <c r="A430" s="5" t="s">
        <v>2802</v>
      </c>
      <c r="B430" s="4" t="s">
        <v>56</v>
      </c>
      <c r="C430" s="4" t="s">
        <v>56</v>
      </c>
      <c r="D430" s="4" t="s">
        <v>56</v>
      </c>
      <c r="E430" s="4" t="s">
        <v>58</v>
      </c>
      <c r="F430" s="4" t="s">
        <v>56</v>
      </c>
      <c r="G430" s="4" t="s">
        <v>58</v>
      </c>
      <c r="I430" s="4">
        <v>4</v>
      </c>
      <c r="J430" s="4">
        <v>4</v>
      </c>
      <c r="K430" s="4">
        <v>4</v>
      </c>
      <c r="L430" s="4">
        <v>5</v>
      </c>
      <c r="M430" s="4">
        <v>4</v>
      </c>
      <c r="O430" s="32">
        <f t="shared" si="10"/>
        <v>4.2</v>
      </c>
      <c r="Q430" s="4">
        <v>5</v>
      </c>
    </row>
    <row r="431" spans="1:17" ht="30.75" thickBot="1" x14ac:dyDescent="0.3">
      <c r="A431" s="5" t="s">
        <v>2802</v>
      </c>
      <c r="B431" s="4" t="s">
        <v>56</v>
      </c>
      <c r="C431" s="4" t="s">
        <v>56</v>
      </c>
      <c r="D431" s="4" t="s">
        <v>56</v>
      </c>
      <c r="E431" s="4" t="s">
        <v>58</v>
      </c>
      <c r="F431" s="4" t="s">
        <v>56</v>
      </c>
      <c r="G431" s="4" t="s">
        <v>56</v>
      </c>
      <c r="I431" s="4">
        <v>4</v>
      </c>
      <c r="J431" s="4">
        <v>4</v>
      </c>
      <c r="K431" s="4">
        <v>4</v>
      </c>
      <c r="L431" s="4">
        <v>5</v>
      </c>
      <c r="M431" s="4">
        <v>4</v>
      </c>
      <c r="O431" s="32">
        <f t="shared" si="10"/>
        <v>4.2</v>
      </c>
      <c r="Q431" s="4">
        <v>4</v>
      </c>
    </row>
    <row r="432" spans="1:17" ht="15.75" thickBot="1" x14ac:dyDescent="0.3">
      <c r="A432" s="5" t="s">
        <v>2803</v>
      </c>
      <c r="B432" s="4" t="s">
        <v>56</v>
      </c>
      <c r="C432" s="4" t="s">
        <v>56</v>
      </c>
      <c r="D432" s="4" t="s">
        <v>56</v>
      </c>
      <c r="E432" s="4" t="s">
        <v>56</v>
      </c>
      <c r="F432" s="4" t="s">
        <v>56</v>
      </c>
      <c r="G432" s="4" t="s">
        <v>56</v>
      </c>
      <c r="I432" s="4">
        <v>4</v>
      </c>
      <c r="J432" s="4">
        <v>4</v>
      </c>
      <c r="K432" s="4">
        <v>4</v>
      </c>
      <c r="L432" s="4">
        <v>4</v>
      </c>
      <c r="M432" s="4">
        <v>4</v>
      </c>
      <c r="O432" s="32">
        <f t="shared" si="10"/>
        <v>4</v>
      </c>
      <c r="Q432" s="4">
        <v>4</v>
      </c>
    </row>
    <row r="433" spans="1:17" ht="15.75" thickBot="1" x14ac:dyDescent="0.3">
      <c r="A433" s="5" t="s">
        <v>2803</v>
      </c>
      <c r="B433" s="4" t="s">
        <v>56</v>
      </c>
      <c r="C433" s="4" t="s">
        <v>56</v>
      </c>
      <c r="D433" s="4" t="s">
        <v>56</v>
      </c>
      <c r="E433" s="4" t="s">
        <v>56</v>
      </c>
      <c r="F433" s="4" t="s">
        <v>56</v>
      </c>
      <c r="G433" s="4" t="s">
        <v>56</v>
      </c>
      <c r="I433" s="4">
        <v>4</v>
      </c>
      <c r="J433" s="4">
        <v>4</v>
      </c>
      <c r="K433" s="4">
        <v>4</v>
      </c>
      <c r="L433" s="4">
        <v>4</v>
      </c>
      <c r="M433" s="4">
        <v>4</v>
      </c>
      <c r="O433" s="32">
        <f t="shared" si="10"/>
        <v>4</v>
      </c>
      <c r="Q433" s="4">
        <v>4</v>
      </c>
    </row>
    <row r="434" spans="1:17" ht="15.75" thickBot="1" x14ac:dyDescent="0.3">
      <c r="A434" s="5" t="s">
        <v>2804</v>
      </c>
      <c r="B434" s="4" t="s">
        <v>56</v>
      </c>
      <c r="C434" s="4" t="s">
        <v>56</v>
      </c>
      <c r="D434" s="4" t="s">
        <v>56</v>
      </c>
      <c r="E434" s="4" t="s">
        <v>56</v>
      </c>
      <c r="F434" s="4" t="s">
        <v>56</v>
      </c>
      <c r="G434" s="4" t="s">
        <v>56</v>
      </c>
      <c r="I434" s="4">
        <v>4</v>
      </c>
      <c r="J434" s="4">
        <v>4</v>
      </c>
      <c r="K434" s="4">
        <v>4</v>
      </c>
      <c r="L434" s="4">
        <v>4</v>
      </c>
      <c r="M434" s="4">
        <v>4</v>
      </c>
      <c r="O434" s="32">
        <f t="shared" si="10"/>
        <v>4</v>
      </c>
      <c r="Q434" s="4">
        <v>4</v>
      </c>
    </row>
    <row r="435" spans="1:17" ht="15.75" thickBot="1" x14ac:dyDescent="0.3">
      <c r="A435" s="5" t="s">
        <v>2804</v>
      </c>
      <c r="B435" s="4" t="s">
        <v>56</v>
      </c>
      <c r="C435" s="4" t="s">
        <v>56</v>
      </c>
      <c r="D435" s="4" t="s">
        <v>56</v>
      </c>
      <c r="E435" s="4" t="s">
        <v>56</v>
      </c>
      <c r="F435" s="4" t="s">
        <v>56</v>
      </c>
      <c r="G435" s="4" t="s">
        <v>56</v>
      </c>
      <c r="I435" s="4">
        <v>4</v>
      </c>
      <c r="J435" s="4">
        <v>4</v>
      </c>
      <c r="K435" s="4">
        <v>4</v>
      </c>
      <c r="L435" s="4">
        <v>4</v>
      </c>
      <c r="M435" s="4">
        <v>4</v>
      </c>
      <c r="O435" s="32">
        <f t="shared" si="10"/>
        <v>4</v>
      </c>
      <c r="Q435" s="4">
        <v>4</v>
      </c>
    </row>
    <row r="436" spans="1:17" x14ac:dyDescent="0.25">
      <c r="N436" t="s">
        <v>3007</v>
      </c>
    </row>
    <row r="437" spans="1:17" ht="30" x14ac:dyDescent="0.25">
      <c r="A437" s="28" t="s">
        <v>3005</v>
      </c>
      <c r="I437" s="33">
        <f>MEDIAN(I2:I435)</f>
        <v>4</v>
      </c>
      <c r="J437" s="33">
        <f t="shared" ref="J437:M437" si="11">MEDIAN(J2:J435)</f>
        <v>4</v>
      </c>
      <c r="K437" s="33">
        <f t="shared" si="11"/>
        <v>4</v>
      </c>
      <c r="L437" s="33">
        <f t="shared" si="11"/>
        <v>4</v>
      </c>
      <c r="M437" s="33">
        <f t="shared" si="11"/>
        <v>4</v>
      </c>
      <c r="N437" s="33">
        <f>AVERAGE(I437:M437)</f>
        <v>4</v>
      </c>
      <c r="O437" s="34"/>
      <c r="P437" s="33"/>
      <c r="Q437" s="33">
        <f>MEDIAN(Q98:Q435)</f>
        <v>4</v>
      </c>
    </row>
    <row r="438" spans="1:17" x14ac:dyDescent="0.25">
      <c r="A438" s="28" t="s">
        <v>3006</v>
      </c>
      <c r="I438" s="33">
        <f>AVERAGE(I2:I435)</f>
        <v>3.9423963133640552</v>
      </c>
      <c r="J438" s="33">
        <f t="shared" ref="J438:M438" si="12">AVERAGE(J2:J435)</f>
        <v>4.0460829493087553</v>
      </c>
      <c r="K438" s="33">
        <f t="shared" si="12"/>
        <v>3.9101382488479262</v>
      </c>
      <c r="L438" s="33">
        <f t="shared" si="12"/>
        <v>4.0207373271889404</v>
      </c>
      <c r="M438" s="33">
        <f t="shared" si="12"/>
        <v>3.8847926267281108</v>
      </c>
      <c r="N438" s="33">
        <f t="shared" ref="N438:N439" si="13">AVERAGE(I438:M438)</f>
        <v>3.9608294930875574</v>
      </c>
      <c r="O438" s="34"/>
      <c r="P438" s="33"/>
      <c r="Q438" s="33">
        <f>AVERAGE(Q98:Q435)</f>
        <v>4.0029585798816569</v>
      </c>
    </row>
    <row r="439" spans="1:17" x14ac:dyDescent="0.25">
      <c r="A439" s="28" t="s">
        <v>2990</v>
      </c>
      <c r="I439" s="33">
        <f>STDEV(I2:I435)</f>
        <v>0.81492983848254952</v>
      </c>
      <c r="J439" s="33">
        <f t="shared" ref="J439:M439" si="14">STDEV(J2:J435)</f>
        <v>0.92573962816459876</v>
      </c>
      <c r="K439" s="33">
        <f t="shared" si="14"/>
        <v>0.96532897347613655</v>
      </c>
      <c r="L439" s="33">
        <f t="shared" si="14"/>
        <v>0.97641159029437996</v>
      </c>
      <c r="M439" s="33">
        <f t="shared" si="14"/>
        <v>0.99216285928523174</v>
      </c>
      <c r="N439" s="33">
        <f t="shared" si="13"/>
        <v>0.93491457794057931</v>
      </c>
      <c r="O439" s="34"/>
      <c r="P439" s="33"/>
      <c r="Q439" s="33">
        <f>STDEV(Q98:Q435)</f>
        <v>1.0117954799438331</v>
      </c>
    </row>
    <row r="442" spans="1:17" ht="45" x14ac:dyDescent="0.25">
      <c r="B442" s="5" t="s">
        <v>2647</v>
      </c>
      <c r="C442" s="5" t="s">
        <v>3065</v>
      </c>
      <c r="D442" s="5" t="s">
        <v>3066</v>
      </c>
      <c r="E442" s="5" t="s">
        <v>3067</v>
      </c>
      <c r="F442" s="5" t="s">
        <v>3068</v>
      </c>
      <c r="G442" s="5" t="s">
        <v>3069</v>
      </c>
      <c r="H442" s="5" t="s">
        <v>3094</v>
      </c>
      <c r="I442" s="5" t="s">
        <v>3070</v>
      </c>
      <c r="O442"/>
    </row>
    <row r="443" spans="1:17" x14ac:dyDescent="0.25">
      <c r="B443" s="15" t="s">
        <v>3071</v>
      </c>
      <c r="C443" s="15">
        <f>COUNTIF(I2:I97,"5")</f>
        <v>14</v>
      </c>
      <c r="D443" s="15">
        <f>COUNTIF(J2:J97,"5")</f>
        <v>27</v>
      </c>
      <c r="E443" s="15">
        <f>COUNTIF(K2:K97,"5")</f>
        <v>24</v>
      </c>
      <c r="F443" s="15">
        <f>COUNTIF(L2:L97,"5")</f>
        <v>27</v>
      </c>
      <c r="G443" s="15">
        <f>COUNTIF(M2:M97,"5")</f>
        <v>27</v>
      </c>
      <c r="H443" s="15">
        <f>AVERAGE(C443:G443)</f>
        <v>23.8</v>
      </c>
      <c r="I443" s="15">
        <f>COUNTIF(Q2:Q97,"5")</f>
        <v>35</v>
      </c>
      <c r="O443"/>
    </row>
    <row r="444" spans="1:17" x14ac:dyDescent="0.25">
      <c r="B444" s="15" t="s">
        <v>3074</v>
      </c>
      <c r="C444" s="15">
        <f>COUNTIF(I2:I97,"4")</f>
        <v>69</v>
      </c>
      <c r="D444" s="15">
        <f>COUNTIF(J2:J97,"4")</f>
        <v>55</v>
      </c>
      <c r="E444" s="15">
        <f>COUNTIF(K2:K97,"4")</f>
        <v>51</v>
      </c>
      <c r="F444" s="15">
        <f>COUNTIF(L2:L97,"4")</f>
        <v>55</v>
      </c>
      <c r="G444" s="15">
        <f>COUNTIF(M2:M97,"4")</f>
        <v>46</v>
      </c>
      <c r="H444" s="15">
        <f t="shared" ref="H444:H462" si="15">AVERAGE(C444:G444)</f>
        <v>55.2</v>
      </c>
      <c r="I444" s="15">
        <f>COUNTIF(Q2:Q97,"4")</f>
        <v>48</v>
      </c>
      <c r="O444"/>
    </row>
    <row r="445" spans="1:17" x14ac:dyDescent="0.25">
      <c r="B445" s="15" t="s">
        <v>3075</v>
      </c>
      <c r="C445" s="15">
        <f>COUNTIF(I2:I97,"3")</f>
        <v>10</v>
      </c>
      <c r="D445" s="15">
        <f>COUNTIF(J2:J97,"3")</f>
        <v>9</v>
      </c>
      <c r="E445" s="15">
        <f>COUNTIF(K2:K97,"3")</f>
        <v>13</v>
      </c>
      <c r="F445" s="15">
        <f>COUNTIF(L2:L97,"3")</f>
        <v>10</v>
      </c>
      <c r="G445" s="15">
        <f>COUNTIF(M2:M97,"3")</f>
        <v>14</v>
      </c>
      <c r="H445" s="15">
        <f t="shared" si="15"/>
        <v>11.2</v>
      </c>
      <c r="I445" s="15">
        <f>COUNTIF(Q2:Q97,"3")</f>
        <v>10</v>
      </c>
      <c r="O445"/>
    </row>
    <row r="446" spans="1:17" x14ac:dyDescent="0.25">
      <c r="B446" s="15" t="s">
        <v>3076</v>
      </c>
      <c r="C446" s="15">
        <f>COUNTIF(I2:I97,"2")</f>
        <v>3</v>
      </c>
      <c r="D446" s="15">
        <f>COUNTIF(J2:J97,"2")</f>
        <v>4</v>
      </c>
      <c r="E446" s="15">
        <f>COUNTIF(K2:K97,"2")</f>
        <v>7</v>
      </c>
      <c r="F446" s="15">
        <f>COUNTIF(L2:L97,"2")</f>
        <v>3</v>
      </c>
      <c r="G446" s="15">
        <f>COUNTIF(M2:M97,"2")</f>
        <v>7</v>
      </c>
      <c r="H446" s="15">
        <f t="shared" si="15"/>
        <v>4.8</v>
      </c>
      <c r="I446" s="15">
        <f>COUNTIF(Q2:Q97,"2")</f>
        <v>2</v>
      </c>
      <c r="O446"/>
    </row>
    <row r="447" spans="1:17" x14ac:dyDescent="0.25">
      <c r="B447" s="15" t="s">
        <v>3077</v>
      </c>
      <c r="C447" s="15">
        <f>COUNTIF(I2:I97,"1")</f>
        <v>0</v>
      </c>
      <c r="D447" s="15">
        <f>COUNTIF(J2:J97,"1")</f>
        <v>1</v>
      </c>
      <c r="E447" s="15">
        <f>COUNTIF(K2:K97,"1")</f>
        <v>1</v>
      </c>
      <c r="F447" s="15">
        <f>COUNTIF(L2:L97,"1")</f>
        <v>1</v>
      </c>
      <c r="G447" s="15">
        <f>COUNTIF(M2:M97,"1")</f>
        <v>2</v>
      </c>
      <c r="H447" s="15">
        <f t="shared" si="15"/>
        <v>1</v>
      </c>
      <c r="I447" s="15">
        <f>COUNTIF(Q2:Q97,"1")</f>
        <v>1</v>
      </c>
      <c r="O447"/>
    </row>
    <row r="448" spans="1:17" x14ac:dyDescent="0.25">
      <c r="B448" t="s">
        <v>3078</v>
      </c>
      <c r="C448">
        <f>COUNTIF(I98:I211,"5")</f>
        <v>35</v>
      </c>
      <c r="D448">
        <f>COUNTIF(J98:J211,"5")</f>
        <v>46</v>
      </c>
      <c r="E448">
        <f>COUNTIF(K98:K211,"5")</f>
        <v>36</v>
      </c>
      <c r="F448">
        <f>COUNTIF(L98:L211,"5")</f>
        <v>51</v>
      </c>
      <c r="G448">
        <f>COUNTIF(M98:M211,"5")</f>
        <v>40</v>
      </c>
      <c r="H448">
        <f t="shared" si="15"/>
        <v>41.6</v>
      </c>
      <c r="I448">
        <f>COUNTIF(Q98:Q211,"5")</f>
        <v>45</v>
      </c>
      <c r="O448"/>
    </row>
    <row r="449" spans="2:15" x14ac:dyDescent="0.25">
      <c r="B449" t="s">
        <v>3079</v>
      </c>
      <c r="C449">
        <f>COUNTIF(I98:I211,"4")</f>
        <v>69</v>
      </c>
      <c r="D449">
        <f>COUNTIF(J98:J211,"4")</f>
        <v>60</v>
      </c>
      <c r="E449">
        <f>COUNTIF(K98:K211,"4")</f>
        <v>60</v>
      </c>
      <c r="F449">
        <f>COUNTIF(L98:L211,"4")</f>
        <v>55</v>
      </c>
      <c r="G449">
        <f>COUNTIF(M98:M211,"4")</f>
        <v>55</v>
      </c>
      <c r="H449">
        <f t="shared" si="15"/>
        <v>59.8</v>
      </c>
      <c r="I449">
        <f>COUNTIF(Q98:Q211,"4")</f>
        <v>59</v>
      </c>
      <c r="O449"/>
    </row>
    <row r="450" spans="2:15" x14ac:dyDescent="0.25">
      <c r="B450" t="s">
        <v>3080</v>
      </c>
      <c r="C450">
        <f>COUNTIF(I98:I211,"3")</f>
        <v>9</v>
      </c>
      <c r="D450">
        <f>COUNTIF(J98:J211,"3")</f>
        <v>6</v>
      </c>
      <c r="E450">
        <f>COUNTIF(K98:K211,"3")</f>
        <v>17</v>
      </c>
      <c r="F450">
        <f>COUNTIF(L98:L211,"3")</f>
        <v>6</v>
      </c>
      <c r="G450">
        <f>COUNTIF(M98:M211,"3")</f>
        <v>15</v>
      </c>
      <c r="H450">
        <f t="shared" si="15"/>
        <v>10.6</v>
      </c>
      <c r="I450">
        <f>COUNTIF(Q98:Q211,"3")</f>
        <v>10</v>
      </c>
      <c r="O450"/>
    </row>
    <row r="451" spans="2:15" x14ac:dyDescent="0.25">
      <c r="B451" t="s">
        <v>3081</v>
      </c>
      <c r="C451">
        <f>COUNTIF(I98:I211,"2")</f>
        <v>0</v>
      </c>
      <c r="D451">
        <f>COUNTIF(J98:J211,"2")</f>
        <v>2</v>
      </c>
      <c r="E451">
        <f>COUNTIF(K98:K211,"2")</f>
        <v>1</v>
      </c>
      <c r="F451">
        <f>COUNTIF(L98:L211,"2")</f>
        <v>2</v>
      </c>
      <c r="G451">
        <f>COUNTIF(M98:M211,"2")</f>
        <v>2</v>
      </c>
      <c r="H451">
        <f t="shared" si="15"/>
        <v>1.4</v>
      </c>
      <c r="I451">
        <f>COUNTIF(Q98:Q211,"2")</f>
        <v>0</v>
      </c>
      <c r="O451"/>
    </row>
    <row r="452" spans="2:15" x14ac:dyDescent="0.25">
      <c r="B452" t="s">
        <v>3082</v>
      </c>
      <c r="C452">
        <f>COUNTIF(I98:I211,"1")</f>
        <v>1</v>
      </c>
      <c r="D452">
        <f>COUNTIF(J98:J211,"1")</f>
        <v>0</v>
      </c>
      <c r="E452">
        <f>COUNTIF(K98:K211,"1")</f>
        <v>0</v>
      </c>
      <c r="F452">
        <f>COUNTIF(L98:L211,"1")</f>
        <v>0</v>
      </c>
      <c r="G452">
        <f>COUNTIF(M98:M211,"1")</f>
        <v>2</v>
      </c>
      <c r="H452">
        <f t="shared" si="15"/>
        <v>0.6</v>
      </c>
      <c r="I452">
        <f>COUNTIF(Q98:Q211,"1")</f>
        <v>0</v>
      </c>
      <c r="O452"/>
    </row>
    <row r="453" spans="2:15" x14ac:dyDescent="0.25">
      <c r="B453" s="15" t="s">
        <v>3083</v>
      </c>
      <c r="C453" s="15">
        <f>COUNTIF(I212:I337,"5")</f>
        <v>22</v>
      </c>
      <c r="D453" s="15">
        <f>COUNTIF(J212:J337,"5")</f>
        <v>30</v>
      </c>
      <c r="E453" s="15">
        <f>COUNTIF(K212:K337,"5")</f>
        <v>28</v>
      </c>
      <c r="F453" s="15">
        <f>COUNTIF(L212:L337,"5")</f>
        <v>26</v>
      </c>
      <c r="G453" s="15">
        <f>COUNTIF(M212:M337,"5")</f>
        <v>27</v>
      </c>
      <c r="H453" s="15">
        <f t="shared" si="15"/>
        <v>26.6</v>
      </c>
      <c r="I453" s="15">
        <f>COUNTIF(Q212:Q337,"5")</f>
        <v>26</v>
      </c>
      <c r="O453"/>
    </row>
    <row r="454" spans="2:15" x14ac:dyDescent="0.25">
      <c r="B454" s="15" t="s">
        <v>3084</v>
      </c>
      <c r="C454" s="15">
        <f>COUNTIF(I212:I337,"4")</f>
        <v>60</v>
      </c>
      <c r="D454" s="15">
        <f>COUNTIF(J212:J337,"4")</f>
        <v>51</v>
      </c>
      <c r="E454" s="15">
        <f>COUNTIF(K212:K337,"4")</f>
        <v>52</v>
      </c>
      <c r="F454" s="15">
        <f>COUNTIF(L212:L337,"4")</f>
        <v>46</v>
      </c>
      <c r="G454" s="15">
        <f>COUNTIF(M212:M337,"4")</f>
        <v>53</v>
      </c>
      <c r="H454" s="15">
        <f t="shared" si="15"/>
        <v>52.4</v>
      </c>
      <c r="I454" s="15">
        <f>COUNTIF(Q212:Q337,"4")</f>
        <v>54</v>
      </c>
      <c r="O454"/>
    </row>
    <row r="455" spans="2:15" x14ac:dyDescent="0.25">
      <c r="B455" s="15" t="s">
        <v>3085</v>
      </c>
      <c r="C455" s="15">
        <f>COUNTIF(I212:I337,"3")</f>
        <v>33</v>
      </c>
      <c r="D455" s="15">
        <f>COUNTIF(J212:J337,"3")</f>
        <v>24</v>
      </c>
      <c r="E455" s="15">
        <f>COUNTIF(K212:K337,"3")</f>
        <v>26</v>
      </c>
      <c r="F455" s="15">
        <f>COUNTIF(L212:L337,"3")</f>
        <v>28</v>
      </c>
      <c r="G455" s="15">
        <f>COUNTIF(M212:M337,"3")</f>
        <v>29</v>
      </c>
      <c r="H455" s="15">
        <f t="shared" si="15"/>
        <v>28</v>
      </c>
      <c r="I455" s="15">
        <f>COUNTIF(Q212:Q337,"3")</f>
        <v>25</v>
      </c>
      <c r="O455"/>
    </row>
    <row r="456" spans="2:15" x14ac:dyDescent="0.25">
      <c r="B456" s="15" t="s">
        <v>3086</v>
      </c>
      <c r="C456" s="15">
        <f>COUNTIF(I212:I337,"2")</f>
        <v>9</v>
      </c>
      <c r="D456" s="15">
        <f>COUNTIF(J212:J337,"2")</f>
        <v>16</v>
      </c>
      <c r="E456" s="15">
        <f>COUNTIF(K212:K337,"2")</f>
        <v>14</v>
      </c>
      <c r="F456" s="15">
        <f>COUNTIF(L212:L337,"2")</f>
        <v>17</v>
      </c>
      <c r="G456" s="15">
        <f>COUNTIF(M212:M337,"2")</f>
        <v>12</v>
      </c>
      <c r="H456" s="15">
        <f t="shared" si="15"/>
        <v>13.6</v>
      </c>
      <c r="I456" s="15">
        <f>COUNTIF(Q212:Q337,"2")</f>
        <v>12</v>
      </c>
      <c r="O456"/>
    </row>
    <row r="457" spans="2:15" x14ac:dyDescent="0.25">
      <c r="B457" s="15" t="s">
        <v>3087</v>
      </c>
      <c r="C457" s="15">
        <f>COUNTIF(I212:I337,"1")</f>
        <v>2</v>
      </c>
      <c r="D457" s="15">
        <f>COUNTIF(J212:J337,"1")</f>
        <v>5</v>
      </c>
      <c r="E457" s="15">
        <f>COUNTIF(K212:K337,"1")</f>
        <v>6</v>
      </c>
      <c r="F457" s="15">
        <f>COUNTIF(L212:L337,"1")</f>
        <v>9</v>
      </c>
      <c r="G457" s="15">
        <f>COUNTIF(M212:M337,"1")</f>
        <v>5</v>
      </c>
      <c r="H457" s="15">
        <f t="shared" si="15"/>
        <v>5.4</v>
      </c>
      <c r="I457" s="15">
        <f>COUNTIF(Q212:Q337,"1")</f>
        <v>9</v>
      </c>
      <c r="O457"/>
    </row>
    <row r="458" spans="2:15" x14ac:dyDescent="0.25">
      <c r="B458" t="s">
        <v>3088</v>
      </c>
      <c r="C458">
        <f>COUNTIF(I338:I435,"5")</f>
        <v>23</v>
      </c>
      <c r="D458">
        <f>COUNTIF(J338:J435,"5")</f>
        <v>42</v>
      </c>
      <c r="E458">
        <f>COUNTIF(K338:K435,"5")</f>
        <v>32</v>
      </c>
      <c r="F458">
        <f>COUNTIF(L338:L435,"5")</f>
        <v>47</v>
      </c>
      <c r="G458">
        <f>COUNTIF(M338:M435,"5")</f>
        <v>31</v>
      </c>
      <c r="H458">
        <f t="shared" si="15"/>
        <v>35</v>
      </c>
      <c r="I458">
        <f>COUNTIF(Q338:Q435,"5")</f>
        <v>45</v>
      </c>
      <c r="O458"/>
    </row>
    <row r="459" spans="2:15" x14ac:dyDescent="0.25">
      <c r="B459" t="s">
        <v>3089</v>
      </c>
      <c r="C459">
        <f>COUNTIF(I338:I435,"4")</f>
        <v>56</v>
      </c>
      <c r="D459">
        <f>COUNTIF(J338:J435,"4")</f>
        <v>41</v>
      </c>
      <c r="E459">
        <f>COUNTIF(K338:K435,"4")</f>
        <v>44</v>
      </c>
      <c r="F459">
        <f>COUNTIF(L338:L435,"4")</f>
        <v>34</v>
      </c>
      <c r="G459">
        <f>COUNTIF(M338:M435,"4")</f>
        <v>34</v>
      </c>
      <c r="H459">
        <f t="shared" si="15"/>
        <v>41.8</v>
      </c>
      <c r="I459">
        <f>COUNTIF(Q338:Q435,"4")</f>
        <v>37</v>
      </c>
      <c r="O459"/>
    </row>
    <row r="460" spans="2:15" x14ac:dyDescent="0.25">
      <c r="B460" t="s">
        <v>3090</v>
      </c>
      <c r="C460">
        <f>COUNTIF(I338:I435,"3")</f>
        <v>6</v>
      </c>
      <c r="D460">
        <f>COUNTIF(J338:J435,"3")</f>
        <v>8</v>
      </c>
      <c r="E460">
        <f>COUNTIF(K338:K435,"3")</f>
        <v>11</v>
      </c>
      <c r="F460">
        <f>COUNTIF(L338:L435,"3")</f>
        <v>11</v>
      </c>
      <c r="G460">
        <f>COUNTIF(M338:M435,"3")</f>
        <v>21</v>
      </c>
      <c r="H460">
        <f t="shared" si="15"/>
        <v>11.4</v>
      </c>
      <c r="I460">
        <f>COUNTIF(Q338:Q435,"3")</f>
        <v>8</v>
      </c>
      <c r="O460"/>
    </row>
    <row r="461" spans="2:15" x14ac:dyDescent="0.25">
      <c r="B461" t="s">
        <v>3091</v>
      </c>
      <c r="C461">
        <f>COUNTIF(I338:I435,"2")</f>
        <v>11</v>
      </c>
      <c r="D461">
        <f>COUNTIF(J338:J435,"2")</f>
        <v>5</v>
      </c>
      <c r="E461">
        <f>COUNTIF(K338:K435,"2")</f>
        <v>6</v>
      </c>
      <c r="F461">
        <f>COUNTIF(L338:L435,"2")</f>
        <v>5</v>
      </c>
      <c r="G461">
        <f>COUNTIF(M338:M435,"2")</f>
        <v>9</v>
      </c>
      <c r="H461">
        <f t="shared" si="15"/>
        <v>7.2</v>
      </c>
      <c r="I461">
        <f>COUNTIF(Q338:Q435,"2")</f>
        <v>3</v>
      </c>
      <c r="O461"/>
    </row>
    <row r="462" spans="2:15" x14ac:dyDescent="0.25">
      <c r="B462" t="s">
        <v>3092</v>
      </c>
      <c r="C462">
        <f>COUNTIF(I338:I435,"1")</f>
        <v>2</v>
      </c>
      <c r="D462">
        <f>COUNTIF(J338:J435,"1")</f>
        <v>2</v>
      </c>
      <c r="E462">
        <f>COUNTIF(K338:K435,"1")</f>
        <v>5</v>
      </c>
      <c r="F462">
        <f>COUNTIF(L338:L435,"1")</f>
        <v>1</v>
      </c>
      <c r="G462">
        <f>COUNTIF(M338:M435,"1")</f>
        <v>3</v>
      </c>
      <c r="H462">
        <f t="shared" si="15"/>
        <v>2.6</v>
      </c>
      <c r="I462">
        <f>COUNTIF(Q338:Q435,"1")</f>
        <v>5</v>
      </c>
      <c r="O462"/>
    </row>
    <row r="463" spans="2:15" x14ac:dyDescent="0.25">
      <c r="O463"/>
    </row>
    <row r="464" spans="2:15" x14ac:dyDescent="0.25">
      <c r="B464" t="s">
        <v>3095</v>
      </c>
      <c r="C464">
        <f t="shared" ref="C464:I468" si="16">AVERAGE(C443,C448,C453,C458)</f>
        <v>23.5</v>
      </c>
      <c r="D464">
        <f t="shared" si="16"/>
        <v>36.25</v>
      </c>
      <c r="E464">
        <f t="shared" si="16"/>
        <v>30</v>
      </c>
      <c r="F464">
        <f t="shared" si="16"/>
        <v>37.75</v>
      </c>
      <c r="G464">
        <f t="shared" si="16"/>
        <v>31.25</v>
      </c>
      <c r="H464" s="15">
        <f t="shared" si="16"/>
        <v>31.75</v>
      </c>
      <c r="I464">
        <f t="shared" si="16"/>
        <v>37.75</v>
      </c>
      <c r="O464"/>
    </row>
    <row r="465" spans="2:15" x14ac:dyDescent="0.25">
      <c r="B465" t="s">
        <v>3096</v>
      </c>
      <c r="C465">
        <f t="shared" si="16"/>
        <v>63.5</v>
      </c>
      <c r="D465">
        <f t="shared" si="16"/>
        <v>51.75</v>
      </c>
      <c r="E465">
        <f t="shared" si="16"/>
        <v>51.75</v>
      </c>
      <c r="F465">
        <f t="shared" si="16"/>
        <v>47.5</v>
      </c>
      <c r="G465">
        <f t="shared" si="16"/>
        <v>47</v>
      </c>
      <c r="H465">
        <f t="shared" si="16"/>
        <v>52.3</v>
      </c>
      <c r="I465">
        <f t="shared" si="16"/>
        <v>49.5</v>
      </c>
      <c r="O465"/>
    </row>
    <row r="466" spans="2:15" x14ac:dyDescent="0.25">
      <c r="B466" t="s">
        <v>3097</v>
      </c>
      <c r="C466">
        <f t="shared" si="16"/>
        <v>14.5</v>
      </c>
      <c r="D466">
        <f t="shared" si="16"/>
        <v>11.75</v>
      </c>
      <c r="E466">
        <f t="shared" si="16"/>
        <v>16.75</v>
      </c>
      <c r="F466">
        <f t="shared" si="16"/>
        <v>13.75</v>
      </c>
      <c r="G466">
        <f t="shared" si="16"/>
        <v>19.75</v>
      </c>
      <c r="H466">
        <f t="shared" si="16"/>
        <v>15.299999999999999</v>
      </c>
      <c r="I466">
        <f t="shared" si="16"/>
        <v>13.25</v>
      </c>
      <c r="O466"/>
    </row>
    <row r="467" spans="2:15" x14ac:dyDescent="0.25">
      <c r="B467" t="s">
        <v>3098</v>
      </c>
      <c r="C467">
        <f t="shared" si="16"/>
        <v>5.75</v>
      </c>
      <c r="D467">
        <f t="shared" si="16"/>
        <v>6.75</v>
      </c>
      <c r="E467">
        <f t="shared" si="16"/>
        <v>7</v>
      </c>
      <c r="F467">
        <f t="shared" si="16"/>
        <v>6.75</v>
      </c>
      <c r="G467">
        <f t="shared" si="16"/>
        <v>7.5</v>
      </c>
      <c r="H467">
        <f t="shared" si="16"/>
        <v>6.7499999999999991</v>
      </c>
      <c r="I467">
        <f t="shared" si="16"/>
        <v>4.25</v>
      </c>
      <c r="O467"/>
    </row>
    <row r="468" spans="2:15" x14ac:dyDescent="0.25">
      <c r="B468" t="s">
        <v>3099</v>
      </c>
      <c r="C468">
        <f t="shared" si="16"/>
        <v>1.25</v>
      </c>
      <c r="D468">
        <f t="shared" si="16"/>
        <v>2</v>
      </c>
      <c r="E468">
        <f t="shared" si="16"/>
        <v>3</v>
      </c>
      <c r="F468">
        <f t="shared" si="16"/>
        <v>2.75</v>
      </c>
      <c r="G468">
        <f t="shared" si="16"/>
        <v>3</v>
      </c>
      <c r="H468">
        <f t="shared" si="16"/>
        <v>2.4</v>
      </c>
      <c r="I468">
        <f t="shared" si="16"/>
        <v>3.75</v>
      </c>
      <c r="O468"/>
    </row>
    <row r="469" spans="2:15" x14ac:dyDescent="0.25">
      <c r="O469"/>
    </row>
    <row r="470" spans="2:15" x14ac:dyDescent="0.25">
      <c r="O470"/>
    </row>
    <row r="471" spans="2:15" x14ac:dyDescent="0.25">
      <c r="O471"/>
    </row>
    <row r="472" spans="2:15" x14ac:dyDescent="0.25">
      <c r="O472"/>
    </row>
    <row r="473" spans="2:15" x14ac:dyDescent="0.25">
      <c r="O473"/>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61"/>
  <sheetViews>
    <sheetView topLeftCell="H3" workbookViewId="0">
      <selection activeCell="P275" sqref="P275"/>
    </sheetView>
  </sheetViews>
  <sheetFormatPr defaultRowHeight="15" x14ac:dyDescent="0.25"/>
  <cols>
    <col min="1" max="1" width="9.140625" style="5"/>
    <col min="2" max="2" width="20.7109375" customWidth="1"/>
    <col min="3" max="3" width="22.140625" customWidth="1"/>
    <col min="4" max="4" width="20.85546875" customWidth="1"/>
    <col min="5" max="5" width="21" customWidth="1"/>
    <col min="7" max="7" width="20.7109375" customWidth="1"/>
    <col min="8" max="8" width="22.140625" customWidth="1"/>
    <col min="9" max="9" width="20.85546875" customWidth="1"/>
    <col min="10" max="10" width="21" customWidth="1"/>
    <col min="11" max="11" width="21" style="26" customWidth="1"/>
    <col min="12" max="12" width="12.140625" customWidth="1"/>
    <col min="13" max="17" width="21" customWidth="1"/>
  </cols>
  <sheetData>
    <row r="1" spans="1:44" ht="45.75" thickBot="1" x14ac:dyDescent="0.3">
      <c r="A1" s="4" t="s">
        <v>2981</v>
      </c>
      <c r="B1" s="4" t="s">
        <v>3016</v>
      </c>
      <c r="C1" s="4" t="s">
        <v>3017</v>
      </c>
      <c r="D1" s="4" t="s">
        <v>3018</v>
      </c>
      <c r="E1" s="4" t="s">
        <v>3019</v>
      </c>
      <c r="G1" s="4" t="s">
        <v>3020</v>
      </c>
      <c r="H1" s="4" t="s">
        <v>3021</v>
      </c>
      <c r="I1" s="4" t="s">
        <v>3022</v>
      </c>
      <c r="J1" s="4" t="s">
        <v>3023</v>
      </c>
      <c r="K1" s="47" t="s">
        <v>3029</v>
      </c>
      <c r="L1" s="5" t="s">
        <v>3008</v>
      </c>
      <c r="M1" s="5"/>
      <c r="N1" s="5"/>
      <c r="O1" s="5"/>
      <c r="P1" s="5"/>
      <c r="Q1" s="5"/>
      <c r="S1" s="39" t="s">
        <v>3030</v>
      </c>
      <c r="T1" s="39" t="s">
        <v>3031</v>
      </c>
      <c r="U1" s="39" t="s">
        <v>3032</v>
      </c>
      <c r="V1" s="39" t="s">
        <v>3033</v>
      </c>
      <c r="AA1" s="39" t="s">
        <v>3034</v>
      </c>
      <c r="AB1" s="39" t="s">
        <v>3035</v>
      </c>
      <c r="AC1" s="39" t="s">
        <v>3036</v>
      </c>
      <c r="AD1" s="39" t="s">
        <v>3037</v>
      </c>
      <c r="AH1" s="39" t="s">
        <v>3038</v>
      </c>
      <c r="AI1" s="39" t="s">
        <v>3039</v>
      </c>
      <c r="AJ1" s="39" t="s">
        <v>3040</v>
      </c>
      <c r="AK1" s="39" t="s">
        <v>3041</v>
      </c>
      <c r="AO1" s="39" t="s">
        <v>3042</v>
      </c>
      <c r="AP1" s="39" t="s">
        <v>3043</v>
      </c>
      <c r="AQ1" s="39" t="s">
        <v>3044</v>
      </c>
      <c r="AR1" s="39" t="s">
        <v>3045</v>
      </c>
    </row>
    <row r="2" spans="1:44" ht="19.5" thickBot="1" x14ac:dyDescent="0.3">
      <c r="A2" s="4" t="s">
        <v>2630</v>
      </c>
      <c r="B2" s="4" t="s">
        <v>82</v>
      </c>
      <c r="C2" s="4" t="s">
        <v>82</v>
      </c>
      <c r="D2" s="4" t="s">
        <v>82</v>
      </c>
      <c r="E2" s="4" t="s">
        <v>82</v>
      </c>
      <c r="G2" s="7">
        <v>6</v>
      </c>
      <c r="H2" s="7">
        <v>6</v>
      </c>
      <c r="I2" s="7">
        <v>6</v>
      </c>
      <c r="J2" s="7">
        <v>6</v>
      </c>
      <c r="K2" s="48">
        <f>AVERAGE(G2:J2)</f>
        <v>6</v>
      </c>
      <c r="L2" s="42" t="s">
        <v>3020</v>
      </c>
      <c r="M2" s="5"/>
      <c r="N2" s="5"/>
      <c r="O2" s="5"/>
      <c r="P2" s="5"/>
      <c r="Q2" s="5"/>
      <c r="S2" s="4">
        <v>6</v>
      </c>
      <c r="T2" s="4">
        <v>6</v>
      </c>
      <c r="U2" s="4">
        <v>6</v>
      </c>
      <c r="V2" s="4">
        <v>6</v>
      </c>
      <c r="W2" s="5"/>
      <c r="X2" s="5"/>
      <c r="Y2" s="5"/>
      <c r="AA2" s="4">
        <v>4</v>
      </c>
      <c r="AB2" s="4">
        <v>4</v>
      </c>
      <c r="AC2" s="4">
        <v>4</v>
      </c>
      <c r="AD2" s="4">
        <v>5</v>
      </c>
      <c r="AE2" s="5"/>
      <c r="AF2" s="5"/>
      <c r="AH2" s="22">
        <v>5</v>
      </c>
      <c r="AI2" s="22">
        <v>5</v>
      </c>
      <c r="AJ2" s="22">
        <v>1</v>
      </c>
      <c r="AK2" s="22">
        <v>4</v>
      </c>
      <c r="AL2" s="40"/>
      <c r="AM2" s="41"/>
      <c r="AO2" s="4">
        <v>7</v>
      </c>
      <c r="AP2" s="4">
        <v>6</v>
      </c>
      <c r="AQ2" s="4">
        <v>7</v>
      </c>
      <c r="AR2" s="4">
        <v>7</v>
      </c>
    </row>
    <row r="3" spans="1:44" ht="15.75" thickBot="1" x14ac:dyDescent="0.3">
      <c r="A3" s="4" t="s">
        <v>2611</v>
      </c>
      <c r="B3" s="4" t="s">
        <v>82</v>
      </c>
      <c r="C3" s="4" t="s">
        <v>83</v>
      </c>
      <c r="D3" s="4" t="s">
        <v>83</v>
      </c>
      <c r="E3" s="4" t="s">
        <v>83</v>
      </c>
      <c r="G3" s="7">
        <v>6</v>
      </c>
      <c r="H3" s="7">
        <v>7</v>
      </c>
      <c r="I3" s="7">
        <v>7</v>
      </c>
      <c r="J3" s="7">
        <v>7</v>
      </c>
      <c r="K3" s="48">
        <f t="shared" ref="K3:K66" si="0">AVERAGE(G3:J3)</f>
        <v>6.75</v>
      </c>
      <c r="L3" s="5"/>
      <c r="M3" s="5"/>
      <c r="N3" s="5"/>
      <c r="O3" s="5"/>
      <c r="P3" s="5"/>
      <c r="Q3" s="5"/>
      <c r="S3" s="4">
        <v>6</v>
      </c>
      <c r="T3" s="4">
        <v>7</v>
      </c>
      <c r="U3" s="4">
        <v>7</v>
      </c>
      <c r="V3" s="4">
        <v>7</v>
      </c>
      <c r="W3" s="5"/>
      <c r="X3" s="5"/>
      <c r="Y3" s="5"/>
      <c r="AA3" s="4">
        <v>5</v>
      </c>
      <c r="AB3" s="4">
        <v>4</v>
      </c>
      <c r="AC3" s="4">
        <v>5</v>
      </c>
      <c r="AD3" s="4">
        <v>5</v>
      </c>
      <c r="AE3" s="5"/>
      <c r="AF3" s="5"/>
      <c r="AH3" s="22">
        <v>7</v>
      </c>
      <c r="AI3" s="22">
        <v>6</v>
      </c>
      <c r="AJ3" s="22">
        <v>5</v>
      </c>
      <c r="AK3" s="22">
        <v>6</v>
      </c>
      <c r="AL3" s="40"/>
      <c r="AM3" s="41"/>
      <c r="AO3" s="4">
        <v>5</v>
      </c>
      <c r="AP3" s="4">
        <v>6</v>
      </c>
      <c r="AQ3" s="4">
        <v>7</v>
      </c>
      <c r="AR3" s="4">
        <v>6</v>
      </c>
    </row>
    <row r="4" spans="1:44" ht="15.75" thickBot="1" x14ac:dyDescent="0.3">
      <c r="A4" s="4" t="s">
        <v>2639</v>
      </c>
      <c r="B4" s="4" t="s">
        <v>82</v>
      </c>
      <c r="C4" s="4" t="s">
        <v>83</v>
      </c>
      <c r="D4" s="4" t="s">
        <v>82</v>
      </c>
      <c r="E4" s="4" t="s">
        <v>82</v>
      </c>
      <c r="G4" s="7">
        <v>6</v>
      </c>
      <c r="H4" s="7">
        <v>7</v>
      </c>
      <c r="I4" s="7">
        <v>6</v>
      </c>
      <c r="J4" s="7">
        <v>6</v>
      </c>
      <c r="K4" s="48">
        <f t="shared" si="0"/>
        <v>6.25</v>
      </c>
      <c r="L4" s="5"/>
      <c r="M4" s="5"/>
      <c r="N4" s="5"/>
      <c r="O4" s="5"/>
      <c r="P4" s="5"/>
      <c r="Q4" s="5"/>
      <c r="S4" s="4">
        <v>6</v>
      </c>
      <c r="T4" s="4">
        <v>7</v>
      </c>
      <c r="U4" s="4">
        <v>6</v>
      </c>
      <c r="V4" s="4">
        <v>6</v>
      </c>
      <c r="W4" s="5"/>
      <c r="X4" s="5"/>
      <c r="Y4" s="5"/>
      <c r="AA4" s="4">
        <v>5</v>
      </c>
      <c r="AB4" s="4">
        <v>6</v>
      </c>
      <c r="AC4" s="4">
        <v>7</v>
      </c>
      <c r="AD4" s="4">
        <v>6</v>
      </c>
      <c r="AE4" s="5"/>
      <c r="AF4" s="5"/>
      <c r="AH4" s="22">
        <v>6</v>
      </c>
      <c r="AI4" s="22">
        <v>5</v>
      </c>
      <c r="AJ4" s="22">
        <v>4</v>
      </c>
      <c r="AK4" s="22">
        <v>5</v>
      </c>
      <c r="AL4" s="40"/>
      <c r="AM4" s="41"/>
      <c r="AO4" s="4">
        <v>5</v>
      </c>
      <c r="AP4" s="4">
        <v>6</v>
      </c>
      <c r="AQ4" s="4">
        <v>6</v>
      </c>
      <c r="AR4" s="4">
        <v>6</v>
      </c>
    </row>
    <row r="5" spans="1:44" ht="15.75" thickBot="1" x14ac:dyDescent="0.3">
      <c r="A5" s="4" t="s">
        <v>2626</v>
      </c>
      <c r="B5" s="4" t="s">
        <v>82</v>
      </c>
      <c r="C5" s="4" t="s">
        <v>61</v>
      </c>
      <c r="D5" s="4" t="s">
        <v>82</v>
      </c>
      <c r="E5" s="4" t="s">
        <v>82</v>
      </c>
      <c r="G5" s="7">
        <v>6</v>
      </c>
      <c r="H5" s="7">
        <v>5</v>
      </c>
      <c r="I5" s="7">
        <v>6</v>
      </c>
      <c r="J5" s="7">
        <v>6</v>
      </c>
      <c r="K5" s="48">
        <f t="shared" si="0"/>
        <v>5.75</v>
      </c>
      <c r="L5" s="5"/>
      <c r="M5" s="5"/>
      <c r="N5" s="5"/>
      <c r="O5" s="5"/>
      <c r="P5" s="5"/>
      <c r="Q5" s="5"/>
      <c r="S5" s="4">
        <v>6</v>
      </c>
      <c r="T5" s="4">
        <v>5</v>
      </c>
      <c r="U5" s="4">
        <v>6</v>
      </c>
      <c r="V5" s="4">
        <v>6</v>
      </c>
      <c r="W5" s="5"/>
      <c r="X5" s="5"/>
      <c r="Y5" s="5"/>
      <c r="AA5" s="4">
        <v>5</v>
      </c>
      <c r="AB5" s="4">
        <v>4</v>
      </c>
      <c r="AC5" s="4">
        <v>6</v>
      </c>
      <c r="AD5" s="4">
        <v>5</v>
      </c>
      <c r="AE5" s="5"/>
      <c r="AF5" s="5"/>
      <c r="AH5" s="22">
        <v>5</v>
      </c>
      <c r="AI5" s="22">
        <v>5</v>
      </c>
      <c r="AJ5" s="22">
        <v>6</v>
      </c>
      <c r="AK5" s="22">
        <v>5</v>
      </c>
      <c r="AL5" s="40"/>
      <c r="AM5" s="41"/>
      <c r="AO5" s="4">
        <v>7</v>
      </c>
      <c r="AP5" s="4">
        <v>6</v>
      </c>
      <c r="AQ5" s="4">
        <v>7</v>
      </c>
      <c r="AR5" s="4">
        <v>7</v>
      </c>
    </row>
    <row r="6" spans="1:44" ht="15.75" thickBot="1" x14ac:dyDescent="0.3">
      <c r="A6" s="4" t="s">
        <v>2607</v>
      </c>
      <c r="B6" s="4" t="s">
        <v>61</v>
      </c>
      <c r="C6" s="4" t="s">
        <v>61</v>
      </c>
      <c r="D6" s="4" t="s">
        <v>82</v>
      </c>
      <c r="E6" s="4" t="s">
        <v>82</v>
      </c>
      <c r="G6" s="7">
        <v>5</v>
      </c>
      <c r="H6" s="7">
        <v>5</v>
      </c>
      <c r="I6" s="7">
        <v>6</v>
      </c>
      <c r="J6" s="7">
        <v>6</v>
      </c>
      <c r="K6" s="48">
        <f t="shared" si="0"/>
        <v>5.5</v>
      </c>
      <c r="L6" s="5"/>
      <c r="M6" s="5"/>
      <c r="N6" s="5"/>
      <c r="O6" s="5"/>
      <c r="P6" s="5"/>
      <c r="Q6" s="5"/>
      <c r="S6" s="4">
        <v>5</v>
      </c>
      <c r="T6" s="4">
        <v>5</v>
      </c>
      <c r="U6" s="4">
        <v>6</v>
      </c>
      <c r="V6" s="4">
        <v>6</v>
      </c>
      <c r="W6" s="5"/>
      <c r="X6" s="5"/>
      <c r="Y6" s="5"/>
      <c r="AA6" s="4">
        <v>6</v>
      </c>
      <c r="AB6" s="4">
        <v>6</v>
      </c>
      <c r="AC6" s="4">
        <v>6</v>
      </c>
      <c r="AD6" s="4">
        <v>6</v>
      </c>
      <c r="AE6" s="5"/>
      <c r="AF6" s="5"/>
      <c r="AH6" s="22">
        <v>7</v>
      </c>
      <c r="AI6" s="22">
        <v>7</v>
      </c>
      <c r="AJ6" s="22">
        <v>6</v>
      </c>
      <c r="AK6" s="22">
        <v>7</v>
      </c>
      <c r="AL6" s="40"/>
      <c r="AM6" s="41"/>
      <c r="AO6" s="4">
        <v>7</v>
      </c>
      <c r="AP6" s="4">
        <v>6</v>
      </c>
      <c r="AQ6" s="4">
        <v>6</v>
      </c>
      <c r="AR6" s="4">
        <v>7</v>
      </c>
    </row>
    <row r="7" spans="1:44" ht="15.75" thickBot="1" x14ac:dyDescent="0.3">
      <c r="A7" s="4" t="s">
        <v>2632</v>
      </c>
      <c r="B7" s="4" t="s">
        <v>82</v>
      </c>
      <c r="C7" s="4" t="s">
        <v>82</v>
      </c>
      <c r="D7" s="4" t="s">
        <v>83</v>
      </c>
      <c r="E7" s="4" t="s">
        <v>82</v>
      </c>
      <c r="G7" s="7">
        <v>6</v>
      </c>
      <c r="H7" s="7">
        <v>6</v>
      </c>
      <c r="I7" s="7">
        <v>7</v>
      </c>
      <c r="J7" s="7">
        <v>6</v>
      </c>
      <c r="K7" s="48">
        <f t="shared" si="0"/>
        <v>6.25</v>
      </c>
      <c r="L7" s="5"/>
      <c r="M7" s="5"/>
      <c r="N7" s="5"/>
      <c r="O7" s="5"/>
      <c r="P7" s="5"/>
      <c r="Q7" s="5"/>
      <c r="S7" s="4">
        <v>6</v>
      </c>
      <c r="T7" s="4">
        <v>6</v>
      </c>
      <c r="U7" s="4">
        <v>7</v>
      </c>
      <c r="V7" s="4">
        <v>6</v>
      </c>
      <c r="W7" s="5"/>
      <c r="X7" s="5"/>
      <c r="Y7" s="5"/>
      <c r="AA7" s="4">
        <v>5</v>
      </c>
      <c r="AB7" s="4">
        <v>6</v>
      </c>
      <c r="AC7" s="4">
        <v>5</v>
      </c>
      <c r="AD7" s="4">
        <v>6</v>
      </c>
      <c r="AE7" s="5"/>
      <c r="AF7" s="5"/>
      <c r="AH7" s="22">
        <v>6</v>
      </c>
      <c r="AI7" s="22">
        <v>7</v>
      </c>
      <c r="AJ7" s="22">
        <v>6</v>
      </c>
      <c r="AK7" s="22">
        <v>7</v>
      </c>
      <c r="AL7" s="40"/>
      <c r="AM7" s="41"/>
      <c r="AO7" s="4">
        <v>7</v>
      </c>
      <c r="AP7" s="4">
        <v>6</v>
      </c>
      <c r="AQ7" s="4">
        <v>7</v>
      </c>
      <c r="AR7" s="4">
        <v>6</v>
      </c>
    </row>
    <row r="8" spans="1:44" ht="15.75" thickBot="1" x14ac:dyDescent="0.3">
      <c r="A8" s="4" t="s">
        <v>2596</v>
      </c>
      <c r="B8" s="4" t="s">
        <v>57</v>
      </c>
      <c r="C8" s="4" t="s">
        <v>61</v>
      </c>
      <c r="D8" s="4" t="s">
        <v>57</v>
      </c>
      <c r="E8" s="4" t="s">
        <v>61</v>
      </c>
      <c r="G8" s="7">
        <v>4</v>
      </c>
      <c r="H8" s="7">
        <v>5</v>
      </c>
      <c r="I8" s="7">
        <v>4</v>
      </c>
      <c r="J8" s="7">
        <v>5</v>
      </c>
      <c r="K8" s="48">
        <f t="shared" si="0"/>
        <v>4.5</v>
      </c>
      <c r="L8" s="5"/>
      <c r="M8" s="5"/>
      <c r="N8" s="5"/>
      <c r="O8" s="5"/>
      <c r="P8" s="5"/>
      <c r="Q8" s="5"/>
      <c r="S8" s="4">
        <v>4</v>
      </c>
      <c r="T8" s="4">
        <v>5</v>
      </c>
      <c r="U8" s="4">
        <v>4</v>
      </c>
      <c r="V8" s="4">
        <v>5</v>
      </c>
      <c r="W8" s="5"/>
      <c r="X8" s="5"/>
      <c r="Y8" s="5"/>
      <c r="AA8" s="4">
        <v>7</v>
      </c>
      <c r="AB8" s="4">
        <v>7</v>
      </c>
      <c r="AC8" s="4">
        <v>7</v>
      </c>
      <c r="AD8" s="4">
        <v>6</v>
      </c>
      <c r="AE8" s="5"/>
      <c r="AF8" s="5"/>
      <c r="AH8" s="22">
        <v>7</v>
      </c>
      <c r="AI8" s="22">
        <v>7</v>
      </c>
      <c r="AJ8" s="22">
        <v>7</v>
      </c>
      <c r="AK8" s="22">
        <v>7</v>
      </c>
      <c r="AL8" s="40"/>
      <c r="AM8" s="41"/>
      <c r="AO8" s="4">
        <v>7</v>
      </c>
      <c r="AP8" s="4">
        <v>6</v>
      </c>
      <c r="AQ8" s="4">
        <v>6</v>
      </c>
      <c r="AR8" s="4">
        <v>7</v>
      </c>
    </row>
    <row r="9" spans="1:44" ht="15.75" thickBot="1" x14ac:dyDescent="0.3">
      <c r="A9" s="4" t="s">
        <v>2606</v>
      </c>
      <c r="B9" s="4" t="s">
        <v>61</v>
      </c>
      <c r="C9" s="4" t="s">
        <v>57</v>
      </c>
      <c r="D9" s="4" t="s">
        <v>82</v>
      </c>
      <c r="E9" s="4" t="s">
        <v>57</v>
      </c>
      <c r="G9" s="7">
        <v>5</v>
      </c>
      <c r="H9" s="7">
        <v>4</v>
      </c>
      <c r="I9" s="7">
        <v>6</v>
      </c>
      <c r="J9" s="7">
        <v>4</v>
      </c>
      <c r="K9" s="48">
        <f t="shared" si="0"/>
        <v>4.75</v>
      </c>
      <c r="L9" s="5"/>
      <c r="M9" s="5"/>
      <c r="N9" s="5"/>
      <c r="O9" s="5"/>
      <c r="P9" s="5"/>
      <c r="Q9" s="5"/>
      <c r="S9" s="4">
        <v>5</v>
      </c>
      <c r="T9" s="4">
        <v>4</v>
      </c>
      <c r="U9" s="4">
        <v>6</v>
      </c>
      <c r="V9" s="4">
        <v>4</v>
      </c>
      <c r="W9" s="5"/>
      <c r="X9" s="5"/>
      <c r="Y9" s="5"/>
      <c r="AA9" s="4">
        <v>6</v>
      </c>
      <c r="AB9" s="4">
        <v>6</v>
      </c>
      <c r="AC9" s="4">
        <v>7</v>
      </c>
      <c r="AD9" s="4">
        <v>6</v>
      </c>
      <c r="AE9" s="5"/>
      <c r="AF9" s="5"/>
      <c r="AH9" s="22">
        <v>7</v>
      </c>
      <c r="AI9" s="22">
        <v>6</v>
      </c>
      <c r="AJ9" s="22">
        <v>7</v>
      </c>
      <c r="AK9" s="22">
        <v>6</v>
      </c>
      <c r="AL9" s="40"/>
      <c r="AM9" s="41"/>
      <c r="AO9" s="4">
        <v>6</v>
      </c>
      <c r="AP9" s="4">
        <v>6</v>
      </c>
      <c r="AQ9" s="4">
        <v>6</v>
      </c>
      <c r="AR9" s="4">
        <v>6</v>
      </c>
    </row>
    <row r="10" spans="1:44" ht="15.75" thickBot="1" x14ac:dyDescent="0.3">
      <c r="A10" s="4" t="s">
        <v>2603</v>
      </c>
      <c r="B10" s="4" t="s">
        <v>61</v>
      </c>
      <c r="C10" s="4" t="s">
        <v>57</v>
      </c>
      <c r="D10" s="4" t="s">
        <v>82</v>
      </c>
      <c r="E10" s="4" t="s">
        <v>61</v>
      </c>
      <c r="G10" s="7">
        <v>5</v>
      </c>
      <c r="H10" s="7">
        <v>4</v>
      </c>
      <c r="I10" s="7">
        <v>6</v>
      </c>
      <c r="J10" s="7">
        <v>5</v>
      </c>
      <c r="K10" s="48">
        <f t="shared" si="0"/>
        <v>5</v>
      </c>
      <c r="L10" s="5"/>
      <c r="M10" s="5"/>
      <c r="N10" s="5"/>
      <c r="O10" s="5"/>
      <c r="P10" s="5"/>
      <c r="Q10" s="5"/>
      <c r="S10" s="4">
        <v>5</v>
      </c>
      <c r="T10" s="4">
        <v>4</v>
      </c>
      <c r="U10" s="4">
        <v>6</v>
      </c>
      <c r="V10" s="4">
        <v>5</v>
      </c>
      <c r="W10" s="5"/>
      <c r="X10" s="5"/>
      <c r="Y10" s="5"/>
      <c r="AA10" s="4">
        <v>6</v>
      </c>
      <c r="AB10" s="4">
        <v>5</v>
      </c>
      <c r="AC10" s="4">
        <v>7</v>
      </c>
      <c r="AD10" s="4">
        <v>7</v>
      </c>
      <c r="AE10" s="5"/>
      <c r="AF10" s="5"/>
      <c r="AH10" s="22">
        <v>7</v>
      </c>
      <c r="AI10" s="22">
        <v>5</v>
      </c>
      <c r="AJ10" s="22">
        <v>6</v>
      </c>
      <c r="AK10" s="22">
        <v>6</v>
      </c>
      <c r="AL10" s="40"/>
      <c r="AM10" s="41"/>
      <c r="AO10" s="4">
        <v>6</v>
      </c>
      <c r="AP10" s="4">
        <v>6</v>
      </c>
      <c r="AQ10" s="4">
        <v>5</v>
      </c>
      <c r="AR10" s="4">
        <v>6</v>
      </c>
    </row>
    <row r="11" spans="1:44" ht="15.75" thickBot="1" x14ac:dyDescent="0.3">
      <c r="A11" s="4" t="s">
        <v>2598</v>
      </c>
      <c r="B11" s="4" t="s">
        <v>61</v>
      </c>
      <c r="C11" s="4" t="s">
        <v>82</v>
      </c>
      <c r="D11" s="4" t="s">
        <v>83</v>
      </c>
      <c r="E11" s="4" t="s">
        <v>82</v>
      </c>
      <c r="G11" s="7">
        <v>5</v>
      </c>
      <c r="H11" s="7">
        <v>6</v>
      </c>
      <c r="I11" s="7">
        <v>7</v>
      </c>
      <c r="J11" s="7">
        <v>6</v>
      </c>
      <c r="K11" s="48">
        <f t="shared" si="0"/>
        <v>6</v>
      </c>
      <c r="L11" s="5"/>
      <c r="M11" s="5"/>
      <c r="N11" s="5"/>
      <c r="O11" s="5"/>
      <c r="P11" s="5"/>
      <c r="Q11" s="5"/>
      <c r="S11" s="4">
        <v>5</v>
      </c>
      <c r="T11" s="4">
        <v>6</v>
      </c>
      <c r="U11" s="4">
        <v>7</v>
      </c>
      <c r="V11" s="4">
        <v>6</v>
      </c>
      <c r="W11" s="5"/>
      <c r="X11" s="5"/>
      <c r="Y11" s="5"/>
      <c r="AA11" s="4">
        <v>6</v>
      </c>
      <c r="AB11" s="4">
        <v>5</v>
      </c>
      <c r="AC11" s="4">
        <v>5</v>
      </c>
      <c r="AD11" s="4">
        <v>6</v>
      </c>
      <c r="AE11" s="5"/>
      <c r="AF11" s="5"/>
      <c r="AH11" s="22">
        <v>6</v>
      </c>
      <c r="AI11" s="22">
        <v>7</v>
      </c>
      <c r="AJ11" s="22">
        <v>6</v>
      </c>
      <c r="AK11" s="22">
        <v>6</v>
      </c>
      <c r="AL11" s="40"/>
      <c r="AM11" s="41"/>
      <c r="AO11" s="4">
        <v>4</v>
      </c>
      <c r="AP11" s="4">
        <v>3</v>
      </c>
      <c r="AQ11" s="4">
        <v>3</v>
      </c>
      <c r="AR11" s="4">
        <v>3</v>
      </c>
    </row>
    <row r="12" spans="1:44" ht="19.5" thickBot="1" x14ac:dyDescent="0.3">
      <c r="A12" s="4" t="s">
        <v>2599</v>
      </c>
      <c r="B12" s="4" t="s">
        <v>82</v>
      </c>
      <c r="C12" s="4" t="s">
        <v>61</v>
      </c>
      <c r="D12" s="4" t="s">
        <v>82</v>
      </c>
      <c r="E12" s="4" t="s">
        <v>61</v>
      </c>
      <c r="G12" s="7">
        <v>6</v>
      </c>
      <c r="H12" s="7">
        <v>5</v>
      </c>
      <c r="I12" s="7">
        <v>6</v>
      </c>
      <c r="J12" s="7">
        <v>5</v>
      </c>
      <c r="K12" s="48">
        <f t="shared" si="0"/>
        <v>5.5</v>
      </c>
      <c r="L12" s="42" t="s">
        <v>3021</v>
      </c>
      <c r="M12" s="5"/>
      <c r="N12" s="5"/>
      <c r="O12" s="5"/>
      <c r="P12" s="5"/>
      <c r="Q12" s="5"/>
      <c r="S12" s="4">
        <v>6</v>
      </c>
      <c r="T12" s="4">
        <v>5</v>
      </c>
      <c r="U12" s="4">
        <v>6</v>
      </c>
      <c r="V12" s="4">
        <v>5</v>
      </c>
      <c r="W12" s="5"/>
      <c r="X12" s="5"/>
      <c r="Y12" s="5"/>
      <c r="AA12" s="4">
        <v>7</v>
      </c>
      <c r="AB12" s="4">
        <v>7</v>
      </c>
      <c r="AC12" s="4">
        <v>7</v>
      </c>
      <c r="AD12" s="4">
        <v>7</v>
      </c>
      <c r="AE12" s="5"/>
      <c r="AF12" s="5"/>
      <c r="AH12" s="22">
        <v>6</v>
      </c>
      <c r="AI12" s="22">
        <v>7</v>
      </c>
      <c r="AJ12" s="22">
        <v>6</v>
      </c>
      <c r="AK12" s="22">
        <v>6</v>
      </c>
      <c r="AL12" s="40"/>
      <c r="AM12" s="41"/>
      <c r="AO12" s="4">
        <v>7</v>
      </c>
      <c r="AP12" s="4">
        <v>7</v>
      </c>
      <c r="AQ12" s="4">
        <v>6</v>
      </c>
      <c r="AR12" s="4">
        <v>6</v>
      </c>
    </row>
    <row r="13" spans="1:44" ht="15.75" thickBot="1" x14ac:dyDescent="0.3">
      <c r="A13" s="4" t="s">
        <v>2623</v>
      </c>
      <c r="B13" s="4" t="s">
        <v>57</v>
      </c>
      <c r="C13" s="4" t="s">
        <v>61</v>
      </c>
      <c r="D13" s="4" t="s">
        <v>57</v>
      </c>
      <c r="E13" s="4" t="s">
        <v>61</v>
      </c>
      <c r="G13" s="7">
        <v>4</v>
      </c>
      <c r="H13" s="7">
        <v>5</v>
      </c>
      <c r="I13" s="7">
        <v>4</v>
      </c>
      <c r="J13" s="7">
        <v>5</v>
      </c>
      <c r="K13" s="48">
        <f t="shared" si="0"/>
        <v>4.5</v>
      </c>
      <c r="L13" s="5"/>
      <c r="M13" s="5"/>
      <c r="N13" s="5"/>
      <c r="O13" s="5"/>
      <c r="P13" s="5"/>
      <c r="Q13" s="5"/>
      <c r="S13" s="4">
        <v>4</v>
      </c>
      <c r="T13" s="4">
        <v>5</v>
      </c>
      <c r="U13" s="4">
        <v>4</v>
      </c>
      <c r="V13" s="4">
        <v>5</v>
      </c>
      <c r="W13" s="5"/>
      <c r="X13" s="5"/>
      <c r="Y13" s="5"/>
      <c r="AA13" s="4">
        <v>7</v>
      </c>
      <c r="AB13" s="4">
        <v>6</v>
      </c>
      <c r="AC13" s="4">
        <v>7</v>
      </c>
      <c r="AD13" s="4">
        <v>6</v>
      </c>
      <c r="AE13" s="5"/>
      <c r="AF13" s="5"/>
      <c r="AH13" s="22">
        <v>4</v>
      </c>
      <c r="AI13" s="22">
        <v>3</v>
      </c>
      <c r="AJ13" s="22">
        <v>2</v>
      </c>
      <c r="AK13" s="22">
        <v>2</v>
      </c>
      <c r="AL13" s="40"/>
      <c r="AM13" s="41"/>
      <c r="AO13" s="4">
        <v>7</v>
      </c>
      <c r="AP13" s="4">
        <v>7</v>
      </c>
      <c r="AQ13" s="4">
        <v>6</v>
      </c>
      <c r="AR13" s="4">
        <v>7</v>
      </c>
    </row>
    <row r="14" spans="1:44" ht="15.75" thickBot="1" x14ac:dyDescent="0.3">
      <c r="A14" s="4" t="s">
        <v>2622</v>
      </c>
      <c r="B14" s="4" t="s">
        <v>57</v>
      </c>
      <c r="C14" s="4" t="s">
        <v>61</v>
      </c>
      <c r="D14" s="4" t="s">
        <v>57</v>
      </c>
      <c r="E14" s="4" t="s">
        <v>61</v>
      </c>
      <c r="G14" s="7">
        <v>4</v>
      </c>
      <c r="H14" s="7">
        <v>5</v>
      </c>
      <c r="I14" s="7">
        <v>4</v>
      </c>
      <c r="J14" s="7">
        <v>5</v>
      </c>
      <c r="K14" s="48">
        <f t="shared" si="0"/>
        <v>4.5</v>
      </c>
      <c r="L14" s="5"/>
      <c r="M14" s="5"/>
      <c r="N14" s="5"/>
      <c r="O14" s="5"/>
      <c r="P14" s="5"/>
      <c r="Q14" s="5"/>
      <c r="S14" s="4">
        <v>4</v>
      </c>
      <c r="T14" s="4">
        <v>5</v>
      </c>
      <c r="U14" s="4">
        <v>4</v>
      </c>
      <c r="V14" s="4">
        <v>5</v>
      </c>
      <c r="W14" s="5"/>
      <c r="X14" s="5"/>
      <c r="Y14" s="5"/>
      <c r="AA14" s="4">
        <v>7</v>
      </c>
      <c r="AB14" s="4">
        <v>6</v>
      </c>
      <c r="AC14" s="4">
        <v>7</v>
      </c>
      <c r="AD14" s="4">
        <v>6</v>
      </c>
      <c r="AE14" s="5"/>
      <c r="AF14" s="5"/>
      <c r="AH14" s="22">
        <v>3</v>
      </c>
      <c r="AI14" s="22">
        <v>2</v>
      </c>
      <c r="AJ14" s="22">
        <v>3</v>
      </c>
      <c r="AK14" s="22">
        <v>3</v>
      </c>
      <c r="AL14" s="40"/>
      <c r="AM14" s="41"/>
      <c r="AO14" s="4">
        <v>4</v>
      </c>
      <c r="AP14" s="4">
        <v>6</v>
      </c>
      <c r="AQ14" s="4">
        <v>5</v>
      </c>
      <c r="AR14" s="4">
        <v>5</v>
      </c>
    </row>
    <row r="15" spans="1:44" ht="15.75" thickBot="1" x14ac:dyDescent="0.3">
      <c r="A15" s="4" t="s">
        <v>2612</v>
      </c>
      <c r="B15" s="4" t="s">
        <v>82</v>
      </c>
      <c r="C15" s="4" t="s">
        <v>82</v>
      </c>
      <c r="D15" s="4" t="s">
        <v>83</v>
      </c>
      <c r="E15" s="4" t="s">
        <v>83</v>
      </c>
      <c r="G15" s="7">
        <v>6</v>
      </c>
      <c r="H15" s="7">
        <v>6</v>
      </c>
      <c r="I15" s="7">
        <v>7</v>
      </c>
      <c r="J15" s="7">
        <v>7</v>
      </c>
      <c r="K15" s="48">
        <f t="shared" si="0"/>
        <v>6.5</v>
      </c>
      <c r="L15" s="5"/>
      <c r="M15" s="5"/>
      <c r="N15" s="5"/>
      <c r="O15" s="5"/>
      <c r="P15" s="5"/>
      <c r="Q15" s="5"/>
      <c r="S15" s="4">
        <v>6</v>
      </c>
      <c r="T15" s="4">
        <v>6</v>
      </c>
      <c r="U15" s="4">
        <v>7</v>
      </c>
      <c r="V15" s="4">
        <v>7</v>
      </c>
      <c r="W15" s="5"/>
      <c r="X15" s="5"/>
      <c r="Y15" s="5"/>
      <c r="AA15" s="4">
        <v>6</v>
      </c>
      <c r="AB15" s="4">
        <v>7</v>
      </c>
      <c r="AC15" s="4">
        <v>7</v>
      </c>
      <c r="AD15" s="4">
        <v>7</v>
      </c>
      <c r="AE15" s="5"/>
      <c r="AF15" s="5"/>
      <c r="AH15" s="22">
        <v>5</v>
      </c>
      <c r="AI15" s="22">
        <v>7</v>
      </c>
      <c r="AJ15" s="22">
        <v>4</v>
      </c>
      <c r="AK15" s="22">
        <v>6</v>
      </c>
      <c r="AL15" s="40"/>
      <c r="AM15" s="41"/>
      <c r="AO15" s="4">
        <v>6</v>
      </c>
      <c r="AP15" s="4">
        <v>6</v>
      </c>
      <c r="AQ15" s="4">
        <v>6</v>
      </c>
      <c r="AR15" s="4">
        <v>6</v>
      </c>
    </row>
    <row r="16" spans="1:44" ht="15.75" thickBot="1" x14ac:dyDescent="0.3">
      <c r="A16" s="4" t="s">
        <v>2633</v>
      </c>
      <c r="B16" s="4" t="s">
        <v>82</v>
      </c>
      <c r="C16" s="4" t="s">
        <v>82</v>
      </c>
      <c r="D16" s="4" t="s">
        <v>83</v>
      </c>
      <c r="E16" s="4" t="s">
        <v>82</v>
      </c>
      <c r="G16" s="7">
        <v>6</v>
      </c>
      <c r="H16" s="7">
        <v>6</v>
      </c>
      <c r="I16" s="7">
        <v>7</v>
      </c>
      <c r="J16" s="7">
        <v>6</v>
      </c>
      <c r="K16" s="48">
        <f t="shared" si="0"/>
        <v>6.25</v>
      </c>
      <c r="L16" s="5"/>
      <c r="M16" s="5"/>
      <c r="N16" s="5"/>
      <c r="O16" s="5"/>
      <c r="P16" s="5"/>
      <c r="Q16" s="5"/>
      <c r="S16" s="4">
        <v>6</v>
      </c>
      <c r="T16" s="4">
        <v>6</v>
      </c>
      <c r="U16" s="4">
        <v>7</v>
      </c>
      <c r="V16" s="4">
        <v>6</v>
      </c>
      <c r="W16" s="5"/>
      <c r="X16" s="5"/>
      <c r="Y16" s="5"/>
      <c r="AA16" s="4">
        <v>6</v>
      </c>
      <c r="AB16" s="4">
        <v>7</v>
      </c>
      <c r="AC16" s="4">
        <v>6</v>
      </c>
      <c r="AD16" s="4">
        <v>7</v>
      </c>
      <c r="AE16" s="5"/>
      <c r="AF16" s="5"/>
      <c r="AH16" s="22">
        <v>7</v>
      </c>
      <c r="AI16" s="22">
        <v>6</v>
      </c>
      <c r="AJ16" s="22">
        <v>5</v>
      </c>
      <c r="AK16" s="22">
        <v>6</v>
      </c>
      <c r="AL16" s="40"/>
      <c r="AM16" s="41"/>
      <c r="AO16" s="4">
        <v>4</v>
      </c>
      <c r="AP16" s="4">
        <v>4</v>
      </c>
      <c r="AQ16" s="4">
        <v>4</v>
      </c>
      <c r="AR16" s="4">
        <v>4</v>
      </c>
    </row>
    <row r="17" spans="1:44" ht="15.75" thickBot="1" x14ac:dyDescent="0.3">
      <c r="A17" s="4" t="s">
        <v>2634</v>
      </c>
      <c r="B17" s="4" t="s">
        <v>82</v>
      </c>
      <c r="C17" s="4" t="s">
        <v>83</v>
      </c>
      <c r="D17" s="4" t="s">
        <v>83</v>
      </c>
      <c r="E17" s="4" t="s">
        <v>82</v>
      </c>
      <c r="G17" s="7">
        <v>6</v>
      </c>
      <c r="H17" s="7">
        <v>7</v>
      </c>
      <c r="I17" s="7">
        <v>7</v>
      </c>
      <c r="J17" s="7">
        <v>6</v>
      </c>
      <c r="K17" s="48">
        <f t="shared" si="0"/>
        <v>6.5</v>
      </c>
      <c r="L17" s="5"/>
      <c r="M17" s="5"/>
      <c r="N17" s="5"/>
      <c r="O17" s="5"/>
      <c r="P17" s="5"/>
      <c r="Q17" s="5"/>
      <c r="S17" s="4">
        <v>6</v>
      </c>
      <c r="T17" s="4">
        <v>7</v>
      </c>
      <c r="U17" s="4">
        <v>7</v>
      </c>
      <c r="V17" s="4">
        <v>6</v>
      </c>
      <c r="W17" s="5"/>
      <c r="X17" s="5"/>
      <c r="Y17" s="5"/>
      <c r="AA17" s="4">
        <v>6</v>
      </c>
      <c r="AB17" s="4">
        <v>6</v>
      </c>
      <c r="AC17" s="4">
        <v>6</v>
      </c>
      <c r="AD17" s="4">
        <v>6</v>
      </c>
      <c r="AE17" s="5"/>
      <c r="AF17" s="5"/>
      <c r="AH17" s="22">
        <v>6</v>
      </c>
      <c r="AI17" s="22">
        <v>7</v>
      </c>
      <c r="AJ17" s="22">
        <v>7</v>
      </c>
      <c r="AK17" s="22">
        <v>6</v>
      </c>
      <c r="AL17" s="40"/>
      <c r="AM17" s="41"/>
      <c r="AO17" s="4">
        <v>7</v>
      </c>
      <c r="AP17" s="4">
        <v>6</v>
      </c>
      <c r="AQ17" s="4">
        <v>7</v>
      </c>
      <c r="AR17" s="4">
        <v>6</v>
      </c>
    </row>
    <row r="18" spans="1:44" ht="15.75" thickBot="1" x14ac:dyDescent="0.3">
      <c r="A18" s="4" t="s">
        <v>2616</v>
      </c>
      <c r="B18" s="4" t="s">
        <v>82</v>
      </c>
      <c r="C18" s="4" t="s">
        <v>82</v>
      </c>
      <c r="D18" s="4" t="s">
        <v>82</v>
      </c>
      <c r="E18" s="4" t="s">
        <v>82</v>
      </c>
      <c r="G18" s="7">
        <v>6</v>
      </c>
      <c r="H18" s="7">
        <v>6</v>
      </c>
      <c r="I18" s="7">
        <v>6</v>
      </c>
      <c r="J18" s="7">
        <v>6</v>
      </c>
      <c r="K18" s="48">
        <f t="shared" si="0"/>
        <v>6</v>
      </c>
      <c r="L18" s="5"/>
      <c r="M18" s="5"/>
      <c r="N18" s="5"/>
      <c r="O18" s="5"/>
      <c r="P18" s="5"/>
      <c r="Q18" s="5"/>
      <c r="S18" s="4">
        <v>6</v>
      </c>
      <c r="T18" s="4">
        <v>6</v>
      </c>
      <c r="U18" s="4">
        <v>6</v>
      </c>
      <c r="V18" s="4">
        <v>6</v>
      </c>
      <c r="W18" s="5"/>
      <c r="X18" s="5"/>
      <c r="Y18" s="5"/>
      <c r="AA18" s="4">
        <v>6</v>
      </c>
      <c r="AB18" s="4">
        <v>6</v>
      </c>
      <c r="AC18" s="4">
        <v>6</v>
      </c>
      <c r="AD18" s="4">
        <v>6</v>
      </c>
      <c r="AE18" s="5"/>
      <c r="AF18" s="5"/>
      <c r="AH18" s="22">
        <v>6</v>
      </c>
      <c r="AI18" s="22">
        <v>7</v>
      </c>
      <c r="AJ18" s="22">
        <v>6</v>
      </c>
      <c r="AK18" s="22">
        <v>6</v>
      </c>
      <c r="AL18" s="40"/>
      <c r="AM18" s="41"/>
      <c r="AO18" s="4">
        <v>7</v>
      </c>
      <c r="AP18" s="4">
        <v>6</v>
      </c>
      <c r="AQ18" s="4">
        <v>7</v>
      </c>
      <c r="AR18" s="4">
        <v>6</v>
      </c>
    </row>
    <row r="19" spans="1:44" ht="15.75" thickBot="1" x14ac:dyDescent="0.3">
      <c r="A19" s="4" t="s">
        <v>2601</v>
      </c>
      <c r="B19" s="4" t="s">
        <v>61</v>
      </c>
      <c r="C19" s="4" t="s">
        <v>82</v>
      </c>
      <c r="D19" s="4" t="s">
        <v>83</v>
      </c>
      <c r="E19" s="4" t="s">
        <v>82</v>
      </c>
      <c r="G19" s="7">
        <v>5</v>
      </c>
      <c r="H19" s="7">
        <v>6</v>
      </c>
      <c r="I19" s="7">
        <v>7</v>
      </c>
      <c r="J19" s="7">
        <v>6</v>
      </c>
      <c r="K19" s="48">
        <f t="shared" si="0"/>
        <v>6</v>
      </c>
      <c r="L19" s="5"/>
      <c r="M19" s="5"/>
      <c r="N19" s="5"/>
      <c r="O19" s="5"/>
      <c r="P19" s="5"/>
      <c r="Q19" s="5"/>
      <c r="S19" s="4">
        <v>5</v>
      </c>
      <c r="T19" s="4">
        <v>6</v>
      </c>
      <c r="U19" s="4">
        <v>7</v>
      </c>
      <c r="V19" s="4">
        <v>6</v>
      </c>
      <c r="W19" s="5"/>
      <c r="X19" s="5"/>
      <c r="Y19" s="5"/>
      <c r="AA19" s="4">
        <v>7</v>
      </c>
      <c r="AB19" s="4">
        <v>6</v>
      </c>
      <c r="AC19" s="4">
        <v>5</v>
      </c>
      <c r="AD19" s="4">
        <v>6</v>
      </c>
      <c r="AE19" s="5"/>
      <c r="AF19" s="5"/>
      <c r="AH19" s="22">
        <v>3</v>
      </c>
      <c r="AI19" s="22">
        <v>2</v>
      </c>
      <c r="AJ19" s="22">
        <v>4</v>
      </c>
      <c r="AK19" s="22">
        <v>2</v>
      </c>
      <c r="AL19" s="40"/>
      <c r="AM19" s="41"/>
      <c r="AO19" s="4">
        <v>7</v>
      </c>
      <c r="AP19" s="4">
        <v>5</v>
      </c>
      <c r="AQ19" s="4">
        <v>6</v>
      </c>
      <c r="AR19" s="4">
        <v>7</v>
      </c>
    </row>
    <row r="20" spans="1:44" ht="15.75" thickBot="1" x14ac:dyDescent="0.3">
      <c r="A20" s="4" t="s">
        <v>2627</v>
      </c>
      <c r="B20" s="4" t="s">
        <v>82</v>
      </c>
      <c r="C20" s="4" t="s">
        <v>82</v>
      </c>
      <c r="D20" s="4" t="s">
        <v>82</v>
      </c>
      <c r="E20" s="4" t="s">
        <v>82</v>
      </c>
      <c r="G20" s="7">
        <v>6</v>
      </c>
      <c r="H20" s="7">
        <v>6</v>
      </c>
      <c r="I20" s="7">
        <v>6</v>
      </c>
      <c r="J20" s="7">
        <v>6</v>
      </c>
      <c r="K20" s="48">
        <f t="shared" si="0"/>
        <v>6</v>
      </c>
      <c r="L20" s="5"/>
      <c r="M20" s="5"/>
      <c r="N20" s="5"/>
      <c r="O20" s="5"/>
      <c r="P20" s="5"/>
      <c r="Q20" s="5"/>
      <c r="S20" s="4">
        <v>6</v>
      </c>
      <c r="T20" s="4">
        <v>6</v>
      </c>
      <c r="U20" s="4">
        <v>6</v>
      </c>
      <c r="V20" s="4">
        <v>6</v>
      </c>
      <c r="W20" s="5"/>
      <c r="X20" s="5"/>
      <c r="Y20" s="5"/>
      <c r="AA20" s="4">
        <v>7</v>
      </c>
      <c r="AB20" s="4">
        <v>6</v>
      </c>
      <c r="AC20" s="4">
        <v>7</v>
      </c>
      <c r="AD20" s="4">
        <v>6</v>
      </c>
      <c r="AE20" s="5"/>
      <c r="AF20" s="5"/>
      <c r="AH20" s="22">
        <v>4</v>
      </c>
      <c r="AI20" s="22">
        <v>2</v>
      </c>
      <c r="AJ20" s="22">
        <v>4</v>
      </c>
      <c r="AK20" s="22">
        <v>2</v>
      </c>
      <c r="AL20" s="40"/>
      <c r="AM20" s="41"/>
      <c r="AO20" s="4">
        <v>3</v>
      </c>
      <c r="AP20" s="4">
        <v>2</v>
      </c>
      <c r="AQ20" s="4">
        <v>2</v>
      </c>
      <c r="AR20" s="4">
        <v>2</v>
      </c>
    </row>
    <row r="21" spans="1:44" ht="19.5" thickBot="1" x14ac:dyDescent="0.3">
      <c r="A21" s="4" t="s">
        <v>2637</v>
      </c>
      <c r="B21" s="4" t="s">
        <v>83</v>
      </c>
      <c r="C21" s="4" t="s">
        <v>82</v>
      </c>
      <c r="D21" s="4" t="s">
        <v>83</v>
      </c>
      <c r="E21" s="4" t="s">
        <v>61</v>
      </c>
      <c r="G21" s="7">
        <v>7</v>
      </c>
      <c r="H21" s="7">
        <v>6</v>
      </c>
      <c r="I21" s="7">
        <v>7</v>
      </c>
      <c r="J21" s="7">
        <v>5</v>
      </c>
      <c r="K21" s="48">
        <f t="shared" si="0"/>
        <v>6.25</v>
      </c>
      <c r="L21" s="42" t="s">
        <v>3022</v>
      </c>
      <c r="M21" s="5"/>
      <c r="N21" s="5"/>
      <c r="O21" s="5"/>
      <c r="P21" s="5"/>
      <c r="Q21" s="5"/>
      <c r="S21" s="4">
        <v>7</v>
      </c>
      <c r="T21" s="4">
        <v>6</v>
      </c>
      <c r="U21" s="4">
        <v>7</v>
      </c>
      <c r="V21" s="4">
        <v>5</v>
      </c>
      <c r="W21" s="5"/>
      <c r="X21" s="5"/>
      <c r="Y21" s="5"/>
      <c r="AA21" s="4">
        <v>7</v>
      </c>
      <c r="AB21" s="4">
        <v>6</v>
      </c>
      <c r="AC21" s="4">
        <v>7</v>
      </c>
      <c r="AD21" s="4">
        <v>6</v>
      </c>
      <c r="AE21" s="5"/>
      <c r="AF21" s="5"/>
      <c r="AH21" s="22">
        <v>3</v>
      </c>
      <c r="AI21" s="22">
        <v>7</v>
      </c>
      <c r="AJ21" s="22">
        <v>3</v>
      </c>
      <c r="AK21" s="22">
        <v>7</v>
      </c>
      <c r="AL21" s="40"/>
      <c r="AM21" s="41"/>
      <c r="AO21" s="4">
        <v>7</v>
      </c>
      <c r="AP21" s="4">
        <v>7</v>
      </c>
      <c r="AQ21" s="4">
        <v>7</v>
      </c>
      <c r="AR21" s="4">
        <v>6</v>
      </c>
    </row>
    <row r="22" spans="1:44" ht="15.75" thickBot="1" x14ac:dyDescent="0.3">
      <c r="A22" s="4" t="s">
        <v>2618</v>
      </c>
      <c r="B22" s="4" t="s">
        <v>61</v>
      </c>
      <c r="C22" s="4" t="s">
        <v>61</v>
      </c>
      <c r="D22" s="4" t="s">
        <v>61</v>
      </c>
      <c r="E22" s="4" t="s">
        <v>82</v>
      </c>
      <c r="G22" s="7">
        <v>5</v>
      </c>
      <c r="H22" s="7">
        <v>5</v>
      </c>
      <c r="I22" s="7">
        <v>5</v>
      </c>
      <c r="J22" s="7">
        <v>6</v>
      </c>
      <c r="K22" s="48">
        <f t="shared" si="0"/>
        <v>5.25</v>
      </c>
      <c r="L22" s="5"/>
      <c r="M22" s="5"/>
      <c r="N22" s="5"/>
      <c r="O22" s="5"/>
      <c r="P22" s="5"/>
      <c r="Q22" s="5"/>
      <c r="S22" s="4">
        <v>5</v>
      </c>
      <c r="T22" s="4">
        <v>5</v>
      </c>
      <c r="U22" s="4">
        <v>5</v>
      </c>
      <c r="V22" s="4">
        <v>6</v>
      </c>
      <c r="W22" s="5"/>
      <c r="X22" s="5"/>
      <c r="Y22" s="5"/>
      <c r="AA22" s="4">
        <v>6</v>
      </c>
      <c r="AB22" s="4">
        <v>7</v>
      </c>
      <c r="AC22" s="4">
        <v>6</v>
      </c>
      <c r="AD22" s="4">
        <v>7</v>
      </c>
      <c r="AE22" s="5"/>
      <c r="AF22" s="5"/>
      <c r="AH22" s="22">
        <v>3</v>
      </c>
      <c r="AI22" s="22">
        <v>6</v>
      </c>
      <c r="AJ22" s="22">
        <v>5</v>
      </c>
      <c r="AK22" s="22">
        <v>4</v>
      </c>
      <c r="AL22" s="40"/>
      <c r="AM22" s="41"/>
      <c r="AO22" s="4">
        <v>5</v>
      </c>
      <c r="AP22" s="4">
        <v>6</v>
      </c>
      <c r="AQ22" s="4">
        <v>7</v>
      </c>
      <c r="AR22" s="4">
        <v>6</v>
      </c>
    </row>
    <row r="23" spans="1:44" ht="15.75" thickBot="1" x14ac:dyDescent="0.3">
      <c r="A23" s="4" t="s">
        <v>2597</v>
      </c>
      <c r="B23" s="4" t="s">
        <v>82</v>
      </c>
      <c r="C23" s="4" t="s">
        <v>83</v>
      </c>
      <c r="D23" s="4" t="s">
        <v>83</v>
      </c>
      <c r="E23" s="4" t="s">
        <v>61</v>
      </c>
      <c r="G23" s="7">
        <v>6</v>
      </c>
      <c r="H23" s="7">
        <v>7</v>
      </c>
      <c r="I23" s="7">
        <v>7</v>
      </c>
      <c r="J23" s="7">
        <v>5</v>
      </c>
      <c r="K23" s="48">
        <f t="shared" si="0"/>
        <v>6.25</v>
      </c>
      <c r="L23" s="5"/>
      <c r="M23" s="5"/>
      <c r="N23" s="5"/>
      <c r="O23" s="5"/>
      <c r="P23" s="5"/>
      <c r="Q23" s="5"/>
      <c r="S23" s="4">
        <v>6</v>
      </c>
      <c r="T23" s="4">
        <v>7</v>
      </c>
      <c r="U23" s="4">
        <v>7</v>
      </c>
      <c r="V23" s="4">
        <v>5</v>
      </c>
      <c r="W23" s="5"/>
      <c r="X23" s="5"/>
      <c r="Y23" s="5"/>
      <c r="AA23" s="4">
        <v>6</v>
      </c>
      <c r="AB23" s="4">
        <v>5</v>
      </c>
      <c r="AC23" s="4">
        <v>6</v>
      </c>
      <c r="AD23" s="4">
        <v>6</v>
      </c>
      <c r="AE23" s="5"/>
      <c r="AF23" s="5"/>
      <c r="AH23" s="22">
        <v>7</v>
      </c>
      <c r="AI23" s="22">
        <v>6</v>
      </c>
      <c r="AJ23" s="22">
        <v>7</v>
      </c>
      <c r="AK23" s="22">
        <v>6</v>
      </c>
      <c r="AL23" s="40"/>
      <c r="AM23" s="41"/>
      <c r="AO23" s="4">
        <v>6</v>
      </c>
      <c r="AP23" s="4">
        <v>7</v>
      </c>
      <c r="AQ23" s="4">
        <v>6</v>
      </c>
      <c r="AR23" s="4">
        <v>6</v>
      </c>
    </row>
    <row r="24" spans="1:44" ht="15.75" thickBot="1" x14ac:dyDescent="0.3">
      <c r="A24" s="4" t="s">
        <v>2631</v>
      </c>
      <c r="B24" s="4" t="s">
        <v>82</v>
      </c>
      <c r="C24" s="4" t="s">
        <v>83</v>
      </c>
      <c r="D24" s="4" t="s">
        <v>82</v>
      </c>
      <c r="E24" s="4" t="s">
        <v>61</v>
      </c>
      <c r="G24" s="7">
        <v>6</v>
      </c>
      <c r="H24" s="7">
        <v>7</v>
      </c>
      <c r="I24" s="7">
        <v>6</v>
      </c>
      <c r="J24" s="7">
        <v>5</v>
      </c>
      <c r="K24" s="48">
        <f t="shared" si="0"/>
        <v>6</v>
      </c>
      <c r="L24" s="5"/>
      <c r="M24" s="5"/>
      <c r="N24" s="5"/>
      <c r="O24" s="5"/>
      <c r="P24" s="5"/>
      <c r="Q24" s="5"/>
      <c r="S24" s="4">
        <v>6</v>
      </c>
      <c r="T24" s="4">
        <v>7</v>
      </c>
      <c r="U24" s="4">
        <v>6</v>
      </c>
      <c r="V24" s="4">
        <v>5</v>
      </c>
      <c r="W24" s="5"/>
      <c r="X24" s="5"/>
      <c r="Y24" s="5"/>
      <c r="AA24" s="4">
        <v>6</v>
      </c>
      <c r="AB24" s="4">
        <v>6</v>
      </c>
      <c r="AC24" s="4">
        <v>6</v>
      </c>
      <c r="AD24" s="4">
        <v>6</v>
      </c>
      <c r="AE24" s="5"/>
      <c r="AF24" s="5"/>
      <c r="AH24" s="22">
        <v>6</v>
      </c>
      <c r="AI24" s="22">
        <v>5</v>
      </c>
      <c r="AJ24" s="22">
        <v>7</v>
      </c>
      <c r="AK24" s="22">
        <v>6</v>
      </c>
      <c r="AL24" s="40"/>
      <c r="AM24" s="41"/>
      <c r="AO24" s="4">
        <v>6</v>
      </c>
      <c r="AP24" s="4">
        <v>7</v>
      </c>
      <c r="AQ24" s="4">
        <v>7</v>
      </c>
      <c r="AR24" s="4">
        <v>6</v>
      </c>
    </row>
    <row r="25" spans="1:44" ht="15.75" thickBot="1" x14ac:dyDescent="0.3">
      <c r="A25" s="4" t="s">
        <v>2638</v>
      </c>
      <c r="B25" s="4" t="s">
        <v>82</v>
      </c>
      <c r="C25" s="4" t="s">
        <v>82</v>
      </c>
      <c r="D25" s="4" t="s">
        <v>82</v>
      </c>
      <c r="E25" s="4" t="s">
        <v>82</v>
      </c>
      <c r="G25" s="7">
        <v>6</v>
      </c>
      <c r="H25" s="7">
        <v>6</v>
      </c>
      <c r="I25" s="7">
        <v>6</v>
      </c>
      <c r="J25" s="7">
        <v>6</v>
      </c>
      <c r="K25" s="48">
        <f t="shared" si="0"/>
        <v>6</v>
      </c>
      <c r="L25" s="5"/>
      <c r="M25" s="5"/>
      <c r="N25" s="5"/>
      <c r="O25" s="5"/>
      <c r="P25" s="5"/>
      <c r="Q25" s="5"/>
      <c r="S25" s="4">
        <v>6</v>
      </c>
      <c r="T25" s="4">
        <v>6</v>
      </c>
      <c r="U25" s="4">
        <v>6</v>
      </c>
      <c r="V25" s="4">
        <v>6</v>
      </c>
      <c r="W25" s="5"/>
      <c r="X25" s="5"/>
      <c r="Y25" s="5"/>
      <c r="AA25" s="4">
        <v>5</v>
      </c>
      <c r="AB25" s="4">
        <v>6</v>
      </c>
      <c r="AC25" s="4">
        <v>6</v>
      </c>
      <c r="AD25" s="4">
        <v>6</v>
      </c>
      <c r="AE25" s="5"/>
      <c r="AF25" s="5"/>
      <c r="AH25" s="22">
        <v>6</v>
      </c>
      <c r="AI25" s="22">
        <v>7</v>
      </c>
      <c r="AJ25" s="22">
        <v>6</v>
      </c>
      <c r="AK25" s="22">
        <v>6</v>
      </c>
      <c r="AL25" s="40"/>
      <c r="AM25" s="41"/>
      <c r="AO25" s="4">
        <v>6</v>
      </c>
      <c r="AP25" s="4">
        <v>5</v>
      </c>
      <c r="AQ25" s="4">
        <v>6</v>
      </c>
      <c r="AR25" s="4">
        <v>6</v>
      </c>
    </row>
    <row r="26" spans="1:44" ht="15.75" thickBot="1" x14ac:dyDescent="0.3">
      <c r="A26" s="4" t="s">
        <v>2636</v>
      </c>
      <c r="B26" s="4" t="s">
        <v>82</v>
      </c>
      <c r="C26" s="4" t="s">
        <v>82</v>
      </c>
      <c r="D26" s="4" t="s">
        <v>83</v>
      </c>
      <c r="E26" s="4" t="s">
        <v>83</v>
      </c>
      <c r="G26" s="7">
        <v>6</v>
      </c>
      <c r="H26" s="7">
        <v>6</v>
      </c>
      <c r="I26" s="7">
        <v>7</v>
      </c>
      <c r="J26" s="7">
        <v>7</v>
      </c>
      <c r="K26" s="48">
        <f t="shared" si="0"/>
        <v>6.5</v>
      </c>
      <c r="L26" s="5"/>
      <c r="M26" s="5"/>
      <c r="N26" s="5"/>
      <c r="O26" s="5"/>
      <c r="P26" s="5"/>
      <c r="Q26" s="5"/>
      <c r="S26" s="4">
        <v>6</v>
      </c>
      <c r="T26" s="4">
        <v>6</v>
      </c>
      <c r="U26" s="4">
        <v>7</v>
      </c>
      <c r="V26" s="4">
        <v>7</v>
      </c>
      <c r="W26" s="5"/>
      <c r="X26" s="5"/>
      <c r="Y26" s="5"/>
      <c r="AA26" s="4">
        <v>7</v>
      </c>
      <c r="AB26" s="4">
        <v>6</v>
      </c>
      <c r="AC26" s="4">
        <v>7</v>
      </c>
      <c r="AD26" s="4">
        <v>6</v>
      </c>
      <c r="AE26" s="5"/>
      <c r="AF26" s="5"/>
      <c r="AH26" s="22">
        <v>4</v>
      </c>
      <c r="AI26" s="22">
        <v>4</v>
      </c>
      <c r="AJ26" s="22">
        <v>4</v>
      </c>
      <c r="AK26" s="22">
        <v>4</v>
      </c>
      <c r="AL26" s="40"/>
      <c r="AM26" s="41"/>
      <c r="AO26" s="4">
        <v>6</v>
      </c>
      <c r="AP26" s="4">
        <v>6</v>
      </c>
      <c r="AQ26" s="4">
        <v>7</v>
      </c>
      <c r="AR26" s="4">
        <v>6</v>
      </c>
    </row>
    <row r="27" spans="1:44" ht="15.75" thickBot="1" x14ac:dyDescent="0.3">
      <c r="A27" s="4" t="s">
        <v>2644</v>
      </c>
      <c r="B27" s="4" t="s">
        <v>82</v>
      </c>
      <c r="C27" s="4" t="s">
        <v>61</v>
      </c>
      <c r="D27" s="4" t="s">
        <v>82</v>
      </c>
      <c r="E27" s="4" t="s">
        <v>82</v>
      </c>
      <c r="G27" s="7">
        <v>6</v>
      </c>
      <c r="H27" s="7">
        <v>5</v>
      </c>
      <c r="I27" s="7">
        <v>6</v>
      </c>
      <c r="J27" s="7">
        <v>6</v>
      </c>
      <c r="K27" s="48">
        <f t="shared" si="0"/>
        <v>5.75</v>
      </c>
      <c r="L27" s="5"/>
      <c r="M27" s="5"/>
      <c r="N27" s="5"/>
      <c r="O27" s="5"/>
      <c r="P27" s="5"/>
      <c r="Q27" s="5"/>
      <c r="S27" s="4">
        <v>6</v>
      </c>
      <c r="T27" s="4">
        <v>5</v>
      </c>
      <c r="U27" s="4">
        <v>6</v>
      </c>
      <c r="V27" s="4">
        <v>6</v>
      </c>
      <c r="W27" s="5"/>
      <c r="X27" s="5"/>
      <c r="Y27" s="5"/>
      <c r="AA27" s="4">
        <v>4</v>
      </c>
      <c r="AB27" s="4">
        <v>5</v>
      </c>
      <c r="AC27" s="4">
        <v>4</v>
      </c>
      <c r="AD27" s="4">
        <v>4</v>
      </c>
      <c r="AE27" s="5"/>
      <c r="AF27" s="5"/>
      <c r="AH27" s="22">
        <v>5</v>
      </c>
      <c r="AI27" s="22">
        <v>2</v>
      </c>
      <c r="AJ27" s="22">
        <v>1</v>
      </c>
      <c r="AK27" s="22">
        <v>2</v>
      </c>
      <c r="AL27" s="40"/>
      <c r="AM27" s="41"/>
      <c r="AO27" s="4">
        <v>5</v>
      </c>
      <c r="AP27" s="4">
        <v>6</v>
      </c>
      <c r="AQ27" s="4">
        <v>6</v>
      </c>
      <c r="AR27" s="4">
        <v>7</v>
      </c>
    </row>
    <row r="28" spans="1:44" ht="15.75" thickBot="1" x14ac:dyDescent="0.3">
      <c r="A28" s="4" t="s">
        <v>2640</v>
      </c>
      <c r="B28" s="4" t="s">
        <v>82</v>
      </c>
      <c r="C28" s="4" t="s">
        <v>82</v>
      </c>
      <c r="D28" s="4" t="s">
        <v>82</v>
      </c>
      <c r="E28" s="4" t="s">
        <v>82</v>
      </c>
      <c r="G28" s="7">
        <v>6</v>
      </c>
      <c r="H28" s="7">
        <v>6</v>
      </c>
      <c r="I28" s="7">
        <v>6</v>
      </c>
      <c r="J28" s="7">
        <v>6</v>
      </c>
      <c r="K28" s="48">
        <f t="shared" si="0"/>
        <v>6</v>
      </c>
      <c r="L28" s="5"/>
      <c r="M28" s="5"/>
      <c r="N28" s="5"/>
      <c r="O28" s="5"/>
      <c r="P28" s="5"/>
      <c r="Q28" s="5"/>
      <c r="S28" s="4">
        <v>6</v>
      </c>
      <c r="T28" s="4">
        <v>6</v>
      </c>
      <c r="U28" s="4">
        <v>6</v>
      </c>
      <c r="V28" s="4">
        <v>6</v>
      </c>
      <c r="W28" s="5"/>
      <c r="X28" s="5"/>
      <c r="Y28" s="5"/>
      <c r="AA28" s="4">
        <v>6</v>
      </c>
      <c r="AB28" s="4">
        <v>6</v>
      </c>
      <c r="AC28" s="4">
        <v>5</v>
      </c>
      <c r="AD28" s="4">
        <v>6</v>
      </c>
      <c r="AE28" s="5"/>
      <c r="AF28" s="5"/>
      <c r="AH28" s="22">
        <v>1</v>
      </c>
      <c r="AI28" s="22">
        <v>6</v>
      </c>
      <c r="AJ28" s="22">
        <v>6</v>
      </c>
      <c r="AK28" s="22">
        <v>6</v>
      </c>
      <c r="AL28" s="40"/>
      <c r="AM28" s="41"/>
      <c r="AO28" s="4">
        <v>6</v>
      </c>
      <c r="AP28" s="4">
        <v>6</v>
      </c>
      <c r="AQ28" s="4">
        <v>6</v>
      </c>
      <c r="AR28" s="4">
        <v>6</v>
      </c>
    </row>
    <row r="29" spans="1:44" ht="19.5" thickBot="1" x14ac:dyDescent="0.3">
      <c r="A29" s="4" t="s">
        <v>2619</v>
      </c>
      <c r="B29" s="4" t="s">
        <v>82</v>
      </c>
      <c r="C29" s="4" t="s">
        <v>61</v>
      </c>
      <c r="D29" s="4" t="s">
        <v>83</v>
      </c>
      <c r="E29" s="4" t="s">
        <v>82</v>
      </c>
      <c r="G29" s="7">
        <v>6</v>
      </c>
      <c r="H29" s="7">
        <v>5</v>
      </c>
      <c r="I29" s="7">
        <v>7</v>
      </c>
      <c r="J29" s="7">
        <v>6</v>
      </c>
      <c r="K29" s="48">
        <f t="shared" si="0"/>
        <v>6</v>
      </c>
      <c r="L29" s="42" t="s">
        <v>3023</v>
      </c>
      <c r="M29" s="5"/>
      <c r="N29" s="5"/>
      <c r="O29" s="5"/>
      <c r="P29" s="5"/>
      <c r="Q29" s="5"/>
      <c r="S29" s="4">
        <v>6</v>
      </c>
      <c r="T29" s="4">
        <v>5</v>
      </c>
      <c r="U29" s="4">
        <v>7</v>
      </c>
      <c r="V29" s="4">
        <v>6</v>
      </c>
      <c r="W29" s="5"/>
      <c r="X29" s="5"/>
      <c r="Y29" s="5"/>
      <c r="AA29" s="4">
        <v>6</v>
      </c>
      <c r="AB29" s="4">
        <v>7</v>
      </c>
      <c r="AC29" s="4">
        <v>6</v>
      </c>
      <c r="AD29" s="4">
        <v>7</v>
      </c>
      <c r="AE29" s="5"/>
      <c r="AF29" s="5"/>
      <c r="AH29" s="22">
        <v>5</v>
      </c>
      <c r="AI29" s="22">
        <v>5</v>
      </c>
      <c r="AJ29" s="22">
        <v>6</v>
      </c>
      <c r="AK29" s="22">
        <v>6</v>
      </c>
      <c r="AL29" s="40"/>
      <c r="AM29" s="41"/>
      <c r="AO29" s="4">
        <v>6</v>
      </c>
      <c r="AP29" s="4">
        <v>7</v>
      </c>
      <c r="AQ29" s="4">
        <v>6</v>
      </c>
      <c r="AR29" s="4">
        <v>7</v>
      </c>
    </row>
    <row r="30" spans="1:44" ht="15.75" thickBot="1" x14ac:dyDescent="0.3">
      <c r="A30" s="4" t="s">
        <v>2625</v>
      </c>
      <c r="B30" s="4" t="s">
        <v>83</v>
      </c>
      <c r="C30" s="4" t="s">
        <v>83</v>
      </c>
      <c r="D30" s="4" t="s">
        <v>83</v>
      </c>
      <c r="E30" s="4" t="s">
        <v>83</v>
      </c>
      <c r="G30" s="7">
        <v>7</v>
      </c>
      <c r="H30" s="7">
        <v>7</v>
      </c>
      <c r="I30" s="7">
        <v>7</v>
      </c>
      <c r="J30" s="7">
        <v>7</v>
      </c>
      <c r="K30" s="48">
        <f t="shared" si="0"/>
        <v>7</v>
      </c>
      <c r="L30" s="5"/>
      <c r="M30" s="5"/>
      <c r="N30" s="5"/>
      <c r="O30" s="5"/>
      <c r="P30" s="5"/>
      <c r="Q30" s="5"/>
      <c r="S30" s="4">
        <v>7</v>
      </c>
      <c r="T30" s="4">
        <v>7</v>
      </c>
      <c r="U30" s="4">
        <v>7</v>
      </c>
      <c r="V30" s="4">
        <v>7</v>
      </c>
      <c r="W30" s="5"/>
      <c r="X30" s="5"/>
      <c r="Y30" s="5"/>
      <c r="AA30" s="4">
        <v>7</v>
      </c>
      <c r="AB30" s="4">
        <v>6</v>
      </c>
      <c r="AC30" s="4">
        <v>7</v>
      </c>
      <c r="AD30" s="4">
        <v>7</v>
      </c>
      <c r="AE30" s="5"/>
      <c r="AF30" s="5"/>
      <c r="AH30" s="22">
        <v>4</v>
      </c>
      <c r="AI30" s="22">
        <v>5</v>
      </c>
      <c r="AJ30" s="22">
        <v>6</v>
      </c>
      <c r="AK30" s="22">
        <v>5</v>
      </c>
      <c r="AL30" s="40"/>
      <c r="AM30" s="41"/>
      <c r="AO30" s="4">
        <v>7</v>
      </c>
      <c r="AP30" s="4">
        <v>6</v>
      </c>
      <c r="AQ30" s="4">
        <v>6</v>
      </c>
      <c r="AR30" s="4">
        <v>6</v>
      </c>
    </row>
    <row r="31" spans="1:44" ht="15.75" thickBot="1" x14ac:dyDescent="0.3">
      <c r="A31" s="4" t="s">
        <v>2602</v>
      </c>
      <c r="B31" s="4" t="s">
        <v>61</v>
      </c>
      <c r="C31" s="4" t="s">
        <v>82</v>
      </c>
      <c r="D31" s="4" t="s">
        <v>61</v>
      </c>
      <c r="E31" s="4" t="s">
        <v>61</v>
      </c>
      <c r="G31" s="7">
        <v>5</v>
      </c>
      <c r="H31" s="7">
        <v>6</v>
      </c>
      <c r="I31" s="7">
        <v>5</v>
      </c>
      <c r="J31" s="7">
        <v>5</v>
      </c>
      <c r="K31" s="48">
        <f t="shared" si="0"/>
        <v>5.25</v>
      </c>
      <c r="L31" s="5"/>
      <c r="M31" s="5"/>
      <c r="N31" s="5"/>
      <c r="O31" s="5"/>
      <c r="P31" s="5"/>
      <c r="Q31" s="5"/>
      <c r="S31" s="4">
        <v>5</v>
      </c>
      <c r="T31" s="4">
        <v>6</v>
      </c>
      <c r="U31" s="4">
        <v>5</v>
      </c>
      <c r="V31" s="4">
        <v>5</v>
      </c>
      <c r="W31" s="5"/>
      <c r="X31" s="5"/>
      <c r="Y31" s="5"/>
      <c r="AA31" s="4">
        <v>6</v>
      </c>
      <c r="AB31" s="4">
        <v>7</v>
      </c>
      <c r="AC31" s="4">
        <v>7</v>
      </c>
      <c r="AD31" s="4">
        <v>7</v>
      </c>
      <c r="AE31" s="5"/>
      <c r="AF31" s="5"/>
      <c r="AH31" s="22">
        <v>2</v>
      </c>
      <c r="AI31" s="22">
        <v>3</v>
      </c>
      <c r="AJ31" s="22">
        <v>1</v>
      </c>
      <c r="AK31" s="22">
        <v>2</v>
      </c>
      <c r="AL31" s="40"/>
      <c r="AM31" s="41"/>
      <c r="AO31" s="4">
        <v>6</v>
      </c>
      <c r="AP31" s="4">
        <v>7</v>
      </c>
      <c r="AQ31" s="4">
        <v>7</v>
      </c>
      <c r="AR31" s="4">
        <v>6</v>
      </c>
    </row>
    <row r="32" spans="1:44" ht="15.75" thickBot="1" x14ac:dyDescent="0.3">
      <c r="A32" s="4" t="s">
        <v>2604</v>
      </c>
      <c r="B32" s="4" t="s">
        <v>83</v>
      </c>
      <c r="C32" s="4" t="s">
        <v>82</v>
      </c>
      <c r="D32" s="4" t="s">
        <v>82</v>
      </c>
      <c r="E32" s="4" t="s">
        <v>83</v>
      </c>
      <c r="G32" s="7">
        <v>7</v>
      </c>
      <c r="H32" s="7">
        <v>6</v>
      </c>
      <c r="I32" s="7">
        <v>6</v>
      </c>
      <c r="J32" s="7">
        <v>7</v>
      </c>
      <c r="K32" s="48">
        <f t="shared" si="0"/>
        <v>6.5</v>
      </c>
      <c r="L32" s="5"/>
      <c r="M32" s="5"/>
      <c r="N32" s="5"/>
      <c r="O32" s="5"/>
      <c r="P32" s="5"/>
      <c r="Q32" s="5"/>
      <c r="S32" s="4">
        <v>7</v>
      </c>
      <c r="T32" s="4">
        <v>6</v>
      </c>
      <c r="U32" s="4">
        <v>6</v>
      </c>
      <c r="V32" s="4">
        <v>7</v>
      </c>
      <c r="W32" s="5"/>
      <c r="X32" s="5"/>
      <c r="Y32" s="5"/>
      <c r="AA32" s="4">
        <v>7</v>
      </c>
      <c r="AB32" s="4">
        <v>6</v>
      </c>
      <c r="AC32" s="4">
        <v>5</v>
      </c>
      <c r="AD32" s="4">
        <v>6</v>
      </c>
      <c r="AE32" s="5"/>
      <c r="AF32" s="5"/>
      <c r="AH32" s="22">
        <v>5</v>
      </c>
      <c r="AI32" s="22">
        <v>4</v>
      </c>
      <c r="AJ32" s="22">
        <v>3</v>
      </c>
      <c r="AK32" s="22">
        <v>2</v>
      </c>
      <c r="AL32" s="40"/>
      <c r="AM32" s="41"/>
      <c r="AO32" s="4">
        <v>6</v>
      </c>
      <c r="AP32" s="4">
        <v>7</v>
      </c>
      <c r="AQ32" s="4">
        <v>7</v>
      </c>
      <c r="AR32" s="4">
        <v>6</v>
      </c>
    </row>
    <row r="33" spans="1:44" ht="15.75" thickBot="1" x14ac:dyDescent="0.3">
      <c r="A33" s="4" t="s">
        <v>2621</v>
      </c>
      <c r="B33" s="4" t="s">
        <v>82</v>
      </c>
      <c r="C33" s="4" t="s">
        <v>82</v>
      </c>
      <c r="D33" s="4" t="s">
        <v>83</v>
      </c>
      <c r="E33" s="4" t="s">
        <v>83</v>
      </c>
      <c r="G33" s="7">
        <v>6</v>
      </c>
      <c r="H33" s="7">
        <v>6</v>
      </c>
      <c r="I33" s="7">
        <v>7</v>
      </c>
      <c r="J33" s="7">
        <v>7</v>
      </c>
      <c r="K33" s="48">
        <f t="shared" si="0"/>
        <v>6.5</v>
      </c>
      <c r="L33" s="5"/>
      <c r="M33" s="5"/>
      <c r="N33" s="5"/>
      <c r="O33" s="5"/>
      <c r="P33" s="5"/>
      <c r="Q33" s="5"/>
      <c r="S33" s="4">
        <v>6</v>
      </c>
      <c r="T33" s="4">
        <v>6</v>
      </c>
      <c r="U33" s="4">
        <v>7</v>
      </c>
      <c r="V33" s="4">
        <v>7</v>
      </c>
      <c r="W33" s="5"/>
      <c r="X33" s="5"/>
      <c r="Y33" s="5"/>
      <c r="AA33" s="4">
        <v>6</v>
      </c>
      <c r="AB33" s="4">
        <v>7</v>
      </c>
      <c r="AC33" s="4">
        <v>6</v>
      </c>
      <c r="AD33" s="4">
        <v>5</v>
      </c>
      <c r="AE33" s="5"/>
      <c r="AF33" s="5"/>
      <c r="AH33" s="22">
        <v>2</v>
      </c>
      <c r="AI33" s="22">
        <v>4</v>
      </c>
      <c r="AJ33" s="22">
        <v>2</v>
      </c>
      <c r="AK33" s="22">
        <v>3</v>
      </c>
      <c r="AL33" s="40"/>
      <c r="AM33" s="41"/>
      <c r="AO33" s="4">
        <v>6</v>
      </c>
      <c r="AP33" s="4">
        <v>6</v>
      </c>
      <c r="AQ33" s="4">
        <v>5</v>
      </c>
      <c r="AR33" s="4">
        <v>5</v>
      </c>
    </row>
    <row r="34" spans="1:44" ht="15.75" thickBot="1" x14ac:dyDescent="0.3">
      <c r="A34" s="4" t="s">
        <v>2609</v>
      </c>
      <c r="B34" s="4" t="s">
        <v>82</v>
      </c>
      <c r="C34" s="4" t="s">
        <v>82</v>
      </c>
      <c r="D34" s="4" t="s">
        <v>83</v>
      </c>
      <c r="E34" s="4" t="s">
        <v>83</v>
      </c>
      <c r="G34" s="7">
        <v>6</v>
      </c>
      <c r="H34" s="7">
        <v>6</v>
      </c>
      <c r="I34" s="7">
        <v>7</v>
      </c>
      <c r="J34" s="7">
        <v>7</v>
      </c>
      <c r="K34" s="48">
        <f t="shared" si="0"/>
        <v>6.5</v>
      </c>
      <c r="L34" s="5"/>
      <c r="M34" s="5"/>
      <c r="N34" s="5"/>
      <c r="O34" s="5"/>
      <c r="P34" s="5"/>
      <c r="Q34" s="5"/>
      <c r="S34" s="4">
        <v>6</v>
      </c>
      <c r="T34" s="4">
        <v>6</v>
      </c>
      <c r="U34" s="4">
        <v>7</v>
      </c>
      <c r="V34" s="4">
        <v>7</v>
      </c>
      <c r="W34" s="5"/>
      <c r="X34" s="5"/>
      <c r="Y34" s="5"/>
      <c r="AA34" s="4">
        <v>7</v>
      </c>
      <c r="AB34" s="4">
        <v>7</v>
      </c>
      <c r="AC34" s="4">
        <v>7</v>
      </c>
      <c r="AD34" s="4">
        <v>7</v>
      </c>
      <c r="AE34" s="5"/>
      <c r="AF34" s="5"/>
      <c r="AH34" s="22">
        <v>2</v>
      </c>
      <c r="AI34" s="22">
        <v>3</v>
      </c>
      <c r="AJ34" s="22">
        <v>4</v>
      </c>
      <c r="AK34" s="22">
        <v>3</v>
      </c>
      <c r="AL34" s="40"/>
      <c r="AM34" s="41"/>
      <c r="AO34" s="4">
        <v>5</v>
      </c>
      <c r="AP34" s="4">
        <v>5</v>
      </c>
      <c r="AQ34" s="4">
        <v>5</v>
      </c>
      <c r="AR34" s="4">
        <v>5</v>
      </c>
    </row>
    <row r="35" spans="1:44" ht="15.75" thickBot="1" x14ac:dyDescent="0.3">
      <c r="A35" s="4" t="s">
        <v>2615</v>
      </c>
      <c r="B35" s="4" t="s">
        <v>82</v>
      </c>
      <c r="C35" s="4" t="s">
        <v>61</v>
      </c>
      <c r="D35" s="4" t="s">
        <v>82</v>
      </c>
      <c r="E35" s="4" t="s">
        <v>82</v>
      </c>
      <c r="G35" s="7">
        <v>6</v>
      </c>
      <c r="H35" s="7">
        <v>5</v>
      </c>
      <c r="I35" s="7">
        <v>6</v>
      </c>
      <c r="J35" s="7">
        <v>6</v>
      </c>
      <c r="K35" s="48">
        <f t="shared" si="0"/>
        <v>5.75</v>
      </c>
      <c r="L35" s="5"/>
      <c r="M35" s="5"/>
      <c r="N35" s="5"/>
      <c r="O35" s="5"/>
      <c r="P35" s="5"/>
      <c r="Q35" s="5"/>
      <c r="S35" s="4">
        <v>6</v>
      </c>
      <c r="T35" s="4">
        <v>5</v>
      </c>
      <c r="U35" s="4">
        <v>6</v>
      </c>
      <c r="V35" s="4">
        <v>6</v>
      </c>
      <c r="W35" s="5"/>
      <c r="X35" s="5"/>
      <c r="Y35" s="5"/>
      <c r="AA35" s="4">
        <v>7</v>
      </c>
      <c r="AB35" s="4">
        <v>6</v>
      </c>
      <c r="AC35" s="4">
        <v>7</v>
      </c>
      <c r="AD35" s="4">
        <v>5</v>
      </c>
      <c r="AE35" s="5"/>
      <c r="AF35" s="5"/>
      <c r="AH35" s="22">
        <v>6</v>
      </c>
      <c r="AI35" s="22">
        <v>5</v>
      </c>
      <c r="AJ35" s="22">
        <v>6</v>
      </c>
      <c r="AK35" s="22">
        <v>6</v>
      </c>
      <c r="AL35" s="40"/>
      <c r="AM35" s="41"/>
      <c r="AO35" s="4">
        <v>6</v>
      </c>
      <c r="AP35" s="4">
        <v>5</v>
      </c>
      <c r="AQ35" s="4">
        <v>5</v>
      </c>
      <c r="AR35" s="4">
        <v>5</v>
      </c>
    </row>
    <row r="36" spans="1:44" ht="15.75" thickBot="1" x14ac:dyDescent="0.3">
      <c r="A36" s="4" t="s">
        <v>2610</v>
      </c>
      <c r="B36" s="4" t="s">
        <v>82</v>
      </c>
      <c r="C36" s="4" t="s">
        <v>82</v>
      </c>
      <c r="D36" s="4" t="s">
        <v>82</v>
      </c>
      <c r="E36" s="4" t="s">
        <v>82</v>
      </c>
      <c r="G36" s="7">
        <v>6</v>
      </c>
      <c r="H36" s="7">
        <v>6</v>
      </c>
      <c r="I36" s="7">
        <v>6</v>
      </c>
      <c r="J36" s="7">
        <v>6</v>
      </c>
      <c r="K36" s="48">
        <f t="shared" si="0"/>
        <v>6</v>
      </c>
      <c r="L36" s="5"/>
      <c r="M36" s="5"/>
      <c r="N36" s="5"/>
      <c r="O36" s="5"/>
      <c r="P36" s="5"/>
      <c r="Q36" s="5"/>
      <c r="S36" s="4">
        <v>6</v>
      </c>
      <c r="T36" s="4">
        <v>6</v>
      </c>
      <c r="U36" s="4">
        <v>6</v>
      </c>
      <c r="V36" s="4">
        <v>6</v>
      </c>
      <c r="W36" s="5"/>
      <c r="X36" s="5"/>
      <c r="Y36" s="5"/>
      <c r="AA36" s="4">
        <v>7</v>
      </c>
      <c r="AB36" s="4">
        <v>7</v>
      </c>
      <c r="AC36" s="4">
        <v>7</v>
      </c>
      <c r="AD36" s="4">
        <v>7</v>
      </c>
      <c r="AE36" s="5"/>
      <c r="AF36" s="5"/>
      <c r="AH36" s="22">
        <v>2</v>
      </c>
      <c r="AI36" s="22">
        <v>1</v>
      </c>
      <c r="AJ36" s="22">
        <v>3</v>
      </c>
      <c r="AK36" s="22">
        <v>2</v>
      </c>
      <c r="AL36" s="40"/>
      <c r="AM36" s="41"/>
      <c r="AO36" s="4">
        <v>7</v>
      </c>
      <c r="AP36" s="4">
        <v>7</v>
      </c>
      <c r="AQ36" s="4">
        <v>7</v>
      </c>
      <c r="AR36" s="4">
        <v>7</v>
      </c>
    </row>
    <row r="37" spans="1:44" ht="15.75" thickBot="1" x14ac:dyDescent="0.3">
      <c r="A37" s="4" t="s">
        <v>2641</v>
      </c>
      <c r="B37" s="4" t="s">
        <v>83</v>
      </c>
      <c r="C37" s="4" t="s">
        <v>83</v>
      </c>
      <c r="D37" s="4" t="s">
        <v>82</v>
      </c>
      <c r="E37" s="4" t="s">
        <v>83</v>
      </c>
      <c r="G37" s="7">
        <v>7</v>
      </c>
      <c r="H37" s="7">
        <v>7</v>
      </c>
      <c r="I37" s="7">
        <v>6</v>
      </c>
      <c r="J37" s="7">
        <v>7</v>
      </c>
      <c r="K37" s="48">
        <f t="shared" si="0"/>
        <v>6.75</v>
      </c>
      <c r="L37" s="5"/>
      <c r="M37" s="5"/>
      <c r="N37" s="5"/>
      <c r="O37" s="5"/>
      <c r="P37" s="5"/>
      <c r="Q37" s="5"/>
      <c r="S37" s="4">
        <v>7</v>
      </c>
      <c r="T37" s="4">
        <v>7</v>
      </c>
      <c r="U37" s="4">
        <v>6</v>
      </c>
      <c r="V37" s="4">
        <v>7</v>
      </c>
      <c r="W37" s="5"/>
      <c r="X37" s="5"/>
      <c r="Y37" s="5"/>
      <c r="AA37" s="4">
        <v>6</v>
      </c>
      <c r="AB37" s="4">
        <v>7</v>
      </c>
      <c r="AC37" s="4">
        <v>7</v>
      </c>
      <c r="AD37" s="4">
        <v>7</v>
      </c>
      <c r="AE37" s="5"/>
      <c r="AF37" s="5"/>
      <c r="AH37" s="22">
        <v>5</v>
      </c>
      <c r="AI37" s="22">
        <v>6</v>
      </c>
      <c r="AJ37" s="22">
        <v>6</v>
      </c>
      <c r="AK37" s="22">
        <v>6</v>
      </c>
      <c r="AL37" s="40"/>
      <c r="AM37" s="41"/>
      <c r="AO37" s="4">
        <v>2</v>
      </c>
      <c r="AP37" s="4">
        <v>3</v>
      </c>
      <c r="AQ37" s="4">
        <v>2</v>
      </c>
      <c r="AR37" s="4">
        <v>2</v>
      </c>
    </row>
    <row r="38" spans="1:44" ht="15.75" thickBot="1" x14ac:dyDescent="0.3">
      <c r="A38" s="4" t="s">
        <v>2628</v>
      </c>
      <c r="B38" s="4" t="s">
        <v>82</v>
      </c>
      <c r="C38" s="4" t="s">
        <v>61</v>
      </c>
      <c r="D38" s="4" t="s">
        <v>82</v>
      </c>
      <c r="E38" s="4" t="s">
        <v>82</v>
      </c>
      <c r="G38" s="7">
        <v>6</v>
      </c>
      <c r="H38" s="7">
        <v>5</v>
      </c>
      <c r="I38" s="7">
        <v>6</v>
      </c>
      <c r="J38" s="7">
        <v>6</v>
      </c>
      <c r="K38" s="48">
        <f t="shared" si="0"/>
        <v>5.75</v>
      </c>
      <c r="L38" s="5"/>
      <c r="M38" s="5"/>
      <c r="N38" s="5"/>
      <c r="O38" s="5"/>
      <c r="P38" s="5"/>
      <c r="Q38" s="5"/>
      <c r="S38" s="4">
        <v>6</v>
      </c>
      <c r="T38" s="4">
        <v>5</v>
      </c>
      <c r="U38" s="4">
        <v>6</v>
      </c>
      <c r="V38" s="4">
        <v>6</v>
      </c>
      <c r="W38" s="5"/>
      <c r="X38" s="5"/>
      <c r="Y38" s="5"/>
      <c r="AA38" s="4">
        <v>7</v>
      </c>
      <c r="AB38" s="4">
        <v>7</v>
      </c>
      <c r="AC38" s="4">
        <v>7</v>
      </c>
      <c r="AD38" s="4">
        <v>7</v>
      </c>
      <c r="AE38" s="5"/>
      <c r="AF38" s="5"/>
      <c r="AH38" s="22">
        <v>3</v>
      </c>
      <c r="AI38" s="22">
        <v>2</v>
      </c>
      <c r="AJ38" s="22">
        <v>4</v>
      </c>
      <c r="AK38" s="22">
        <v>3</v>
      </c>
      <c r="AL38" s="40"/>
      <c r="AM38" s="41"/>
      <c r="AO38" s="4">
        <v>7</v>
      </c>
      <c r="AP38" s="4">
        <v>6</v>
      </c>
      <c r="AQ38" s="4">
        <v>7</v>
      </c>
      <c r="AR38" s="4">
        <v>7</v>
      </c>
    </row>
    <row r="39" spans="1:44" ht="15.75" thickBot="1" x14ac:dyDescent="0.3">
      <c r="A39" s="4" t="s">
        <v>2642</v>
      </c>
      <c r="B39" s="4" t="s">
        <v>61</v>
      </c>
      <c r="C39" s="4" t="s">
        <v>83</v>
      </c>
      <c r="D39" s="4" t="s">
        <v>82</v>
      </c>
      <c r="E39" s="4" t="s">
        <v>82</v>
      </c>
      <c r="G39" s="7">
        <v>5</v>
      </c>
      <c r="H39" s="7">
        <v>7</v>
      </c>
      <c r="I39" s="7">
        <v>6</v>
      </c>
      <c r="J39" s="7">
        <v>6</v>
      </c>
      <c r="K39" s="48">
        <f t="shared" si="0"/>
        <v>6</v>
      </c>
      <c r="L39" s="5"/>
      <c r="M39" s="5" t="s">
        <v>3049</v>
      </c>
      <c r="N39" s="5"/>
      <c r="O39" s="5"/>
      <c r="P39" s="5"/>
      <c r="Q39" s="5"/>
      <c r="S39" s="4">
        <v>5</v>
      </c>
      <c r="T39" s="4">
        <v>7</v>
      </c>
      <c r="U39" s="4">
        <v>6</v>
      </c>
      <c r="V39" s="4">
        <v>6</v>
      </c>
      <c r="W39" s="5"/>
      <c r="X39" s="5"/>
      <c r="Y39" s="5"/>
      <c r="AA39" s="4">
        <v>6</v>
      </c>
      <c r="AB39" s="4">
        <v>7</v>
      </c>
      <c r="AC39" s="4">
        <v>6</v>
      </c>
      <c r="AD39" s="4">
        <v>7</v>
      </c>
      <c r="AE39" s="5"/>
      <c r="AF39" s="5"/>
      <c r="AH39" s="22">
        <v>5</v>
      </c>
      <c r="AI39" s="22">
        <v>5</v>
      </c>
      <c r="AJ39" s="22">
        <v>6</v>
      </c>
      <c r="AK39" s="22">
        <v>6</v>
      </c>
      <c r="AL39" s="40"/>
      <c r="AM39" s="41"/>
      <c r="AO39" s="4">
        <v>3</v>
      </c>
      <c r="AP39" s="4">
        <v>4</v>
      </c>
      <c r="AQ39" s="4">
        <v>5</v>
      </c>
      <c r="AR39" s="4">
        <v>4</v>
      </c>
    </row>
    <row r="40" spans="1:44" ht="15.75" thickBot="1" x14ac:dyDescent="0.3">
      <c r="A40" s="4" t="s">
        <v>2635</v>
      </c>
      <c r="B40" s="4" t="s">
        <v>605</v>
      </c>
      <c r="C40" s="4" t="s">
        <v>606</v>
      </c>
      <c r="D40" s="4" t="s">
        <v>57</v>
      </c>
      <c r="E40" s="4" t="s">
        <v>606</v>
      </c>
      <c r="G40" s="7">
        <v>2</v>
      </c>
      <c r="H40" s="7">
        <v>3</v>
      </c>
      <c r="I40" s="7">
        <v>4</v>
      </c>
      <c r="J40" s="7">
        <v>3</v>
      </c>
      <c r="K40" s="48">
        <f t="shared" si="0"/>
        <v>3</v>
      </c>
      <c r="L40" s="5"/>
      <c r="M40" s="5"/>
      <c r="N40" s="5"/>
      <c r="O40" s="5"/>
      <c r="P40" s="5"/>
      <c r="Q40" s="5"/>
      <c r="S40" s="4">
        <v>2</v>
      </c>
      <c r="T40" s="4">
        <v>3</v>
      </c>
      <c r="U40" s="4">
        <v>4</v>
      </c>
      <c r="V40" s="4">
        <v>3</v>
      </c>
      <c r="W40" s="5"/>
      <c r="X40" s="5"/>
      <c r="Y40" s="5"/>
      <c r="AA40" s="4">
        <v>6</v>
      </c>
      <c r="AB40" s="4">
        <v>7</v>
      </c>
      <c r="AC40" s="4">
        <v>7</v>
      </c>
      <c r="AD40" s="4">
        <v>7</v>
      </c>
      <c r="AE40" s="5"/>
      <c r="AF40" s="5"/>
      <c r="AH40" s="22">
        <v>4</v>
      </c>
      <c r="AI40" s="22">
        <v>4</v>
      </c>
      <c r="AJ40" s="22">
        <v>4</v>
      </c>
      <c r="AK40" s="22">
        <v>4</v>
      </c>
      <c r="AL40" s="40"/>
      <c r="AM40" s="41"/>
      <c r="AO40" s="4">
        <v>7</v>
      </c>
      <c r="AP40" s="4">
        <v>7</v>
      </c>
      <c r="AQ40" s="4">
        <v>7</v>
      </c>
      <c r="AR40" s="4">
        <v>7</v>
      </c>
    </row>
    <row r="41" spans="1:44" ht="19.5" thickBot="1" x14ac:dyDescent="0.3">
      <c r="A41" s="4" t="s">
        <v>2620</v>
      </c>
      <c r="B41" s="4" t="s">
        <v>83</v>
      </c>
      <c r="C41" s="4" t="s">
        <v>82</v>
      </c>
      <c r="D41" s="4" t="s">
        <v>83</v>
      </c>
      <c r="E41" s="4" t="s">
        <v>83</v>
      </c>
      <c r="G41" s="7">
        <v>7</v>
      </c>
      <c r="H41" s="7">
        <v>6</v>
      </c>
      <c r="I41" s="7">
        <v>7</v>
      </c>
      <c r="J41" s="7">
        <v>7</v>
      </c>
      <c r="K41" s="48">
        <f t="shared" si="0"/>
        <v>6.75</v>
      </c>
      <c r="L41" s="42" t="s">
        <v>3048</v>
      </c>
      <c r="M41" s="5"/>
      <c r="N41" s="5"/>
      <c r="O41" s="5"/>
      <c r="P41" s="5"/>
      <c r="Q41" s="5"/>
      <c r="S41" s="4">
        <v>7</v>
      </c>
      <c r="T41" s="4">
        <v>6</v>
      </c>
      <c r="U41" s="4">
        <v>7</v>
      </c>
      <c r="V41" s="4">
        <v>7</v>
      </c>
      <c r="W41" s="5"/>
      <c r="X41" s="5"/>
      <c r="Y41" s="5"/>
      <c r="AA41" s="4">
        <v>6</v>
      </c>
      <c r="AB41" s="4">
        <v>7</v>
      </c>
      <c r="AC41" s="4">
        <v>6</v>
      </c>
      <c r="AD41" s="4">
        <v>5</v>
      </c>
      <c r="AE41" s="5"/>
      <c r="AF41" s="5"/>
      <c r="AH41" s="22">
        <v>2</v>
      </c>
      <c r="AI41" s="22">
        <v>1</v>
      </c>
      <c r="AJ41" s="22">
        <v>1</v>
      </c>
      <c r="AK41" s="22">
        <v>1</v>
      </c>
      <c r="AL41" s="40"/>
      <c r="AM41" s="41"/>
      <c r="AO41" s="4">
        <v>5</v>
      </c>
      <c r="AP41" s="4">
        <v>7</v>
      </c>
      <c r="AQ41" s="4">
        <v>6</v>
      </c>
      <c r="AR41" s="4">
        <v>6</v>
      </c>
    </row>
    <row r="42" spans="1:44" ht="15.75" thickBot="1" x14ac:dyDescent="0.3">
      <c r="A42" s="4" t="s">
        <v>2629</v>
      </c>
      <c r="B42" s="4" t="s">
        <v>82</v>
      </c>
      <c r="C42" s="4" t="s">
        <v>82</v>
      </c>
      <c r="D42" s="4" t="s">
        <v>82</v>
      </c>
      <c r="E42" s="4" t="s">
        <v>82</v>
      </c>
      <c r="G42" s="7">
        <v>6</v>
      </c>
      <c r="H42" s="7">
        <v>6</v>
      </c>
      <c r="I42" s="7">
        <v>6</v>
      </c>
      <c r="J42" s="7">
        <v>6</v>
      </c>
      <c r="K42" s="48">
        <f t="shared" si="0"/>
        <v>6</v>
      </c>
      <c r="L42" s="5"/>
      <c r="M42" s="5"/>
      <c r="N42" s="5"/>
      <c r="O42" s="5"/>
      <c r="P42" s="5"/>
      <c r="Q42" s="5"/>
      <c r="S42" s="4">
        <v>6</v>
      </c>
      <c r="T42" s="4">
        <v>6</v>
      </c>
      <c r="U42" s="4">
        <v>6</v>
      </c>
      <c r="V42" s="4">
        <v>6</v>
      </c>
      <c r="W42" s="5"/>
      <c r="X42" s="5"/>
      <c r="Y42" s="5"/>
      <c r="AA42" s="4">
        <v>7</v>
      </c>
      <c r="AB42" s="4">
        <v>6</v>
      </c>
      <c r="AC42" s="4">
        <v>6</v>
      </c>
      <c r="AD42" s="4">
        <v>7</v>
      </c>
      <c r="AE42" s="5"/>
      <c r="AF42" s="5"/>
      <c r="AH42" s="22">
        <v>7</v>
      </c>
      <c r="AI42" s="22">
        <v>5</v>
      </c>
      <c r="AJ42" s="22">
        <v>6</v>
      </c>
      <c r="AK42" s="22">
        <v>7</v>
      </c>
      <c r="AL42" s="40"/>
      <c r="AM42" s="41"/>
      <c r="AO42" s="4">
        <v>6</v>
      </c>
      <c r="AP42" s="4">
        <v>7</v>
      </c>
      <c r="AQ42" s="4">
        <v>7</v>
      </c>
      <c r="AR42" s="4">
        <v>6</v>
      </c>
    </row>
    <row r="43" spans="1:44" ht="15.75" thickBot="1" x14ac:dyDescent="0.3">
      <c r="A43" s="4" t="s">
        <v>2608</v>
      </c>
      <c r="B43" s="4" t="s">
        <v>82</v>
      </c>
      <c r="C43" s="4" t="s">
        <v>83</v>
      </c>
      <c r="D43" s="4" t="s">
        <v>83</v>
      </c>
      <c r="E43" s="4" t="s">
        <v>82</v>
      </c>
      <c r="G43" s="7">
        <v>6</v>
      </c>
      <c r="H43" s="7">
        <v>7</v>
      </c>
      <c r="I43" s="7">
        <v>7</v>
      </c>
      <c r="J43" s="7">
        <v>6</v>
      </c>
      <c r="K43" s="48">
        <f t="shared" si="0"/>
        <v>6.5</v>
      </c>
      <c r="L43" s="5"/>
      <c r="M43" s="5"/>
      <c r="N43" s="5"/>
      <c r="O43" s="5"/>
      <c r="P43" s="5"/>
      <c r="Q43" s="5"/>
      <c r="S43" s="4">
        <v>6</v>
      </c>
      <c r="T43" s="4">
        <v>7</v>
      </c>
      <c r="U43" s="4">
        <v>7</v>
      </c>
      <c r="V43" s="4">
        <v>6</v>
      </c>
      <c r="W43" s="5"/>
      <c r="X43" s="5"/>
      <c r="Y43" s="5"/>
      <c r="AA43" s="4">
        <v>6</v>
      </c>
      <c r="AB43" s="4">
        <v>6</v>
      </c>
      <c r="AC43" s="4">
        <v>7</v>
      </c>
      <c r="AD43" s="4">
        <v>6</v>
      </c>
      <c r="AE43" s="5"/>
      <c r="AF43" s="5"/>
      <c r="AH43" s="22">
        <v>4</v>
      </c>
      <c r="AI43" s="22">
        <v>4</v>
      </c>
      <c r="AJ43" s="22">
        <v>6</v>
      </c>
      <c r="AK43" s="22">
        <v>4</v>
      </c>
      <c r="AL43" s="40"/>
      <c r="AM43" s="41"/>
      <c r="AO43" s="4">
        <v>7</v>
      </c>
      <c r="AP43" s="4">
        <v>7</v>
      </c>
      <c r="AQ43" s="4">
        <v>7</v>
      </c>
      <c r="AR43" s="4">
        <v>7</v>
      </c>
    </row>
    <row r="44" spans="1:44" ht="15.75" thickBot="1" x14ac:dyDescent="0.3">
      <c r="A44" s="4" t="s">
        <v>2643</v>
      </c>
      <c r="B44" s="4" t="s">
        <v>82</v>
      </c>
      <c r="C44" s="4" t="s">
        <v>61</v>
      </c>
      <c r="D44" s="4" t="s">
        <v>83</v>
      </c>
      <c r="E44" s="4" t="s">
        <v>82</v>
      </c>
      <c r="G44" s="7">
        <v>6</v>
      </c>
      <c r="H44" s="7">
        <v>5</v>
      </c>
      <c r="I44" s="7">
        <v>7</v>
      </c>
      <c r="J44" s="7">
        <v>6</v>
      </c>
      <c r="K44" s="48">
        <f t="shared" si="0"/>
        <v>6</v>
      </c>
      <c r="L44" s="5"/>
      <c r="M44" s="5"/>
      <c r="N44" s="5"/>
      <c r="O44" s="5"/>
      <c r="P44" s="5"/>
      <c r="Q44" s="5"/>
      <c r="S44" s="4">
        <v>6</v>
      </c>
      <c r="T44" s="4">
        <v>5</v>
      </c>
      <c r="U44" s="4">
        <v>7</v>
      </c>
      <c r="V44" s="4">
        <v>6</v>
      </c>
      <c r="W44" s="5"/>
      <c r="X44" s="5"/>
      <c r="Y44" s="5"/>
      <c r="AA44" s="4">
        <v>6</v>
      </c>
      <c r="AB44" s="4">
        <v>5</v>
      </c>
      <c r="AC44" s="4">
        <v>7</v>
      </c>
      <c r="AD44" s="4">
        <v>6</v>
      </c>
      <c r="AE44" s="5"/>
      <c r="AF44" s="5"/>
      <c r="AH44" s="22">
        <v>6</v>
      </c>
      <c r="AI44" s="22">
        <v>7</v>
      </c>
      <c r="AJ44" s="22">
        <v>6</v>
      </c>
      <c r="AK44" s="22">
        <v>7</v>
      </c>
      <c r="AL44" s="40"/>
      <c r="AM44" s="41"/>
      <c r="AO44" s="4">
        <v>7</v>
      </c>
      <c r="AP44" s="4">
        <v>6</v>
      </c>
      <c r="AQ44" s="4">
        <v>7</v>
      </c>
      <c r="AR44" s="4">
        <v>7</v>
      </c>
    </row>
    <row r="45" spans="1:44" ht="19.5" thickBot="1" x14ac:dyDescent="0.3">
      <c r="A45" s="4" t="s">
        <v>2617</v>
      </c>
      <c r="B45" s="4" t="s">
        <v>82</v>
      </c>
      <c r="C45" s="4" t="s">
        <v>83</v>
      </c>
      <c r="D45" s="4" t="s">
        <v>82</v>
      </c>
      <c r="E45" s="4" t="s">
        <v>83</v>
      </c>
      <c r="G45" s="7">
        <v>6</v>
      </c>
      <c r="H45" s="7">
        <v>7</v>
      </c>
      <c r="I45" s="7">
        <v>6</v>
      </c>
      <c r="J45" s="7">
        <v>7</v>
      </c>
      <c r="K45" s="48">
        <f t="shared" si="0"/>
        <v>6.5</v>
      </c>
      <c r="L45" s="42" t="s">
        <v>3011</v>
      </c>
      <c r="M45" s="5"/>
      <c r="N45" s="5"/>
      <c r="O45" s="5"/>
      <c r="P45" s="5"/>
      <c r="Q45" s="5"/>
      <c r="S45" s="4">
        <v>6</v>
      </c>
      <c r="T45" s="4">
        <v>7</v>
      </c>
      <c r="U45" s="4">
        <v>6</v>
      </c>
      <c r="V45" s="4">
        <v>7</v>
      </c>
      <c r="W45" s="5"/>
      <c r="X45" s="5"/>
      <c r="Y45" s="5"/>
      <c r="AA45" s="4">
        <v>6</v>
      </c>
      <c r="AB45" s="4">
        <v>7</v>
      </c>
      <c r="AC45" s="4">
        <v>7</v>
      </c>
      <c r="AD45" s="4">
        <v>7</v>
      </c>
      <c r="AE45" s="5"/>
      <c r="AF45" s="5"/>
      <c r="AH45" s="22">
        <v>5</v>
      </c>
      <c r="AI45" s="22">
        <v>6</v>
      </c>
      <c r="AJ45" s="22">
        <v>7</v>
      </c>
      <c r="AK45" s="22">
        <v>6</v>
      </c>
      <c r="AL45" s="40"/>
      <c r="AM45" s="41"/>
      <c r="AO45" s="4">
        <v>6</v>
      </c>
      <c r="AP45" s="4">
        <v>7</v>
      </c>
      <c r="AQ45" s="4">
        <v>7</v>
      </c>
      <c r="AR45" s="4">
        <v>6</v>
      </c>
    </row>
    <row r="46" spans="1:44" ht="15.75" thickBot="1" x14ac:dyDescent="0.3">
      <c r="A46" s="4" t="s">
        <v>2614</v>
      </c>
      <c r="B46" s="4" t="s">
        <v>82</v>
      </c>
      <c r="C46" s="4" t="s">
        <v>82</v>
      </c>
      <c r="D46" s="4" t="s">
        <v>82</v>
      </c>
      <c r="E46" s="4" t="s">
        <v>83</v>
      </c>
      <c r="G46" s="7">
        <v>6</v>
      </c>
      <c r="H46" s="7">
        <v>6</v>
      </c>
      <c r="I46" s="7">
        <v>6</v>
      </c>
      <c r="J46" s="7">
        <v>7</v>
      </c>
      <c r="K46" s="48">
        <f t="shared" si="0"/>
        <v>6.25</v>
      </c>
      <c r="L46" s="5"/>
      <c r="M46" s="5"/>
      <c r="N46" s="5"/>
      <c r="O46" s="5"/>
      <c r="P46" s="5"/>
      <c r="Q46" s="5"/>
      <c r="S46" s="4">
        <v>6</v>
      </c>
      <c r="T46" s="4">
        <v>6</v>
      </c>
      <c r="U46" s="4">
        <v>6</v>
      </c>
      <c r="V46" s="4">
        <v>7</v>
      </c>
      <c r="W46" s="5"/>
      <c r="X46" s="5"/>
      <c r="Y46" s="5"/>
      <c r="AA46" s="4">
        <v>6</v>
      </c>
      <c r="AB46" s="4">
        <v>6</v>
      </c>
      <c r="AC46" s="4">
        <v>6</v>
      </c>
      <c r="AD46" s="4">
        <v>6</v>
      </c>
      <c r="AE46" s="5"/>
      <c r="AF46" s="5"/>
      <c r="AH46" s="22">
        <v>6</v>
      </c>
      <c r="AI46" s="22">
        <v>6</v>
      </c>
      <c r="AJ46" s="22">
        <v>6</v>
      </c>
      <c r="AK46" s="22">
        <v>6</v>
      </c>
      <c r="AL46" s="40"/>
      <c r="AM46" s="41"/>
      <c r="AO46" s="4">
        <v>4</v>
      </c>
      <c r="AP46" s="4">
        <v>6</v>
      </c>
      <c r="AQ46" s="4">
        <v>5</v>
      </c>
      <c r="AR46" s="4">
        <v>7</v>
      </c>
    </row>
    <row r="47" spans="1:44" ht="15.75" thickBot="1" x14ac:dyDescent="0.3">
      <c r="A47" s="4" t="s">
        <v>2613</v>
      </c>
      <c r="B47" s="4" t="s">
        <v>83</v>
      </c>
      <c r="C47" s="4" t="s">
        <v>82</v>
      </c>
      <c r="D47" s="4" t="s">
        <v>61</v>
      </c>
      <c r="E47" s="4" t="s">
        <v>82</v>
      </c>
      <c r="G47" s="7">
        <v>7</v>
      </c>
      <c r="H47" s="7">
        <v>6</v>
      </c>
      <c r="I47" s="7">
        <v>5</v>
      </c>
      <c r="J47" s="7">
        <v>6</v>
      </c>
      <c r="K47" s="48">
        <f t="shared" si="0"/>
        <v>6</v>
      </c>
      <c r="L47" s="5"/>
      <c r="M47" s="5"/>
      <c r="N47" s="5"/>
      <c r="O47" s="5"/>
      <c r="P47" s="5"/>
      <c r="Q47" s="5"/>
      <c r="S47" s="4">
        <v>7</v>
      </c>
      <c r="T47" s="4">
        <v>6</v>
      </c>
      <c r="U47" s="4">
        <v>5</v>
      </c>
      <c r="V47" s="4">
        <v>6</v>
      </c>
      <c r="W47" s="5"/>
      <c r="X47" s="5"/>
      <c r="Y47" s="5"/>
      <c r="AA47" s="4">
        <v>7</v>
      </c>
      <c r="AB47" s="4">
        <v>7</v>
      </c>
      <c r="AC47" s="4">
        <v>7</v>
      </c>
      <c r="AD47" s="4">
        <v>7</v>
      </c>
      <c r="AE47" s="5"/>
      <c r="AF47" s="5"/>
      <c r="AH47" s="22">
        <v>6</v>
      </c>
      <c r="AI47" s="22">
        <v>5</v>
      </c>
      <c r="AJ47" s="22">
        <v>5</v>
      </c>
      <c r="AK47" s="22">
        <v>6</v>
      </c>
      <c r="AL47" s="40"/>
      <c r="AM47" s="41"/>
      <c r="AO47" s="4">
        <v>3</v>
      </c>
      <c r="AP47" s="4">
        <v>2</v>
      </c>
      <c r="AQ47" s="4">
        <v>2</v>
      </c>
      <c r="AR47" s="4">
        <v>2</v>
      </c>
    </row>
    <row r="48" spans="1:44" ht="15.75" thickBot="1" x14ac:dyDescent="0.3">
      <c r="A48" s="4" t="s">
        <v>2600</v>
      </c>
      <c r="B48" s="4" t="s">
        <v>61</v>
      </c>
      <c r="C48" s="4" t="s">
        <v>83</v>
      </c>
      <c r="D48" s="4" t="s">
        <v>82</v>
      </c>
      <c r="E48" s="4" t="s">
        <v>82</v>
      </c>
      <c r="G48" s="7">
        <v>5</v>
      </c>
      <c r="H48" s="7">
        <v>7</v>
      </c>
      <c r="I48" s="7">
        <v>6</v>
      </c>
      <c r="J48" s="7">
        <v>6</v>
      </c>
      <c r="K48" s="48">
        <f t="shared" si="0"/>
        <v>6</v>
      </c>
      <c r="L48" s="5"/>
      <c r="M48" s="5"/>
      <c r="N48" s="5"/>
      <c r="O48" s="5"/>
      <c r="P48" s="5"/>
      <c r="Q48" s="5"/>
      <c r="S48" s="4">
        <v>5</v>
      </c>
      <c r="T48" s="4">
        <v>7</v>
      </c>
      <c r="U48" s="4">
        <v>6</v>
      </c>
      <c r="V48" s="4">
        <v>6</v>
      </c>
      <c r="W48" s="5"/>
      <c r="X48" s="5"/>
      <c r="Y48" s="5"/>
      <c r="AA48" s="4">
        <v>6</v>
      </c>
      <c r="AB48" s="4">
        <v>7</v>
      </c>
      <c r="AC48" s="4">
        <v>6</v>
      </c>
      <c r="AD48" s="4">
        <v>5</v>
      </c>
      <c r="AE48" s="5"/>
      <c r="AF48" s="5"/>
      <c r="AH48" s="22">
        <v>6</v>
      </c>
      <c r="AI48" s="22">
        <v>5</v>
      </c>
      <c r="AJ48" s="22">
        <v>5</v>
      </c>
      <c r="AK48" s="22">
        <v>5</v>
      </c>
      <c r="AL48" s="40"/>
      <c r="AM48" s="41"/>
      <c r="AO48" s="4">
        <v>5</v>
      </c>
      <c r="AP48" s="4">
        <v>6</v>
      </c>
      <c r="AQ48" s="4">
        <v>6</v>
      </c>
      <c r="AR48" s="4">
        <v>6</v>
      </c>
    </row>
    <row r="49" spans="1:45" ht="19.5" thickBot="1" x14ac:dyDescent="0.3">
      <c r="A49" s="4" t="s">
        <v>2605</v>
      </c>
      <c r="B49" s="4" t="s">
        <v>61</v>
      </c>
      <c r="C49" s="4" t="s">
        <v>82</v>
      </c>
      <c r="D49" s="4" t="s">
        <v>83</v>
      </c>
      <c r="E49" s="4" t="s">
        <v>61</v>
      </c>
      <c r="G49" s="7">
        <v>5</v>
      </c>
      <c r="H49" s="7">
        <v>6</v>
      </c>
      <c r="I49" s="7">
        <v>7</v>
      </c>
      <c r="J49" s="7">
        <v>5</v>
      </c>
      <c r="K49" s="48">
        <f t="shared" si="0"/>
        <v>5.75</v>
      </c>
      <c r="L49" s="42" t="s">
        <v>3012</v>
      </c>
      <c r="M49" s="5"/>
      <c r="N49" s="5"/>
      <c r="O49" s="5"/>
      <c r="P49" s="5"/>
      <c r="Q49" s="5"/>
      <c r="S49" s="4">
        <v>5</v>
      </c>
      <c r="T49" s="4">
        <v>6</v>
      </c>
      <c r="U49" s="4">
        <v>7</v>
      </c>
      <c r="V49" s="4">
        <v>5</v>
      </c>
      <c r="W49" s="5" t="s">
        <v>3046</v>
      </c>
      <c r="X49" s="5"/>
      <c r="Y49" s="5"/>
      <c r="AA49" s="4">
        <v>5</v>
      </c>
      <c r="AB49" s="4">
        <v>4</v>
      </c>
      <c r="AC49" s="4">
        <v>5</v>
      </c>
      <c r="AD49" s="4">
        <v>6</v>
      </c>
      <c r="AE49" s="5"/>
      <c r="AF49" s="5"/>
      <c r="AH49" s="22">
        <v>3</v>
      </c>
      <c r="AI49" s="22">
        <v>1</v>
      </c>
      <c r="AJ49" s="22">
        <v>3</v>
      </c>
      <c r="AK49" s="22">
        <v>3</v>
      </c>
      <c r="AL49" s="40"/>
      <c r="AM49" s="41"/>
      <c r="AO49" s="4">
        <v>6</v>
      </c>
      <c r="AP49" s="4">
        <v>7</v>
      </c>
      <c r="AQ49" s="4">
        <v>6</v>
      </c>
      <c r="AR49" s="4">
        <v>6</v>
      </c>
    </row>
    <row r="50" spans="1:45" ht="15.75" thickBot="1" x14ac:dyDescent="0.3">
      <c r="A50" s="4" t="s">
        <v>2686</v>
      </c>
      <c r="B50" s="4" t="s">
        <v>57</v>
      </c>
      <c r="C50" s="4" t="s">
        <v>57</v>
      </c>
      <c r="D50" s="4" t="s">
        <v>57</v>
      </c>
      <c r="E50" s="4" t="s">
        <v>61</v>
      </c>
      <c r="G50" s="4">
        <v>4</v>
      </c>
      <c r="H50" s="4">
        <v>4</v>
      </c>
      <c r="I50" s="4">
        <v>4</v>
      </c>
      <c r="J50" s="4">
        <v>5</v>
      </c>
      <c r="K50" s="49">
        <f t="shared" si="0"/>
        <v>4.25</v>
      </c>
      <c r="L50" s="5"/>
      <c r="M50" s="5"/>
      <c r="N50" s="5"/>
      <c r="O50" s="5"/>
      <c r="P50" s="5"/>
      <c r="Q50" s="5"/>
      <c r="R50" s="37" t="s">
        <v>3028</v>
      </c>
      <c r="S50" s="38">
        <f>MEDIAN(S2:S49)</f>
        <v>6</v>
      </c>
      <c r="T50" s="38">
        <f t="shared" ref="T50:V50" si="1">MEDIAN(T2:T49)</f>
        <v>6</v>
      </c>
      <c r="U50" s="38">
        <f t="shared" si="1"/>
        <v>6</v>
      </c>
      <c r="V50" s="38">
        <f t="shared" si="1"/>
        <v>6</v>
      </c>
      <c r="W50" s="38">
        <f>AVERAGE(S50:V50)</f>
        <v>6</v>
      </c>
      <c r="X50" s="38"/>
      <c r="Y50" s="38"/>
      <c r="AA50" s="4">
        <v>6</v>
      </c>
      <c r="AB50" s="4">
        <v>7</v>
      </c>
      <c r="AC50" s="4">
        <v>6</v>
      </c>
      <c r="AD50" s="4">
        <v>6</v>
      </c>
      <c r="AE50" s="5"/>
      <c r="AF50" s="5"/>
      <c r="AH50" s="22">
        <v>1</v>
      </c>
      <c r="AI50" s="22">
        <v>2</v>
      </c>
      <c r="AJ50" s="22">
        <v>3</v>
      </c>
      <c r="AK50" s="22">
        <v>3</v>
      </c>
      <c r="AL50" s="40"/>
      <c r="AM50" s="41"/>
      <c r="AO50" s="4">
        <v>6</v>
      </c>
      <c r="AP50" s="4">
        <v>6</v>
      </c>
      <c r="AQ50" s="4">
        <v>7</v>
      </c>
      <c r="AR50" s="4">
        <v>6</v>
      </c>
      <c r="AS50" t="s">
        <v>3047</v>
      </c>
    </row>
    <row r="51" spans="1:45" ht="15.75" thickBot="1" x14ac:dyDescent="0.3">
      <c r="A51" s="4" t="s">
        <v>2703</v>
      </c>
      <c r="B51" s="4" t="s">
        <v>61</v>
      </c>
      <c r="C51" s="4" t="s">
        <v>57</v>
      </c>
      <c r="D51" s="4" t="s">
        <v>61</v>
      </c>
      <c r="E51" s="4" t="s">
        <v>61</v>
      </c>
      <c r="G51" s="4">
        <v>5</v>
      </c>
      <c r="H51" s="4">
        <v>4</v>
      </c>
      <c r="I51" s="4">
        <v>5</v>
      </c>
      <c r="J51" s="4">
        <v>5</v>
      </c>
      <c r="K51" s="49">
        <f t="shared" si="0"/>
        <v>4.75</v>
      </c>
      <c r="L51" s="5"/>
      <c r="M51" s="5"/>
      <c r="N51" s="5"/>
      <c r="O51" s="5"/>
      <c r="P51" s="5"/>
      <c r="Q51" s="5"/>
      <c r="R51" s="37" t="s">
        <v>3029</v>
      </c>
      <c r="S51" s="38">
        <f>AVERAGE(S2:S49)</f>
        <v>5.708333333333333</v>
      </c>
      <c r="T51" s="38">
        <f t="shared" ref="T51:V51" si="2">AVERAGE(T2:T49)</f>
        <v>5.833333333333333</v>
      </c>
      <c r="U51" s="38">
        <f t="shared" si="2"/>
        <v>6.145833333333333</v>
      </c>
      <c r="V51" s="38">
        <f t="shared" si="2"/>
        <v>5.916666666666667</v>
      </c>
      <c r="W51" s="38">
        <f t="shared" ref="W51:W52" si="3">AVERAGE(S51:V51)</f>
        <v>5.901041666666667</v>
      </c>
      <c r="X51" s="38"/>
      <c r="Y51" s="38"/>
      <c r="AA51" s="4">
        <v>7</v>
      </c>
      <c r="AB51" s="4">
        <v>7</v>
      </c>
      <c r="AC51" s="4">
        <v>7</v>
      </c>
      <c r="AD51" s="4">
        <v>7</v>
      </c>
      <c r="AE51" s="5"/>
      <c r="AF51" s="5"/>
      <c r="AH51" s="22">
        <v>7</v>
      </c>
      <c r="AI51" s="22">
        <v>3</v>
      </c>
      <c r="AJ51" s="22">
        <v>6</v>
      </c>
      <c r="AK51" s="22">
        <v>4</v>
      </c>
      <c r="AL51" s="40"/>
      <c r="AM51" s="41"/>
      <c r="AN51" s="37" t="s">
        <v>3028</v>
      </c>
      <c r="AO51" s="38">
        <f>MEDIAN(AO2:AO50)</f>
        <v>6</v>
      </c>
      <c r="AP51" s="38">
        <f t="shared" ref="AP51:AR51" si="4">MEDIAN(AP2:AP50)</f>
        <v>6</v>
      </c>
      <c r="AQ51" s="38">
        <f t="shared" si="4"/>
        <v>6</v>
      </c>
      <c r="AR51" s="38">
        <f t="shared" si="4"/>
        <v>6</v>
      </c>
      <c r="AS51" s="25">
        <f>AVERAGE(AO51:AR51)</f>
        <v>6</v>
      </c>
    </row>
    <row r="52" spans="1:45" ht="15.75" thickBot="1" x14ac:dyDescent="0.3">
      <c r="A52" s="4" t="s">
        <v>2704</v>
      </c>
      <c r="B52" s="4" t="s">
        <v>61</v>
      </c>
      <c r="C52" s="4" t="s">
        <v>82</v>
      </c>
      <c r="D52" s="4" t="s">
        <v>83</v>
      </c>
      <c r="E52" s="4" t="s">
        <v>82</v>
      </c>
      <c r="G52" s="4">
        <v>5</v>
      </c>
      <c r="H52" s="4">
        <v>6</v>
      </c>
      <c r="I52" s="4">
        <v>7</v>
      </c>
      <c r="J52" s="4">
        <v>6</v>
      </c>
      <c r="K52" s="49">
        <f t="shared" si="0"/>
        <v>6</v>
      </c>
      <c r="L52" s="5"/>
      <c r="M52" s="5"/>
      <c r="N52" s="5"/>
      <c r="O52" s="5"/>
      <c r="P52" s="5"/>
      <c r="Q52" s="5"/>
      <c r="R52" s="37" t="s">
        <v>2980</v>
      </c>
      <c r="S52" s="38">
        <f>STDEV(S2:S49)</f>
        <v>0.92156973699327038</v>
      </c>
      <c r="T52" s="38">
        <f t="shared" ref="T52:V52" si="5">STDEV(T2:T49)</f>
        <v>0.90702537751762746</v>
      </c>
      <c r="U52" s="38">
        <f t="shared" si="5"/>
        <v>0.87493667450688384</v>
      </c>
      <c r="V52" s="38">
        <f t="shared" si="5"/>
        <v>0.8463522060806542</v>
      </c>
      <c r="W52" s="38">
        <f t="shared" si="3"/>
        <v>0.887470998774609</v>
      </c>
      <c r="X52" s="38"/>
      <c r="Y52" s="38"/>
      <c r="AA52" s="4">
        <v>6</v>
      </c>
      <c r="AB52" s="4">
        <v>5</v>
      </c>
      <c r="AC52" s="4">
        <v>7</v>
      </c>
      <c r="AD52" s="4">
        <v>5</v>
      </c>
      <c r="AE52" s="5"/>
      <c r="AF52" s="5"/>
      <c r="AH52" s="22">
        <v>6</v>
      </c>
      <c r="AI52" s="22">
        <v>7</v>
      </c>
      <c r="AJ52" s="22">
        <v>6</v>
      </c>
      <c r="AK52" s="22">
        <v>5</v>
      </c>
      <c r="AL52" s="40"/>
      <c r="AM52" s="41"/>
      <c r="AN52" s="37" t="s">
        <v>3029</v>
      </c>
      <c r="AO52" s="38">
        <f>AVERAGE(AO2:AO50)</f>
        <v>5.7755102040816331</v>
      </c>
      <c r="AP52" s="38">
        <f t="shared" ref="AP52:AR52" si="6">AVERAGE(AP2:AP50)</f>
        <v>5.8571428571428568</v>
      </c>
      <c r="AQ52" s="38">
        <f t="shared" si="6"/>
        <v>5.9183673469387754</v>
      </c>
      <c r="AR52" s="38">
        <f t="shared" si="6"/>
        <v>5.8163265306122449</v>
      </c>
      <c r="AS52" s="25">
        <f t="shared" ref="AS52:AS53" si="7">AVERAGE(AO52:AR52)</f>
        <v>5.8418367346938771</v>
      </c>
    </row>
    <row r="53" spans="1:45" ht="19.5" thickBot="1" x14ac:dyDescent="0.3">
      <c r="A53" s="4" t="s">
        <v>2702</v>
      </c>
      <c r="B53" s="4" t="s">
        <v>61</v>
      </c>
      <c r="C53" s="4" t="s">
        <v>57</v>
      </c>
      <c r="D53" s="4" t="s">
        <v>82</v>
      </c>
      <c r="E53" s="4" t="s">
        <v>61</v>
      </c>
      <c r="G53" s="4">
        <v>5</v>
      </c>
      <c r="H53" s="4">
        <v>4</v>
      </c>
      <c r="I53" s="4">
        <v>6</v>
      </c>
      <c r="J53" s="4">
        <v>5</v>
      </c>
      <c r="K53" s="49">
        <f t="shared" si="0"/>
        <v>5</v>
      </c>
      <c r="L53" s="42" t="s">
        <v>3015</v>
      </c>
      <c r="M53" s="5"/>
      <c r="N53" s="5"/>
      <c r="O53" s="5"/>
      <c r="P53" s="5"/>
      <c r="Q53" s="5"/>
      <c r="AA53" s="4">
        <v>4</v>
      </c>
      <c r="AB53" s="4">
        <v>6</v>
      </c>
      <c r="AC53" s="4">
        <v>6</v>
      </c>
      <c r="AD53" s="4">
        <v>6</v>
      </c>
      <c r="AE53" s="5"/>
      <c r="AF53" s="5"/>
      <c r="AH53" s="22">
        <v>2</v>
      </c>
      <c r="AI53" s="22">
        <v>2</v>
      </c>
      <c r="AJ53" s="22">
        <v>4</v>
      </c>
      <c r="AK53" s="22">
        <v>4</v>
      </c>
      <c r="AL53" s="40"/>
      <c r="AM53" s="41"/>
      <c r="AN53" s="37" t="s">
        <v>2980</v>
      </c>
      <c r="AO53" s="38">
        <f>STDEV(AO2:AO50)</f>
        <v>1.2952687321306635</v>
      </c>
      <c r="AP53" s="38">
        <f t="shared" ref="AP53:AR53" si="8">STDEV(AP2:AP50)</f>
        <v>1.2583057392117916</v>
      </c>
      <c r="AQ53" s="38">
        <f t="shared" si="8"/>
        <v>1.3514919948874649</v>
      </c>
      <c r="AR53" s="38">
        <f t="shared" si="8"/>
        <v>1.301817149662909</v>
      </c>
      <c r="AS53" s="25">
        <f t="shared" si="7"/>
        <v>1.3017209039732074</v>
      </c>
    </row>
    <row r="54" spans="1:45" ht="15.75" thickBot="1" x14ac:dyDescent="0.3">
      <c r="A54" s="4" t="s">
        <v>2683</v>
      </c>
      <c r="B54" s="4" t="s">
        <v>82</v>
      </c>
      <c r="C54" s="4" t="s">
        <v>82</v>
      </c>
      <c r="D54" s="4" t="s">
        <v>82</v>
      </c>
      <c r="E54" s="4" t="s">
        <v>82</v>
      </c>
      <c r="G54" s="4">
        <v>6</v>
      </c>
      <c r="H54" s="4">
        <v>6</v>
      </c>
      <c r="I54" s="4">
        <v>6</v>
      </c>
      <c r="J54" s="4">
        <v>6</v>
      </c>
      <c r="K54" s="49">
        <f t="shared" si="0"/>
        <v>6</v>
      </c>
      <c r="L54" s="5"/>
      <c r="M54" s="5"/>
      <c r="N54" s="5"/>
      <c r="O54" s="5"/>
      <c r="P54" s="5"/>
      <c r="Q54" s="5"/>
      <c r="AA54" s="4">
        <v>6</v>
      </c>
      <c r="AB54" s="4">
        <v>7</v>
      </c>
      <c r="AC54" s="4">
        <v>6</v>
      </c>
      <c r="AD54" s="4">
        <v>6</v>
      </c>
      <c r="AE54" s="5"/>
      <c r="AF54" s="5"/>
      <c r="AH54" s="22">
        <v>6</v>
      </c>
      <c r="AI54" s="22">
        <v>7</v>
      </c>
      <c r="AJ54" s="22">
        <v>6</v>
      </c>
      <c r="AK54" s="22">
        <v>5</v>
      </c>
      <c r="AL54" s="40"/>
      <c r="AM54" s="41"/>
    </row>
    <row r="55" spans="1:45" ht="15.75" thickBot="1" x14ac:dyDescent="0.3">
      <c r="A55" s="4" t="s">
        <v>2707</v>
      </c>
      <c r="B55" s="4" t="s">
        <v>61</v>
      </c>
      <c r="C55" s="4" t="s">
        <v>82</v>
      </c>
      <c r="D55" s="4" t="s">
        <v>61</v>
      </c>
      <c r="E55" s="4" t="s">
        <v>82</v>
      </c>
      <c r="G55" s="4">
        <v>5</v>
      </c>
      <c r="H55" s="4">
        <v>6</v>
      </c>
      <c r="I55" s="4">
        <v>5</v>
      </c>
      <c r="J55" s="4">
        <v>6</v>
      </c>
      <c r="K55" s="49">
        <f t="shared" si="0"/>
        <v>5.5</v>
      </c>
      <c r="L55" s="5"/>
      <c r="M55" s="5"/>
      <c r="N55" s="5"/>
      <c r="O55" s="5"/>
      <c r="P55" s="5"/>
      <c r="Q55" s="5"/>
      <c r="AA55" s="4">
        <v>6</v>
      </c>
      <c r="AB55" s="4">
        <v>7</v>
      </c>
      <c r="AC55" s="4">
        <v>6</v>
      </c>
      <c r="AD55" s="4">
        <v>6</v>
      </c>
      <c r="AE55" s="5"/>
      <c r="AF55" s="5"/>
      <c r="AH55" s="22">
        <v>1</v>
      </c>
      <c r="AI55" s="22">
        <v>2</v>
      </c>
      <c r="AJ55" s="22">
        <v>3</v>
      </c>
      <c r="AK55" s="22">
        <v>4</v>
      </c>
      <c r="AL55" s="40"/>
      <c r="AM55" s="41"/>
    </row>
    <row r="56" spans="1:45" ht="19.5" thickBot="1" x14ac:dyDescent="0.3">
      <c r="A56" s="4" t="s">
        <v>2713</v>
      </c>
      <c r="B56" s="4" t="s">
        <v>83</v>
      </c>
      <c r="C56" s="4" t="s">
        <v>83</v>
      </c>
      <c r="D56" s="4" t="s">
        <v>83</v>
      </c>
      <c r="E56" s="4" t="s">
        <v>82</v>
      </c>
      <c r="G56" s="4">
        <v>7</v>
      </c>
      <c r="H56" s="4">
        <v>7</v>
      </c>
      <c r="I56" s="4">
        <v>7</v>
      </c>
      <c r="J56" s="4">
        <v>6</v>
      </c>
      <c r="K56" s="49">
        <f t="shared" si="0"/>
        <v>6.75</v>
      </c>
      <c r="L56" s="42" t="s">
        <v>3050</v>
      </c>
      <c r="M56" s="5"/>
      <c r="N56" s="5"/>
      <c r="O56" s="5"/>
      <c r="P56" s="5"/>
      <c r="Q56" s="5"/>
      <c r="AA56" s="4">
        <v>6</v>
      </c>
      <c r="AB56" s="4">
        <v>7</v>
      </c>
      <c r="AC56" s="4">
        <v>6</v>
      </c>
      <c r="AD56" s="4">
        <v>5</v>
      </c>
      <c r="AE56" s="5"/>
      <c r="AF56" s="5"/>
      <c r="AH56" s="22">
        <v>6</v>
      </c>
      <c r="AI56" s="22">
        <v>7</v>
      </c>
      <c r="AJ56" s="22">
        <v>6</v>
      </c>
      <c r="AK56" s="22">
        <v>5</v>
      </c>
      <c r="AL56" s="40"/>
      <c r="AM56" s="41"/>
    </row>
    <row r="57" spans="1:45" ht="15.75" thickBot="1" x14ac:dyDescent="0.3">
      <c r="A57" s="4" t="s">
        <v>2655</v>
      </c>
      <c r="B57" s="4" t="s">
        <v>82</v>
      </c>
      <c r="C57" s="4" t="s">
        <v>82</v>
      </c>
      <c r="D57" s="4" t="s">
        <v>83</v>
      </c>
      <c r="E57" s="4" t="s">
        <v>82</v>
      </c>
      <c r="G57" s="4">
        <v>6</v>
      </c>
      <c r="H57" s="4">
        <v>6</v>
      </c>
      <c r="I57" s="4">
        <v>7</v>
      </c>
      <c r="J57" s="4">
        <v>6</v>
      </c>
      <c r="K57" s="49">
        <f t="shared" si="0"/>
        <v>6.25</v>
      </c>
      <c r="L57" s="5"/>
      <c r="M57" s="5"/>
      <c r="N57" s="5"/>
      <c r="O57" s="5"/>
      <c r="P57" s="5"/>
      <c r="Q57" s="5"/>
      <c r="AA57" s="4">
        <v>6</v>
      </c>
      <c r="AB57" s="4">
        <v>7</v>
      </c>
      <c r="AC57" s="4">
        <v>6</v>
      </c>
      <c r="AD57" s="4">
        <v>6</v>
      </c>
      <c r="AE57" s="5"/>
      <c r="AF57" s="5"/>
      <c r="AH57" s="22">
        <v>5</v>
      </c>
      <c r="AI57" s="22">
        <v>5</v>
      </c>
      <c r="AJ57" s="22">
        <v>5</v>
      </c>
      <c r="AK57" s="22">
        <v>5</v>
      </c>
      <c r="AL57" s="40"/>
      <c r="AM57" s="41"/>
    </row>
    <row r="58" spans="1:45" ht="15.75" thickBot="1" x14ac:dyDescent="0.3">
      <c r="A58" s="4" t="s">
        <v>2660</v>
      </c>
      <c r="B58" s="4" t="s">
        <v>82</v>
      </c>
      <c r="C58" s="4" t="s">
        <v>61</v>
      </c>
      <c r="D58" s="4" t="s">
        <v>83</v>
      </c>
      <c r="E58" s="4" t="s">
        <v>83</v>
      </c>
      <c r="G58" s="4">
        <v>6</v>
      </c>
      <c r="H58" s="4">
        <v>5</v>
      </c>
      <c r="I58" s="4">
        <v>7</v>
      </c>
      <c r="J58" s="4">
        <v>7</v>
      </c>
      <c r="K58" s="49">
        <f t="shared" si="0"/>
        <v>6.25</v>
      </c>
      <c r="L58" s="5"/>
      <c r="M58" s="5"/>
      <c r="N58" s="5"/>
      <c r="O58" s="5"/>
      <c r="P58" s="5"/>
      <c r="Q58" s="5"/>
      <c r="AA58" s="4">
        <v>6</v>
      </c>
      <c r="AB58" s="4">
        <v>7</v>
      </c>
      <c r="AC58" s="4">
        <v>7</v>
      </c>
      <c r="AD58" s="4">
        <v>6</v>
      </c>
      <c r="AE58" s="5" t="s">
        <v>3047</v>
      </c>
      <c r="AF58" s="5"/>
      <c r="AH58" s="22">
        <v>3</v>
      </c>
      <c r="AI58" s="22">
        <v>4</v>
      </c>
      <c r="AJ58" s="22">
        <v>5</v>
      </c>
      <c r="AK58" s="22">
        <v>6</v>
      </c>
      <c r="AL58" s="40"/>
      <c r="AM58" s="41"/>
    </row>
    <row r="59" spans="1:45" ht="15.75" thickBot="1" x14ac:dyDescent="0.3">
      <c r="A59" s="4" t="s">
        <v>2653</v>
      </c>
      <c r="B59" s="4" t="s">
        <v>82</v>
      </c>
      <c r="C59" s="4" t="s">
        <v>61</v>
      </c>
      <c r="D59" s="4" t="s">
        <v>61</v>
      </c>
      <c r="E59" s="4" t="s">
        <v>82</v>
      </c>
      <c r="G59" s="4">
        <v>6</v>
      </c>
      <c r="H59" s="4">
        <v>5</v>
      </c>
      <c r="I59" s="4">
        <v>5</v>
      </c>
      <c r="J59" s="4">
        <v>6</v>
      </c>
      <c r="K59" s="49">
        <f t="shared" si="0"/>
        <v>5.5</v>
      </c>
      <c r="L59" s="5"/>
      <c r="M59" s="5"/>
      <c r="N59" s="5"/>
      <c r="O59" s="5"/>
      <c r="P59" s="5"/>
      <c r="Q59" s="5"/>
      <c r="Z59" s="37" t="s">
        <v>3028</v>
      </c>
      <c r="AA59" s="38">
        <f>MEDIAN(AA2:AA58)</f>
        <v>6</v>
      </c>
      <c r="AB59" s="38">
        <f t="shared" ref="AB59:AD59" si="9">MEDIAN(AB2:AB58)</f>
        <v>6</v>
      </c>
      <c r="AC59" s="38">
        <f t="shared" si="9"/>
        <v>6</v>
      </c>
      <c r="AD59" s="38">
        <f t="shared" si="9"/>
        <v>6</v>
      </c>
      <c r="AE59" s="38">
        <f>AVERAGE(AA59:AD59)</f>
        <v>6</v>
      </c>
      <c r="AF59" s="38"/>
      <c r="AH59" s="22">
        <v>3</v>
      </c>
      <c r="AI59" s="22">
        <v>2</v>
      </c>
      <c r="AJ59" s="22">
        <v>3</v>
      </c>
      <c r="AK59" s="22">
        <v>2</v>
      </c>
      <c r="AL59" s="40"/>
      <c r="AM59" s="41"/>
    </row>
    <row r="60" spans="1:45" ht="19.5" thickBot="1" x14ac:dyDescent="0.3">
      <c r="A60" s="4" t="s">
        <v>2682</v>
      </c>
      <c r="B60" s="4" t="s">
        <v>83</v>
      </c>
      <c r="C60" s="4" t="s">
        <v>83</v>
      </c>
      <c r="D60" s="4" t="s">
        <v>83</v>
      </c>
      <c r="E60" s="4" t="s">
        <v>83</v>
      </c>
      <c r="G60" s="4">
        <v>7</v>
      </c>
      <c r="H60" s="4">
        <v>7</v>
      </c>
      <c r="I60" s="4">
        <v>7</v>
      </c>
      <c r="J60" s="4">
        <v>7</v>
      </c>
      <c r="K60" s="49">
        <f t="shared" si="0"/>
        <v>7</v>
      </c>
      <c r="L60" s="42" t="s">
        <v>3051</v>
      </c>
      <c r="M60" s="5"/>
      <c r="N60" s="5"/>
      <c r="O60" s="5"/>
      <c r="P60" s="5"/>
      <c r="Q60" s="5"/>
      <c r="Z60" s="37" t="s">
        <v>3029</v>
      </c>
      <c r="AA60" s="38">
        <f>AVERAGE(AA2:AA58)</f>
        <v>6.0877192982456139</v>
      </c>
      <c r="AB60" s="38">
        <f t="shared" ref="AB60:AD60" si="10">AVERAGE(AB2:AB58)</f>
        <v>6.192982456140351</v>
      </c>
      <c r="AC60" s="38">
        <f t="shared" si="10"/>
        <v>6.2631578947368425</v>
      </c>
      <c r="AD60" s="38">
        <f t="shared" si="10"/>
        <v>6.1228070175438596</v>
      </c>
      <c r="AE60" s="38">
        <f t="shared" ref="AE60:AE61" si="11">AVERAGE(AA60:AD60)</f>
        <v>6.166666666666667</v>
      </c>
      <c r="AF60" s="38"/>
      <c r="AH60" s="22">
        <v>3</v>
      </c>
      <c r="AI60" s="22">
        <v>1</v>
      </c>
      <c r="AJ60" s="22">
        <v>2</v>
      </c>
      <c r="AK60" s="22">
        <v>2</v>
      </c>
      <c r="AL60" s="40"/>
      <c r="AM60" s="41"/>
    </row>
    <row r="61" spans="1:45" ht="15.75" thickBot="1" x14ac:dyDescent="0.3">
      <c r="A61" s="4" t="s">
        <v>2689</v>
      </c>
      <c r="B61" s="4" t="s">
        <v>83</v>
      </c>
      <c r="C61" s="4" t="s">
        <v>82</v>
      </c>
      <c r="D61" s="4" t="s">
        <v>83</v>
      </c>
      <c r="E61" s="4" t="s">
        <v>82</v>
      </c>
      <c r="G61" s="4">
        <v>7</v>
      </c>
      <c r="H61" s="4">
        <v>6</v>
      </c>
      <c r="I61" s="4">
        <v>7</v>
      </c>
      <c r="J61" s="4">
        <v>6</v>
      </c>
      <c r="K61" s="49">
        <f t="shared" si="0"/>
        <v>6.5</v>
      </c>
      <c r="L61" s="5"/>
      <c r="M61" s="5"/>
      <c r="N61" s="5"/>
      <c r="O61" s="5"/>
      <c r="P61" s="5"/>
      <c r="Q61" s="5"/>
      <c r="Z61" s="37" t="s">
        <v>2980</v>
      </c>
      <c r="AA61" s="38">
        <f>STDEV(AA2:AA58)</f>
        <v>0.78560035628778768</v>
      </c>
      <c r="AB61" s="38">
        <f t="shared" ref="AB61:AD61" si="12">STDEV(AB2:AB58)</f>
        <v>0.89519743415365505</v>
      </c>
      <c r="AC61" s="38">
        <f t="shared" si="12"/>
        <v>0.81342125331119075</v>
      </c>
      <c r="AD61" s="38">
        <f t="shared" si="12"/>
        <v>0.73363516231056025</v>
      </c>
      <c r="AE61" s="38">
        <f t="shared" si="11"/>
        <v>0.80696355151579835</v>
      </c>
      <c r="AF61" s="38"/>
      <c r="AH61" s="22">
        <v>6</v>
      </c>
      <c r="AI61" s="22">
        <v>7</v>
      </c>
      <c r="AJ61" s="22">
        <v>6</v>
      </c>
      <c r="AK61" s="22">
        <v>7</v>
      </c>
      <c r="AL61" s="40"/>
      <c r="AM61" s="41"/>
    </row>
    <row r="62" spans="1:45" ht="15.75" thickBot="1" x14ac:dyDescent="0.3">
      <c r="A62" s="4" t="s">
        <v>2690</v>
      </c>
      <c r="B62" s="4" t="s">
        <v>83</v>
      </c>
      <c r="C62" s="4" t="s">
        <v>82</v>
      </c>
      <c r="D62" s="4" t="s">
        <v>83</v>
      </c>
      <c r="E62" s="4" t="s">
        <v>82</v>
      </c>
      <c r="G62" s="4">
        <v>7</v>
      </c>
      <c r="H62" s="4">
        <v>6</v>
      </c>
      <c r="I62" s="4">
        <v>7</v>
      </c>
      <c r="J62" s="4">
        <v>6</v>
      </c>
      <c r="K62" s="49">
        <f t="shared" si="0"/>
        <v>6.5</v>
      </c>
      <c r="L62" s="5"/>
      <c r="M62" s="5"/>
      <c r="N62" s="5"/>
      <c r="O62" s="5"/>
      <c r="P62" s="5"/>
      <c r="Q62" s="5"/>
      <c r="AH62" s="22">
        <v>6</v>
      </c>
      <c r="AI62" s="22">
        <v>5</v>
      </c>
      <c r="AJ62" s="22">
        <v>4</v>
      </c>
      <c r="AK62" s="22">
        <v>3</v>
      </c>
      <c r="AL62" s="40"/>
      <c r="AM62" s="41"/>
    </row>
    <row r="63" spans="1:45" ht="15.75" thickBot="1" x14ac:dyDescent="0.3">
      <c r="A63" s="4" t="s">
        <v>2676</v>
      </c>
      <c r="B63" s="4" t="s">
        <v>82</v>
      </c>
      <c r="C63" s="4" t="s">
        <v>83</v>
      </c>
      <c r="D63" s="4" t="s">
        <v>83</v>
      </c>
      <c r="E63" s="4" t="s">
        <v>83</v>
      </c>
      <c r="G63" s="4">
        <v>6</v>
      </c>
      <c r="H63" s="4">
        <v>7</v>
      </c>
      <c r="I63" s="4">
        <v>7</v>
      </c>
      <c r="J63" s="4">
        <v>7</v>
      </c>
      <c r="K63" s="49">
        <f t="shared" si="0"/>
        <v>6.75</v>
      </c>
      <c r="L63" s="5"/>
      <c r="M63" s="5"/>
      <c r="N63" s="5"/>
      <c r="O63" s="5"/>
      <c r="P63" s="5"/>
      <c r="Q63" s="5"/>
      <c r="AH63" s="22">
        <v>7</v>
      </c>
      <c r="AI63" s="22">
        <v>6</v>
      </c>
      <c r="AJ63" s="22">
        <v>7</v>
      </c>
      <c r="AK63" s="22">
        <v>6</v>
      </c>
      <c r="AL63" s="40"/>
      <c r="AM63" s="41"/>
    </row>
    <row r="64" spans="1:45" ht="15.75" thickBot="1" x14ac:dyDescent="0.3">
      <c r="A64" s="4" t="s">
        <v>2706</v>
      </c>
      <c r="B64" s="4" t="s">
        <v>82</v>
      </c>
      <c r="C64" s="4" t="s">
        <v>83</v>
      </c>
      <c r="D64" s="4" t="s">
        <v>82</v>
      </c>
      <c r="E64" s="4" t="s">
        <v>83</v>
      </c>
      <c r="G64" s="4">
        <v>6</v>
      </c>
      <c r="H64" s="4">
        <v>7</v>
      </c>
      <c r="I64" s="4">
        <v>6</v>
      </c>
      <c r="J64" s="4">
        <v>7</v>
      </c>
      <c r="K64" s="49">
        <f t="shared" si="0"/>
        <v>6.5</v>
      </c>
      <c r="L64" s="5"/>
      <c r="M64" s="5"/>
      <c r="N64" s="5"/>
      <c r="O64" s="5"/>
      <c r="P64" s="5"/>
      <c r="Q64" s="5"/>
      <c r="AH64" s="22">
        <v>5</v>
      </c>
      <c r="AI64" s="22">
        <v>6</v>
      </c>
      <c r="AJ64" s="22">
        <v>5</v>
      </c>
      <c r="AK64" s="22">
        <v>6</v>
      </c>
      <c r="AL64" s="40" t="s">
        <v>3047</v>
      </c>
      <c r="AM64" s="41"/>
    </row>
    <row r="65" spans="1:39" ht="15.75" thickBot="1" x14ac:dyDescent="0.3">
      <c r="A65" s="4" t="s">
        <v>2684</v>
      </c>
      <c r="B65" s="4" t="s">
        <v>82</v>
      </c>
      <c r="C65" s="4" t="s">
        <v>82</v>
      </c>
      <c r="D65" s="4" t="s">
        <v>82</v>
      </c>
      <c r="E65" s="4" t="s">
        <v>82</v>
      </c>
      <c r="G65" s="4">
        <v>6</v>
      </c>
      <c r="H65" s="4">
        <v>6</v>
      </c>
      <c r="I65" s="4">
        <v>6</v>
      </c>
      <c r="J65" s="4">
        <v>6</v>
      </c>
      <c r="K65" s="49">
        <f t="shared" si="0"/>
        <v>6</v>
      </c>
      <c r="L65" s="5"/>
      <c r="M65" s="5"/>
      <c r="N65" s="5"/>
      <c r="O65" s="5"/>
      <c r="P65" s="5"/>
      <c r="Q65" s="5"/>
      <c r="AG65" s="37" t="s">
        <v>3028</v>
      </c>
      <c r="AH65" s="38">
        <f>MEDIAN(AH2:AH64)</f>
        <v>5</v>
      </c>
      <c r="AI65" s="38">
        <f t="shared" ref="AI65:AK65" si="13">MEDIAN(AI2:AI64)</f>
        <v>5</v>
      </c>
      <c r="AJ65" s="38">
        <f t="shared" si="13"/>
        <v>5</v>
      </c>
      <c r="AK65" s="38">
        <f t="shared" si="13"/>
        <v>5</v>
      </c>
      <c r="AL65" s="38">
        <f>AVERAGE(AH65:AK65)</f>
        <v>5</v>
      </c>
      <c r="AM65" s="38"/>
    </row>
    <row r="66" spans="1:39" ht="15.75" thickBot="1" x14ac:dyDescent="0.3">
      <c r="A66" s="4" t="s">
        <v>2685</v>
      </c>
      <c r="B66" s="4" t="s">
        <v>82</v>
      </c>
      <c r="C66" s="4" t="s">
        <v>82</v>
      </c>
      <c r="D66" s="4" t="s">
        <v>82</v>
      </c>
      <c r="E66" s="4" t="s">
        <v>82</v>
      </c>
      <c r="G66" s="4">
        <v>6</v>
      </c>
      <c r="H66" s="4">
        <v>6</v>
      </c>
      <c r="I66" s="4">
        <v>6</v>
      </c>
      <c r="J66" s="4">
        <v>6</v>
      </c>
      <c r="K66" s="49">
        <f t="shared" si="0"/>
        <v>6</v>
      </c>
      <c r="L66" s="5"/>
      <c r="M66" s="5"/>
      <c r="N66" s="5"/>
      <c r="O66" s="5"/>
      <c r="P66" s="5"/>
      <c r="Q66" s="5"/>
      <c r="AG66" s="37" t="s">
        <v>3029</v>
      </c>
      <c r="AH66" s="38">
        <f>AVERAGE(AH2:AH64)</f>
        <v>4.746031746031746</v>
      </c>
      <c r="AI66" s="38">
        <f t="shared" ref="AI66:AK66" si="14">AVERAGE(AI2:AI64)</f>
        <v>4.746031746031746</v>
      </c>
      <c r="AJ66" s="38">
        <f t="shared" si="14"/>
        <v>4.7777777777777777</v>
      </c>
      <c r="AK66" s="38">
        <f t="shared" si="14"/>
        <v>4.746031746031746</v>
      </c>
      <c r="AL66" s="38">
        <f t="shared" ref="AL66:AL67" si="15">AVERAGE(AH66:AK66)</f>
        <v>4.753968253968254</v>
      </c>
      <c r="AM66" s="38"/>
    </row>
    <row r="67" spans="1:39" ht="15.75" thickBot="1" x14ac:dyDescent="0.3">
      <c r="A67" s="4" t="s">
        <v>2652</v>
      </c>
      <c r="B67" s="4" t="s">
        <v>83</v>
      </c>
      <c r="C67" s="4" t="s">
        <v>82</v>
      </c>
      <c r="D67" s="4" t="s">
        <v>61</v>
      </c>
      <c r="E67" s="4" t="s">
        <v>82</v>
      </c>
      <c r="G67" s="4">
        <v>7</v>
      </c>
      <c r="H67" s="4">
        <v>6</v>
      </c>
      <c r="I67" s="4">
        <v>5</v>
      </c>
      <c r="J67" s="4">
        <v>6</v>
      </c>
      <c r="K67" s="49">
        <f t="shared" ref="K67:K130" si="16">AVERAGE(G67:J67)</f>
        <v>6</v>
      </c>
      <c r="L67" s="5"/>
      <c r="M67" s="5"/>
      <c r="N67" s="5"/>
      <c r="O67" s="5"/>
      <c r="P67" s="5"/>
      <c r="Q67" s="5"/>
      <c r="AG67" s="37" t="s">
        <v>2980</v>
      </c>
      <c r="AH67" s="38">
        <f>STDEV(AH2:AH64)</f>
        <v>1.7867636445698629</v>
      </c>
      <c r="AI67" s="38">
        <f t="shared" ref="AI67:AK67" si="17">STDEV(AI2:AI64)</f>
        <v>1.942464795780583</v>
      </c>
      <c r="AJ67" s="38">
        <f t="shared" si="17"/>
        <v>1.7080874462434108</v>
      </c>
      <c r="AK67" s="38">
        <f t="shared" si="17"/>
        <v>1.7035849673296071</v>
      </c>
      <c r="AL67" s="38">
        <f t="shared" si="15"/>
        <v>1.7852252134808659</v>
      </c>
      <c r="AM67" s="38"/>
    </row>
    <row r="68" spans="1:39" ht="15.75" thickBot="1" x14ac:dyDescent="0.3">
      <c r="A68" s="4" t="s">
        <v>2679</v>
      </c>
      <c r="B68" s="4" t="s">
        <v>83</v>
      </c>
      <c r="C68" s="4" t="s">
        <v>82</v>
      </c>
      <c r="D68" s="4" t="s">
        <v>83</v>
      </c>
      <c r="E68" s="4" t="s">
        <v>82</v>
      </c>
      <c r="G68" s="4">
        <v>7</v>
      </c>
      <c r="H68" s="4">
        <v>6</v>
      </c>
      <c r="I68" s="4">
        <v>7</v>
      </c>
      <c r="J68" s="4">
        <v>6</v>
      </c>
      <c r="K68" s="49">
        <f t="shared" si="16"/>
        <v>6.5</v>
      </c>
      <c r="L68" s="5"/>
      <c r="M68" s="5"/>
      <c r="N68" s="5"/>
      <c r="O68" s="5"/>
      <c r="P68" s="5"/>
      <c r="Q68" s="5"/>
    </row>
    <row r="69" spans="1:39" ht="15.75" thickBot="1" x14ac:dyDescent="0.3">
      <c r="A69" s="4" t="s">
        <v>2693</v>
      </c>
      <c r="B69" s="4" t="s">
        <v>83</v>
      </c>
      <c r="C69" s="4" t="s">
        <v>82</v>
      </c>
      <c r="D69" s="4" t="s">
        <v>83</v>
      </c>
      <c r="E69" s="4" t="s">
        <v>82</v>
      </c>
      <c r="G69" s="4">
        <v>7</v>
      </c>
      <c r="H69" s="4">
        <v>6</v>
      </c>
      <c r="I69" s="4">
        <v>7</v>
      </c>
      <c r="J69" s="4">
        <v>6</v>
      </c>
      <c r="K69" s="49">
        <f t="shared" si="16"/>
        <v>6.5</v>
      </c>
      <c r="L69" s="5"/>
      <c r="M69" s="5"/>
      <c r="N69" s="5"/>
      <c r="O69" s="5"/>
      <c r="P69" s="5"/>
      <c r="Q69" s="5"/>
    </row>
    <row r="70" spans="1:39" ht="15.75" thickBot="1" x14ac:dyDescent="0.3">
      <c r="A70" s="4" t="s">
        <v>2674</v>
      </c>
      <c r="B70" s="4" t="s">
        <v>82</v>
      </c>
      <c r="C70" s="4" t="s">
        <v>83</v>
      </c>
      <c r="D70" s="4" t="s">
        <v>82</v>
      </c>
      <c r="E70" s="4" t="s">
        <v>83</v>
      </c>
      <c r="G70" s="4">
        <v>6</v>
      </c>
      <c r="H70" s="4">
        <v>7</v>
      </c>
      <c r="I70" s="4">
        <v>6</v>
      </c>
      <c r="J70" s="4">
        <v>7</v>
      </c>
      <c r="K70" s="49">
        <f t="shared" si="16"/>
        <v>6.5</v>
      </c>
      <c r="L70" s="5"/>
      <c r="M70" s="5"/>
      <c r="N70" s="5"/>
      <c r="O70" s="5"/>
      <c r="P70" s="5"/>
      <c r="Q70" s="5"/>
    </row>
    <row r="71" spans="1:39" ht="15.75" thickBot="1" x14ac:dyDescent="0.3">
      <c r="A71" s="4" t="s">
        <v>2677</v>
      </c>
      <c r="B71" s="4" t="s">
        <v>82</v>
      </c>
      <c r="C71" s="4" t="s">
        <v>61</v>
      </c>
      <c r="D71" s="4" t="s">
        <v>82</v>
      </c>
      <c r="E71" s="4" t="s">
        <v>82</v>
      </c>
      <c r="G71" s="4">
        <v>6</v>
      </c>
      <c r="H71" s="4">
        <v>5</v>
      </c>
      <c r="I71" s="4">
        <v>6</v>
      </c>
      <c r="J71" s="4">
        <v>6</v>
      </c>
      <c r="K71" s="49">
        <f t="shared" si="16"/>
        <v>5.75</v>
      </c>
      <c r="L71" s="5"/>
      <c r="M71" s="5"/>
      <c r="N71" s="5"/>
      <c r="O71" s="5"/>
      <c r="P71" s="5"/>
      <c r="Q71" s="5"/>
    </row>
    <row r="72" spans="1:39" ht="15.75" thickBot="1" x14ac:dyDescent="0.3">
      <c r="A72" s="4" t="s">
        <v>2664</v>
      </c>
      <c r="B72" s="4" t="s">
        <v>82</v>
      </c>
      <c r="C72" s="4" t="s">
        <v>82</v>
      </c>
      <c r="D72" s="4" t="s">
        <v>82</v>
      </c>
      <c r="E72" s="4" t="s">
        <v>82</v>
      </c>
      <c r="G72" s="4">
        <v>6</v>
      </c>
      <c r="H72" s="4">
        <v>6</v>
      </c>
      <c r="I72" s="4">
        <v>6</v>
      </c>
      <c r="J72" s="4">
        <v>6</v>
      </c>
      <c r="K72" s="49">
        <f t="shared" si="16"/>
        <v>6</v>
      </c>
      <c r="L72" s="5"/>
      <c r="M72" s="5"/>
      <c r="N72" s="5"/>
      <c r="O72" s="5"/>
      <c r="P72" s="5"/>
      <c r="Q72" s="5"/>
    </row>
    <row r="73" spans="1:39" ht="15.75" thickBot="1" x14ac:dyDescent="0.3">
      <c r="A73" s="4" t="s">
        <v>2672</v>
      </c>
      <c r="B73" s="4" t="s">
        <v>61</v>
      </c>
      <c r="C73" s="4" t="s">
        <v>82</v>
      </c>
      <c r="D73" s="4" t="s">
        <v>82</v>
      </c>
      <c r="E73" s="4" t="s">
        <v>82</v>
      </c>
      <c r="G73" s="4">
        <v>5</v>
      </c>
      <c r="H73" s="4">
        <v>6</v>
      </c>
      <c r="I73" s="4">
        <v>6</v>
      </c>
      <c r="J73" s="4">
        <v>6</v>
      </c>
      <c r="K73" s="49">
        <f t="shared" si="16"/>
        <v>5.75</v>
      </c>
      <c r="L73" s="5"/>
      <c r="M73" s="5"/>
      <c r="N73" s="5"/>
      <c r="O73" s="5"/>
      <c r="P73" s="5"/>
      <c r="Q73" s="5"/>
    </row>
    <row r="74" spans="1:39" ht="15.75" thickBot="1" x14ac:dyDescent="0.3">
      <c r="A74" s="4" t="s">
        <v>2711</v>
      </c>
      <c r="B74" s="4" t="s">
        <v>83</v>
      </c>
      <c r="C74" s="4" t="s">
        <v>82</v>
      </c>
      <c r="D74" s="4" t="s">
        <v>83</v>
      </c>
      <c r="E74" s="4" t="s">
        <v>82</v>
      </c>
      <c r="G74" s="4">
        <v>7</v>
      </c>
      <c r="H74" s="4">
        <v>6</v>
      </c>
      <c r="I74" s="4">
        <v>7</v>
      </c>
      <c r="J74" s="4">
        <v>6</v>
      </c>
      <c r="K74" s="49">
        <f t="shared" si="16"/>
        <v>6.5</v>
      </c>
      <c r="L74" s="5"/>
      <c r="M74" s="5"/>
      <c r="N74" s="5"/>
      <c r="O74" s="5"/>
      <c r="P74" s="5"/>
      <c r="Q74" s="5"/>
    </row>
    <row r="75" spans="1:39" ht="15.75" thickBot="1" x14ac:dyDescent="0.3">
      <c r="A75" s="4" t="s">
        <v>2699</v>
      </c>
      <c r="B75" s="4" t="s">
        <v>57</v>
      </c>
      <c r="C75" s="4" t="s">
        <v>61</v>
      </c>
      <c r="D75" s="4" t="s">
        <v>57</v>
      </c>
      <c r="E75" s="4" t="s">
        <v>57</v>
      </c>
      <c r="G75" s="4">
        <v>4</v>
      </c>
      <c r="H75" s="4">
        <v>5</v>
      </c>
      <c r="I75" s="4">
        <v>4</v>
      </c>
      <c r="J75" s="4">
        <v>4</v>
      </c>
      <c r="K75" s="49">
        <f t="shared" si="16"/>
        <v>4.25</v>
      </c>
      <c r="L75" s="5"/>
      <c r="M75" s="5"/>
      <c r="N75" s="5"/>
      <c r="O75" s="5"/>
      <c r="P75" s="5"/>
      <c r="Q75" s="5"/>
    </row>
    <row r="76" spans="1:39" ht="15.75" thickBot="1" x14ac:dyDescent="0.3">
      <c r="A76" s="4" t="s">
        <v>2708</v>
      </c>
      <c r="B76" s="4" t="s">
        <v>82</v>
      </c>
      <c r="C76" s="4" t="s">
        <v>82</v>
      </c>
      <c r="D76" s="4" t="s">
        <v>61</v>
      </c>
      <c r="E76" s="4" t="s">
        <v>82</v>
      </c>
      <c r="G76" s="4">
        <v>6</v>
      </c>
      <c r="H76" s="4">
        <v>6</v>
      </c>
      <c r="I76" s="4">
        <v>5</v>
      </c>
      <c r="J76" s="4">
        <v>6</v>
      </c>
      <c r="K76" s="49">
        <f t="shared" si="16"/>
        <v>5.75</v>
      </c>
      <c r="L76" s="5"/>
      <c r="M76" s="5"/>
      <c r="N76" s="5"/>
      <c r="O76" s="5"/>
      <c r="P76" s="5"/>
      <c r="Q76" s="5"/>
    </row>
    <row r="77" spans="1:39" ht="15.75" thickBot="1" x14ac:dyDescent="0.3">
      <c r="A77" s="4" t="s">
        <v>2659</v>
      </c>
      <c r="B77" s="4" t="s">
        <v>82</v>
      </c>
      <c r="C77" s="4" t="s">
        <v>83</v>
      </c>
      <c r="D77" s="4" t="s">
        <v>82</v>
      </c>
      <c r="E77" s="4" t="s">
        <v>83</v>
      </c>
      <c r="G77" s="4">
        <v>6</v>
      </c>
      <c r="H77" s="4">
        <v>7</v>
      </c>
      <c r="I77" s="4">
        <v>6</v>
      </c>
      <c r="J77" s="4">
        <v>7</v>
      </c>
      <c r="K77" s="49">
        <f t="shared" si="16"/>
        <v>6.5</v>
      </c>
      <c r="L77" s="5"/>
      <c r="M77" s="5"/>
      <c r="N77" s="5"/>
      <c r="O77" s="5"/>
      <c r="P77" s="5"/>
      <c r="Q77" s="5"/>
    </row>
    <row r="78" spans="1:39" ht="15.75" thickBot="1" x14ac:dyDescent="0.3">
      <c r="A78" s="4" t="s">
        <v>2701</v>
      </c>
      <c r="B78" s="4" t="s">
        <v>83</v>
      </c>
      <c r="C78" s="4" t="s">
        <v>82</v>
      </c>
      <c r="D78" s="4" t="s">
        <v>83</v>
      </c>
      <c r="E78" s="4" t="s">
        <v>83</v>
      </c>
      <c r="G78" s="4">
        <v>7</v>
      </c>
      <c r="H78" s="4">
        <v>6</v>
      </c>
      <c r="I78" s="4">
        <v>7</v>
      </c>
      <c r="J78" s="4">
        <v>7</v>
      </c>
      <c r="K78" s="49">
        <f t="shared" si="16"/>
        <v>6.75</v>
      </c>
      <c r="L78" s="5"/>
      <c r="M78" s="5"/>
      <c r="N78" s="5"/>
      <c r="O78" s="5"/>
      <c r="P78" s="5"/>
      <c r="Q78" s="5"/>
    </row>
    <row r="79" spans="1:39" ht="15.75" thickBot="1" x14ac:dyDescent="0.3">
      <c r="A79" s="4" t="s">
        <v>2696</v>
      </c>
      <c r="B79" s="4" t="s">
        <v>82</v>
      </c>
      <c r="C79" s="4" t="s">
        <v>83</v>
      </c>
      <c r="D79" s="4" t="s">
        <v>83</v>
      </c>
      <c r="E79" s="4" t="s">
        <v>83</v>
      </c>
      <c r="G79" s="4">
        <v>6</v>
      </c>
      <c r="H79" s="4">
        <v>7</v>
      </c>
      <c r="I79" s="4">
        <v>7</v>
      </c>
      <c r="J79" s="4">
        <v>7</v>
      </c>
      <c r="K79" s="49">
        <f t="shared" si="16"/>
        <v>6.75</v>
      </c>
      <c r="L79" s="5"/>
      <c r="M79" s="5"/>
      <c r="N79" s="5"/>
      <c r="O79" s="5"/>
      <c r="P79" s="5"/>
      <c r="Q79" s="5"/>
    </row>
    <row r="80" spans="1:39" ht="15.75" thickBot="1" x14ac:dyDescent="0.3">
      <c r="A80" s="4" t="s">
        <v>2654</v>
      </c>
      <c r="B80" s="4" t="s">
        <v>83</v>
      </c>
      <c r="C80" s="4" t="s">
        <v>82</v>
      </c>
      <c r="D80" s="4" t="s">
        <v>61</v>
      </c>
      <c r="E80" s="4" t="s">
        <v>82</v>
      </c>
      <c r="G80" s="4">
        <v>7</v>
      </c>
      <c r="H80" s="4">
        <v>6</v>
      </c>
      <c r="I80" s="4">
        <v>5</v>
      </c>
      <c r="J80" s="4">
        <v>6</v>
      </c>
      <c r="K80" s="49">
        <f t="shared" si="16"/>
        <v>6</v>
      </c>
      <c r="L80" s="5"/>
      <c r="M80" s="5"/>
      <c r="N80" s="5"/>
      <c r="O80" s="5"/>
      <c r="P80" s="5"/>
      <c r="Q80" s="5"/>
    </row>
    <row r="81" spans="1:17" ht="15.75" thickBot="1" x14ac:dyDescent="0.3">
      <c r="A81" s="4" t="s">
        <v>2697</v>
      </c>
      <c r="B81" s="4" t="s">
        <v>82</v>
      </c>
      <c r="C81" s="4" t="s">
        <v>83</v>
      </c>
      <c r="D81" s="4" t="s">
        <v>82</v>
      </c>
      <c r="E81" s="4" t="s">
        <v>61</v>
      </c>
      <c r="G81" s="4">
        <v>6</v>
      </c>
      <c r="H81" s="4">
        <v>7</v>
      </c>
      <c r="I81" s="4">
        <v>6</v>
      </c>
      <c r="J81" s="4">
        <v>5</v>
      </c>
      <c r="K81" s="49">
        <f t="shared" si="16"/>
        <v>6</v>
      </c>
      <c r="L81" s="5"/>
      <c r="M81" s="5"/>
      <c r="N81" s="5"/>
      <c r="O81" s="5"/>
      <c r="P81" s="5"/>
      <c r="Q81" s="5"/>
    </row>
    <row r="82" spans="1:17" ht="15.75" thickBot="1" x14ac:dyDescent="0.3">
      <c r="A82" s="4" t="s">
        <v>2687</v>
      </c>
      <c r="B82" s="4" t="s">
        <v>83</v>
      </c>
      <c r="C82" s="4" t="s">
        <v>83</v>
      </c>
      <c r="D82" s="4" t="s">
        <v>83</v>
      </c>
      <c r="E82" s="4" t="s">
        <v>83</v>
      </c>
      <c r="G82" s="4">
        <v>7</v>
      </c>
      <c r="H82" s="4">
        <v>7</v>
      </c>
      <c r="I82" s="4">
        <v>7</v>
      </c>
      <c r="J82" s="4">
        <v>7</v>
      </c>
      <c r="K82" s="49">
        <f t="shared" si="16"/>
        <v>7</v>
      </c>
      <c r="L82" s="5"/>
      <c r="M82" s="5"/>
      <c r="N82" s="5"/>
      <c r="O82" s="5"/>
      <c r="P82" s="5"/>
      <c r="Q82" s="5"/>
    </row>
    <row r="83" spans="1:17" ht="15.75" thickBot="1" x14ac:dyDescent="0.3">
      <c r="A83" s="4" t="s">
        <v>2691</v>
      </c>
      <c r="B83" s="4" t="s">
        <v>83</v>
      </c>
      <c r="C83" s="4" t="s">
        <v>82</v>
      </c>
      <c r="D83" s="4" t="s">
        <v>83</v>
      </c>
      <c r="E83" s="4" t="s">
        <v>61</v>
      </c>
      <c r="G83" s="4">
        <v>7</v>
      </c>
      <c r="H83" s="4">
        <v>6</v>
      </c>
      <c r="I83" s="4">
        <v>7</v>
      </c>
      <c r="J83" s="4">
        <v>5</v>
      </c>
      <c r="K83" s="49">
        <f t="shared" si="16"/>
        <v>6.25</v>
      </c>
      <c r="L83" s="5"/>
      <c r="M83" s="5"/>
      <c r="N83" s="5"/>
      <c r="O83" s="5"/>
      <c r="P83" s="5"/>
      <c r="Q83" s="5"/>
    </row>
    <row r="84" spans="1:17" ht="15.75" thickBot="1" x14ac:dyDescent="0.3">
      <c r="A84" s="4" t="s">
        <v>2656</v>
      </c>
      <c r="B84" s="4" t="s">
        <v>83</v>
      </c>
      <c r="C84" s="4" t="s">
        <v>83</v>
      </c>
      <c r="D84" s="4" t="s">
        <v>83</v>
      </c>
      <c r="E84" s="4" t="s">
        <v>83</v>
      </c>
      <c r="G84" s="4">
        <v>7</v>
      </c>
      <c r="H84" s="4">
        <v>7</v>
      </c>
      <c r="I84" s="4">
        <v>7</v>
      </c>
      <c r="J84" s="4">
        <v>7</v>
      </c>
      <c r="K84" s="49">
        <f t="shared" si="16"/>
        <v>7</v>
      </c>
      <c r="L84" s="5"/>
      <c r="M84" s="5"/>
      <c r="N84" s="5"/>
      <c r="O84" s="5"/>
      <c r="P84" s="5"/>
      <c r="Q84" s="5"/>
    </row>
    <row r="85" spans="1:17" ht="15.75" thickBot="1" x14ac:dyDescent="0.3">
      <c r="A85" s="4" t="s">
        <v>2668</v>
      </c>
      <c r="B85" s="4" t="s">
        <v>82</v>
      </c>
      <c r="C85" s="4" t="s">
        <v>83</v>
      </c>
      <c r="D85" s="4" t="s">
        <v>83</v>
      </c>
      <c r="E85" s="4" t="s">
        <v>83</v>
      </c>
      <c r="G85" s="4">
        <v>6</v>
      </c>
      <c r="H85" s="4">
        <v>7</v>
      </c>
      <c r="I85" s="4">
        <v>7</v>
      </c>
      <c r="J85" s="4">
        <v>7</v>
      </c>
      <c r="K85" s="49">
        <f t="shared" si="16"/>
        <v>6.75</v>
      </c>
      <c r="L85" s="5"/>
      <c r="M85" s="5"/>
      <c r="N85" s="5"/>
      <c r="O85" s="5"/>
      <c r="P85" s="5"/>
      <c r="Q85" s="5"/>
    </row>
    <row r="86" spans="1:17" ht="15.75" thickBot="1" x14ac:dyDescent="0.3">
      <c r="A86" s="4" t="s">
        <v>2657</v>
      </c>
      <c r="B86" s="4" t="s">
        <v>83</v>
      </c>
      <c r="C86" s="4" t="s">
        <v>83</v>
      </c>
      <c r="D86" s="4" t="s">
        <v>83</v>
      </c>
      <c r="E86" s="4" t="s">
        <v>83</v>
      </c>
      <c r="G86" s="4">
        <v>7</v>
      </c>
      <c r="H86" s="4">
        <v>7</v>
      </c>
      <c r="I86" s="4">
        <v>7</v>
      </c>
      <c r="J86" s="4">
        <v>7</v>
      </c>
      <c r="K86" s="49">
        <f t="shared" si="16"/>
        <v>7</v>
      </c>
      <c r="L86" s="5"/>
      <c r="M86" s="5"/>
      <c r="N86" s="5"/>
      <c r="O86" s="5"/>
      <c r="P86" s="5"/>
      <c r="Q86" s="5"/>
    </row>
    <row r="87" spans="1:17" ht="15.75" thickBot="1" x14ac:dyDescent="0.3">
      <c r="A87" s="4" t="s">
        <v>2692</v>
      </c>
      <c r="B87" s="4" t="s">
        <v>82</v>
      </c>
      <c r="C87" s="4" t="s">
        <v>83</v>
      </c>
      <c r="D87" s="4" t="s">
        <v>82</v>
      </c>
      <c r="E87" s="4" t="s">
        <v>83</v>
      </c>
      <c r="G87" s="4">
        <v>6</v>
      </c>
      <c r="H87" s="4">
        <v>7</v>
      </c>
      <c r="I87" s="4">
        <v>6</v>
      </c>
      <c r="J87" s="4">
        <v>7</v>
      </c>
      <c r="K87" s="49">
        <f t="shared" si="16"/>
        <v>6.5</v>
      </c>
      <c r="L87" s="5"/>
      <c r="M87" s="5"/>
      <c r="N87" s="5"/>
      <c r="O87" s="5"/>
      <c r="P87" s="5"/>
      <c r="Q87" s="5"/>
    </row>
    <row r="88" spans="1:17" ht="15.75" thickBot="1" x14ac:dyDescent="0.3">
      <c r="A88" s="4" t="s">
        <v>2681</v>
      </c>
      <c r="B88" s="4" t="s">
        <v>82</v>
      </c>
      <c r="C88" s="4" t="s">
        <v>83</v>
      </c>
      <c r="D88" s="4" t="s">
        <v>83</v>
      </c>
      <c r="E88" s="4" t="s">
        <v>83</v>
      </c>
      <c r="G88" s="4">
        <v>6</v>
      </c>
      <c r="H88" s="4">
        <v>7</v>
      </c>
      <c r="I88" s="4">
        <v>7</v>
      </c>
      <c r="J88" s="4">
        <v>7</v>
      </c>
      <c r="K88" s="49">
        <f t="shared" si="16"/>
        <v>6.75</v>
      </c>
      <c r="L88" s="5"/>
      <c r="M88" s="5"/>
      <c r="N88" s="5"/>
      <c r="O88" s="5"/>
      <c r="P88" s="5"/>
      <c r="Q88" s="5"/>
    </row>
    <row r="89" spans="1:17" ht="15.75" thickBot="1" x14ac:dyDescent="0.3">
      <c r="A89" s="4" t="s">
        <v>2658</v>
      </c>
      <c r="B89" s="4" t="s">
        <v>82</v>
      </c>
      <c r="C89" s="4" t="s">
        <v>83</v>
      </c>
      <c r="D89" s="4" t="s">
        <v>82</v>
      </c>
      <c r="E89" s="4" t="s">
        <v>61</v>
      </c>
      <c r="G89" s="4">
        <v>6</v>
      </c>
      <c r="H89" s="4">
        <v>7</v>
      </c>
      <c r="I89" s="4">
        <v>6</v>
      </c>
      <c r="J89" s="4">
        <v>5</v>
      </c>
      <c r="K89" s="49">
        <f t="shared" si="16"/>
        <v>6</v>
      </c>
      <c r="L89" s="5"/>
      <c r="M89" s="5"/>
      <c r="N89" s="5"/>
      <c r="O89" s="5"/>
      <c r="P89" s="5"/>
      <c r="Q89" s="5"/>
    </row>
    <row r="90" spans="1:17" ht="15.75" thickBot="1" x14ac:dyDescent="0.3">
      <c r="A90" s="4" t="s">
        <v>2700</v>
      </c>
      <c r="B90" s="4" t="s">
        <v>83</v>
      </c>
      <c r="C90" s="4" t="s">
        <v>82</v>
      </c>
      <c r="D90" s="4" t="s">
        <v>82</v>
      </c>
      <c r="E90" s="4" t="s">
        <v>83</v>
      </c>
      <c r="G90" s="4">
        <v>7</v>
      </c>
      <c r="H90" s="4">
        <v>6</v>
      </c>
      <c r="I90" s="4">
        <v>6</v>
      </c>
      <c r="J90" s="4">
        <v>7</v>
      </c>
      <c r="K90" s="49">
        <f t="shared" si="16"/>
        <v>6.5</v>
      </c>
      <c r="L90" s="5"/>
      <c r="M90" s="5"/>
      <c r="N90" s="5"/>
      <c r="O90" s="5"/>
      <c r="P90" s="5"/>
      <c r="Q90" s="5"/>
    </row>
    <row r="91" spans="1:17" ht="15.75" thickBot="1" x14ac:dyDescent="0.3">
      <c r="A91" s="4" t="s">
        <v>2705</v>
      </c>
      <c r="B91" s="4" t="s">
        <v>82</v>
      </c>
      <c r="C91" s="4" t="s">
        <v>82</v>
      </c>
      <c r="D91" s="4" t="s">
        <v>83</v>
      </c>
      <c r="E91" s="4" t="s">
        <v>82</v>
      </c>
      <c r="G91" s="4">
        <v>6</v>
      </c>
      <c r="H91" s="4">
        <v>6</v>
      </c>
      <c r="I91" s="4">
        <v>7</v>
      </c>
      <c r="J91" s="4">
        <v>6</v>
      </c>
      <c r="K91" s="49">
        <f t="shared" si="16"/>
        <v>6.25</v>
      </c>
      <c r="L91" s="5"/>
      <c r="M91" s="5"/>
      <c r="N91" s="5"/>
      <c r="O91" s="5"/>
      <c r="P91" s="5"/>
      <c r="Q91" s="5"/>
    </row>
    <row r="92" spans="1:17" ht="15.75" thickBot="1" x14ac:dyDescent="0.3">
      <c r="A92" s="4" t="s">
        <v>2669</v>
      </c>
      <c r="B92" s="4" t="s">
        <v>82</v>
      </c>
      <c r="C92" s="4" t="s">
        <v>61</v>
      </c>
      <c r="D92" s="4" t="s">
        <v>83</v>
      </c>
      <c r="E92" s="4" t="s">
        <v>82</v>
      </c>
      <c r="G92" s="4">
        <v>6</v>
      </c>
      <c r="H92" s="4">
        <v>5</v>
      </c>
      <c r="I92" s="4">
        <v>7</v>
      </c>
      <c r="J92" s="4">
        <v>6</v>
      </c>
      <c r="K92" s="49">
        <f t="shared" si="16"/>
        <v>6</v>
      </c>
      <c r="L92" s="5"/>
      <c r="M92" s="5"/>
      <c r="N92" s="5"/>
      <c r="O92" s="5"/>
      <c r="P92" s="5"/>
      <c r="Q92" s="5"/>
    </row>
    <row r="93" spans="1:17" ht="15.75" thickBot="1" x14ac:dyDescent="0.3">
      <c r="A93" s="4" t="s">
        <v>2667</v>
      </c>
      <c r="B93" s="4" t="s">
        <v>82</v>
      </c>
      <c r="C93" s="4" t="s">
        <v>83</v>
      </c>
      <c r="D93" s="4" t="s">
        <v>83</v>
      </c>
      <c r="E93" s="4" t="s">
        <v>83</v>
      </c>
      <c r="G93" s="4">
        <v>6</v>
      </c>
      <c r="H93" s="4">
        <v>7</v>
      </c>
      <c r="I93" s="4">
        <v>7</v>
      </c>
      <c r="J93" s="4">
        <v>7</v>
      </c>
      <c r="K93" s="49">
        <f t="shared" si="16"/>
        <v>6.75</v>
      </c>
      <c r="L93" s="5"/>
      <c r="M93" s="5"/>
      <c r="N93" s="5"/>
      <c r="O93" s="5"/>
      <c r="P93" s="5"/>
      <c r="Q93" s="5"/>
    </row>
    <row r="94" spans="1:17" ht="15.75" thickBot="1" x14ac:dyDescent="0.3">
      <c r="A94" s="4" t="s">
        <v>2671</v>
      </c>
      <c r="B94" s="4" t="s">
        <v>82</v>
      </c>
      <c r="C94" s="4" t="s">
        <v>82</v>
      </c>
      <c r="D94" s="4" t="s">
        <v>82</v>
      </c>
      <c r="E94" s="4" t="s">
        <v>82</v>
      </c>
      <c r="G94" s="4">
        <v>6</v>
      </c>
      <c r="H94" s="4">
        <v>6</v>
      </c>
      <c r="I94" s="4">
        <v>6</v>
      </c>
      <c r="J94" s="4">
        <v>6</v>
      </c>
      <c r="K94" s="49">
        <f t="shared" si="16"/>
        <v>6</v>
      </c>
      <c r="L94" s="5"/>
      <c r="M94" s="5"/>
      <c r="N94" s="5"/>
      <c r="O94" s="5"/>
      <c r="P94" s="5"/>
      <c r="Q94" s="5"/>
    </row>
    <row r="95" spans="1:17" ht="15.75" thickBot="1" x14ac:dyDescent="0.3">
      <c r="A95" s="4" t="s">
        <v>2661</v>
      </c>
      <c r="B95" s="4" t="s">
        <v>83</v>
      </c>
      <c r="C95" s="4" t="s">
        <v>83</v>
      </c>
      <c r="D95" s="4" t="s">
        <v>83</v>
      </c>
      <c r="E95" s="4" t="s">
        <v>83</v>
      </c>
      <c r="G95" s="4">
        <v>7</v>
      </c>
      <c r="H95" s="4">
        <v>7</v>
      </c>
      <c r="I95" s="4">
        <v>7</v>
      </c>
      <c r="J95" s="4">
        <v>7</v>
      </c>
      <c r="K95" s="49">
        <f t="shared" si="16"/>
        <v>7</v>
      </c>
      <c r="L95" s="5"/>
      <c r="M95" s="5"/>
      <c r="N95" s="5"/>
      <c r="O95" s="5"/>
      <c r="P95" s="5"/>
      <c r="Q95" s="5"/>
    </row>
    <row r="96" spans="1:17" ht="15.75" thickBot="1" x14ac:dyDescent="0.3">
      <c r="A96" s="4" t="s">
        <v>2678</v>
      </c>
      <c r="B96" s="4" t="s">
        <v>82</v>
      </c>
      <c r="C96" s="4" t="s">
        <v>83</v>
      </c>
      <c r="D96" s="4" t="s">
        <v>82</v>
      </c>
      <c r="E96" s="4" t="s">
        <v>61</v>
      </c>
      <c r="G96" s="4">
        <v>6</v>
      </c>
      <c r="H96" s="4">
        <v>7</v>
      </c>
      <c r="I96" s="4">
        <v>6</v>
      </c>
      <c r="J96" s="4">
        <v>5</v>
      </c>
      <c r="K96" s="49">
        <f t="shared" si="16"/>
        <v>6</v>
      </c>
      <c r="L96" s="5"/>
      <c r="M96" s="5"/>
      <c r="N96" s="5"/>
      <c r="O96" s="5"/>
      <c r="P96" s="5"/>
      <c r="Q96" s="5"/>
    </row>
    <row r="97" spans="1:17" ht="15.75" thickBot="1" x14ac:dyDescent="0.3">
      <c r="A97" s="4" t="s">
        <v>2675</v>
      </c>
      <c r="B97" s="4" t="s">
        <v>61</v>
      </c>
      <c r="C97" s="4" t="s">
        <v>57</v>
      </c>
      <c r="D97" s="4" t="s">
        <v>61</v>
      </c>
      <c r="E97" s="4" t="s">
        <v>82</v>
      </c>
      <c r="G97" s="4">
        <v>5</v>
      </c>
      <c r="H97" s="4">
        <v>4</v>
      </c>
      <c r="I97" s="4">
        <v>5</v>
      </c>
      <c r="J97" s="4">
        <v>6</v>
      </c>
      <c r="K97" s="49">
        <f t="shared" si="16"/>
        <v>5</v>
      </c>
      <c r="L97" s="5"/>
      <c r="M97" s="5"/>
      <c r="N97" s="5"/>
      <c r="O97" s="5"/>
      <c r="P97" s="5"/>
      <c r="Q97" s="5"/>
    </row>
    <row r="98" spans="1:17" ht="15.75" thickBot="1" x14ac:dyDescent="0.3">
      <c r="A98" s="4" t="s">
        <v>2710</v>
      </c>
      <c r="B98" s="4" t="s">
        <v>82</v>
      </c>
      <c r="C98" s="4" t="s">
        <v>83</v>
      </c>
      <c r="D98" s="4" t="s">
        <v>82</v>
      </c>
      <c r="E98" s="4" t="s">
        <v>82</v>
      </c>
      <c r="G98" s="4">
        <v>6</v>
      </c>
      <c r="H98" s="4">
        <v>7</v>
      </c>
      <c r="I98" s="4">
        <v>6</v>
      </c>
      <c r="J98" s="4">
        <v>6</v>
      </c>
      <c r="K98" s="49">
        <f t="shared" si="16"/>
        <v>6.25</v>
      </c>
      <c r="L98" s="5"/>
      <c r="M98" s="5"/>
      <c r="N98" s="5"/>
      <c r="O98" s="5"/>
      <c r="P98" s="5"/>
      <c r="Q98" s="5"/>
    </row>
    <row r="99" spans="1:17" ht="15.75" thickBot="1" x14ac:dyDescent="0.3">
      <c r="A99" s="4" t="s">
        <v>2694</v>
      </c>
      <c r="B99" s="4" t="s">
        <v>83</v>
      </c>
      <c r="C99" s="4" t="s">
        <v>83</v>
      </c>
      <c r="D99" s="4" t="s">
        <v>83</v>
      </c>
      <c r="E99" s="4" t="s">
        <v>83</v>
      </c>
      <c r="G99" s="4">
        <v>7</v>
      </c>
      <c r="H99" s="4">
        <v>7</v>
      </c>
      <c r="I99" s="4">
        <v>7</v>
      </c>
      <c r="J99" s="4">
        <v>7</v>
      </c>
      <c r="K99" s="49">
        <f t="shared" si="16"/>
        <v>7</v>
      </c>
      <c r="L99" s="5"/>
      <c r="M99" s="5"/>
      <c r="N99" s="5"/>
      <c r="O99" s="5"/>
      <c r="P99" s="5"/>
      <c r="Q99" s="5"/>
    </row>
    <row r="100" spans="1:17" ht="15.75" thickBot="1" x14ac:dyDescent="0.3">
      <c r="A100" s="4" t="s">
        <v>2670</v>
      </c>
      <c r="B100" s="4" t="s">
        <v>82</v>
      </c>
      <c r="C100" s="4" t="s">
        <v>61</v>
      </c>
      <c r="D100" s="4" t="s">
        <v>83</v>
      </c>
      <c r="E100" s="4" t="s">
        <v>61</v>
      </c>
      <c r="G100" s="4">
        <v>6</v>
      </c>
      <c r="H100" s="4">
        <v>5</v>
      </c>
      <c r="I100" s="4">
        <v>7</v>
      </c>
      <c r="J100" s="4">
        <v>5</v>
      </c>
      <c r="K100" s="49">
        <f t="shared" si="16"/>
        <v>5.75</v>
      </c>
      <c r="L100" s="5"/>
      <c r="M100" s="5"/>
      <c r="N100" s="5"/>
      <c r="O100" s="5"/>
      <c r="P100" s="5"/>
      <c r="Q100" s="5"/>
    </row>
    <row r="101" spans="1:17" ht="15.75" thickBot="1" x14ac:dyDescent="0.3">
      <c r="A101" s="4" t="s">
        <v>2665</v>
      </c>
      <c r="B101" s="4" t="s">
        <v>57</v>
      </c>
      <c r="C101" s="4" t="s">
        <v>82</v>
      </c>
      <c r="D101" s="4" t="s">
        <v>82</v>
      </c>
      <c r="E101" s="4" t="s">
        <v>82</v>
      </c>
      <c r="G101" s="4">
        <v>4</v>
      </c>
      <c r="H101" s="4">
        <v>6</v>
      </c>
      <c r="I101" s="4">
        <v>6</v>
      </c>
      <c r="J101" s="4">
        <v>6</v>
      </c>
      <c r="K101" s="49">
        <f t="shared" si="16"/>
        <v>5.5</v>
      </c>
      <c r="L101" s="5"/>
      <c r="M101" s="5"/>
      <c r="N101" s="5"/>
      <c r="O101" s="5"/>
      <c r="P101" s="5"/>
      <c r="Q101" s="5"/>
    </row>
    <row r="102" spans="1:17" ht="15.75" thickBot="1" x14ac:dyDescent="0.3">
      <c r="A102" s="4" t="s">
        <v>2662</v>
      </c>
      <c r="B102" s="4" t="s">
        <v>82</v>
      </c>
      <c r="C102" s="4" t="s">
        <v>83</v>
      </c>
      <c r="D102" s="4" t="s">
        <v>82</v>
      </c>
      <c r="E102" s="4" t="s">
        <v>82</v>
      </c>
      <c r="G102" s="4">
        <v>6</v>
      </c>
      <c r="H102" s="4">
        <v>7</v>
      </c>
      <c r="I102" s="4">
        <v>6</v>
      </c>
      <c r="J102" s="4">
        <v>6</v>
      </c>
      <c r="K102" s="49">
        <f t="shared" si="16"/>
        <v>6.25</v>
      </c>
      <c r="L102" s="5"/>
      <c r="M102" s="5"/>
      <c r="N102" s="5"/>
      <c r="O102" s="5"/>
      <c r="P102" s="5"/>
      <c r="Q102" s="5"/>
    </row>
    <row r="103" spans="1:17" ht="15.75" thickBot="1" x14ac:dyDescent="0.3">
      <c r="A103" s="4" t="s">
        <v>2666</v>
      </c>
      <c r="B103" s="4" t="s">
        <v>82</v>
      </c>
      <c r="C103" s="4" t="s">
        <v>83</v>
      </c>
      <c r="D103" s="4" t="s">
        <v>82</v>
      </c>
      <c r="E103" s="4" t="s">
        <v>82</v>
      </c>
      <c r="G103" s="4">
        <v>6</v>
      </c>
      <c r="H103" s="4">
        <v>7</v>
      </c>
      <c r="I103" s="4">
        <v>6</v>
      </c>
      <c r="J103" s="4">
        <v>6</v>
      </c>
      <c r="K103" s="49">
        <f t="shared" si="16"/>
        <v>6.25</v>
      </c>
      <c r="L103" s="5"/>
      <c r="M103" s="5"/>
      <c r="N103" s="5"/>
      <c r="O103" s="5"/>
      <c r="P103" s="5"/>
      <c r="Q103" s="5"/>
    </row>
    <row r="104" spans="1:17" ht="15.75" thickBot="1" x14ac:dyDescent="0.3">
      <c r="A104" s="4" t="s">
        <v>2712</v>
      </c>
      <c r="B104" s="4" t="s">
        <v>82</v>
      </c>
      <c r="C104" s="4" t="s">
        <v>83</v>
      </c>
      <c r="D104" s="4" t="s">
        <v>82</v>
      </c>
      <c r="E104" s="4" t="s">
        <v>61</v>
      </c>
      <c r="G104" s="4">
        <v>6</v>
      </c>
      <c r="H104" s="4">
        <v>7</v>
      </c>
      <c r="I104" s="4">
        <v>6</v>
      </c>
      <c r="J104" s="4">
        <v>5</v>
      </c>
      <c r="K104" s="49">
        <f t="shared" si="16"/>
        <v>6</v>
      </c>
      <c r="L104" s="5"/>
      <c r="M104" s="5"/>
      <c r="N104" s="5"/>
      <c r="O104" s="5"/>
      <c r="P104" s="5"/>
      <c r="Q104" s="5"/>
    </row>
    <row r="105" spans="1:17" ht="15.75" thickBot="1" x14ac:dyDescent="0.3">
      <c r="A105" s="4" t="s">
        <v>2709</v>
      </c>
      <c r="B105" s="4" t="s">
        <v>82</v>
      </c>
      <c r="C105" s="4" t="s">
        <v>83</v>
      </c>
      <c r="D105" s="4" t="s">
        <v>82</v>
      </c>
      <c r="E105" s="4" t="s">
        <v>82</v>
      </c>
      <c r="G105" s="4">
        <v>6</v>
      </c>
      <c r="H105" s="4">
        <v>7</v>
      </c>
      <c r="I105" s="4">
        <v>6</v>
      </c>
      <c r="J105" s="4">
        <v>6</v>
      </c>
      <c r="K105" s="49">
        <f t="shared" si="16"/>
        <v>6.25</v>
      </c>
      <c r="L105" s="5"/>
      <c r="M105" s="5"/>
      <c r="N105" s="5"/>
      <c r="O105" s="5"/>
      <c r="P105" s="5"/>
      <c r="Q105" s="5"/>
    </row>
    <row r="106" spans="1:17" ht="15.75" thickBot="1" x14ac:dyDescent="0.3">
      <c r="A106" s="4" t="s">
        <v>2698</v>
      </c>
      <c r="B106" s="4" t="s">
        <v>82</v>
      </c>
      <c r="C106" s="4" t="s">
        <v>83</v>
      </c>
      <c r="D106" s="4" t="s">
        <v>83</v>
      </c>
      <c r="E106" s="4" t="s">
        <v>82</v>
      </c>
      <c r="G106" s="4">
        <v>6</v>
      </c>
      <c r="H106" s="4">
        <v>7</v>
      </c>
      <c r="I106" s="4">
        <v>7</v>
      </c>
      <c r="J106" s="4">
        <v>6</v>
      </c>
      <c r="K106" s="49">
        <f t="shared" si="16"/>
        <v>6.5</v>
      </c>
      <c r="L106" s="5"/>
      <c r="M106" s="5"/>
      <c r="N106" s="5"/>
      <c r="O106" s="5"/>
      <c r="P106" s="5"/>
      <c r="Q106" s="5"/>
    </row>
    <row r="107" spans="1:17" ht="15.75" thickBot="1" x14ac:dyDescent="0.3">
      <c r="A107" t="s">
        <v>2751</v>
      </c>
      <c r="B107" s="1" t="s">
        <v>61</v>
      </c>
      <c r="C107" s="1" t="s">
        <v>61</v>
      </c>
      <c r="D107" s="1" t="s">
        <v>1465</v>
      </c>
      <c r="E107" s="1" t="s">
        <v>57</v>
      </c>
      <c r="G107" s="22">
        <v>5</v>
      </c>
      <c r="H107" s="22">
        <v>5</v>
      </c>
      <c r="I107" s="22">
        <v>1</v>
      </c>
      <c r="J107" s="22">
        <v>4</v>
      </c>
      <c r="K107" s="50">
        <f t="shared" si="16"/>
        <v>3.75</v>
      </c>
      <c r="L107" s="41"/>
      <c r="M107" s="41"/>
      <c r="N107" s="41"/>
      <c r="O107" s="41"/>
      <c r="P107" s="41"/>
      <c r="Q107" s="41"/>
    </row>
    <row r="108" spans="1:17" ht="15.75" thickBot="1" x14ac:dyDescent="0.3">
      <c r="A108" t="s">
        <v>2784</v>
      </c>
      <c r="B108" s="1" t="s">
        <v>83</v>
      </c>
      <c r="C108" s="1" t="s">
        <v>82</v>
      </c>
      <c r="D108" s="1" t="s">
        <v>61</v>
      </c>
      <c r="E108" s="1" t="s">
        <v>82</v>
      </c>
      <c r="G108" s="22">
        <v>7</v>
      </c>
      <c r="H108" s="22">
        <v>6</v>
      </c>
      <c r="I108" s="22">
        <v>5</v>
      </c>
      <c r="J108" s="22">
        <v>6</v>
      </c>
      <c r="K108" s="50">
        <f t="shared" si="16"/>
        <v>6</v>
      </c>
      <c r="L108" s="41"/>
      <c r="M108" s="41"/>
      <c r="N108" s="41"/>
      <c r="O108" s="41"/>
      <c r="P108" s="41"/>
      <c r="Q108" s="41"/>
    </row>
    <row r="109" spans="1:17" ht="15.75" thickBot="1" x14ac:dyDescent="0.3">
      <c r="A109" t="s">
        <v>2716</v>
      </c>
      <c r="B109" s="1" t="s">
        <v>82</v>
      </c>
      <c r="C109" s="1" t="s">
        <v>61</v>
      </c>
      <c r="D109" s="1" t="s">
        <v>57</v>
      </c>
      <c r="E109" s="1" t="s">
        <v>61</v>
      </c>
      <c r="G109" s="22">
        <v>6</v>
      </c>
      <c r="H109" s="22">
        <v>5</v>
      </c>
      <c r="I109" s="22">
        <v>4</v>
      </c>
      <c r="J109" s="22">
        <v>5</v>
      </c>
      <c r="K109" s="50">
        <f t="shared" si="16"/>
        <v>5</v>
      </c>
      <c r="L109" s="41"/>
      <c r="M109" s="41"/>
      <c r="N109" s="41"/>
      <c r="O109" s="41"/>
      <c r="P109" s="41"/>
      <c r="Q109" s="41"/>
    </row>
    <row r="110" spans="1:17" ht="15.75" thickBot="1" x14ac:dyDescent="0.3">
      <c r="A110" t="s">
        <v>2760</v>
      </c>
      <c r="B110" s="1" t="s">
        <v>61</v>
      </c>
      <c r="C110" s="1" t="s">
        <v>61</v>
      </c>
      <c r="D110" s="1" t="s">
        <v>82</v>
      </c>
      <c r="E110" s="1" t="s">
        <v>61</v>
      </c>
      <c r="G110" s="22">
        <v>5</v>
      </c>
      <c r="H110" s="22">
        <v>5</v>
      </c>
      <c r="I110" s="22">
        <v>6</v>
      </c>
      <c r="J110" s="22">
        <v>5</v>
      </c>
      <c r="K110" s="50">
        <f t="shared" si="16"/>
        <v>5.25</v>
      </c>
      <c r="L110" s="41"/>
      <c r="M110" s="41"/>
      <c r="N110" s="41"/>
      <c r="O110" s="41"/>
      <c r="P110" s="41"/>
      <c r="Q110" s="41"/>
    </row>
    <row r="111" spans="1:17" ht="15.75" thickBot="1" x14ac:dyDescent="0.3">
      <c r="A111" t="s">
        <v>2773</v>
      </c>
      <c r="B111" s="1" t="s">
        <v>83</v>
      </c>
      <c r="C111" s="1" t="s">
        <v>83</v>
      </c>
      <c r="D111" s="1" t="s">
        <v>82</v>
      </c>
      <c r="E111" s="1" t="s">
        <v>83</v>
      </c>
      <c r="G111" s="22">
        <v>7</v>
      </c>
      <c r="H111" s="22">
        <v>7</v>
      </c>
      <c r="I111" s="22">
        <v>6</v>
      </c>
      <c r="J111" s="22">
        <v>7</v>
      </c>
      <c r="K111" s="50">
        <f t="shared" si="16"/>
        <v>6.75</v>
      </c>
      <c r="L111" s="41"/>
      <c r="M111" s="41"/>
      <c r="N111" s="41"/>
      <c r="O111" s="41"/>
      <c r="P111" s="41"/>
      <c r="Q111" s="41"/>
    </row>
    <row r="112" spans="1:17" ht="15.75" thickBot="1" x14ac:dyDescent="0.3">
      <c r="A112" t="s">
        <v>2786</v>
      </c>
      <c r="B112" s="1" t="s">
        <v>82</v>
      </c>
      <c r="C112" s="1" t="s">
        <v>83</v>
      </c>
      <c r="D112" s="1" t="s">
        <v>82</v>
      </c>
      <c r="E112" s="1" t="s">
        <v>83</v>
      </c>
      <c r="G112" s="22">
        <v>6</v>
      </c>
      <c r="H112" s="22">
        <v>7</v>
      </c>
      <c r="I112" s="22">
        <v>6</v>
      </c>
      <c r="J112" s="22">
        <v>7</v>
      </c>
      <c r="K112" s="50">
        <f t="shared" si="16"/>
        <v>6.5</v>
      </c>
      <c r="L112" s="41"/>
      <c r="M112" s="41"/>
      <c r="N112" s="41"/>
      <c r="O112" s="41"/>
      <c r="P112" s="41"/>
      <c r="Q112" s="41"/>
    </row>
    <row r="113" spans="1:17" ht="15.75" thickBot="1" x14ac:dyDescent="0.3">
      <c r="A113" t="s">
        <v>2774</v>
      </c>
      <c r="B113" s="1" t="s">
        <v>83</v>
      </c>
      <c r="C113" s="1" t="s">
        <v>83</v>
      </c>
      <c r="D113" s="1" t="s">
        <v>83</v>
      </c>
      <c r="E113" s="1" t="s">
        <v>83</v>
      </c>
      <c r="G113" s="22">
        <v>7</v>
      </c>
      <c r="H113" s="22">
        <v>7</v>
      </c>
      <c r="I113" s="22">
        <v>7</v>
      </c>
      <c r="J113" s="22">
        <v>7</v>
      </c>
      <c r="K113" s="50">
        <f t="shared" si="16"/>
        <v>7</v>
      </c>
      <c r="L113" s="41"/>
      <c r="M113" s="41"/>
      <c r="N113" s="41"/>
      <c r="O113" s="41"/>
      <c r="P113" s="41"/>
      <c r="Q113" s="41"/>
    </row>
    <row r="114" spans="1:17" ht="15.75" thickBot="1" x14ac:dyDescent="0.3">
      <c r="A114" t="s">
        <v>2777</v>
      </c>
      <c r="B114" s="1" t="s">
        <v>83</v>
      </c>
      <c r="C114" s="1" t="s">
        <v>82</v>
      </c>
      <c r="D114" s="1" t="s">
        <v>83</v>
      </c>
      <c r="E114" s="1" t="s">
        <v>82</v>
      </c>
      <c r="G114" s="22">
        <v>7</v>
      </c>
      <c r="H114" s="22">
        <v>6</v>
      </c>
      <c r="I114" s="22">
        <v>7</v>
      </c>
      <c r="J114" s="22">
        <v>6</v>
      </c>
      <c r="K114" s="50">
        <f t="shared" si="16"/>
        <v>6.5</v>
      </c>
      <c r="L114" s="41"/>
      <c r="M114" s="41"/>
      <c r="N114" s="41"/>
      <c r="O114" s="41"/>
      <c r="P114" s="41"/>
      <c r="Q114" s="41"/>
    </row>
    <row r="115" spans="1:17" ht="15.75" thickBot="1" x14ac:dyDescent="0.3">
      <c r="A115" t="s">
        <v>2772</v>
      </c>
      <c r="B115" s="1" t="s">
        <v>83</v>
      </c>
      <c r="C115" s="1" t="s">
        <v>61</v>
      </c>
      <c r="D115" s="1" t="s">
        <v>82</v>
      </c>
      <c r="E115" s="1" t="s">
        <v>82</v>
      </c>
      <c r="G115" s="22">
        <v>7</v>
      </c>
      <c r="H115" s="22">
        <v>5</v>
      </c>
      <c r="I115" s="22">
        <v>6</v>
      </c>
      <c r="J115" s="22">
        <v>6</v>
      </c>
      <c r="K115" s="50">
        <f t="shared" si="16"/>
        <v>6</v>
      </c>
      <c r="L115" s="41"/>
      <c r="M115" s="41"/>
      <c r="N115" s="41"/>
      <c r="O115" s="41"/>
      <c r="P115" s="41"/>
      <c r="Q115" s="41"/>
    </row>
    <row r="116" spans="1:17" ht="15.75" thickBot="1" x14ac:dyDescent="0.3">
      <c r="A116" t="s">
        <v>2739</v>
      </c>
      <c r="B116" s="1" t="s">
        <v>82</v>
      </c>
      <c r="C116" s="1" t="s">
        <v>83</v>
      </c>
      <c r="D116" s="1" t="s">
        <v>82</v>
      </c>
      <c r="E116" s="1" t="s">
        <v>82</v>
      </c>
      <c r="G116" s="22">
        <v>6</v>
      </c>
      <c r="H116" s="22">
        <v>7</v>
      </c>
      <c r="I116" s="22">
        <v>6</v>
      </c>
      <c r="J116" s="22">
        <v>6</v>
      </c>
      <c r="K116" s="50">
        <f t="shared" si="16"/>
        <v>6.25</v>
      </c>
      <c r="L116" s="41"/>
      <c r="M116" s="41"/>
      <c r="N116" s="41"/>
      <c r="O116" s="41"/>
      <c r="P116" s="41"/>
      <c r="Q116" s="41"/>
    </row>
    <row r="117" spans="1:17" ht="15.75" thickBot="1" x14ac:dyDescent="0.3">
      <c r="A117" t="s">
        <v>2776</v>
      </c>
      <c r="B117" s="1" t="s">
        <v>82</v>
      </c>
      <c r="C117" s="1" t="s">
        <v>83</v>
      </c>
      <c r="D117" s="1" t="s">
        <v>82</v>
      </c>
      <c r="E117" s="1" t="s">
        <v>82</v>
      </c>
      <c r="G117" s="22">
        <v>6</v>
      </c>
      <c r="H117" s="22">
        <v>7</v>
      </c>
      <c r="I117" s="22">
        <v>6</v>
      </c>
      <c r="J117" s="22">
        <v>6</v>
      </c>
      <c r="K117" s="50">
        <f t="shared" si="16"/>
        <v>6.25</v>
      </c>
      <c r="L117" s="41"/>
      <c r="M117" s="41"/>
      <c r="N117" s="41"/>
      <c r="O117" s="41"/>
      <c r="P117" s="41"/>
      <c r="Q117" s="41"/>
    </row>
    <row r="118" spans="1:17" ht="15.75" thickBot="1" x14ac:dyDescent="0.3">
      <c r="A118" t="s">
        <v>2762</v>
      </c>
      <c r="B118" s="1" t="s">
        <v>57</v>
      </c>
      <c r="C118" s="1" t="s">
        <v>606</v>
      </c>
      <c r="D118" s="1" t="s">
        <v>605</v>
      </c>
      <c r="E118" s="1" t="s">
        <v>605</v>
      </c>
      <c r="G118" s="22">
        <v>4</v>
      </c>
      <c r="H118" s="22">
        <v>3</v>
      </c>
      <c r="I118" s="22">
        <v>2</v>
      </c>
      <c r="J118" s="22">
        <v>2</v>
      </c>
      <c r="K118" s="50">
        <f t="shared" si="16"/>
        <v>2.75</v>
      </c>
      <c r="L118" s="41"/>
      <c r="M118" s="41"/>
      <c r="N118" s="41"/>
      <c r="O118" s="41"/>
      <c r="P118" s="41"/>
      <c r="Q118" s="41"/>
    </row>
    <row r="119" spans="1:17" ht="15.75" thickBot="1" x14ac:dyDescent="0.3">
      <c r="A119" t="s">
        <v>2748</v>
      </c>
      <c r="B119" s="1" t="s">
        <v>606</v>
      </c>
      <c r="C119" s="1" t="s">
        <v>605</v>
      </c>
      <c r="D119" s="1" t="s">
        <v>606</v>
      </c>
      <c r="E119" s="1" t="s">
        <v>606</v>
      </c>
      <c r="G119" s="22">
        <v>3</v>
      </c>
      <c r="H119" s="22">
        <v>2</v>
      </c>
      <c r="I119" s="22">
        <v>3</v>
      </c>
      <c r="J119" s="22">
        <v>3</v>
      </c>
      <c r="K119" s="50">
        <f t="shared" si="16"/>
        <v>2.75</v>
      </c>
      <c r="L119" s="41"/>
      <c r="M119" s="41"/>
      <c r="N119" s="41"/>
      <c r="O119" s="41"/>
      <c r="P119" s="41"/>
      <c r="Q119" s="41"/>
    </row>
    <row r="120" spans="1:17" ht="15.75" thickBot="1" x14ac:dyDescent="0.3">
      <c r="A120" t="s">
        <v>2752</v>
      </c>
      <c r="B120" s="1" t="s">
        <v>61</v>
      </c>
      <c r="C120" s="1" t="s">
        <v>83</v>
      </c>
      <c r="D120" s="1" t="s">
        <v>57</v>
      </c>
      <c r="E120" s="1" t="s">
        <v>82</v>
      </c>
      <c r="G120" s="22">
        <v>5</v>
      </c>
      <c r="H120" s="22">
        <v>7</v>
      </c>
      <c r="I120" s="22">
        <v>4</v>
      </c>
      <c r="J120" s="22">
        <v>6</v>
      </c>
      <c r="K120" s="50">
        <f t="shared" si="16"/>
        <v>5.5</v>
      </c>
      <c r="L120" s="41"/>
      <c r="M120" s="41"/>
      <c r="N120" s="41"/>
      <c r="O120" s="41"/>
      <c r="P120" s="41"/>
      <c r="Q120" s="41"/>
    </row>
    <row r="121" spans="1:17" ht="15.75" thickBot="1" x14ac:dyDescent="0.3">
      <c r="A121" t="s">
        <v>2737</v>
      </c>
      <c r="B121" s="1" t="s">
        <v>83</v>
      </c>
      <c r="C121" s="1" t="s">
        <v>82</v>
      </c>
      <c r="D121" s="1" t="s">
        <v>61</v>
      </c>
      <c r="E121" s="1" t="s">
        <v>82</v>
      </c>
      <c r="G121" s="22">
        <v>7</v>
      </c>
      <c r="H121" s="22">
        <v>6</v>
      </c>
      <c r="I121" s="22">
        <v>5</v>
      </c>
      <c r="J121" s="22">
        <v>6</v>
      </c>
      <c r="K121" s="50">
        <f t="shared" si="16"/>
        <v>6</v>
      </c>
      <c r="L121" s="41"/>
      <c r="M121" s="41"/>
      <c r="N121" s="41"/>
      <c r="O121" s="41"/>
      <c r="P121" s="41"/>
      <c r="Q121" s="41"/>
    </row>
    <row r="122" spans="1:17" ht="15.75" thickBot="1" x14ac:dyDescent="0.3">
      <c r="A122" t="s">
        <v>2724</v>
      </c>
      <c r="B122" s="1" t="s">
        <v>82</v>
      </c>
      <c r="C122" s="1" t="s">
        <v>83</v>
      </c>
      <c r="D122" s="1" t="s">
        <v>83</v>
      </c>
      <c r="E122" s="1" t="s">
        <v>82</v>
      </c>
      <c r="G122" s="22">
        <v>6</v>
      </c>
      <c r="H122" s="22">
        <v>7</v>
      </c>
      <c r="I122" s="22">
        <v>7</v>
      </c>
      <c r="J122" s="22">
        <v>6</v>
      </c>
      <c r="K122" s="50">
        <f t="shared" si="16"/>
        <v>6.5</v>
      </c>
      <c r="L122" s="41"/>
      <c r="M122" s="41"/>
      <c r="N122" s="41"/>
      <c r="O122" s="41"/>
      <c r="P122" s="41"/>
      <c r="Q122" s="41"/>
    </row>
    <row r="123" spans="1:17" ht="15.75" thickBot="1" x14ac:dyDescent="0.3">
      <c r="A123" t="s">
        <v>2775</v>
      </c>
      <c r="B123" s="1" t="s">
        <v>82</v>
      </c>
      <c r="C123" s="1" t="s">
        <v>83</v>
      </c>
      <c r="D123" s="1" t="s">
        <v>82</v>
      </c>
      <c r="E123" s="1" t="s">
        <v>82</v>
      </c>
      <c r="G123" s="22">
        <v>6</v>
      </c>
      <c r="H123" s="22">
        <v>7</v>
      </c>
      <c r="I123" s="22">
        <v>6</v>
      </c>
      <c r="J123" s="22">
        <v>6</v>
      </c>
      <c r="K123" s="50">
        <f t="shared" si="16"/>
        <v>6.25</v>
      </c>
      <c r="L123" s="41"/>
      <c r="M123" s="41"/>
      <c r="N123" s="41"/>
      <c r="O123" s="41"/>
      <c r="P123" s="41"/>
      <c r="Q123" s="41"/>
    </row>
    <row r="124" spans="1:17" ht="15.75" thickBot="1" x14ac:dyDescent="0.3">
      <c r="A124" t="s">
        <v>2746</v>
      </c>
      <c r="B124" s="1" t="s">
        <v>606</v>
      </c>
      <c r="C124" s="1" t="s">
        <v>605</v>
      </c>
      <c r="D124" s="1" t="s">
        <v>57</v>
      </c>
      <c r="E124" s="1" t="s">
        <v>605</v>
      </c>
      <c r="G124" s="22">
        <v>3</v>
      </c>
      <c r="H124" s="22">
        <v>2</v>
      </c>
      <c r="I124" s="22">
        <v>4</v>
      </c>
      <c r="J124" s="22">
        <v>2</v>
      </c>
      <c r="K124" s="50">
        <f t="shared" si="16"/>
        <v>2.75</v>
      </c>
      <c r="L124" s="41"/>
      <c r="M124" s="41"/>
      <c r="N124" s="41"/>
      <c r="O124" s="41"/>
      <c r="P124" s="41"/>
      <c r="Q124" s="41"/>
    </row>
    <row r="125" spans="1:17" ht="15.75" thickBot="1" x14ac:dyDescent="0.3">
      <c r="A125" t="s">
        <v>2728</v>
      </c>
      <c r="B125" s="1" t="s">
        <v>57</v>
      </c>
      <c r="C125" s="1" t="s">
        <v>605</v>
      </c>
      <c r="D125" s="1" t="s">
        <v>57</v>
      </c>
      <c r="E125" s="1" t="s">
        <v>605</v>
      </c>
      <c r="G125" s="22">
        <v>4</v>
      </c>
      <c r="H125" s="22">
        <v>2</v>
      </c>
      <c r="I125" s="22">
        <v>4</v>
      </c>
      <c r="J125" s="22">
        <v>2</v>
      </c>
      <c r="K125" s="50">
        <f t="shared" si="16"/>
        <v>3</v>
      </c>
      <c r="L125" s="41"/>
      <c r="M125" s="41"/>
      <c r="N125" s="41"/>
      <c r="O125" s="41"/>
      <c r="P125" s="41"/>
      <c r="Q125" s="41"/>
    </row>
    <row r="126" spans="1:17" ht="15.75" thickBot="1" x14ac:dyDescent="0.3">
      <c r="A126" t="s">
        <v>2719</v>
      </c>
      <c r="B126" s="1" t="s">
        <v>606</v>
      </c>
      <c r="C126" s="1" t="s">
        <v>83</v>
      </c>
      <c r="D126" s="1" t="s">
        <v>606</v>
      </c>
      <c r="E126" s="1" t="s">
        <v>83</v>
      </c>
      <c r="G126" s="22">
        <v>3</v>
      </c>
      <c r="H126" s="22">
        <v>7</v>
      </c>
      <c r="I126" s="22">
        <v>3</v>
      </c>
      <c r="J126" s="22">
        <v>7</v>
      </c>
      <c r="K126" s="50">
        <f t="shared" si="16"/>
        <v>5</v>
      </c>
      <c r="L126" s="41"/>
      <c r="M126" s="41"/>
      <c r="N126" s="41"/>
      <c r="O126" s="41"/>
      <c r="P126" s="41"/>
      <c r="Q126" s="41"/>
    </row>
    <row r="127" spans="1:17" ht="15.75" thickBot="1" x14ac:dyDescent="0.3">
      <c r="A127" t="s">
        <v>2742</v>
      </c>
      <c r="B127" s="1" t="s">
        <v>606</v>
      </c>
      <c r="C127" s="1" t="s">
        <v>82</v>
      </c>
      <c r="D127" s="1" t="s">
        <v>61</v>
      </c>
      <c r="E127" s="1" t="s">
        <v>57</v>
      </c>
      <c r="G127" s="22">
        <v>3</v>
      </c>
      <c r="H127" s="22">
        <v>6</v>
      </c>
      <c r="I127" s="22">
        <v>5</v>
      </c>
      <c r="J127" s="22">
        <v>4</v>
      </c>
      <c r="K127" s="50">
        <f t="shared" si="16"/>
        <v>4.5</v>
      </c>
      <c r="L127" s="41"/>
      <c r="M127" s="41"/>
      <c r="N127" s="41"/>
      <c r="O127" s="41"/>
      <c r="P127" s="41"/>
      <c r="Q127" s="41"/>
    </row>
    <row r="128" spans="1:17" ht="15.75" thickBot="1" x14ac:dyDescent="0.3">
      <c r="A128" t="s">
        <v>2763</v>
      </c>
      <c r="B128" s="1" t="s">
        <v>83</v>
      </c>
      <c r="C128" s="1" t="s">
        <v>82</v>
      </c>
      <c r="D128" s="1" t="s">
        <v>83</v>
      </c>
      <c r="E128" s="1" t="s">
        <v>82</v>
      </c>
      <c r="G128" s="22">
        <v>7</v>
      </c>
      <c r="H128" s="22">
        <v>6</v>
      </c>
      <c r="I128" s="22">
        <v>7</v>
      </c>
      <c r="J128" s="22">
        <v>6</v>
      </c>
      <c r="K128" s="50">
        <f t="shared" si="16"/>
        <v>6.5</v>
      </c>
      <c r="L128" s="41"/>
      <c r="M128" s="41"/>
      <c r="N128" s="41"/>
      <c r="O128" s="41"/>
      <c r="P128" s="41"/>
      <c r="Q128" s="41"/>
    </row>
    <row r="129" spans="1:17" ht="15.75" thickBot="1" x14ac:dyDescent="0.3">
      <c r="A129" t="s">
        <v>2738</v>
      </c>
      <c r="B129" s="1" t="s">
        <v>82</v>
      </c>
      <c r="C129" s="1" t="s">
        <v>61</v>
      </c>
      <c r="D129" s="1" t="s">
        <v>83</v>
      </c>
      <c r="E129" s="1" t="s">
        <v>82</v>
      </c>
      <c r="G129" s="22">
        <v>6</v>
      </c>
      <c r="H129" s="22">
        <v>5</v>
      </c>
      <c r="I129" s="22">
        <v>7</v>
      </c>
      <c r="J129" s="22">
        <v>6</v>
      </c>
      <c r="K129" s="50">
        <f t="shared" si="16"/>
        <v>6</v>
      </c>
      <c r="L129" s="41"/>
      <c r="M129" s="41"/>
      <c r="N129" s="41"/>
      <c r="O129" s="41"/>
      <c r="P129" s="41"/>
      <c r="Q129" s="41"/>
    </row>
    <row r="130" spans="1:17" ht="15.75" thickBot="1" x14ac:dyDescent="0.3">
      <c r="A130" t="s">
        <v>2771</v>
      </c>
      <c r="B130" s="1" t="s">
        <v>82</v>
      </c>
      <c r="C130" s="1" t="s">
        <v>83</v>
      </c>
      <c r="D130" s="1" t="s">
        <v>82</v>
      </c>
      <c r="E130" s="1" t="s">
        <v>82</v>
      </c>
      <c r="G130" s="22">
        <v>6</v>
      </c>
      <c r="H130" s="22">
        <v>7</v>
      </c>
      <c r="I130" s="22">
        <v>6</v>
      </c>
      <c r="J130" s="22">
        <v>6</v>
      </c>
      <c r="K130" s="50">
        <f t="shared" si="16"/>
        <v>6.25</v>
      </c>
      <c r="L130" s="41"/>
      <c r="M130" s="41"/>
      <c r="N130" s="41"/>
      <c r="O130" s="41"/>
      <c r="P130" s="41"/>
      <c r="Q130" s="41"/>
    </row>
    <row r="131" spans="1:17" ht="15.75" thickBot="1" x14ac:dyDescent="0.3">
      <c r="A131" t="s">
        <v>2785</v>
      </c>
      <c r="B131" s="1" t="s">
        <v>57</v>
      </c>
      <c r="C131" s="1" t="s">
        <v>57</v>
      </c>
      <c r="D131" s="1" t="s">
        <v>57</v>
      </c>
      <c r="E131" s="1" t="s">
        <v>57</v>
      </c>
      <c r="G131" s="22">
        <v>4</v>
      </c>
      <c r="H131" s="22">
        <v>4</v>
      </c>
      <c r="I131" s="22">
        <v>4</v>
      </c>
      <c r="J131" s="22">
        <v>4</v>
      </c>
      <c r="K131" s="50">
        <f t="shared" ref="K131:K194" si="18">AVERAGE(G131:J131)</f>
        <v>4</v>
      </c>
      <c r="L131" s="41"/>
      <c r="M131" s="41"/>
      <c r="N131" s="41"/>
      <c r="O131" s="41"/>
      <c r="P131" s="41"/>
      <c r="Q131" s="41"/>
    </row>
    <row r="132" spans="1:17" ht="15.75" thickBot="1" x14ac:dyDescent="0.3">
      <c r="A132" t="s">
        <v>2718</v>
      </c>
      <c r="B132" s="1" t="s">
        <v>61</v>
      </c>
      <c r="C132" s="1" t="s">
        <v>605</v>
      </c>
      <c r="D132" s="1" t="s">
        <v>1465</v>
      </c>
      <c r="E132" s="1" t="s">
        <v>605</v>
      </c>
      <c r="G132" s="22">
        <v>5</v>
      </c>
      <c r="H132" s="22">
        <v>2</v>
      </c>
      <c r="I132" s="22">
        <v>1</v>
      </c>
      <c r="J132" s="22">
        <v>2</v>
      </c>
      <c r="K132" s="50">
        <f t="shared" si="18"/>
        <v>2.5</v>
      </c>
      <c r="L132" s="41"/>
      <c r="M132" s="41"/>
      <c r="N132" s="41"/>
      <c r="O132" s="41"/>
      <c r="P132" s="41"/>
      <c r="Q132" s="41"/>
    </row>
    <row r="133" spans="1:17" ht="15.75" thickBot="1" x14ac:dyDescent="0.3">
      <c r="A133" t="s">
        <v>2740</v>
      </c>
      <c r="B133" s="1" t="s">
        <v>1465</v>
      </c>
      <c r="C133" s="1" t="s">
        <v>82</v>
      </c>
      <c r="D133" s="1" t="s">
        <v>82</v>
      </c>
      <c r="E133" s="1" t="s">
        <v>82</v>
      </c>
      <c r="G133" s="22">
        <v>1</v>
      </c>
      <c r="H133" s="22">
        <v>6</v>
      </c>
      <c r="I133" s="22">
        <v>6</v>
      </c>
      <c r="J133" s="22">
        <v>6</v>
      </c>
      <c r="K133" s="50">
        <f t="shared" si="18"/>
        <v>4.75</v>
      </c>
      <c r="L133" s="41"/>
      <c r="M133" s="41"/>
      <c r="N133" s="41"/>
      <c r="O133" s="41"/>
      <c r="P133" s="41"/>
      <c r="Q133" s="41"/>
    </row>
    <row r="134" spans="1:17" ht="15.75" thickBot="1" x14ac:dyDescent="0.3">
      <c r="A134" t="s">
        <v>2759</v>
      </c>
      <c r="B134" s="1" t="s">
        <v>61</v>
      </c>
      <c r="C134" s="1" t="s">
        <v>61</v>
      </c>
      <c r="D134" s="1" t="s">
        <v>82</v>
      </c>
      <c r="E134" s="1" t="s">
        <v>82</v>
      </c>
      <c r="G134" s="22">
        <v>5</v>
      </c>
      <c r="H134" s="22">
        <v>5</v>
      </c>
      <c r="I134" s="22">
        <v>6</v>
      </c>
      <c r="J134" s="22">
        <v>6</v>
      </c>
      <c r="K134" s="50">
        <f t="shared" si="18"/>
        <v>5.5</v>
      </c>
      <c r="L134" s="41"/>
      <c r="M134" s="41"/>
      <c r="N134" s="41"/>
      <c r="O134" s="41"/>
      <c r="P134" s="41"/>
      <c r="Q134" s="41"/>
    </row>
    <row r="135" spans="1:17" ht="15.75" thickBot="1" x14ac:dyDescent="0.3">
      <c r="A135" t="s">
        <v>2778</v>
      </c>
      <c r="B135" s="1" t="s">
        <v>57</v>
      </c>
      <c r="C135" s="1" t="s">
        <v>61</v>
      </c>
      <c r="D135" s="1" t="s">
        <v>82</v>
      </c>
      <c r="E135" s="1" t="s">
        <v>61</v>
      </c>
      <c r="G135" s="22">
        <v>4</v>
      </c>
      <c r="H135" s="22">
        <v>5</v>
      </c>
      <c r="I135" s="22">
        <v>6</v>
      </c>
      <c r="J135" s="22">
        <v>5</v>
      </c>
      <c r="K135" s="50">
        <f t="shared" si="18"/>
        <v>5</v>
      </c>
      <c r="L135" s="41"/>
      <c r="M135" s="41"/>
      <c r="N135" s="41"/>
      <c r="O135" s="41"/>
      <c r="P135" s="41"/>
      <c r="Q135" s="41"/>
    </row>
    <row r="136" spans="1:17" ht="15.75" thickBot="1" x14ac:dyDescent="0.3">
      <c r="A136" t="s">
        <v>2758</v>
      </c>
      <c r="B136" s="1" t="s">
        <v>605</v>
      </c>
      <c r="C136" s="1" t="s">
        <v>606</v>
      </c>
      <c r="D136" s="1" t="s">
        <v>1465</v>
      </c>
      <c r="E136" s="1" t="s">
        <v>605</v>
      </c>
      <c r="G136" s="22">
        <v>2</v>
      </c>
      <c r="H136" s="22">
        <v>3</v>
      </c>
      <c r="I136" s="22">
        <v>1</v>
      </c>
      <c r="J136" s="22">
        <v>2</v>
      </c>
      <c r="K136" s="50">
        <f t="shared" si="18"/>
        <v>2</v>
      </c>
      <c r="L136" s="41"/>
      <c r="M136" s="41"/>
      <c r="N136" s="41"/>
      <c r="O136" s="41"/>
      <c r="P136" s="41"/>
      <c r="Q136" s="41"/>
    </row>
    <row r="137" spans="1:17" ht="15.75" thickBot="1" x14ac:dyDescent="0.3">
      <c r="A137" t="s">
        <v>2769</v>
      </c>
      <c r="B137" s="1" t="s">
        <v>61</v>
      </c>
      <c r="C137" s="1" t="s">
        <v>57</v>
      </c>
      <c r="D137" s="1" t="s">
        <v>606</v>
      </c>
      <c r="E137" s="1" t="s">
        <v>605</v>
      </c>
      <c r="G137" s="22">
        <v>5</v>
      </c>
      <c r="H137" s="22">
        <v>4</v>
      </c>
      <c r="I137" s="22">
        <v>3</v>
      </c>
      <c r="J137" s="22">
        <v>2</v>
      </c>
      <c r="K137" s="50">
        <f t="shared" si="18"/>
        <v>3.5</v>
      </c>
      <c r="L137" s="41"/>
      <c r="M137" s="41"/>
      <c r="N137" s="41"/>
      <c r="O137" s="41"/>
      <c r="P137" s="41"/>
      <c r="Q137" s="41"/>
    </row>
    <row r="138" spans="1:17" ht="15.75" thickBot="1" x14ac:dyDescent="0.3">
      <c r="A138" t="s">
        <v>2744</v>
      </c>
      <c r="B138" s="1" t="s">
        <v>605</v>
      </c>
      <c r="C138" s="1" t="s">
        <v>57</v>
      </c>
      <c r="D138" s="1" t="s">
        <v>605</v>
      </c>
      <c r="E138" s="1" t="s">
        <v>606</v>
      </c>
      <c r="G138" s="22">
        <v>2</v>
      </c>
      <c r="H138" s="22">
        <v>4</v>
      </c>
      <c r="I138" s="22">
        <v>2</v>
      </c>
      <c r="J138" s="22">
        <v>3</v>
      </c>
      <c r="K138" s="50">
        <f t="shared" si="18"/>
        <v>2.75</v>
      </c>
      <c r="L138" s="41"/>
      <c r="M138" s="41"/>
      <c r="N138" s="41"/>
      <c r="O138" s="41"/>
      <c r="P138" s="41"/>
      <c r="Q138" s="41"/>
    </row>
    <row r="139" spans="1:17" ht="15.75" thickBot="1" x14ac:dyDescent="0.3">
      <c r="A139" t="s">
        <v>2767</v>
      </c>
      <c r="B139" s="1" t="s">
        <v>605</v>
      </c>
      <c r="C139" s="1" t="s">
        <v>606</v>
      </c>
      <c r="D139" s="1" t="s">
        <v>57</v>
      </c>
      <c r="E139" s="1" t="s">
        <v>606</v>
      </c>
      <c r="G139" s="22">
        <v>2</v>
      </c>
      <c r="H139" s="22">
        <v>3</v>
      </c>
      <c r="I139" s="22">
        <v>4</v>
      </c>
      <c r="J139" s="22">
        <v>3</v>
      </c>
      <c r="K139" s="50">
        <f t="shared" si="18"/>
        <v>3</v>
      </c>
      <c r="L139" s="41"/>
      <c r="M139" s="41"/>
      <c r="N139" s="41"/>
      <c r="O139" s="41"/>
      <c r="P139" s="41"/>
      <c r="Q139" s="41"/>
    </row>
    <row r="140" spans="1:17" ht="15.75" thickBot="1" x14ac:dyDescent="0.3">
      <c r="A140" t="s">
        <v>2735</v>
      </c>
      <c r="B140" s="1" t="s">
        <v>82</v>
      </c>
      <c r="C140" s="1" t="s">
        <v>61</v>
      </c>
      <c r="D140" s="1" t="s">
        <v>82</v>
      </c>
      <c r="E140" s="1" t="s">
        <v>82</v>
      </c>
      <c r="G140" s="22">
        <v>6</v>
      </c>
      <c r="H140" s="22">
        <v>5</v>
      </c>
      <c r="I140" s="22">
        <v>6</v>
      </c>
      <c r="J140" s="22">
        <v>6</v>
      </c>
      <c r="K140" s="50">
        <f t="shared" si="18"/>
        <v>5.75</v>
      </c>
      <c r="L140" s="41"/>
      <c r="M140" s="41"/>
      <c r="N140" s="41"/>
      <c r="O140" s="41"/>
      <c r="P140" s="41"/>
      <c r="Q140" s="41"/>
    </row>
    <row r="141" spans="1:17" ht="15.75" thickBot="1" x14ac:dyDescent="0.3">
      <c r="A141" t="s">
        <v>2768</v>
      </c>
      <c r="B141" s="1" t="s">
        <v>605</v>
      </c>
      <c r="C141" s="1" t="s">
        <v>1465</v>
      </c>
      <c r="D141" s="1" t="s">
        <v>606</v>
      </c>
      <c r="E141" s="1" t="s">
        <v>605</v>
      </c>
      <c r="G141" s="22">
        <v>2</v>
      </c>
      <c r="H141" s="22">
        <v>1</v>
      </c>
      <c r="I141" s="22">
        <v>3</v>
      </c>
      <c r="J141" s="22">
        <v>2</v>
      </c>
      <c r="K141" s="50">
        <f t="shared" si="18"/>
        <v>2</v>
      </c>
      <c r="L141" s="41"/>
      <c r="M141" s="41"/>
      <c r="N141" s="41"/>
      <c r="O141" s="41"/>
      <c r="P141" s="41"/>
      <c r="Q141" s="41"/>
    </row>
    <row r="142" spans="1:17" ht="15.75" thickBot="1" x14ac:dyDescent="0.3">
      <c r="A142" t="s">
        <v>2729</v>
      </c>
      <c r="B142" s="1" t="s">
        <v>61</v>
      </c>
      <c r="C142" s="1" t="s">
        <v>82</v>
      </c>
      <c r="D142" s="1" t="s">
        <v>82</v>
      </c>
      <c r="E142" s="1" t="s">
        <v>82</v>
      </c>
      <c r="G142" s="22">
        <v>5</v>
      </c>
      <c r="H142" s="22">
        <v>6</v>
      </c>
      <c r="I142" s="22">
        <v>6</v>
      </c>
      <c r="J142" s="22">
        <v>6</v>
      </c>
      <c r="K142" s="50">
        <f t="shared" si="18"/>
        <v>5.75</v>
      </c>
      <c r="L142" s="41"/>
      <c r="M142" s="41"/>
      <c r="N142" s="41"/>
      <c r="O142" s="41"/>
      <c r="P142" s="41"/>
      <c r="Q142" s="41"/>
    </row>
    <row r="143" spans="1:17" ht="15.75" thickBot="1" x14ac:dyDescent="0.3">
      <c r="A143" t="s">
        <v>2733</v>
      </c>
      <c r="B143" s="1" t="s">
        <v>606</v>
      </c>
      <c r="C143" s="1" t="s">
        <v>605</v>
      </c>
      <c r="D143" s="1" t="s">
        <v>57</v>
      </c>
      <c r="E143" s="1" t="s">
        <v>606</v>
      </c>
      <c r="G143" s="22">
        <v>3</v>
      </c>
      <c r="H143" s="22">
        <v>2</v>
      </c>
      <c r="I143" s="22">
        <v>4</v>
      </c>
      <c r="J143" s="22">
        <v>3</v>
      </c>
      <c r="K143" s="50">
        <f t="shared" si="18"/>
        <v>3</v>
      </c>
      <c r="L143" s="41"/>
      <c r="M143" s="41"/>
      <c r="N143" s="41"/>
      <c r="O143" s="41"/>
      <c r="P143" s="41"/>
      <c r="Q143" s="41"/>
    </row>
    <row r="144" spans="1:17" ht="15.75" thickBot="1" x14ac:dyDescent="0.3">
      <c r="A144" t="s">
        <v>2757</v>
      </c>
      <c r="B144" s="1" t="s">
        <v>61</v>
      </c>
      <c r="C144" s="1" t="s">
        <v>61</v>
      </c>
      <c r="D144" s="1" t="s">
        <v>82</v>
      </c>
      <c r="E144" s="1" t="s">
        <v>82</v>
      </c>
      <c r="G144" s="22">
        <v>5</v>
      </c>
      <c r="H144" s="22">
        <v>5</v>
      </c>
      <c r="I144" s="22">
        <v>6</v>
      </c>
      <c r="J144" s="22">
        <v>6</v>
      </c>
      <c r="K144" s="50">
        <f t="shared" si="18"/>
        <v>5.5</v>
      </c>
      <c r="L144" s="41"/>
      <c r="M144" s="41"/>
      <c r="N144" s="41"/>
      <c r="O144" s="41"/>
      <c r="P144" s="41"/>
      <c r="Q144" s="41"/>
    </row>
    <row r="145" spans="1:17" ht="15.75" thickBot="1" x14ac:dyDescent="0.3">
      <c r="A145" t="s">
        <v>2770</v>
      </c>
      <c r="B145" s="1" t="s">
        <v>57</v>
      </c>
      <c r="C145" s="1" t="s">
        <v>57</v>
      </c>
      <c r="D145" s="1" t="s">
        <v>57</v>
      </c>
      <c r="E145" s="1" t="s">
        <v>57</v>
      </c>
      <c r="G145" s="22">
        <v>4</v>
      </c>
      <c r="H145" s="22">
        <v>4</v>
      </c>
      <c r="I145" s="22">
        <v>4</v>
      </c>
      <c r="J145" s="22">
        <v>4</v>
      </c>
      <c r="K145" s="50">
        <f t="shared" si="18"/>
        <v>4</v>
      </c>
      <c r="L145" s="41"/>
      <c r="M145" s="41"/>
      <c r="N145" s="41"/>
      <c r="O145" s="41"/>
      <c r="P145" s="41"/>
      <c r="Q145" s="41"/>
    </row>
    <row r="146" spans="1:17" ht="15.75" thickBot="1" x14ac:dyDescent="0.3">
      <c r="A146" t="s">
        <v>2736</v>
      </c>
      <c r="B146" s="1" t="s">
        <v>605</v>
      </c>
      <c r="C146" s="1" t="s">
        <v>1465</v>
      </c>
      <c r="D146" s="1" t="s">
        <v>1465</v>
      </c>
      <c r="E146" s="1" t="s">
        <v>1465</v>
      </c>
      <c r="G146" s="22">
        <v>2</v>
      </c>
      <c r="H146" s="22">
        <v>1</v>
      </c>
      <c r="I146" s="22">
        <v>1</v>
      </c>
      <c r="J146" s="22">
        <v>1</v>
      </c>
      <c r="K146" s="50">
        <f t="shared" si="18"/>
        <v>1.25</v>
      </c>
      <c r="L146" s="41"/>
      <c r="M146" s="41"/>
      <c r="N146" s="41"/>
      <c r="O146" s="41"/>
      <c r="P146" s="41"/>
      <c r="Q146" s="41"/>
    </row>
    <row r="147" spans="1:17" ht="15.75" thickBot="1" x14ac:dyDescent="0.3">
      <c r="A147" t="s">
        <v>2756</v>
      </c>
      <c r="B147" s="1" t="s">
        <v>83</v>
      </c>
      <c r="C147" s="1" t="s">
        <v>61</v>
      </c>
      <c r="D147" s="1" t="s">
        <v>82</v>
      </c>
      <c r="E147" s="1" t="s">
        <v>83</v>
      </c>
      <c r="G147" s="22">
        <v>7</v>
      </c>
      <c r="H147" s="22">
        <v>5</v>
      </c>
      <c r="I147" s="22">
        <v>6</v>
      </c>
      <c r="J147" s="22">
        <v>7</v>
      </c>
      <c r="K147" s="50">
        <f t="shared" si="18"/>
        <v>6.25</v>
      </c>
      <c r="L147" s="41"/>
      <c r="M147" s="41"/>
      <c r="N147" s="41"/>
      <c r="O147" s="41"/>
      <c r="P147" s="41"/>
      <c r="Q147" s="41"/>
    </row>
    <row r="148" spans="1:17" ht="15.75" thickBot="1" x14ac:dyDescent="0.3">
      <c r="A148" t="s">
        <v>2730</v>
      </c>
      <c r="B148" s="1" t="s">
        <v>57</v>
      </c>
      <c r="C148" s="1" t="s">
        <v>57</v>
      </c>
      <c r="D148" s="1" t="s">
        <v>82</v>
      </c>
      <c r="E148" s="1" t="s">
        <v>57</v>
      </c>
      <c r="G148" s="22">
        <v>4</v>
      </c>
      <c r="H148" s="22">
        <v>4</v>
      </c>
      <c r="I148" s="22">
        <v>6</v>
      </c>
      <c r="J148" s="22">
        <v>4</v>
      </c>
      <c r="K148" s="50">
        <f t="shared" si="18"/>
        <v>4.5</v>
      </c>
      <c r="L148" s="41"/>
      <c r="M148" s="41"/>
      <c r="N148" s="41"/>
      <c r="O148" s="41"/>
      <c r="P148" s="41"/>
      <c r="Q148" s="41"/>
    </row>
    <row r="149" spans="1:17" ht="15.75" thickBot="1" x14ac:dyDescent="0.3">
      <c r="A149" t="s">
        <v>2749</v>
      </c>
      <c r="B149" s="1" t="s">
        <v>82</v>
      </c>
      <c r="C149" s="1" t="s">
        <v>83</v>
      </c>
      <c r="D149" s="1" t="s">
        <v>82</v>
      </c>
      <c r="E149" s="1" t="s">
        <v>83</v>
      </c>
      <c r="G149" s="22">
        <v>6</v>
      </c>
      <c r="H149" s="22">
        <v>7</v>
      </c>
      <c r="I149" s="22">
        <v>6</v>
      </c>
      <c r="J149" s="22">
        <v>7</v>
      </c>
      <c r="K149" s="50">
        <f t="shared" si="18"/>
        <v>6.5</v>
      </c>
      <c r="L149" s="41"/>
      <c r="M149" s="41"/>
      <c r="N149" s="41"/>
      <c r="O149" s="41"/>
      <c r="P149" s="41"/>
      <c r="Q149" s="41"/>
    </row>
    <row r="150" spans="1:17" ht="15.75" thickBot="1" x14ac:dyDescent="0.3">
      <c r="A150" t="s">
        <v>2765</v>
      </c>
      <c r="B150" s="1" t="s">
        <v>61</v>
      </c>
      <c r="C150" s="1" t="s">
        <v>82</v>
      </c>
      <c r="D150" s="1" t="s">
        <v>83</v>
      </c>
      <c r="E150" s="1" t="s">
        <v>82</v>
      </c>
      <c r="G150" s="22">
        <v>5</v>
      </c>
      <c r="H150" s="22">
        <v>6</v>
      </c>
      <c r="I150" s="22">
        <v>7</v>
      </c>
      <c r="J150" s="22">
        <v>6</v>
      </c>
      <c r="K150" s="50">
        <f t="shared" si="18"/>
        <v>6</v>
      </c>
      <c r="L150" s="41"/>
      <c r="M150" s="41"/>
      <c r="N150" s="41"/>
      <c r="O150" s="41"/>
      <c r="P150" s="41"/>
      <c r="Q150" s="41"/>
    </row>
    <row r="151" spans="1:17" ht="15.75" thickBot="1" x14ac:dyDescent="0.3">
      <c r="A151" t="s">
        <v>2780</v>
      </c>
      <c r="B151" s="1" t="s">
        <v>82</v>
      </c>
      <c r="C151" s="1" t="s">
        <v>82</v>
      </c>
      <c r="D151" s="1" t="s">
        <v>82</v>
      </c>
      <c r="E151" s="1" t="s">
        <v>82</v>
      </c>
      <c r="G151" s="22">
        <v>6</v>
      </c>
      <c r="H151" s="22">
        <v>6</v>
      </c>
      <c r="I151" s="22">
        <v>6</v>
      </c>
      <c r="J151" s="22">
        <v>6</v>
      </c>
      <c r="K151" s="50">
        <f t="shared" si="18"/>
        <v>6</v>
      </c>
      <c r="L151" s="41"/>
      <c r="M151" s="41"/>
      <c r="N151" s="41"/>
      <c r="O151" s="41"/>
      <c r="P151" s="41"/>
      <c r="Q151" s="41"/>
    </row>
    <row r="152" spans="1:17" ht="15.75" thickBot="1" x14ac:dyDescent="0.3">
      <c r="A152" t="s">
        <v>2747</v>
      </c>
      <c r="B152" s="1" t="s">
        <v>82</v>
      </c>
      <c r="C152" s="1" t="s">
        <v>61</v>
      </c>
      <c r="D152" s="1" t="s">
        <v>61</v>
      </c>
      <c r="E152" s="1" t="s">
        <v>82</v>
      </c>
      <c r="G152" s="22">
        <v>6</v>
      </c>
      <c r="H152" s="22">
        <v>5</v>
      </c>
      <c r="I152" s="22">
        <v>5</v>
      </c>
      <c r="J152" s="22">
        <v>6</v>
      </c>
      <c r="K152" s="50">
        <f t="shared" si="18"/>
        <v>5.5</v>
      </c>
      <c r="L152" s="41"/>
      <c r="M152" s="41"/>
      <c r="N152" s="41"/>
      <c r="O152" s="41"/>
      <c r="P152" s="41"/>
      <c r="Q152" s="41"/>
    </row>
    <row r="153" spans="1:17" ht="15.75" thickBot="1" x14ac:dyDescent="0.3">
      <c r="A153" t="s">
        <v>2734</v>
      </c>
      <c r="B153" s="1" t="s">
        <v>82</v>
      </c>
      <c r="C153" s="1" t="s">
        <v>61</v>
      </c>
      <c r="D153" s="1" t="s">
        <v>61</v>
      </c>
      <c r="E153" s="1" t="s">
        <v>61</v>
      </c>
      <c r="G153" s="22">
        <v>6</v>
      </c>
      <c r="H153" s="22">
        <v>5</v>
      </c>
      <c r="I153" s="22">
        <v>5</v>
      </c>
      <c r="J153" s="22">
        <v>5</v>
      </c>
      <c r="K153" s="50">
        <f t="shared" si="18"/>
        <v>5.25</v>
      </c>
      <c r="L153" s="41"/>
      <c r="M153" s="41"/>
      <c r="N153" s="41"/>
      <c r="O153" s="41"/>
      <c r="P153" s="41"/>
      <c r="Q153" s="41"/>
    </row>
    <row r="154" spans="1:17" ht="15.75" thickBot="1" x14ac:dyDescent="0.3">
      <c r="A154" t="s">
        <v>2781</v>
      </c>
      <c r="B154" s="1" t="s">
        <v>606</v>
      </c>
      <c r="C154" s="1" t="s">
        <v>1465</v>
      </c>
      <c r="D154" s="1" t="s">
        <v>606</v>
      </c>
      <c r="E154" s="1" t="s">
        <v>606</v>
      </c>
      <c r="G154" s="22">
        <v>3</v>
      </c>
      <c r="H154" s="22">
        <v>1</v>
      </c>
      <c r="I154" s="22">
        <v>3</v>
      </c>
      <c r="J154" s="22">
        <v>3</v>
      </c>
      <c r="K154" s="50">
        <f t="shared" si="18"/>
        <v>2.5</v>
      </c>
      <c r="L154" s="41"/>
      <c r="M154" s="41"/>
      <c r="N154" s="41"/>
      <c r="O154" s="41"/>
      <c r="P154" s="41"/>
      <c r="Q154" s="41"/>
    </row>
    <row r="155" spans="1:17" ht="15.75" thickBot="1" x14ac:dyDescent="0.3">
      <c r="A155" t="s">
        <v>2722</v>
      </c>
      <c r="B155" s="1" t="s">
        <v>1465</v>
      </c>
      <c r="C155" s="1" t="s">
        <v>605</v>
      </c>
      <c r="D155" s="1" t="s">
        <v>606</v>
      </c>
      <c r="E155" s="1" t="s">
        <v>606</v>
      </c>
      <c r="G155" s="22">
        <v>1</v>
      </c>
      <c r="H155" s="22">
        <v>2</v>
      </c>
      <c r="I155" s="22">
        <v>3</v>
      </c>
      <c r="J155" s="22">
        <v>3</v>
      </c>
      <c r="K155" s="50">
        <f t="shared" si="18"/>
        <v>2.25</v>
      </c>
      <c r="L155" s="41"/>
      <c r="M155" s="41"/>
      <c r="N155" s="41"/>
      <c r="O155" s="41"/>
      <c r="P155" s="41"/>
      <c r="Q155" s="41"/>
    </row>
    <row r="156" spans="1:17" ht="15.75" thickBot="1" x14ac:dyDescent="0.3">
      <c r="A156" t="s">
        <v>2779</v>
      </c>
      <c r="B156" s="1" t="s">
        <v>83</v>
      </c>
      <c r="C156" s="1" t="s">
        <v>606</v>
      </c>
      <c r="D156" s="1" t="s">
        <v>82</v>
      </c>
      <c r="E156" s="1" t="s">
        <v>57</v>
      </c>
      <c r="G156" s="22">
        <v>7</v>
      </c>
      <c r="H156" s="22">
        <v>3</v>
      </c>
      <c r="I156" s="22">
        <v>6</v>
      </c>
      <c r="J156" s="22">
        <v>4</v>
      </c>
      <c r="K156" s="50">
        <f t="shared" si="18"/>
        <v>5</v>
      </c>
      <c r="L156" s="41"/>
      <c r="M156" s="41"/>
      <c r="N156" s="41"/>
      <c r="O156" s="41"/>
      <c r="P156" s="41"/>
      <c r="Q156" s="41"/>
    </row>
    <row r="157" spans="1:17" ht="15.75" thickBot="1" x14ac:dyDescent="0.3">
      <c r="A157" t="s">
        <v>2741</v>
      </c>
      <c r="B157" s="1" t="s">
        <v>82</v>
      </c>
      <c r="C157" s="1" t="s">
        <v>83</v>
      </c>
      <c r="D157" s="1" t="s">
        <v>82</v>
      </c>
      <c r="E157" s="1" t="s">
        <v>61</v>
      </c>
      <c r="G157" s="22">
        <v>6</v>
      </c>
      <c r="H157" s="22">
        <v>7</v>
      </c>
      <c r="I157" s="22">
        <v>6</v>
      </c>
      <c r="J157" s="22">
        <v>5</v>
      </c>
      <c r="K157" s="50">
        <f t="shared" si="18"/>
        <v>6</v>
      </c>
      <c r="L157" s="41"/>
      <c r="M157" s="41"/>
      <c r="N157" s="41"/>
      <c r="O157" s="41"/>
      <c r="P157" s="41"/>
      <c r="Q157" s="41"/>
    </row>
    <row r="158" spans="1:17" ht="15.75" thickBot="1" x14ac:dyDescent="0.3">
      <c r="A158" t="s">
        <v>2727</v>
      </c>
      <c r="B158" s="1" t="s">
        <v>605</v>
      </c>
      <c r="C158" s="1" t="s">
        <v>605</v>
      </c>
      <c r="D158" s="1" t="s">
        <v>57</v>
      </c>
      <c r="E158" s="1" t="s">
        <v>57</v>
      </c>
      <c r="G158" s="22">
        <v>2</v>
      </c>
      <c r="H158" s="22">
        <v>2</v>
      </c>
      <c r="I158" s="22">
        <v>4</v>
      </c>
      <c r="J158" s="22">
        <v>4</v>
      </c>
      <c r="K158" s="50">
        <f t="shared" si="18"/>
        <v>3</v>
      </c>
      <c r="L158" s="41"/>
      <c r="M158" s="41"/>
      <c r="N158" s="41"/>
      <c r="O158" s="41"/>
      <c r="P158" s="41"/>
      <c r="Q158" s="41"/>
    </row>
    <row r="159" spans="1:17" ht="15.75" thickBot="1" x14ac:dyDescent="0.3">
      <c r="A159" t="s">
        <v>2732</v>
      </c>
      <c r="B159" s="1" t="s">
        <v>82</v>
      </c>
      <c r="C159" s="1" t="s">
        <v>83</v>
      </c>
      <c r="D159" s="1" t="s">
        <v>82</v>
      </c>
      <c r="E159" s="1" t="s">
        <v>61</v>
      </c>
      <c r="G159" s="22">
        <v>6</v>
      </c>
      <c r="H159" s="22">
        <v>7</v>
      </c>
      <c r="I159" s="22">
        <v>6</v>
      </c>
      <c r="J159" s="22">
        <v>5</v>
      </c>
      <c r="K159" s="50">
        <f t="shared" si="18"/>
        <v>6</v>
      </c>
      <c r="L159" s="41"/>
      <c r="M159" s="41"/>
      <c r="N159" s="41"/>
      <c r="O159" s="41"/>
      <c r="P159" s="41"/>
      <c r="Q159" s="41"/>
    </row>
    <row r="160" spans="1:17" ht="15.75" thickBot="1" x14ac:dyDescent="0.3">
      <c r="A160" t="s">
        <v>2783</v>
      </c>
      <c r="B160" s="1" t="s">
        <v>1465</v>
      </c>
      <c r="C160" s="1" t="s">
        <v>605</v>
      </c>
      <c r="D160" s="1" t="s">
        <v>606</v>
      </c>
      <c r="E160" s="1" t="s">
        <v>57</v>
      </c>
      <c r="G160" s="22">
        <v>1</v>
      </c>
      <c r="H160" s="22">
        <v>2</v>
      </c>
      <c r="I160" s="22">
        <v>3</v>
      </c>
      <c r="J160" s="22">
        <v>4</v>
      </c>
      <c r="K160" s="50">
        <f t="shared" si="18"/>
        <v>2.5</v>
      </c>
      <c r="L160" s="41"/>
      <c r="M160" s="41"/>
      <c r="N160" s="41"/>
      <c r="O160" s="41"/>
      <c r="P160" s="41"/>
      <c r="Q160" s="41"/>
    </row>
    <row r="161" spans="1:17" ht="15.75" thickBot="1" x14ac:dyDescent="0.3">
      <c r="A161" t="s">
        <v>2745</v>
      </c>
      <c r="B161" s="1" t="s">
        <v>82</v>
      </c>
      <c r="C161" s="1" t="s">
        <v>83</v>
      </c>
      <c r="D161" s="1" t="s">
        <v>82</v>
      </c>
      <c r="E161" s="1" t="s">
        <v>61</v>
      </c>
      <c r="G161" s="22">
        <v>6</v>
      </c>
      <c r="H161" s="22">
        <v>7</v>
      </c>
      <c r="I161" s="22">
        <v>6</v>
      </c>
      <c r="J161" s="22">
        <v>5</v>
      </c>
      <c r="K161" s="50">
        <f t="shared" si="18"/>
        <v>6</v>
      </c>
      <c r="L161" s="41"/>
      <c r="M161" s="41"/>
      <c r="N161" s="41"/>
      <c r="O161" s="41"/>
      <c r="P161" s="41"/>
      <c r="Q161" s="41"/>
    </row>
    <row r="162" spans="1:17" ht="15.75" thickBot="1" x14ac:dyDescent="0.3">
      <c r="A162" t="s">
        <v>2720</v>
      </c>
      <c r="B162" s="1" t="s">
        <v>61</v>
      </c>
      <c r="C162" s="1" t="s">
        <v>61</v>
      </c>
      <c r="D162" s="1" t="s">
        <v>61</v>
      </c>
      <c r="E162" s="1" t="s">
        <v>61</v>
      </c>
      <c r="G162" s="22">
        <v>5</v>
      </c>
      <c r="H162" s="22">
        <v>5</v>
      </c>
      <c r="I162" s="22">
        <v>5</v>
      </c>
      <c r="J162" s="22">
        <v>5</v>
      </c>
      <c r="K162" s="50">
        <f t="shared" si="18"/>
        <v>5</v>
      </c>
      <c r="L162" s="41"/>
      <c r="M162" s="41"/>
      <c r="N162" s="41"/>
      <c r="O162" s="41"/>
      <c r="P162" s="41"/>
      <c r="Q162" s="41"/>
    </row>
    <row r="163" spans="1:17" ht="15.75" thickBot="1" x14ac:dyDescent="0.3">
      <c r="A163" t="s">
        <v>2725</v>
      </c>
      <c r="B163" s="1" t="s">
        <v>606</v>
      </c>
      <c r="C163" s="1" t="s">
        <v>57</v>
      </c>
      <c r="D163" s="1" t="s">
        <v>61</v>
      </c>
      <c r="E163" s="1" t="s">
        <v>82</v>
      </c>
      <c r="G163" s="22">
        <v>3</v>
      </c>
      <c r="H163" s="22">
        <v>4</v>
      </c>
      <c r="I163" s="22">
        <v>5</v>
      </c>
      <c r="J163" s="22">
        <v>6</v>
      </c>
      <c r="K163" s="50">
        <f t="shared" si="18"/>
        <v>4.5</v>
      </c>
      <c r="L163" s="41"/>
      <c r="M163" s="41"/>
      <c r="N163" s="41"/>
      <c r="O163" s="41"/>
      <c r="P163" s="41"/>
      <c r="Q163" s="41"/>
    </row>
    <row r="164" spans="1:17" ht="15.75" thickBot="1" x14ac:dyDescent="0.3">
      <c r="A164" t="s">
        <v>2754</v>
      </c>
      <c r="B164" s="1" t="s">
        <v>606</v>
      </c>
      <c r="C164" s="1" t="s">
        <v>605</v>
      </c>
      <c r="D164" s="1" t="s">
        <v>606</v>
      </c>
      <c r="E164" s="1" t="s">
        <v>605</v>
      </c>
      <c r="G164" s="22">
        <v>3</v>
      </c>
      <c r="H164" s="22">
        <v>2</v>
      </c>
      <c r="I164" s="22">
        <v>3</v>
      </c>
      <c r="J164" s="22">
        <v>2</v>
      </c>
      <c r="K164" s="50">
        <f t="shared" si="18"/>
        <v>2.5</v>
      </c>
      <c r="L164" s="41"/>
      <c r="M164" s="41"/>
      <c r="N164" s="41"/>
      <c r="O164" s="41"/>
      <c r="P164" s="41"/>
      <c r="Q164" s="41"/>
    </row>
    <row r="165" spans="1:17" ht="15.75" thickBot="1" x14ac:dyDescent="0.3">
      <c r="A165" t="s">
        <v>2761</v>
      </c>
      <c r="B165" s="1" t="s">
        <v>606</v>
      </c>
      <c r="C165" s="1" t="s">
        <v>1465</v>
      </c>
      <c r="D165" s="1" t="s">
        <v>605</v>
      </c>
      <c r="E165" s="1" t="s">
        <v>605</v>
      </c>
      <c r="G165" s="22">
        <v>3</v>
      </c>
      <c r="H165" s="22">
        <v>1</v>
      </c>
      <c r="I165" s="22">
        <v>2</v>
      </c>
      <c r="J165" s="22">
        <v>2</v>
      </c>
      <c r="K165" s="50">
        <f t="shared" si="18"/>
        <v>2</v>
      </c>
      <c r="L165" s="41"/>
      <c r="M165" s="41"/>
      <c r="N165" s="41"/>
      <c r="O165" s="41"/>
      <c r="P165" s="41"/>
      <c r="Q165" s="41"/>
    </row>
    <row r="166" spans="1:17" ht="15.75" thickBot="1" x14ac:dyDescent="0.3">
      <c r="A166" t="s">
        <v>2717</v>
      </c>
      <c r="B166" s="1" t="s">
        <v>82</v>
      </c>
      <c r="C166" s="1" t="s">
        <v>83</v>
      </c>
      <c r="D166" s="1" t="s">
        <v>82</v>
      </c>
      <c r="E166" s="1" t="s">
        <v>83</v>
      </c>
      <c r="G166" s="22">
        <v>6</v>
      </c>
      <c r="H166" s="22">
        <v>7</v>
      </c>
      <c r="I166" s="22">
        <v>6</v>
      </c>
      <c r="J166" s="22">
        <v>7</v>
      </c>
      <c r="K166" s="50">
        <f t="shared" si="18"/>
        <v>6.5</v>
      </c>
      <c r="L166" s="41"/>
      <c r="M166" s="41"/>
      <c r="N166" s="41"/>
      <c r="O166" s="41"/>
      <c r="P166" s="41"/>
      <c r="Q166" s="41"/>
    </row>
    <row r="167" spans="1:17" ht="15.75" thickBot="1" x14ac:dyDescent="0.3">
      <c r="A167" t="s">
        <v>2723</v>
      </c>
      <c r="B167" s="1" t="s">
        <v>82</v>
      </c>
      <c r="C167" s="1" t="s">
        <v>61</v>
      </c>
      <c r="D167" s="1" t="s">
        <v>57</v>
      </c>
      <c r="E167" s="1" t="s">
        <v>606</v>
      </c>
      <c r="G167" s="22">
        <v>6</v>
      </c>
      <c r="H167" s="22">
        <v>5</v>
      </c>
      <c r="I167" s="22">
        <v>4</v>
      </c>
      <c r="J167" s="22">
        <v>3</v>
      </c>
      <c r="K167" s="50">
        <f t="shared" si="18"/>
        <v>4.5</v>
      </c>
      <c r="L167" s="41"/>
      <c r="M167" s="41"/>
      <c r="N167" s="41"/>
      <c r="O167" s="41"/>
      <c r="P167" s="41"/>
      <c r="Q167" s="41"/>
    </row>
    <row r="168" spans="1:17" ht="15.75" thickBot="1" x14ac:dyDescent="0.3">
      <c r="A168" t="s">
        <v>2766</v>
      </c>
      <c r="B168" s="1" t="s">
        <v>83</v>
      </c>
      <c r="C168" s="1" t="s">
        <v>82</v>
      </c>
      <c r="D168" s="1" t="s">
        <v>83</v>
      </c>
      <c r="E168" s="1" t="s">
        <v>82</v>
      </c>
      <c r="G168" s="22">
        <v>7</v>
      </c>
      <c r="H168" s="22">
        <v>6</v>
      </c>
      <c r="I168" s="22">
        <v>7</v>
      </c>
      <c r="J168" s="22">
        <v>6</v>
      </c>
      <c r="K168" s="50">
        <f t="shared" si="18"/>
        <v>6.5</v>
      </c>
      <c r="L168" s="41"/>
      <c r="M168" s="41"/>
      <c r="N168" s="41"/>
      <c r="O168" s="41"/>
      <c r="P168" s="41"/>
      <c r="Q168" s="41"/>
    </row>
    <row r="169" spans="1:17" ht="15.75" thickBot="1" x14ac:dyDescent="0.3">
      <c r="A169" t="s">
        <v>2755</v>
      </c>
      <c r="B169" s="1" t="s">
        <v>61</v>
      </c>
      <c r="C169" s="1" t="s">
        <v>82</v>
      </c>
      <c r="D169" s="1" t="s">
        <v>61</v>
      </c>
      <c r="E169" s="1" t="s">
        <v>82</v>
      </c>
      <c r="G169" s="22">
        <v>5</v>
      </c>
      <c r="H169" s="22">
        <v>6</v>
      </c>
      <c r="I169" s="22">
        <v>5</v>
      </c>
      <c r="J169" s="22">
        <v>6</v>
      </c>
      <c r="K169" s="50">
        <f t="shared" si="18"/>
        <v>5.5</v>
      </c>
      <c r="L169" s="41"/>
      <c r="M169" s="41"/>
      <c r="N169" s="41"/>
      <c r="O169" s="41"/>
      <c r="P169" s="41"/>
      <c r="Q169" s="41"/>
    </row>
    <row r="170" spans="1:17" ht="15.75" thickBot="1" x14ac:dyDescent="0.3">
      <c r="A170" s="5" t="s">
        <v>2841</v>
      </c>
      <c r="B170" s="4" t="s">
        <v>83</v>
      </c>
      <c r="C170" s="4" t="s">
        <v>82</v>
      </c>
      <c r="D170" s="4" t="s">
        <v>83</v>
      </c>
      <c r="E170" s="4" t="s">
        <v>83</v>
      </c>
      <c r="G170" s="4">
        <v>7</v>
      </c>
      <c r="H170" s="4">
        <v>6</v>
      </c>
      <c r="I170" s="4">
        <v>7</v>
      </c>
      <c r="J170" s="4">
        <v>7</v>
      </c>
      <c r="K170" s="49">
        <f t="shared" si="18"/>
        <v>6.75</v>
      </c>
      <c r="L170" s="5"/>
      <c r="M170" s="5"/>
      <c r="N170" s="5"/>
      <c r="O170" s="5"/>
      <c r="P170" s="5"/>
      <c r="Q170" s="5"/>
    </row>
    <row r="171" spans="1:17" ht="15.75" thickBot="1" x14ac:dyDescent="0.3">
      <c r="A171" s="5" t="s">
        <v>2838</v>
      </c>
      <c r="B171" s="4" t="s">
        <v>61</v>
      </c>
      <c r="C171" s="4" t="s">
        <v>82</v>
      </c>
      <c r="D171" s="4" t="s">
        <v>83</v>
      </c>
      <c r="E171" s="4" t="s">
        <v>82</v>
      </c>
      <c r="G171" s="4">
        <v>5</v>
      </c>
      <c r="H171" s="4">
        <v>6</v>
      </c>
      <c r="I171" s="4">
        <v>7</v>
      </c>
      <c r="J171" s="4">
        <v>6</v>
      </c>
      <c r="K171" s="49">
        <f t="shared" si="18"/>
        <v>6</v>
      </c>
      <c r="L171" s="5"/>
      <c r="M171" s="5"/>
      <c r="N171" s="5"/>
      <c r="O171" s="5"/>
      <c r="P171" s="5"/>
      <c r="Q171" s="5"/>
    </row>
    <row r="172" spans="1:17" ht="15.75" thickBot="1" x14ac:dyDescent="0.3">
      <c r="A172" s="5" t="s">
        <v>2820</v>
      </c>
      <c r="B172" s="4" t="s">
        <v>61</v>
      </c>
      <c r="C172" s="4" t="s">
        <v>82</v>
      </c>
      <c r="D172" s="4" t="s">
        <v>82</v>
      </c>
      <c r="E172" s="4" t="s">
        <v>82</v>
      </c>
      <c r="G172" s="4">
        <v>5</v>
      </c>
      <c r="H172" s="4">
        <v>6</v>
      </c>
      <c r="I172" s="4">
        <v>6</v>
      </c>
      <c r="J172" s="4">
        <v>6</v>
      </c>
      <c r="K172" s="49">
        <f t="shared" si="18"/>
        <v>5.75</v>
      </c>
      <c r="L172" s="5"/>
      <c r="M172" s="5"/>
      <c r="N172" s="5"/>
      <c r="O172" s="5"/>
      <c r="P172" s="5"/>
      <c r="Q172" s="5"/>
    </row>
    <row r="173" spans="1:17" ht="15.75" thickBot="1" x14ac:dyDescent="0.3">
      <c r="A173" s="5" t="s">
        <v>2796</v>
      </c>
      <c r="B173" s="4" t="s">
        <v>83</v>
      </c>
      <c r="C173" s="4" t="s">
        <v>82</v>
      </c>
      <c r="D173" s="4" t="s">
        <v>83</v>
      </c>
      <c r="E173" s="4" t="s">
        <v>83</v>
      </c>
      <c r="G173" s="4">
        <v>7</v>
      </c>
      <c r="H173" s="4">
        <v>6</v>
      </c>
      <c r="I173" s="4">
        <v>7</v>
      </c>
      <c r="J173" s="4">
        <v>7</v>
      </c>
      <c r="K173" s="49">
        <f t="shared" si="18"/>
        <v>6.75</v>
      </c>
      <c r="L173" s="5"/>
      <c r="M173" s="5"/>
      <c r="N173" s="5"/>
      <c r="O173" s="5"/>
      <c r="P173" s="5"/>
      <c r="Q173" s="5"/>
    </row>
    <row r="174" spans="1:17" ht="15.75" thickBot="1" x14ac:dyDescent="0.3">
      <c r="A174" s="5" t="s">
        <v>2812</v>
      </c>
      <c r="B174" s="4" t="s">
        <v>83</v>
      </c>
      <c r="C174" s="4" t="s">
        <v>82</v>
      </c>
      <c r="D174" s="4" t="s">
        <v>82</v>
      </c>
      <c r="E174" s="4" t="s">
        <v>83</v>
      </c>
      <c r="G174" s="4">
        <v>7</v>
      </c>
      <c r="H174" s="4">
        <v>6</v>
      </c>
      <c r="I174" s="4">
        <v>6</v>
      </c>
      <c r="J174" s="4">
        <v>7</v>
      </c>
      <c r="K174" s="49">
        <f t="shared" si="18"/>
        <v>6.5</v>
      </c>
      <c r="L174" s="5"/>
      <c r="M174" s="5"/>
      <c r="N174" s="5"/>
      <c r="O174" s="5"/>
      <c r="P174" s="5"/>
      <c r="Q174" s="5"/>
    </row>
    <row r="175" spans="1:17" ht="15.75" thickBot="1" x14ac:dyDescent="0.3">
      <c r="A175" s="5" t="s">
        <v>2811</v>
      </c>
      <c r="B175" s="4" t="s">
        <v>83</v>
      </c>
      <c r="C175" s="4" t="s">
        <v>82</v>
      </c>
      <c r="D175" s="4" t="s">
        <v>83</v>
      </c>
      <c r="E175" s="4" t="s">
        <v>82</v>
      </c>
      <c r="G175" s="4">
        <v>7</v>
      </c>
      <c r="H175" s="4">
        <v>6</v>
      </c>
      <c r="I175" s="4">
        <v>7</v>
      </c>
      <c r="J175" s="4">
        <v>6</v>
      </c>
      <c r="K175" s="49">
        <f t="shared" si="18"/>
        <v>6.5</v>
      </c>
      <c r="L175" s="5"/>
      <c r="M175" s="5"/>
      <c r="N175" s="5"/>
      <c r="O175" s="5"/>
      <c r="P175" s="5"/>
      <c r="Q175" s="5"/>
    </row>
    <row r="176" spans="1:17" ht="15.75" thickBot="1" x14ac:dyDescent="0.3">
      <c r="A176" s="5" t="s">
        <v>2848</v>
      </c>
      <c r="B176" s="4" t="s">
        <v>83</v>
      </c>
      <c r="C176" s="4" t="s">
        <v>82</v>
      </c>
      <c r="D176" s="4" t="s">
        <v>82</v>
      </c>
      <c r="E176" s="4" t="s">
        <v>83</v>
      </c>
      <c r="G176" s="4">
        <v>7</v>
      </c>
      <c r="H176" s="4">
        <v>6</v>
      </c>
      <c r="I176" s="4">
        <v>6</v>
      </c>
      <c r="J176" s="4">
        <v>7</v>
      </c>
      <c r="K176" s="49">
        <f t="shared" si="18"/>
        <v>6.5</v>
      </c>
      <c r="L176" s="5"/>
      <c r="M176" s="5"/>
      <c r="N176" s="5"/>
      <c r="O176" s="5"/>
      <c r="P176" s="5"/>
      <c r="Q176" s="5"/>
    </row>
    <row r="177" spans="1:17" ht="15.75" thickBot="1" x14ac:dyDescent="0.3">
      <c r="A177" s="5" t="s">
        <v>2831</v>
      </c>
      <c r="B177" s="4" t="s">
        <v>82</v>
      </c>
      <c r="C177" s="4" t="s">
        <v>82</v>
      </c>
      <c r="D177" s="4" t="s">
        <v>82</v>
      </c>
      <c r="E177" s="4" t="s">
        <v>82</v>
      </c>
      <c r="G177" s="4">
        <v>6</v>
      </c>
      <c r="H177" s="4">
        <v>6</v>
      </c>
      <c r="I177" s="4">
        <v>6</v>
      </c>
      <c r="J177" s="4">
        <v>6</v>
      </c>
      <c r="K177" s="49">
        <f t="shared" si="18"/>
        <v>6</v>
      </c>
      <c r="L177" s="5"/>
      <c r="M177" s="5"/>
      <c r="N177" s="5"/>
      <c r="O177" s="5"/>
      <c r="P177" s="5"/>
      <c r="Q177" s="5"/>
    </row>
    <row r="178" spans="1:17" ht="15.75" thickBot="1" x14ac:dyDescent="0.3">
      <c r="A178" s="5" t="s">
        <v>2829</v>
      </c>
      <c r="B178" s="4" t="s">
        <v>82</v>
      </c>
      <c r="C178" s="4" t="s">
        <v>82</v>
      </c>
      <c r="D178" s="4" t="s">
        <v>61</v>
      </c>
      <c r="E178" s="4" t="s">
        <v>82</v>
      </c>
      <c r="G178" s="4">
        <v>6</v>
      </c>
      <c r="H178" s="4">
        <v>6</v>
      </c>
      <c r="I178" s="4">
        <v>5</v>
      </c>
      <c r="J178" s="4">
        <v>6</v>
      </c>
      <c r="K178" s="49">
        <f t="shared" si="18"/>
        <v>5.75</v>
      </c>
      <c r="L178" s="5"/>
      <c r="M178" s="5"/>
      <c r="N178" s="5"/>
      <c r="O178" s="5"/>
      <c r="P178" s="5"/>
      <c r="Q178" s="5"/>
    </row>
    <row r="179" spans="1:17" ht="15.75" thickBot="1" x14ac:dyDescent="0.3">
      <c r="A179" s="5" t="s">
        <v>2828</v>
      </c>
      <c r="B179" s="4" t="s">
        <v>57</v>
      </c>
      <c r="C179" s="4" t="s">
        <v>606</v>
      </c>
      <c r="D179" s="4" t="s">
        <v>606</v>
      </c>
      <c r="E179" s="4" t="s">
        <v>606</v>
      </c>
      <c r="G179" s="4">
        <v>4</v>
      </c>
      <c r="H179" s="4">
        <v>3</v>
      </c>
      <c r="I179" s="4">
        <v>3</v>
      </c>
      <c r="J179" s="4">
        <v>3</v>
      </c>
      <c r="K179" s="49">
        <f t="shared" si="18"/>
        <v>3.25</v>
      </c>
      <c r="L179" s="5"/>
      <c r="M179" s="5"/>
      <c r="N179" s="5"/>
      <c r="O179" s="5"/>
      <c r="P179" s="5"/>
      <c r="Q179" s="5"/>
    </row>
    <row r="180" spans="1:17" ht="15.75" thickBot="1" x14ac:dyDescent="0.3">
      <c r="A180" s="5" t="s">
        <v>2807</v>
      </c>
      <c r="B180" s="4" t="s">
        <v>83</v>
      </c>
      <c r="C180" s="4" t="s">
        <v>83</v>
      </c>
      <c r="D180" s="4" t="s">
        <v>82</v>
      </c>
      <c r="E180" s="4" t="s">
        <v>82</v>
      </c>
      <c r="G180" s="4">
        <v>7</v>
      </c>
      <c r="H180" s="4">
        <v>7</v>
      </c>
      <c r="I180" s="4">
        <v>6</v>
      </c>
      <c r="J180" s="4">
        <v>6</v>
      </c>
      <c r="K180" s="49">
        <f t="shared" si="18"/>
        <v>6.5</v>
      </c>
      <c r="L180" s="5"/>
      <c r="M180" s="5"/>
      <c r="N180" s="5"/>
      <c r="O180" s="5"/>
      <c r="P180" s="5"/>
      <c r="Q180" s="5"/>
    </row>
    <row r="181" spans="1:17" ht="15.75" thickBot="1" x14ac:dyDescent="0.3">
      <c r="A181" s="5" t="s">
        <v>2818</v>
      </c>
      <c r="B181" s="4" t="s">
        <v>83</v>
      </c>
      <c r="C181" s="4" t="s">
        <v>83</v>
      </c>
      <c r="D181" s="4" t="s">
        <v>82</v>
      </c>
      <c r="E181" s="4" t="s">
        <v>83</v>
      </c>
      <c r="G181" s="4">
        <v>7</v>
      </c>
      <c r="H181" s="4">
        <v>7</v>
      </c>
      <c r="I181" s="4">
        <v>6</v>
      </c>
      <c r="J181" s="4">
        <v>7</v>
      </c>
      <c r="K181" s="49">
        <f t="shared" si="18"/>
        <v>6.75</v>
      </c>
      <c r="L181" s="5"/>
      <c r="M181" s="5"/>
      <c r="N181" s="5"/>
      <c r="O181" s="5"/>
      <c r="P181" s="5"/>
      <c r="Q181" s="5"/>
    </row>
    <row r="182" spans="1:17" ht="15.75" thickBot="1" x14ac:dyDescent="0.3">
      <c r="A182" s="5" t="s">
        <v>2797</v>
      </c>
      <c r="B182" s="4" t="s">
        <v>57</v>
      </c>
      <c r="C182" s="4" t="s">
        <v>82</v>
      </c>
      <c r="D182" s="4" t="s">
        <v>61</v>
      </c>
      <c r="E182" s="4" t="s">
        <v>61</v>
      </c>
      <c r="G182" s="4">
        <v>4</v>
      </c>
      <c r="H182" s="4">
        <v>6</v>
      </c>
      <c r="I182" s="4">
        <v>5</v>
      </c>
      <c r="J182" s="4">
        <v>5</v>
      </c>
      <c r="K182" s="49">
        <f t="shared" si="18"/>
        <v>5</v>
      </c>
      <c r="L182" s="5"/>
      <c r="M182" s="5"/>
      <c r="N182" s="5"/>
      <c r="O182" s="5"/>
      <c r="P182" s="5"/>
      <c r="Q182" s="5"/>
    </row>
    <row r="183" spans="1:17" ht="15.75" thickBot="1" x14ac:dyDescent="0.3">
      <c r="A183" s="5" t="s">
        <v>2824</v>
      </c>
      <c r="B183" s="4" t="s">
        <v>82</v>
      </c>
      <c r="C183" s="4" t="s">
        <v>82</v>
      </c>
      <c r="D183" s="4" t="s">
        <v>82</v>
      </c>
      <c r="E183" s="4" t="s">
        <v>82</v>
      </c>
      <c r="G183" s="4">
        <v>6</v>
      </c>
      <c r="H183" s="4">
        <v>6</v>
      </c>
      <c r="I183" s="4">
        <v>6</v>
      </c>
      <c r="J183" s="4">
        <v>6</v>
      </c>
      <c r="K183" s="49">
        <f t="shared" si="18"/>
        <v>6</v>
      </c>
      <c r="L183" s="5"/>
      <c r="M183" s="5"/>
      <c r="N183" s="5"/>
      <c r="O183" s="5"/>
      <c r="P183" s="5"/>
      <c r="Q183" s="5"/>
    </row>
    <row r="184" spans="1:17" ht="15.75" thickBot="1" x14ac:dyDescent="0.3">
      <c r="A184" s="5" t="s">
        <v>2825</v>
      </c>
      <c r="B184" s="4" t="s">
        <v>57</v>
      </c>
      <c r="C184" s="4" t="s">
        <v>57</v>
      </c>
      <c r="D184" s="4" t="s">
        <v>57</v>
      </c>
      <c r="E184" s="4" t="s">
        <v>57</v>
      </c>
      <c r="G184" s="4">
        <v>4</v>
      </c>
      <c r="H184" s="4">
        <v>4</v>
      </c>
      <c r="I184" s="4">
        <v>4</v>
      </c>
      <c r="J184" s="4">
        <v>4</v>
      </c>
      <c r="K184" s="49">
        <f t="shared" si="18"/>
        <v>4</v>
      </c>
      <c r="L184" s="5"/>
      <c r="M184" s="5"/>
      <c r="N184" s="5"/>
      <c r="O184" s="5"/>
      <c r="P184" s="5"/>
      <c r="Q184" s="5"/>
    </row>
    <row r="185" spans="1:17" ht="15.75" thickBot="1" x14ac:dyDescent="0.3">
      <c r="A185" s="5" t="s">
        <v>2837</v>
      </c>
      <c r="B185" s="4" t="s">
        <v>83</v>
      </c>
      <c r="C185" s="4" t="s">
        <v>82</v>
      </c>
      <c r="D185" s="4" t="s">
        <v>83</v>
      </c>
      <c r="E185" s="4" t="s">
        <v>82</v>
      </c>
      <c r="G185" s="4">
        <v>7</v>
      </c>
      <c r="H185" s="4">
        <v>6</v>
      </c>
      <c r="I185" s="4">
        <v>7</v>
      </c>
      <c r="J185" s="4">
        <v>6</v>
      </c>
      <c r="K185" s="49">
        <f t="shared" si="18"/>
        <v>6.5</v>
      </c>
      <c r="L185" s="5"/>
      <c r="M185" s="5"/>
      <c r="N185" s="5"/>
      <c r="O185" s="5"/>
      <c r="P185" s="5"/>
      <c r="Q185" s="5"/>
    </row>
    <row r="186" spans="1:17" ht="15.75" thickBot="1" x14ac:dyDescent="0.3">
      <c r="A186" s="5" t="s">
        <v>2842</v>
      </c>
      <c r="B186" s="4" t="s">
        <v>83</v>
      </c>
      <c r="C186" s="4" t="s">
        <v>82</v>
      </c>
      <c r="D186" s="4" t="s">
        <v>83</v>
      </c>
      <c r="E186" s="4" t="s">
        <v>82</v>
      </c>
      <c r="G186" s="4">
        <v>7</v>
      </c>
      <c r="H186" s="4">
        <v>6</v>
      </c>
      <c r="I186" s="4">
        <v>7</v>
      </c>
      <c r="J186" s="4">
        <v>6</v>
      </c>
      <c r="K186" s="49">
        <f t="shared" si="18"/>
        <v>6.5</v>
      </c>
      <c r="L186" s="5"/>
      <c r="M186" s="5"/>
      <c r="N186" s="5"/>
      <c r="O186" s="5"/>
      <c r="P186" s="5"/>
      <c r="Q186" s="5"/>
    </row>
    <row r="187" spans="1:17" ht="15.75" thickBot="1" x14ac:dyDescent="0.3">
      <c r="A187" s="5" t="s">
        <v>2835</v>
      </c>
      <c r="B187" s="4" t="s">
        <v>83</v>
      </c>
      <c r="C187" s="4" t="s">
        <v>61</v>
      </c>
      <c r="D187" s="4" t="s">
        <v>82</v>
      </c>
      <c r="E187" s="4" t="s">
        <v>83</v>
      </c>
      <c r="G187" s="4">
        <v>7</v>
      </c>
      <c r="H187" s="4">
        <v>5</v>
      </c>
      <c r="I187" s="4">
        <v>6</v>
      </c>
      <c r="J187" s="4">
        <v>7</v>
      </c>
      <c r="K187" s="49">
        <f t="shared" si="18"/>
        <v>6.25</v>
      </c>
      <c r="L187" s="5"/>
      <c r="M187" s="5"/>
      <c r="N187" s="5"/>
      <c r="O187" s="5"/>
      <c r="P187" s="5"/>
      <c r="Q187" s="5"/>
    </row>
    <row r="188" spans="1:17" ht="15.75" thickBot="1" x14ac:dyDescent="0.3">
      <c r="A188" s="5" t="s">
        <v>2816</v>
      </c>
      <c r="B188" s="4" t="s">
        <v>606</v>
      </c>
      <c r="C188" s="4" t="s">
        <v>605</v>
      </c>
      <c r="D188" s="4" t="s">
        <v>605</v>
      </c>
      <c r="E188" s="4" t="s">
        <v>605</v>
      </c>
      <c r="G188" s="4">
        <v>3</v>
      </c>
      <c r="H188" s="4">
        <v>2</v>
      </c>
      <c r="I188" s="4">
        <v>2</v>
      </c>
      <c r="J188" s="4">
        <v>2</v>
      </c>
      <c r="K188" s="49">
        <f t="shared" si="18"/>
        <v>2.25</v>
      </c>
      <c r="L188" s="5"/>
      <c r="M188" s="5"/>
      <c r="N188" s="5"/>
      <c r="O188" s="5"/>
      <c r="P188" s="5"/>
      <c r="Q188" s="5"/>
    </row>
    <row r="189" spans="1:17" ht="15.75" thickBot="1" x14ac:dyDescent="0.3">
      <c r="A189" s="5" t="s">
        <v>2808</v>
      </c>
      <c r="B189" s="4" t="s">
        <v>83</v>
      </c>
      <c r="C189" s="4" t="s">
        <v>83</v>
      </c>
      <c r="D189" s="4" t="s">
        <v>83</v>
      </c>
      <c r="E189" s="4" t="s">
        <v>82</v>
      </c>
      <c r="G189" s="4">
        <v>7</v>
      </c>
      <c r="H189" s="4">
        <v>7</v>
      </c>
      <c r="I189" s="4">
        <v>7</v>
      </c>
      <c r="J189" s="4">
        <v>6</v>
      </c>
      <c r="K189" s="49">
        <f t="shared" si="18"/>
        <v>6.75</v>
      </c>
      <c r="L189" s="5"/>
      <c r="M189" s="5"/>
      <c r="N189" s="5"/>
      <c r="O189" s="5"/>
      <c r="P189" s="5"/>
      <c r="Q189" s="5"/>
    </row>
    <row r="190" spans="1:17" ht="15.75" thickBot="1" x14ac:dyDescent="0.3">
      <c r="A190" s="5" t="s">
        <v>2821</v>
      </c>
      <c r="B190" s="4" t="s">
        <v>61</v>
      </c>
      <c r="C190" s="4" t="s">
        <v>82</v>
      </c>
      <c r="D190" s="4" t="s">
        <v>83</v>
      </c>
      <c r="E190" s="4" t="s">
        <v>82</v>
      </c>
      <c r="G190" s="4">
        <v>5</v>
      </c>
      <c r="H190" s="4">
        <v>6</v>
      </c>
      <c r="I190" s="4">
        <v>7</v>
      </c>
      <c r="J190" s="4">
        <v>6</v>
      </c>
      <c r="K190" s="49">
        <f t="shared" si="18"/>
        <v>6</v>
      </c>
      <c r="L190" s="5"/>
      <c r="M190" s="5"/>
      <c r="N190" s="5"/>
      <c r="O190" s="5"/>
      <c r="P190" s="5"/>
      <c r="Q190" s="5"/>
    </row>
    <row r="191" spans="1:17" ht="15.75" thickBot="1" x14ac:dyDescent="0.3">
      <c r="A191" s="5" t="s">
        <v>2802</v>
      </c>
      <c r="B191" s="4" t="s">
        <v>82</v>
      </c>
      <c r="C191" s="4" t="s">
        <v>83</v>
      </c>
      <c r="D191" s="4" t="s">
        <v>82</v>
      </c>
      <c r="E191" s="4" t="s">
        <v>82</v>
      </c>
      <c r="G191" s="4">
        <v>6</v>
      </c>
      <c r="H191" s="4">
        <v>7</v>
      </c>
      <c r="I191" s="4">
        <v>6</v>
      </c>
      <c r="J191" s="4">
        <v>6</v>
      </c>
      <c r="K191" s="49">
        <f t="shared" si="18"/>
        <v>6.25</v>
      </c>
      <c r="L191" s="5"/>
      <c r="M191" s="5"/>
      <c r="N191" s="5"/>
      <c r="O191" s="5"/>
      <c r="P191" s="5"/>
      <c r="Q191" s="5"/>
    </row>
    <row r="192" spans="1:17" ht="15.75" thickBot="1" x14ac:dyDescent="0.3">
      <c r="A192" s="5" t="s">
        <v>2803</v>
      </c>
      <c r="B192" s="4" t="s">
        <v>82</v>
      </c>
      <c r="C192" s="4" t="s">
        <v>83</v>
      </c>
      <c r="D192" s="4" t="s">
        <v>83</v>
      </c>
      <c r="E192" s="4" t="s">
        <v>82</v>
      </c>
      <c r="G192" s="4">
        <v>6</v>
      </c>
      <c r="H192" s="4">
        <v>7</v>
      </c>
      <c r="I192" s="4">
        <v>7</v>
      </c>
      <c r="J192" s="4">
        <v>6</v>
      </c>
      <c r="K192" s="49">
        <f t="shared" si="18"/>
        <v>6.5</v>
      </c>
      <c r="L192" s="5"/>
      <c r="M192" s="5"/>
      <c r="N192" s="5"/>
      <c r="O192" s="5"/>
      <c r="P192" s="5"/>
      <c r="Q192" s="5"/>
    </row>
    <row r="193" spans="1:17" ht="15.75" thickBot="1" x14ac:dyDescent="0.3">
      <c r="A193" s="5" t="s">
        <v>2801</v>
      </c>
      <c r="B193" s="4" t="s">
        <v>82</v>
      </c>
      <c r="C193" s="4" t="s">
        <v>61</v>
      </c>
      <c r="D193" s="4" t="s">
        <v>82</v>
      </c>
      <c r="E193" s="4" t="s">
        <v>82</v>
      </c>
      <c r="G193" s="4">
        <v>6</v>
      </c>
      <c r="H193" s="4">
        <v>5</v>
      </c>
      <c r="I193" s="4">
        <v>6</v>
      </c>
      <c r="J193" s="4">
        <v>6</v>
      </c>
      <c r="K193" s="49">
        <f t="shared" si="18"/>
        <v>5.75</v>
      </c>
      <c r="L193" s="5"/>
      <c r="M193" s="5"/>
      <c r="N193" s="5"/>
      <c r="O193" s="5"/>
      <c r="P193" s="5"/>
      <c r="Q193" s="5"/>
    </row>
    <row r="194" spans="1:17" ht="15.75" thickBot="1" x14ac:dyDescent="0.3">
      <c r="A194" s="5" t="s">
        <v>2813</v>
      </c>
      <c r="B194" s="4" t="s">
        <v>82</v>
      </c>
      <c r="C194" s="4" t="s">
        <v>82</v>
      </c>
      <c r="D194" s="4" t="s">
        <v>83</v>
      </c>
      <c r="E194" s="4" t="s">
        <v>82</v>
      </c>
      <c r="G194" s="4">
        <v>6</v>
      </c>
      <c r="H194" s="4">
        <v>6</v>
      </c>
      <c r="I194" s="4">
        <v>7</v>
      </c>
      <c r="J194" s="4">
        <v>6</v>
      </c>
      <c r="K194" s="49">
        <f t="shared" si="18"/>
        <v>6.25</v>
      </c>
      <c r="L194" s="5"/>
      <c r="M194" s="5"/>
      <c r="N194" s="5"/>
      <c r="O194" s="5"/>
      <c r="P194" s="5"/>
      <c r="Q194" s="5"/>
    </row>
    <row r="195" spans="1:17" ht="15.75" thickBot="1" x14ac:dyDescent="0.3">
      <c r="A195" s="5" t="s">
        <v>2810</v>
      </c>
      <c r="B195" s="4" t="s">
        <v>61</v>
      </c>
      <c r="C195" s="4" t="s">
        <v>82</v>
      </c>
      <c r="D195" s="4" t="s">
        <v>82</v>
      </c>
      <c r="E195" s="4" t="s">
        <v>83</v>
      </c>
      <c r="G195" s="4">
        <v>5</v>
      </c>
      <c r="H195" s="4">
        <v>6</v>
      </c>
      <c r="I195" s="4">
        <v>6</v>
      </c>
      <c r="J195" s="4">
        <v>7</v>
      </c>
      <c r="K195" s="49">
        <f t="shared" ref="K195:K218" si="19">AVERAGE(G195:J195)</f>
        <v>6</v>
      </c>
      <c r="L195" s="5"/>
      <c r="M195" s="5"/>
      <c r="N195" s="5"/>
      <c r="O195" s="5"/>
      <c r="P195" s="5"/>
      <c r="Q195" s="5"/>
    </row>
    <row r="196" spans="1:17" ht="15.75" thickBot="1" x14ac:dyDescent="0.3">
      <c r="A196" s="5" t="s">
        <v>2833</v>
      </c>
      <c r="B196" s="4" t="s">
        <v>82</v>
      </c>
      <c r="C196" s="4" t="s">
        <v>82</v>
      </c>
      <c r="D196" s="4" t="s">
        <v>82</v>
      </c>
      <c r="E196" s="4" t="s">
        <v>82</v>
      </c>
      <c r="G196" s="4">
        <v>6</v>
      </c>
      <c r="H196" s="4">
        <v>6</v>
      </c>
      <c r="I196" s="4">
        <v>6</v>
      </c>
      <c r="J196" s="4">
        <v>6</v>
      </c>
      <c r="K196" s="49">
        <f t="shared" si="19"/>
        <v>6</v>
      </c>
      <c r="L196" s="5"/>
      <c r="M196" s="5"/>
      <c r="N196" s="5"/>
      <c r="O196" s="5"/>
      <c r="P196" s="5"/>
      <c r="Q196" s="5"/>
    </row>
    <row r="197" spans="1:17" ht="15.75" thickBot="1" x14ac:dyDescent="0.3">
      <c r="A197" s="5" t="s">
        <v>2846</v>
      </c>
      <c r="B197" s="4" t="s">
        <v>82</v>
      </c>
      <c r="C197" s="4" t="s">
        <v>83</v>
      </c>
      <c r="D197" s="4" t="s">
        <v>82</v>
      </c>
      <c r="E197" s="4" t="s">
        <v>83</v>
      </c>
      <c r="G197" s="4">
        <v>6</v>
      </c>
      <c r="H197" s="4">
        <v>7</v>
      </c>
      <c r="I197" s="4">
        <v>6</v>
      </c>
      <c r="J197" s="4">
        <v>7</v>
      </c>
      <c r="K197" s="49">
        <f t="shared" si="19"/>
        <v>6.5</v>
      </c>
      <c r="L197" s="5"/>
      <c r="M197" s="5"/>
      <c r="N197" s="5"/>
      <c r="O197" s="5"/>
      <c r="P197" s="5"/>
      <c r="Q197" s="5"/>
    </row>
    <row r="198" spans="1:17" ht="15.75" thickBot="1" x14ac:dyDescent="0.3">
      <c r="A198" s="5" t="s">
        <v>2805</v>
      </c>
      <c r="B198" s="4" t="s">
        <v>83</v>
      </c>
      <c r="C198" s="4" t="s">
        <v>82</v>
      </c>
      <c r="D198" s="4" t="s">
        <v>82</v>
      </c>
      <c r="E198" s="4" t="s">
        <v>82</v>
      </c>
      <c r="G198" s="4">
        <v>7</v>
      </c>
      <c r="H198" s="4">
        <v>6</v>
      </c>
      <c r="I198" s="4">
        <v>6</v>
      </c>
      <c r="J198" s="4">
        <v>6</v>
      </c>
      <c r="K198" s="49">
        <f t="shared" si="19"/>
        <v>6.25</v>
      </c>
      <c r="L198" s="5"/>
      <c r="M198" s="5"/>
      <c r="N198" s="5"/>
      <c r="O198" s="5"/>
      <c r="P198" s="5"/>
      <c r="Q198" s="5"/>
    </row>
    <row r="199" spans="1:17" ht="15.75" thickBot="1" x14ac:dyDescent="0.3">
      <c r="A199" s="5" t="s">
        <v>2799</v>
      </c>
      <c r="B199" s="4" t="s">
        <v>82</v>
      </c>
      <c r="C199" s="4" t="s">
        <v>83</v>
      </c>
      <c r="D199" s="4" t="s">
        <v>83</v>
      </c>
      <c r="E199" s="4" t="s">
        <v>82</v>
      </c>
      <c r="G199" s="4">
        <v>6</v>
      </c>
      <c r="H199" s="4">
        <v>7</v>
      </c>
      <c r="I199" s="4">
        <v>7</v>
      </c>
      <c r="J199" s="4">
        <v>6</v>
      </c>
      <c r="K199" s="49">
        <f t="shared" si="19"/>
        <v>6.5</v>
      </c>
      <c r="L199" s="5"/>
      <c r="M199" s="5"/>
      <c r="N199" s="5"/>
      <c r="O199" s="5"/>
      <c r="P199" s="5"/>
      <c r="Q199" s="5"/>
    </row>
    <row r="200" spans="1:17" ht="15.75" thickBot="1" x14ac:dyDescent="0.3">
      <c r="A200" s="5" t="s">
        <v>2827</v>
      </c>
      <c r="B200" s="4" t="s">
        <v>82</v>
      </c>
      <c r="C200" s="4" t="s">
        <v>83</v>
      </c>
      <c r="D200" s="4" t="s">
        <v>83</v>
      </c>
      <c r="E200" s="4" t="s">
        <v>82</v>
      </c>
      <c r="G200" s="4">
        <v>6</v>
      </c>
      <c r="H200" s="4">
        <v>7</v>
      </c>
      <c r="I200" s="4">
        <v>7</v>
      </c>
      <c r="J200" s="4">
        <v>6</v>
      </c>
      <c r="K200" s="49">
        <f t="shared" si="19"/>
        <v>6.5</v>
      </c>
      <c r="L200" s="5"/>
      <c r="M200" s="5"/>
      <c r="N200" s="5"/>
      <c r="O200" s="5"/>
      <c r="P200" s="5"/>
      <c r="Q200" s="5"/>
    </row>
    <row r="201" spans="1:17" ht="15.75" thickBot="1" x14ac:dyDescent="0.3">
      <c r="A201" s="5" t="s">
        <v>2832</v>
      </c>
      <c r="B201" s="4" t="s">
        <v>82</v>
      </c>
      <c r="C201" s="4" t="s">
        <v>82</v>
      </c>
      <c r="D201" s="4" t="s">
        <v>61</v>
      </c>
      <c r="E201" s="4" t="s">
        <v>61</v>
      </c>
      <c r="G201" s="4">
        <v>6</v>
      </c>
      <c r="H201" s="4">
        <v>6</v>
      </c>
      <c r="I201" s="4">
        <v>5</v>
      </c>
      <c r="J201" s="4">
        <v>5</v>
      </c>
      <c r="K201" s="49">
        <f t="shared" si="19"/>
        <v>5.5</v>
      </c>
      <c r="L201" s="5"/>
      <c r="M201" s="5"/>
      <c r="N201" s="5"/>
      <c r="O201" s="5"/>
      <c r="P201" s="5"/>
      <c r="Q201" s="5"/>
    </row>
    <row r="202" spans="1:17" ht="15.75" thickBot="1" x14ac:dyDescent="0.3">
      <c r="A202" s="5" t="s">
        <v>2804</v>
      </c>
      <c r="B202" s="4" t="s">
        <v>61</v>
      </c>
      <c r="C202" s="4" t="s">
        <v>61</v>
      </c>
      <c r="D202" s="4" t="s">
        <v>61</v>
      </c>
      <c r="E202" s="4" t="s">
        <v>61</v>
      </c>
      <c r="G202" s="4">
        <v>5</v>
      </c>
      <c r="H202" s="4">
        <v>5</v>
      </c>
      <c r="I202" s="4">
        <v>5</v>
      </c>
      <c r="J202" s="4">
        <v>5</v>
      </c>
      <c r="K202" s="49">
        <f t="shared" si="19"/>
        <v>5</v>
      </c>
      <c r="L202" s="5"/>
      <c r="M202" s="5"/>
      <c r="N202" s="5"/>
      <c r="O202" s="5"/>
      <c r="P202" s="5"/>
      <c r="Q202" s="5"/>
    </row>
    <row r="203" spans="1:17" ht="15.75" thickBot="1" x14ac:dyDescent="0.3">
      <c r="A203" s="5" t="s">
        <v>2817</v>
      </c>
      <c r="B203" s="4" t="s">
        <v>82</v>
      </c>
      <c r="C203" s="4" t="s">
        <v>61</v>
      </c>
      <c r="D203" s="4" t="s">
        <v>61</v>
      </c>
      <c r="E203" s="4" t="s">
        <v>61</v>
      </c>
      <c r="G203" s="4">
        <v>6</v>
      </c>
      <c r="H203" s="4">
        <v>5</v>
      </c>
      <c r="I203" s="4">
        <v>5</v>
      </c>
      <c r="J203" s="4">
        <v>5</v>
      </c>
      <c r="K203" s="49">
        <f t="shared" si="19"/>
        <v>5.25</v>
      </c>
      <c r="L203" s="5"/>
      <c r="M203" s="5"/>
      <c r="N203" s="5"/>
      <c r="O203" s="5"/>
      <c r="P203" s="5"/>
      <c r="Q203" s="5"/>
    </row>
    <row r="204" spans="1:17" ht="15.75" thickBot="1" x14ac:dyDescent="0.3">
      <c r="A204" s="5" t="s">
        <v>2823</v>
      </c>
      <c r="B204" s="4" t="s">
        <v>83</v>
      </c>
      <c r="C204" s="4" t="s">
        <v>83</v>
      </c>
      <c r="D204" s="4" t="s">
        <v>83</v>
      </c>
      <c r="E204" s="4" t="s">
        <v>83</v>
      </c>
      <c r="G204" s="4">
        <v>7</v>
      </c>
      <c r="H204" s="4">
        <v>7</v>
      </c>
      <c r="I204" s="4">
        <v>7</v>
      </c>
      <c r="J204" s="4">
        <v>7</v>
      </c>
      <c r="K204" s="49">
        <f t="shared" si="19"/>
        <v>7</v>
      </c>
      <c r="L204" s="5"/>
      <c r="M204" s="5"/>
      <c r="N204" s="5"/>
      <c r="O204" s="5"/>
      <c r="P204" s="5"/>
      <c r="Q204" s="5"/>
    </row>
    <row r="205" spans="1:17" ht="15.75" thickBot="1" x14ac:dyDescent="0.3">
      <c r="A205" s="5" t="s">
        <v>2822</v>
      </c>
      <c r="B205" s="4" t="s">
        <v>605</v>
      </c>
      <c r="C205" s="4" t="s">
        <v>606</v>
      </c>
      <c r="D205" s="4" t="s">
        <v>605</v>
      </c>
      <c r="E205" s="4" t="s">
        <v>605</v>
      </c>
      <c r="G205" s="4">
        <v>2</v>
      </c>
      <c r="H205" s="4">
        <v>3</v>
      </c>
      <c r="I205" s="4">
        <v>2</v>
      </c>
      <c r="J205" s="4">
        <v>2</v>
      </c>
      <c r="K205" s="49">
        <f t="shared" si="19"/>
        <v>2.25</v>
      </c>
      <c r="L205" s="5"/>
      <c r="M205" s="5"/>
      <c r="N205" s="5"/>
      <c r="O205" s="5"/>
      <c r="P205" s="5"/>
      <c r="Q205" s="5"/>
    </row>
    <row r="206" spans="1:17" ht="15.75" thickBot="1" x14ac:dyDescent="0.3">
      <c r="A206" s="5" t="s">
        <v>2834</v>
      </c>
      <c r="B206" s="4" t="s">
        <v>83</v>
      </c>
      <c r="C206" s="4" t="s">
        <v>82</v>
      </c>
      <c r="D206" s="4" t="s">
        <v>83</v>
      </c>
      <c r="E206" s="4" t="s">
        <v>83</v>
      </c>
      <c r="G206" s="4">
        <v>7</v>
      </c>
      <c r="H206" s="4">
        <v>6</v>
      </c>
      <c r="I206" s="4">
        <v>7</v>
      </c>
      <c r="J206" s="4">
        <v>7</v>
      </c>
      <c r="K206" s="49">
        <f t="shared" si="19"/>
        <v>6.75</v>
      </c>
      <c r="L206" s="5"/>
      <c r="M206" s="5"/>
      <c r="N206" s="5"/>
      <c r="O206" s="5"/>
      <c r="P206" s="5"/>
      <c r="Q206" s="5"/>
    </row>
    <row r="207" spans="1:17" ht="15.75" thickBot="1" x14ac:dyDescent="0.3">
      <c r="A207" s="5" t="s">
        <v>2826</v>
      </c>
      <c r="B207" s="4" t="s">
        <v>606</v>
      </c>
      <c r="C207" s="4" t="s">
        <v>57</v>
      </c>
      <c r="D207" s="4" t="s">
        <v>61</v>
      </c>
      <c r="E207" s="4" t="s">
        <v>57</v>
      </c>
      <c r="G207" s="4">
        <v>3</v>
      </c>
      <c r="H207" s="4">
        <v>4</v>
      </c>
      <c r="I207" s="4">
        <v>5</v>
      </c>
      <c r="J207" s="4">
        <v>4</v>
      </c>
      <c r="K207" s="49">
        <f t="shared" si="19"/>
        <v>4</v>
      </c>
      <c r="L207" s="5"/>
      <c r="M207" s="5"/>
      <c r="N207" s="5"/>
      <c r="O207" s="5"/>
      <c r="P207" s="5"/>
      <c r="Q207" s="5"/>
    </row>
    <row r="208" spans="1:17" ht="15.75" thickBot="1" x14ac:dyDescent="0.3">
      <c r="A208" s="5" t="s">
        <v>2845</v>
      </c>
      <c r="B208" s="4" t="s">
        <v>83</v>
      </c>
      <c r="C208" s="4" t="s">
        <v>83</v>
      </c>
      <c r="D208" s="4" t="s">
        <v>83</v>
      </c>
      <c r="E208" s="4" t="s">
        <v>83</v>
      </c>
      <c r="G208" s="4">
        <v>7</v>
      </c>
      <c r="H208" s="4">
        <v>7</v>
      </c>
      <c r="I208" s="4">
        <v>7</v>
      </c>
      <c r="J208" s="4">
        <v>7</v>
      </c>
      <c r="K208" s="49">
        <f t="shared" si="19"/>
        <v>7</v>
      </c>
      <c r="L208" s="5"/>
      <c r="M208" s="5"/>
      <c r="N208" s="5"/>
      <c r="O208" s="5"/>
      <c r="P208" s="5"/>
      <c r="Q208" s="5"/>
    </row>
    <row r="209" spans="1:25" ht="15.75" thickBot="1" x14ac:dyDescent="0.3">
      <c r="A209" s="5" t="s">
        <v>2819</v>
      </c>
      <c r="B209" s="4" t="s">
        <v>61</v>
      </c>
      <c r="C209" s="4" t="s">
        <v>83</v>
      </c>
      <c r="D209" s="4" t="s">
        <v>82</v>
      </c>
      <c r="E209" s="4" t="s">
        <v>82</v>
      </c>
      <c r="G209" s="4">
        <v>5</v>
      </c>
      <c r="H209" s="4">
        <v>7</v>
      </c>
      <c r="I209" s="4">
        <v>6</v>
      </c>
      <c r="J209" s="4">
        <v>6</v>
      </c>
      <c r="K209" s="49">
        <f t="shared" si="19"/>
        <v>6</v>
      </c>
      <c r="L209" s="5"/>
      <c r="M209" s="5"/>
      <c r="N209" s="5"/>
      <c r="O209" s="5"/>
      <c r="P209" s="5"/>
      <c r="Q209" s="5"/>
    </row>
    <row r="210" spans="1:25" ht="15.75" thickBot="1" x14ac:dyDescent="0.3">
      <c r="A210" s="5" t="s">
        <v>2806</v>
      </c>
      <c r="B210" s="4" t="s">
        <v>82</v>
      </c>
      <c r="C210" s="4" t="s">
        <v>83</v>
      </c>
      <c r="D210" s="4" t="s">
        <v>83</v>
      </c>
      <c r="E210" s="4" t="s">
        <v>82</v>
      </c>
      <c r="G210" s="4">
        <v>6</v>
      </c>
      <c r="H210" s="4">
        <v>7</v>
      </c>
      <c r="I210" s="4">
        <v>7</v>
      </c>
      <c r="J210" s="4">
        <v>6</v>
      </c>
      <c r="K210" s="49">
        <f t="shared" si="19"/>
        <v>6.5</v>
      </c>
      <c r="L210" s="5"/>
      <c r="M210" s="5"/>
      <c r="N210" s="5"/>
      <c r="O210" s="5"/>
      <c r="P210" s="5"/>
      <c r="Q210" s="5"/>
    </row>
    <row r="211" spans="1:25" ht="15.75" thickBot="1" x14ac:dyDescent="0.3">
      <c r="A211" s="5" t="s">
        <v>2840</v>
      </c>
      <c r="B211" s="4" t="s">
        <v>83</v>
      </c>
      <c r="C211" s="4" t="s">
        <v>83</v>
      </c>
      <c r="D211" s="4" t="s">
        <v>83</v>
      </c>
      <c r="E211" s="4" t="s">
        <v>83</v>
      </c>
      <c r="G211" s="4">
        <v>7</v>
      </c>
      <c r="H211" s="4">
        <v>7</v>
      </c>
      <c r="I211" s="4">
        <v>7</v>
      </c>
      <c r="J211" s="4">
        <v>7</v>
      </c>
      <c r="K211" s="49">
        <f t="shared" si="19"/>
        <v>7</v>
      </c>
      <c r="L211" s="5"/>
      <c r="M211" s="5"/>
      <c r="N211" s="5"/>
      <c r="O211" s="5"/>
      <c r="P211" s="5"/>
      <c r="Q211" s="5"/>
    </row>
    <row r="212" spans="1:25" ht="15.75" thickBot="1" x14ac:dyDescent="0.3">
      <c r="A212" s="5" t="s">
        <v>2800</v>
      </c>
      <c r="B212" s="4" t="s">
        <v>83</v>
      </c>
      <c r="C212" s="4" t="s">
        <v>82</v>
      </c>
      <c r="D212" s="4" t="s">
        <v>83</v>
      </c>
      <c r="E212" s="4" t="s">
        <v>83</v>
      </c>
      <c r="G212" s="4">
        <v>7</v>
      </c>
      <c r="H212" s="4">
        <v>6</v>
      </c>
      <c r="I212" s="4">
        <v>7</v>
      </c>
      <c r="J212" s="4">
        <v>7</v>
      </c>
      <c r="K212" s="49">
        <f t="shared" si="19"/>
        <v>6.75</v>
      </c>
      <c r="L212" s="5"/>
      <c r="M212" s="5"/>
      <c r="N212" s="5"/>
      <c r="O212" s="5"/>
      <c r="P212" s="5"/>
      <c r="Q212" s="5"/>
    </row>
    <row r="213" spans="1:25" ht="15.75" thickBot="1" x14ac:dyDescent="0.3">
      <c r="A213" s="5" t="s">
        <v>2798</v>
      </c>
      <c r="B213" s="4" t="s">
        <v>82</v>
      </c>
      <c r="C213" s="4" t="s">
        <v>83</v>
      </c>
      <c r="D213" s="4" t="s">
        <v>83</v>
      </c>
      <c r="E213" s="4" t="s">
        <v>82</v>
      </c>
      <c r="G213" s="4">
        <v>6</v>
      </c>
      <c r="H213" s="4">
        <v>7</v>
      </c>
      <c r="I213" s="4">
        <v>7</v>
      </c>
      <c r="J213" s="4">
        <v>6</v>
      </c>
      <c r="K213" s="49">
        <f t="shared" si="19"/>
        <v>6.5</v>
      </c>
      <c r="L213" s="5"/>
      <c r="M213" s="5"/>
      <c r="N213" s="5"/>
      <c r="O213" s="5"/>
      <c r="P213" s="5"/>
      <c r="Q213" s="5"/>
    </row>
    <row r="214" spans="1:25" ht="15.75" thickBot="1" x14ac:dyDescent="0.3">
      <c r="A214" s="5" t="s">
        <v>2847</v>
      </c>
      <c r="B214" s="4" t="s">
        <v>57</v>
      </c>
      <c r="C214" s="4" t="s">
        <v>82</v>
      </c>
      <c r="D214" s="4" t="s">
        <v>61</v>
      </c>
      <c r="E214" s="4" t="s">
        <v>83</v>
      </c>
      <c r="G214" s="4">
        <v>4</v>
      </c>
      <c r="H214" s="4">
        <v>6</v>
      </c>
      <c r="I214" s="4">
        <v>5</v>
      </c>
      <c r="J214" s="4">
        <v>7</v>
      </c>
      <c r="K214" s="49">
        <f t="shared" si="19"/>
        <v>5.5</v>
      </c>
      <c r="L214" s="5"/>
      <c r="M214" s="5"/>
      <c r="N214" s="5"/>
      <c r="O214" s="5"/>
      <c r="P214" s="5"/>
      <c r="Q214" s="5"/>
    </row>
    <row r="215" spans="1:25" ht="15.75" thickBot="1" x14ac:dyDescent="0.3">
      <c r="A215" s="5" t="s">
        <v>2814</v>
      </c>
      <c r="B215" s="4" t="s">
        <v>606</v>
      </c>
      <c r="C215" s="4" t="s">
        <v>605</v>
      </c>
      <c r="D215" s="4" t="s">
        <v>605</v>
      </c>
      <c r="E215" s="4" t="s">
        <v>605</v>
      </c>
      <c r="G215" s="4">
        <v>3</v>
      </c>
      <c r="H215" s="4">
        <v>2</v>
      </c>
      <c r="I215" s="4">
        <v>2</v>
      </c>
      <c r="J215" s="4">
        <v>2</v>
      </c>
      <c r="K215" s="49">
        <f t="shared" si="19"/>
        <v>2.25</v>
      </c>
      <c r="L215" s="5"/>
      <c r="M215" s="5"/>
      <c r="N215" s="5"/>
      <c r="O215" s="5"/>
      <c r="P215" s="5"/>
      <c r="Q215" s="5"/>
    </row>
    <row r="216" spans="1:25" ht="15.75" thickBot="1" x14ac:dyDescent="0.3">
      <c r="A216" s="5" t="s">
        <v>2815</v>
      </c>
      <c r="B216" s="4" t="s">
        <v>61</v>
      </c>
      <c r="C216" s="4" t="s">
        <v>82</v>
      </c>
      <c r="D216" s="4" t="s">
        <v>82</v>
      </c>
      <c r="E216" s="4" t="s">
        <v>82</v>
      </c>
      <c r="G216" s="4">
        <v>5</v>
      </c>
      <c r="H216" s="4">
        <v>6</v>
      </c>
      <c r="I216" s="4">
        <v>6</v>
      </c>
      <c r="J216" s="4">
        <v>6</v>
      </c>
      <c r="K216" s="49">
        <f t="shared" si="19"/>
        <v>5.75</v>
      </c>
      <c r="L216" s="5"/>
      <c r="M216" s="5"/>
      <c r="N216" s="5"/>
      <c r="O216" s="5"/>
      <c r="P216" s="5"/>
      <c r="Q216" s="5"/>
    </row>
    <row r="217" spans="1:25" ht="15.75" thickBot="1" x14ac:dyDescent="0.3">
      <c r="A217" s="5" t="s">
        <v>2809</v>
      </c>
      <c r="B217" s="4" t="s">
        <v>82</v>
      </c>
      <c r="C217" s="4" t="s">
        <v>83</v>
      </c>
      <c r="D217" s="4" t="s">
        <v>82</v>
      </c>
      <c r="E217" s="4" t="s">
        <v>82</v>
      </c>
      <c r="G217" s="4">
        <v>6</v>
      </c>
      <c r="H217" s="4">
        <v>7</v>
      </c>
      <c r="I217" s="4">
        <v>6</v>
      </c>
      <c r="J217" s="4">
        <v>6</v>
      </c>
      <c r="K217" s="49">
        <f t="shared" si="19"/>
        <v>6.25</v>
      </c>
      <c r="L217" s="5"/>
      <c r="M217" s="5"/>
      <c r="N217" s="5"/>
      <c r="O217" s="5"/>
      <c r="P217" s="5"/>
      <c r="Q217" s="5"/>
    </row>
    <row r="218" spans="1:25" ht="15.75" thickBot="1" x14ac:dyDescent="0.3">
      <c r="A218" s="5" t="s">
        <v>2830</v>
      </c>
      <c r="B218" s="4" t="s">
        <v>82</v>
      </c>
      <c r="C218" s="4" t="s">
        <v>82</v>
      </c>
      <c r="D218" s="4" t="s">
        <v>83</v>
      </c>
      <c r="E218" s="4" t="s">
        <v>82</v>
      </c>
      <c r="G218" s="4">
        <v>6</v>
      </c>
      <c r="H218" s="4">
        <v>6</v>
      </c>
      <c r="I218" s="4">
        <v>7</v>
      </c>
      <c r="J218" s="4">
        <v>6</v>
      </c>
      <c r="K218" s="49">
        <f t="shared" si="19"/>
        <v>6.25</v>
      </c>
      <c r="L218" s="5"/>
      <c r="M218" s="5"/>
      <c r="N218" s="5"/>
      <c r="O218" s="5"/>
      <c r="P218" s="5"/>
      <c r="Q218" s="5"/>
    </row>
    <row r="220" spans="1:25" x14ac:dyDescent="0.25">
      <c r="A220"/>
      <c r="S220" t="s">
        <v>3007</v>
      </c>
      <c r="T220" s="15"/>
    </row>
    <row r="221" spans="1:25" ht="30" x14ac:dyDescent="0.25">
      <c r="A221" s="28" t="s">
        <v>3005</v>
      </c>
      <c r="G221" s="33">
        <f>MEDIAN(G2:G218)</f>
        <v>6</v>
      </c>
      <c r="H221" s="33">
        <f t="shared" ref="H221:J221" si="20">MEDIAN(H2:H218)</f>
        <v>6</v>
      </c>
      <c r="I221" s="33">
        <f t="shared" si="20"/>
        <v>6</v>
      </c>
      <c r="J221" s="33">
        <f t="shared" si="20"/>
        <v>6</v>
      </c>
      <c r="K221" s="47"/>
      <c r="L221" s="33"/>
      <c r="M221" s="33"/>
      <c r="N221" s="33"/>
      <c r="O221" s="33"/>
      <c r="P221" s="33"/>
      <c r="Q221" s="33"/>
      <c r="R221" s="33"/>
      <c r="S221" s="33">
        <f>AVERAGE(G221:J221)</f>
        <v>6</v>
      </c>
      <c r="T221" s="34"/>
      <c r="U221" s="33"/>
      <c r="V221" s="33"/>
      <c r="W221" s="33"/>
      <c r="X221" s="33"/>
      <c r="Y221" s="33"/>
    </row>
    <row r="222" spans="1:25" x14ac:dyDescent="0.25">
      <c r="A222" s="28" t="s">
        <v>3006</v>
      </c>
      <c r="G222" s="33">
        <f>AVERAGE(G2:G218)</f>
        <v>5.5437788018433176</v>
      </c>
      <c r="H222" s="33">
        <f t="shared" ref="H222:J222" si="21">AVERAGE(H2:H218)</f>
        <v>5.6175115207373274</v>
      </c>
      <c r="I222" s="33">
        <f t="shared" si="21"/>
        <v>5.7281105990783407</v>
      </c>
      <c r="J222" s="33">
        <f t="shared" si="21"/>
        <v>5.6082949308755756</v>
      </c>
      <c r="K222" s="47"/>
      <c r="L222" s="33"/>
      <c r="M222" s="33"/>
      <c r="N222" s="33"/>
      <c r="O222" s="33"/>
      <c r="P222" s="33"/>
      <c r="Q222" s="33"/>
      <c r="R222" s="33"/>
      <c r="S222" s="33">
        <f>AVERAGE(G222:J222)</f>
        <v>5.6244239631336406</v>
      </c>
      <c r="T222" s="34"/>
      <c r="U222" s="33"/>
      <c r="V222" s="33"/>
      <c r="W222" s="33"/>
      <c r="X222" s="33"/>
      <c r="Y222" s="33"/>
    </row>
    <row r="223" spans="1:25" x14ac:dyDescent="0.25">
      <c r="A223" s="28" t="s">
        <v>2990</v>
      </c>
      <c r="G223" s="33">
        <f>STDEV(G2:G218)</f>
        <v>1.3841598959338188</v>
      </c>
      <c r="H223" s="33">
        <f t="shared" ref="H223:J223" si="22">STDEV(H2:H218)</f>
        <v>1.467634554720368</v>
      </c>
      <c r="I223" s="33">
        <f t="shared" si="22"/>
        <v>1.4026405741685246</v>
      </c>
      <c r="J223" s="33">
        <f t="shared" si="22"/>
        <v>1.3500772768081888</v>
      </c>
      <c r="K223" s="47"/>
      <c r="L223" s="33"/>
      <c r="M223" s="33"/>
      <c r="N223" s="33"/>
      <c r="O223" s="33"/>
      <c r="P223" s="33"/>
      <c r="Q223" s="33"/>
      <c r="R223" s="33"/>
      <c r="S223" s="33">
        <f>AVERAGE(G223:J223)</f>
        <v>1.4011280754077251</v>
      </c>
      <c r="T223" s="34"/>
      <c r="U223" s="33"/>
      <c r="V223" s="33"/>
      <c r="W223" s="33"/>
      <c r="X223" s="33"/>
      <c r="Y223" s="33"/>
    </row>
    <row r="225" spans="2:8" ht="45" x14ac:dyDescent="0.25">
      <c r="B225" s="5" t="s">
        <v>2647</v>
      </c>
      <c r="C225" s="5" t="s">
        <v>3100</v>
      </c>
      <c r="D225" s="5" t="s">
        <v>3101</v>
      </c>
      <c r="E225" s="5" t="s">
        <v>3102</v>
      </c>
      <c r="F225" s="5" t="s">
        <v>3103</v>
      </c>
      <c r="G225" s="5" t="s">
        <v>3117</v>
      </c>
      <c r="H225" s="5"/>
    </row>
    <row r="226" spans="2:8" x14ac:dyDescent="0.25">
      <c r="B226" s="15" t="s">
        <v>3073</v>
      </c>
      <c r="C226" s="15">
        <f>COUNTIF(G2:G49,"7")</f>
        <v>6</v>
      </c>
      <c r="D226" s="15">
        <f>COUNTIF(H2:H49,"7")</f>
        <v>11</v>
      </c>
      <c r="E226" s="15">
        <f t="shared" ref="E226:G226" si="23">COUNTIF(I2:I49,"7")</f>
        <v>18</v>
      </c>
      <c r="F226" s="15">
        <f t="shared" si="23"/>
        <v>11</v>
      </c>
      <c r="G226" s="15">
        <f t="shared" si="23"/>
        <v>1</v>
      </c>
    </row>
    <row r="227" spans="2:8" x14ac:dyDescent="0.25">
      <c r="B227" s="15" t="s">
        <v>3072</v>
      </c>
      <c r="C227" s="15">
        <f>COUNTIF(G2:G49,"6")</f>
        <v>28</v>
      </c>
      <c r="D227" s="15">
        <f>COUNTIF(H2:H49,"6")</f>
        <v>22</v>
      </c>
      <c r="E227" s="15">
        <f t="shared" ref="E227:G227" si="24">COUNTIF(I2:I49,"6")</f>
        <v>23</v>
      </c>
      <c r="F227" s="15">
        <f t="shared" si="24"/>
        <v>25</v>
      </c>
      <c r="G227" s="15">
        <f t="shared" si="24"/>
        <v>15</v>
      </c>
    </row>
    <row r="228" spans="2:8" x14ac:dyDescent="0.25">
      <c r="B228" s="15" t="s">
        <v>3071</v>
      </c>
      <c r="C228" s="15">
        <f>COUNTIF(G2:G49,"5")</f>
        <v>10</v>
      </c>
      <c r="D228" s="15">
        <f t="shared" ref="D228:G228" si="25">COUNTIF(H2:H49,"5")</f>
        <v>12</v>
      </c>
      <c r="E228" s="15">
        <f t="shared" si="25"/>
        <v>3</v>
      </c>
      <c r="F228" s="15">
        <f t="shared" si="25"/>
        <v>10</v>
      </c>
      <c r="G228" s="15">
        <f t="shared" si="25"/>
        <v>1</v>
      </c>
    </row>
    <row r="229" spans="2:8" x14ac:dyDescent="0.25">
      <c r="B229" s="15" t="s">
        <v>3074</v>
      </c>
      <c r="C229" s="15">
        <f>COUNTIF(G2:G49,"4")</f>
        <v>3</v>
      </c>
      <c r="D229" s="15">
        <f t="shared" ref="D229:G229" si="26">COUNTIF(H2:H49,"4")</f>
        <v>2</v>
      </c>
      <c r="E229" s="15">
        <f t="shared" si="26"/>
        <v>4</v>
      </c>
      <c r="F229" s="15">
        <f t="shared" si="26"/>
        <v>1</v>
      </c>
      <c r="G229" s="15">
        <f t="shared" si="26"/>
        <v>0</v>
      </c>
    </row>
    <row r="230" spans="2:8" x14ac:dyDescent="0.25">
      <c r="B230" s="15" t="s">
        <v>3075</v>
      </c>
      <c r="C230" s="15">
        <f>COUNTIF(G2:G49,"3")</f>
        <v>0</v>
      </c>
      <c r="D230" s="15">
        <f t="shared" ref="D230:G230" si="27">COUNTIF(H2:H49,"3")</f>
        <v>1</v>
      </c>
      <c r="E230" s="15">
        <f t="shared" si="27"/>
        <v>0</v>
      </c>
      <c r="F230" s="15">
        <f t="shared" si="27"/>
        <v>1</v>
      </c>
      <c r="G230" s="15">
        <f t="shared" si="27"/>
        <v>1</v>
      </c>
    </row>
    <row r="231" spans="2:8" x14ac:dyDescent="0.25">
      <c r="B231" s="15" t="s">
        <v>3076</v>
      </c>
      <c r="C231" s="15">
        <f>COUNTIF(G2:G49,"2")</f>
        <v>1</v>
      </c>
      <c r="D231" s="15">
        <f t="shared" ref="D231:G231" si="28">COUNTIF(H2:H49,"2")</f>
        <v>0</v>
      </c>
      <c r="E231" s="15">
        <f t="shared" si="28"/>
        <v>0</v>
      </c>
      <c r="F231" s="15">
        <f t="shared" si="28"/>
        <v>0</v>
      </c>
      <c r="G231" s="15">
        <f t="shared" si="28"/>
        <v>0</v>
      </c>
    </row>
    <row r="232" spans="2:8" x14ac:dyDescent="0.25">
      <c r="B232" s="15" t="s">
        <v>3077</v>
      </c>
      <c r="C232" s="15">
        <f>COUNTIF(G2:G49,"1")</f>
        <v>0</v>
      </c>
      <c r="D232" s="15">
        <f t="shared" ref="D232:G232" si="29">COUNTIF(H2:H49,"1")</f>
        <v>0</v>
      </c>
      <c r="E232" s="15">
        <f t="shared" si="29"/>
        <v>0</v>
      </c>
      <c r="F232" s="15">
        <f t="shared" si="29"/>
        <v>0</v>
      </c>
      <c r="G232" s="15">
        <f t="shared" si="29"/>
        <v>0</v>
      </c>
    </row>
    <row r="233" spans="2:8" x14ac:dyDescent="0.25">
      <c r="B233" t="s">
        <v>3104</v>
      </c>
      <c r="C233">
        <f>COUNTIF(G50:G106,"7")</f>
        <v>17</v>
      </c>
      <c r="D233">
        <f t="shared" ref="D233:G233" si="30">COUNTIF(H50:H106,"7")</f>
        <v>25</v>
      </c>
      <c r="E233">
        <f t="shared" si="30"/>
        <v>26</v>
      </c>
      <c r="F233">
        <f t="shared" si="30"/>
        <v>18</v>
      </c>
      <c r="G233">
        <f t="shared" si="30"/>
        <v>6</v>
      </c>
    </row>
    <row r="234" spans="2:8" x14ac:dyDescent="0.25">
      <c r="B234" t="s">
        <v>3105</v>
      </c>
      <c r="C234">
        <f>COUNTIF(G50:G106,"6")</f>
        <v>31</v>
      </c>
      <c r="D234">
        <f t="shared" ref="D234:G234" si="31">COUNTIF(H50:H106,"6")</f>
        <v>22</v>
      </c>
      <c r="E234">
        <f t="shared" si="31"/>
        <v>22</v>
      </c>
      <c r="F234">
        <f t="shared" si="31"/>
        <v>29</v>
      </c>
      <c r="G234">
        <f t="shared" si="31"/>
        <v>13</v>
      </c>
    </row>
    <row r="235" spans="2:8" x14ac:dyDescent="0.25">
      <c r="B235" t="s">
        <v>3078</v>
      </c>
      <c r="C235">
        <f>COUNTIF(G50:G106,"5")</f>
        <v>6</v>
      </c>
      <c r="D235">
        <f t="shared" ref="D235:G235" si="32">COUNTIF(H50:H106,"5")</f>
        <v>6</v>
      </c>
      <c r="E235">
        <f t="shared" si="32"/>
        <v>7</v>
      </c>
      <c r="F235">
        <f t="shared" si="32"/>
        <v>9</v>
      </c>
      <c r="G235">
        <f t="shared" si="32"/>
        <v>2</v>
      </c>
    </row>
    <row r="236" spans="2:8" x14ac:dyDescent="0.25">
      <c r="B236" t="s">
        <v>3079</v>
      </c>
      <c r="C236">
        <f>COUNTIF(G50:G106,"4")</f>
        <v>3</v>
      </c>
      <c r="D236">
        <f t="shared" ref="D236:G236" si="33">COUNTIF(H50:H106,"4")</f>
        <v>4</v>
      </c>
      <c r="E236">
        <f t="shared" si="33"/>
        <v>2</v>
      </c>
      <c r="F236">
        <f t="shared" si="33"/>
        <v>1</v>
      </c>
      <c r="G236">
        <f t="shared" si="33"/>
        <v>0</v>
      </c>
    </row>
    <row r="237" spans="2:8" x14ac:dyDescent="0.25">
      <c r="B237" t="s">
        <v>3080</v>
      </c>
      <c r="C237">
        <f>COUNTIF(G50:G106,"3")</f>
        <v>0</v>
      </c>
      <c r="D237">
        <f t="shared" ref="D237:G237" si="34">COUNTIF(H50:H106,"3")</f>
        <v>0</v>
      </c>
      <c r="E237">
        <f t="shared" si="34"/>
        <v>0</v>
      </c>
      <c r="F237">
        <f t="shared" si="34"/>
        <v>0</v>
      </c>
      <c r="G237">
        <f t="shared" si="34"/>
        <v>0</v>
      </c>
    </row>
    <row r="238" spans="2:8" x14ac:dyDescent="0.25">
      <c r="B238" t="s">
        <v>3081</v>
      </c>
      <c r="C238">
        <f>COUNTIF(G50:G106,"2")</f>
        <v>0</v>
      </c>
      <c r="D238">
        <f t="shared" ref="D238:G238" si="35">COUNTIF(H50:H106,"2")</f>
        <v>0</v>
      </c>
      <c r="E238">
        <f t="shared" si="35"/>
        <v>0</v>
      </c>
      <c r="F238">
        <f t="shared" si="35"/>
        <v>0</v>
      </c>
      <c r="G238">
        <f t="shared" si="35"/>
        <v>0</v>
      </c>
    </row>
    <row r="239" spans="2:8" x14ac:dyDescent="0.25">
      <c r="B239" t="s">
        <v>3082</v>
      </c>
      <c r="C239">
        <f>COUNTIF(G50:G106,"1")</f>
        <v>0</v>
      </c>
      <c r="D239">
        <f t="shared" ref="D239:G239" si="36">COUNTIF(H50:H106,"1")</f>
        <v>0</v>
      </c>
      <c r="E239">
        <f t="shared" si="36"/>
        <v>0</v>
      </c>
      <c r="F239">
        <f t="shared" si="36"/>
        <v>0</v>
      </c>
      <c r="G239">
        <f t="shared" si="36"/>
        <v>0</v>
      </c>
    </row>
    <row r="240" spans="2:8" x14ac:dyDescent="0.25">
      <c r="B240" s="15" t="s">
        <v>3106</v>
      </c>
      <c r="C240" s="15">
        <f>COUNTIF(G107:G169,"7")</f>
        <v>10</v>
      </c>
      <c r="D240" s="15">
        <f t="shared" ref="D240:G240" si="37">COUNTIF(H107:H169,"7")</f>
        <v>15</v>
      </c>
      <c r="E240" s="15">
        <f t="shared" si="37"/>
        <v>7</v>
      </c>
      <c r="F240" s="15">
        <f t="shared" si="37"/>
        <v>7</v>
      </c>
      <c r="G240" s="15">
        <f t="shared" si="37"/>
        <v>1</v>
      </c>
    </row>
    <row r="241" spans="2:7" x14ac:dyDescent="0.25">
      <c r="B241" s="15" t="s">
        <v>3107</v>
      </c>
      <c r="C241" s="15">
        <f>COUNTIF(G107:G169,"6")</f>
        <v>18</v>
      </c>
      <c r="D241" s="15">
        <f t="shared" ref="D241:G241" si="38">COUNTIF(H107:H169,"6")</f>
        <v>11</v>
      </c>
      <c r="E241" s="15">
        <f t="shared" si="38"/>
        <v>23</v>
      </c>
      <c r="F241" s="15">
        <f t="shared" si="38"/>
        <v>23</v>
      </c>
      <c r="G241" s="15">
        <f t="shared" si="38"/>
        <v>9</v>
      </c>
    </row>
    <row r="242" spans="2:7" x14ac:dyDescent="0.25">
      <c r="B242" s="15" t="s">
        <v>3083</v>
      </c>
      <c r="C242" s="15">
        <f>COUNTIF(G107:G169,"5")</f>
        <v>11</v>
      </c>
      <c r="D242" s="15">
        <f t="shared" ref="D242:G242" si="39">COUNTIF(H107:H169,"5")</f>
        <v>14</v>
      </c>
      <c r="E242" s="15">
        <f t="shared" si="39"/>
        <v>8</v>
      </c>
      <c r="F242" s="15">
        <f t="shared" si="39"/>
        <v>8</v>
      </c>
      <c r="G242" s="15">
        <f t="shared" si="39"/>
        <v>5</v>
      </c>
    </row>
    <row r="243" spans="2:7" x14ac:dyDescent="0.25">
      <c r="B243" s="15" t="s">
        <v>3084</v>
      </c>
      <c r="C243" s="15">
        <f>COUNTIF(G107:G169,"4")</f>
        <v>6</v>
      </c>
      <c r="D243" s="15">
        <f t="shared" ref="D243:G243" si="40">COUNTIF(H107:H169,"4")</f>
        <v>6</v>
      </c>
      <c r="E243" s="15">
        <f t="shared" si="40"/>
        <v>10</v>
      </c>
      <c r="F243" s="15">
        <f t="shared" si="40"/>
        <v>8</v>
      </c>
      <c r="G243" s="15">
        <f t="shared" si="40"/>
        <v>2</v>
      </c>
    </row>
    <row r="244" spans="2:7" x14ac:dyDescent="0.25">
      <c r="B244" s="15" t="s">
        <v>3085</v>
      </c>
      <c r="C244" s="15">
        <f>COUNTIF(G107:G169,"3")</f>
        <v>9</v>
      </c>
      <c r="D244" s="15">
        <f t="shared" ref="D244:G244" si="41">COUNTIF(H107:H169,"3")</f>
        <v>4</v>
      </c>
      <c r="E244" s="15">
        <f t="shared" si="41"/>
        <v>8</v>
      </c>
      <c r="F244" s="15">
        <f t="shared" si="41"/>
        <v>7</v>
      </c>
      <c r="G244" s="15">
        <f t="shared" si="41"/>
        <v>4</v>
      </c>
    </row>
    <row r="245" spans="2:7" x14ac:dyDescent="0.25">
      <c r="B245" s="15" t="s">
        <v>3086</v>
      </c>
      <c r="C245" s="15">
        <f>COUNTIF(G107:G169,"2")</f>
        <v>6</v>
      </c>
      <c r="D245" s="15">
        <f t="shared" ref="D245:G245" si="42">COUNTIF(H107:H169,"2")</f>
        <v>9</v>
      </c>
      <c r="E245" s="15">
        <f t="shared" si="42"/>
        <v>3</v>
      </c>
      <c r="F245" s="15">
        <f t="shared" si="42"/>
        <v>9</v>
      </c>
      <c r="G245" s="15">
        <f t="shared" si="42"/>
        <v>3</v>
      </c>
    </row>
    <row r="246" spans="2:7" x14ac:dyDescent="0.25">
      <c r="B246" s="15" t="s">
        <v>3087</v>
      </c>
      <c r="C246" s="15">
        <f>COUNTIF(G107:G169,"1")</f>
        <v>3</v>
      </c>
      <c r="D246" s="15">
        <f t="shared" ref="D246:G246" si="43">COUNTIF(H107:H169,"1")</f>
        <v>4</v>
      </c>
      <c r="E246" s="15">
        <f t="shared" si="43"/>
        <v>4</v>
      </c>
      <c r="F246" s="15">
        <f t="shared" si="43"/>
        <v>1</v>
      </c>
      <c r="G246" s="15">
        <f t="shared" si="43"/>
        <v>0</v>
      </c>
    </row>
    <row r="247" spans="2:7" x14ac:dyDescent="0.25">
      <c r="B247" t="s">
        <v>3108</v>
      </c>
      <c r="C247">
        <f>COUNTIF(G170:G218,"7")</f>
        <v>17</v>
      </c>
      <c r="D247">
        <f t="shared" ref="D247:G247" si="44">COUNTIF(H170:H218,"7")</f>
        <v>15</v>
      </c>
      <c r="E247">
        <f t="shared" si="44"/>
        <v>20</v>
      </c>
      <c r="F247">
        <f t="shared" si="44"/>
        <v>14</v>
      </c>
      <c r="G247">
        <f t="shared" si="44"/>
        <v>3</v>
      </c>
    </row>
    <row r="248" spans="2:7" x14ac:dyDescent="0.25">
      <c r="B248" t="s">
        <v>3109</v>
      </c>
      <c r="C248">
        <f>COUNTIF(G170:G218,"6")</f>
        <v>17</v>
      </c>
      <c r="D248">
        <f t="shared" ref="D248:G248" si="45">COUNTIF(H170:H218,"6")</f>
        <v>24</v>
      </c>
      <c r="E248">
        <f t="shared" si="45"/>
        <v>17</v>
      </c>
      <c r="F248">
        <f t="shared" si="45"/>
        <v>25</v>
      </c>
      <c r="G248">
        <f t="shared" si="45"/>
        <v>7</v>
      </c>
    </row>
    <row r="249" spans="2:7" x14ac:dyDescent="0.25">
      <c r="B249" t="s">
        <v>3088</v>
      </c>
      <c r="C249">
        <f>COUNTIF(G170:G218,"5")</f>
        <v>7</v>
      </c>
      <c r="D249">
        <f t="shared" ref="D249:G249" si="46">COUNTIF(H170:H218,"5")</f>
        <v>4</v>
      </c>
      <c r="E249">
        <f t="shared" si="46"/>
        <v>7</v>
      </c>
      <c r="F249">
        <f t="shared" si="46"/>
        <v>4</v>
      </c>
      <c r="G249">
        <f t="shared" si="46"/>
        <v>2</v>
      </c>
    </row>
    <row r="250" spans="2:7" x14ac:dyDescent="0.25">
      <c r="B250" t="s">
        <v>3089</v>
      </c>
      <c r="C250">
        <f>COUNTIF(G170:G218,"4")</f>
        <v>4</v>
      </c>
      <c r="D250">
        <f t="shared" ref="D250:G250" si="47">COUNTIF(H170:H218,"4")</f>
        <v>2</v>
      </c>
      <c r="E250">
        <f t="shared" si="47"/>
        <v>1</v>
      </c>
      <c r="F250">
        <f t="shared" si="47"/>
        <v>2</v>
      </c>
      <c r="G250">
        <f t="shared" si="47"/>
        <v>2</v>
      </c>
    </row>
    <row r="251" spans="2:7" x14ac:dyDescent="0.25">
      <c r="B251" t="s">
        <v>3090</v>
      </c>
      <c r="C251">
        <f>COUNTIF(G170:G218,"3")</f>
        <v>3</v>
      </c>
      <c r="D251">
        <f t="shared" ref="D251:G251" si="48">COUNTIF(H170:H218,"3")</f>
        <v>2</v>
      </c>
      <c r="E251">
        <f t="shared" si="48"/>
        <v>1</v>
      </c>
      <c r="F251">
        <f t="shared" si="48"/>
        <v>1</v>
      </c>
      <c r="G251">
        <f t="shared" si="48"/>
        <v>0</v>
      </c>
    </row>
    <row r="252" spans="2:7" x14ac:dyDescent="0.25">
      <c r="B252" t="s">
        <v>3091</v>
      </c>
      <c r="C252">
        <f>COUNTIF(G170:G218,"2")</f>
        <v>1</v>
      </c>
      <c r="D252">
        <f t="shared" ref="D252:G252" si="49">COUNTIF(H170:H218,"2")</f>
        <v>2</v>
      </c>
      <c r="E252">
        <f t="shared" si="49"/>
        <v>3</v>
      </c>
      <c r="F252">
        <f t="shared" si="49"/>
        <v>3</v>
      </c>
      <c r="G252">
        <f t="shared" si="49"/>
        <v>0</v>
      </c>
    </row>
    <row r="253" spans="2:7" x14ac:dyDescent="0.25">
      <c r="B253" t="s">
        <v>3092</v>
      </c>
      <c r="C253">
        <f>COUNTIF(G170:G218,"1")</f>
        <v>0</v>
      </c>
      <c r="D253">
        <f t="shared" ref="D253:G253" si="50">COUNTIF(H170:H218,"1")</f>
        <v>0</v>
      </c>
      <c r="E253">
        <f t="shared" si="50"/>
        <v>0</v>
      </c>
      <c r="F253">
        <f t="shared" si="50"/>
        <v>0</v>
      </c>
      <c r="G253">
        <f t="shared" si="50"/>
        <v>0</v>
      </c>
    </row>
    <row r="255" spans="2:7" x14ac:dyDescent="0.25">
      <c r="B255" t="s">
        <v>3116</v>
      </c>
      <c r="C255" s="26">
        <f t="shared" ref="C255:C261" si="51">AVERAGE(C226,C233,C240,C247)</f>
        <v>12.5</v>
      </c>
      <c r="D255" s="26">
        <f t="shared" ref="D255:G255" si="52">AVERAGE(D226,D233,D240,D247)</f>
        <v>16.5</v>
      </c>
      <c r="E255" s="26">
        <f t="shared" si="52"/>
        <v>17.75</v>
      </c>
      <c r="F255" s="26">
        <f t="shared" si="52"/>
        <v>12.5</v>
      </c>
      <c r="G255" s="26">
        <f t="shared" si="52"/>
        <v>2.75</v>
      </c>
    </row>
    <row r="256" spans="2:7" x14ac:dyDescent="0.25">
      <c r="B256" t="s">
        <v>3115</v>
      </c>
      <c r="C256" s="26">
        <f t="shared" si="51"/>
        <v>23.5</v>
      </c>
      <c r="D256" s="26">
        <f t="shared" ref="D256:G256" si="53">AVERAGE(D227,D234,D241,D248)</f>
        <v>19.75</v>
      </c>
      <c r="E256" s="26">
        <f t="shared" si="53"/>
        <v>21.25</v>
      </c>
      <c r="F256" s="26">
        <f t="shared" si="53"/>
        <v>25.5</v>
      </c>
      <c r="G256" s="26">
        <f t="shared" si="53"/>
        <v>11</v>
      </c>
    </row>
    <row r="257" spans="2:7" x14ac:dyDescent="0.25">
      <c r="B257" t="s">
        <v>3114</v>
      </c>
      <c r="C257" s="26">
        <f t="shared" si="51"/>
        <v>8.5</v>
      </c>
      <c r="D257" s="26">
        <f t="shared" ref="D257:G257" si="54">AVERAGE(D228,D235,D242,D249)</f>
        <v>9</v>
      </c>
      <c r="E257" s="26">
        <f t="shared" si="54"/>
        <v>6.25</v>
      </c>
      <c r="F257" s="26">
        <f t="shared" si="54"/>
        <v>7.75</v>
      </c>
      <c r="G257" s="26">
        <f t="shared" si="54"/>
        <v>2.5</v>
      </c>
    </row>
    <row r="258" spans="2:7" x14ac:dyDescent="0.25">
      <c r="B258" t="s">
        <v>3113</v>
      </c>
      <c r="C258" s="26">
        <f t="shared" si="51"/>
        <v>4</v>
      </c>
      <c r="D258" s="26">
        <f t="shared" ref="D258:G258" si="55">AVERAGE(D229,D236,D243,D250)</f>
        <v>3.5</v>
      </c>
      <c r="E258" s="26">
        <f t="shared" si="55"/>
        <v>4.25</v>
      </c>
      <c r="F258" s="26">
        <f t="shared" si="55"/>
        <v>3</v>
      </c>
      <c r="G258" s="26">
        <f t="shared" si="55"/>
        <v>1</v>
      </c>
    </row>
    <row r="259" spans="2:7" x14ac:dyDescent="0.25">
      <c r="B259" t="s">
        <v>3112</v>
      </c>
      <c r="C259" s="26">
        <f t="shared" si="51"/>
        <v>3</v>
      </c>
      <c r="D259" s="26">
        <f t="shared" ref="D259:G259" si="56">AVERAGE(D230,D237,D244,D251)</f>
        <v>1.75</v>
      </c>
      <c r="E259" s="26">
        <f t="shared" si="56"/>
        <v>2.25</v>
      </c>
      <c r="F259" s="26">
        <f t="shared" si="56"/>
        <v>2.25</v>
      </c>
      <c r="G259" s="26">
        <f t="shared" si="56"/>
        <v>1.25</v>
      </c>
    </row>
    <row r="260" spans="2:7" x14ac:dyDescent="0.25">
      <c r="B260" t="s">
        <v>3111</v>
      </c>
      <c r="C260" s="26">
        <f t="shared" si="51"/>
        <v>2</v>
      </c>
      <c r="D260" s="26">
        <f t="shared" ref="D260:G260" si="57">AVERAGE(D231,D238,D245,D252)</f>
        <v>2.75</v>
      </c>
      <c r="E260" s="26">
        <f t="shared" si="57"/>
        <v>1.5</v>
      </c>
      <c r="F260" s="26">
        <f t="shared" si="57"/>
        <v>3</v>
      </c>
      <c r="G260" s="26">
        <f t="shared" si="57"/>
        <v>0.75</v>
      </c>
    </row>
    <row r="261" spans="2:7" x14ac:dyDescent="0.25">
      <c r="B261" t="s">
        <v>3110</v>
      </c>
      <c r="C261" s="26">
        <f t="shared" si="51"/>
        <v>0.75</v>
      </c>
      <c r="D261" s="26">
        <f t="shared" ref="D261:G261" si="58">AVERAGE(D232,D239,D246,D253)</f>
        <v>1</v>
      </c>
      <c r="E261" s="26">
        <f t="shared" si="58"/>
        <v>1</v>
      </c>
      <c r="F261" s="26">
        <f t="shared" si="58"/>
        <v>0.25</v>
      </c>
      <c r="G261" s="26">
        <f t="shared" si="58"/>
        <v>0</v>
      </c>
    </row>
  </sheetData>
  <sortState ref="B255:B261">
    <sortCondition descending="1" ref="B255"/>
  </sortState>
  <phoneticPr fontId="3"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5"/>
  <sheetViews>
    <sheetView topLeftCell="A158" workbookViewId="0">
      <selection activeCell="C208" sqref="C208"/>
    </sheetView>
  </sheetViews>
  <sheetFormatPr defaultRowHeight="15" x14ac:dyDescent="0.25"/>
  <cols>
    <col min="2" max="2" width="26.85546875" customWidth="1"/>
    <col min="3" max="3" width="33.42578125" customWidth="1"/>
    <col min="5" max="5" width="11.140625" bestFit="1" customWidth="1"/>
    <col min="6" max="6" width="15.42578125" customWidth="1"/>
    <col min="7" max="7" width="20.85546875" customWidth="1"/>
    <col min="8" max="8" width="20.42578125" customWidth="1"/>
    <col min="9" max="9" width="16.5703125" customWidth="1"/>
    <col min="11" max="11" width="14.140625" customWidth="1"/>
    <col min="12" max="12" width="31.42578125" customWidth="1"/>
    <col min="13" max="13" width="29.7109375" bestFit="1" customWidth="1"/>
    <col min="14" max="14" width="33.28515625" bestFit="1" customWidth="1"/>
    <col min="15" max="15" width="40.7109375" bestFit="1" customWidth="1"/>
  </cols>
  <sheetData>
    <row r="1" spans="1:15" ht="45.75" thickBot="1" x14ac:dyDescent="0.3">
      <c r="A1" s="4" t="s">
        <v>2981</v>
      </c>
      <c r="B1" s="4" t="s">
        <v>3052</v>
      </c>
      <c r="C1" s="4" t="s">
        <v>36</v>
      </c>
      <c r="D1" s="4" t="s">
        <v>3053</v>
      </c>
      <c r="E1" s="4" t="s">
        <v>36</v>
      </c>
      <c r="F1" s="4" t="s">
        <v>3054</v>
      </c>
      <c r="G1" s="4" t="s">
        <v>36</v>
      </c>
      <c r="H1" s="4" t="s">
        <v>3055</v>
      </c>
      <c r="I1" s="4" t="s">
        <v>36</v>
      </c>
      <c r="K1" s="59" t="s">
        <v>3155</v>
      </c>
      <c r="L1" s="59" t="s">
        <v>3156</v>
      </c>
      <c r="M1" s="59" t="s">
        <v>3164</v>
      </c>
      <c r="N1" s="59" t="s">
        <v>3157</v>
      </c>
      <c r="O1" s="59" t="s">
        <v>3164</v>
      </c>
    </row>
    <row r="2" spans="1:15" ht="60.75" thickBot="1" x14ac:dyDescent="0.3">
      <c r="A2" s="7" t="s">
        <v>2630</v>
      </c>
      <c r="B2" s="43">
        <v>12</v>
      </c>
      <c r="C2" s="7" t="s">
        <v>3130</v>
      </c>
      <c r="D2" s="43">
        <v>15</v>
      </c>
      <c r="E2" s="7" t="s">
        <v>3140</v>
      </c>
      <c r="F2" s="43">
        <v>10</v>
      </c>
      <c r="G2" s="53" t="s">
        <v>539</v>
      </c>
      <c r="H2" s="43">
        <v>10</v>
      </c>
      <c r="I2" s="54" t="s">
        <v>540</v>
      </c>
      <c r="K2" s="29" t="s">
        <v>3158</v>
      </c>
      <c r="L2" s="60" t="s">
        <v>3159</v>
      </c>
      <c r="M2" s="60">
        <v>2</v>
      </c>
      <c r="N2" s="60" t="s">
        <v>3168</v>
      </c>
      <c r="O2" s="60" t="s">
        <v>3169</v>
      </c>
    </row>
    <row r="3" spans="1:15" ht="75.75" thickBot="1" x14ac:dyDescent="0.3">
      <c r="A3" s="7" t="s">
        <v>2611</v>
      </c>
      <c r="B3" s="43">
        <v>15</v>
      </c>
      <c r="C3" s="7" t="s">
        <v>285</v>
      </c>
      <c r="D3" s="43">
        <v>10</v>
      </c>
      <c r="E3" s="7" t="s">
        <v>286</v>
      </c>
      <c r="F3" s="43">
        <v>1</v>
      </c>
      <c r="G3" s="53" t="s">
        <v>287</v>
      </c>
      <c r="H3" s="43">
        <v>18</v>
      </c>
      <c r="I3" s="53" t="s">
        <v>288</v>
      </c>
      <c r="L3" t="s">
        <v>3166</v>
      </c>
      <c r="M3" t="s">
        <v>3165</v>
      </c>
      <c r="N3" t="s">
        <v>3170</v>
      </c>
      <c r="O3" t="s">
        <v>3171</v>
      </c>
    </row>
    <row r="4" spans="1:15" ht="15.75" thickBot="1" x14ac:dyDescent="0.3">
      <c r="A4" s="7" t="s">
        <v>2639</v>
      </c>
      <c r="B4" s="43">
        <v>16</v>
      </c>
      <c r="C4" s="7" t="s">
        <v>666</v>
      </c>
      <c r="D4" s="43">
        <v>17</v>
      </c>
      <c r="E4" s="53" t="s">
        <v>667</v>
      </c>
      <c r="F4" s="43">
        <v>16</v>
      </c>
      <c r="G4" s="7" t="s">
        <v>666</v>
      </c>
      <c r="H4" s="43">
        <v>18</v>
      </c>
      <c r="I4" s="53" t="s">
        <v>666</v>
      </c>
      <c r="L4" t="s">
        <v>3160</v>
      </c>
      <c r="M4">
        <v>6</v>
      </c>
      <c r="N4" t="s">
        <v>3172</v>
      </c>
      <c r="O4" t="s">
        <v>3173</v>
      </c>
    </row>
    <row r="5" spans="1:15" ht="165.75" thickBot="1" x14ac:dyDescent="0.3">
      <c r="A5" s="7" t="s">
        <v>2626</v>
      </c>
      <c r="B5" s="43">
        <v>10</v>
      </c>
      <c r="C5" s="7" t="s">
        <v>3131</v>
      </c>
      <c r="D5" s="43">
        <v>13</v>
      </c>
      <c r="E5" s="7" t="s">
        <v>3141</v>
      </c>
      <c r="F5" s="43">
        <v>3</v>
      </c>
      <c r="G5" s="7" t="s">
        <v>3148</v>
      </c>
      <c r="H5" s="43">
        <v>15</v>
      </c>
      <c r="I5" s="53" t="s">
        <v>483</v>
      </c>
      <c r="L5" t="s">
        <v>3161</v>
      </c>
      <c r="M5">
        <v>22</v>
      </c>
    </row>
    <row r="6" spans="1:15" ht="150.75" thickBot="1" x14ac:dyDescent="0.3">
      <c r="A6" s="7" t="s">
        <v>2607</v>
      </c>
      <c r="B6" s="43">
        <v>14</v>
      </c>
      <c r="C6" s="7" t="s">
        <v>3132</v>
      </c>
      <c r="D6" s="43">
        <v>3</v>
      </c>
      <c r="E6" s="53" t="s">
        <v>229</v>
      </c>
      <c r="F6" s="43">
        <v>10</v>
      </c>
      <c r="G6" s="7" t="s">
        <v>3120</v>
      </c>
      <c r="H6" s="43">
        <v>15</v>
      </c>
      <c r="I6" s="53" t="s">
        <v>231</v>
      </c>
      <c r="L6" t="s">
        <v>3162</v>
      </c>
      <c r="M6" t="s">
        <v>3167</v>
      </c>
    </row>
    <row r="7" spans="1:15" ht="75.75" thickBot="1" x14ac:dyDescent="0.3">
      <c r="A7" s="7" t="s">
        <v>2632</v>
      </c>
      <c r="B7" s="43">
        <v>10</v>
      </c>
      <c r="C7" s="7" t="s">
        <v>565</v>
      </c>
      <c r="D7" s="43">
        <v>5</v>
      </c>
      <c r="E7" s="53" t="s">
        <v>566</v>
      </c>
      <c r="F7" s="43">
        <v>1</v>
      </c>
      <c r="G7" s="53" t="s">
        <v>567</v>
      </c>
      <c r="H7" s="43">
        <v>12</v>
      </c>
      <c r="I7" s="53" t="s">
        <v>568</v>
      </c>
      <c r="L7" t="s">
        <v>3163</v>
      </c>
      <c r="M7">
        <v>42</v>
      </c>
    </row>
    <row r="8" spans="1:15" ht="30.75" thickBot="1" x14ac:dyDescent="0.3">
      <c r="A8" s="7" t="s">
        <v>2596</v>
      </c>
      <c r="B8" s="43">
        <v>20</v>
      </c>
      <c r="C8" s="7" t="s">
        <v>64</v>
      </c>
      <c r="D8" s="43">
        <v>15</v>
      </c>
      <c r="E8" s="7" t="s">
        <v>65</v>
      </c>
      <c r="F8" s="43">
        <v>10</v>
      </c>
      <c r="G8" s="7" t="s">
        <v>66</v>
      </c>
      <c r="H8" s="43">
        <v>20</v>
      </c>
      <c r="I8" s="53" t="s">
        <v>67</v>
      </c>
      <c r="K8" s="29" t="s">
        <v>3057</v>
      </c>
      <c r="L8" s="60" t="s">
        <v>3174</v>
      </c>
      <c r="M8" s="60" t="s">
        <v>3175</v>
      </c>
      <c r="N8" s="60" t="s">
        <v>64</v>
      </c>
      <c r="O8" s="60" t="s">
        <v>3179</v>
      </c>
    </row>
    <row r="9" spans="1:15" ht="30.75" thickBot="1" x14ac:dyDescent="0.3">
      <c r="A9" s="7" t="s">
        <v>2606</v>
      </c>
      <c r="B9" s="43">
        <v>15</v>
      </c>
      <c r="C9" s="7" t="s">
        <v>213</v>
      </c>
      <c r="D9" s="43">
        <v>20</v>
      </c>
      <c r="E9" s="7" t="s">
        <v>214</v>
      </c>
      <c r="F9" s="43">
        <v>10</v>
      </c>
      <c r="G9" s="7" t="s">
        <v>215</v>
      </c>
      <c r="H9" s="43">
        <v>20</v>
      </c>
      <c r="I9" s="53" t="s">
        <v>216</v>
      </c>
      <c r="L9" t="s">
        <v>3176</v>
      </c>
      <c r="M9">
        <v>5</v>
      </c>
      <c r="N9" t="s">
        <v>3180</v>
      </c>
      <c r="O9" t="s">
        <v>3181</v>
      </c>
    </row>
    <row r="10" spans="1:15" ht="30.75" thickBot="1" x14ac:dyDescent="0.3">
      <c r="A10" s="7" t="s">
        <v>2603</v>
      </c>
      <c r="B10" s="43">
        <v>10</v>
      </c>
      <c r="C10" s="7" t="s">
        <v>174</v>
      </c>
      <c r="D10" s="43">
        <v>20</v>
      </c>
      <c r="E10" s="7" t="s">
        <v>175</v>
      </c>
      <c r="F10" s="43">
        <v>14</v>
      </c>
      <c r="G10" s="7" t="s">
        <v>176</v>
      </c>
      <c r="H10" s="43">
        <v>20</v>
      </c>
      <c r="I10" s="53" t="s">
        <v>177</v>
      </c>
      <c r="L10" t="s">
        <v>3177</v>
      </c>
      <c r="M10">
        <v>22</v>
      </c>
      <c r="N10" t="s">
        <v>3182</v>
      </c>
      <c r="O10" t="s">
        <v>3183</v>
      </c>
    </row>
    <row r="11" spans="1:15" ht="300.75" thickBot="1" x14ac:dyDescent="0.3">
      <c r="A11" s="7" t="s">
        <v>2598</v>
      </c>
      <c r="B11" s="43">
        <v>15</v>
      </c>
      <c r="C11" s="7" t="s">
        <v>3133</v>
      </c>
      <c r="D11" s="43">
        <v>16</v>
      </c>
      <c r="E11" s="7" t="s">
        <v>107</v>
      </c>
      <c r="F11" s="43">
        <v>12</v>
      </c>
      <c r="G11" s="7" t="s">
        <v>108</v>
      </c>
      <c r="H11" s="43">
        <v>15</v>
      </c>
      <c r="I11" s="7" t="s">
        <v>3151</v>
      </c>
      <c r="L11" t="s">
        <v>3178</v>
      </c>
      <c r="M11">
        <v>43</v>
      </c>
      <c r="N11" t="s">
        <v>3184</v>
      </c>
      <c r="O11" t="s">
        <v>3185</v>
      </c>
    </row>
    <row r="12" spans="1:15" ht="15.75" thickBot="1" x14ac:dyDescent="0.3">
      <c r="A12" s="7" t="s">
        <v>2599</v>
      </c>
      <c r="B12" s="43">
        <v>20</v>
      </c>
      <c r="C12" s="43">
        <v>620</v>
      </c>
      <c r="D12" s="43">
        <v>5</v>
      </c>
      <c r="E12" s="43">
        <v>30</v>
      </c>
      <c r="F12" s="43">
        <v>3</v>
      </c>
      <c r="G12" s="43">
        <v>5</v>
      </c>
      <c r="H12" s="43">
        <v>6</v>
      </c>
      <c r="I12" s="43">
        <v>1</v>
      </c>
      <c r="K12" s="29" t="s">
        <v>3058</v>
      </c>
      <c r="L12" s="60" t="s">
        <v>3186</v>
      </c>
      <c r="M12" s="60" t="s">
        <v>3194</v>
      </c>
      <c r="N12" s="60" t="s">
        <v>1011</v>
      </c>
      <c r="O12" s="60" t="s">
        <v>3195</v>
      </c>
    </row>
    <row r="13" spans="1:15" ht="120.75" thickBot="1" x14ac:dyDescent="0.3">
      <c r="A13" s="7" t="s">
        <v>2623</v>
      </c>
      <c r="B13" s="43">
        <v>18</v>
      </c>
      <c r="C13" s="7" t="s">
        <v>439</v>
      </c>
      <c r="D13" s="43">
        <v>17</v>
      </c>
      <c r="E13" s="7" t="s">
        <v>439</v>
      </c>
      <c r="F13" s="43">
        <v>18</v>
      </c>
      <c r="G13" s="7" t="s">
        <v>439</v>
      </c>
      <c r="H13" s="43">
        <v>17</v>
      </c>
      <c r="I13" s="7" t="s">
        <v>439</v>
      </c>
      <c r="L13" t="s">
        <v>3187</v>
      </c>
      <c r="M13">
        <v>16</v>
      </c>
      <c r="N13" t="s">
        <v>3196</v>
      </c>
      <c r="O13" t="s">
        <v>3197</v>
      </c>
    </row>
    <row r="14" spans="1:15" ht="120.75" thickBot="1" x14ac:dyDescent="0.3">
      <c r="A14" s="7" t="s">
        <v>2622</v>
      </c>
      <c r="B14" s="43">
        <v>18</v>
      </c>
      <c r="C14" s="7" t="s">
        <v>439</v>
      </c>
      <c r="D14" s="43">
        <v>17</v>
      </c>
      <c r="E14" s="7" t="s">
        <v>439</v>
      </c>
      <c r="F14" s="43">
        <v>18</v>
      </c>
      <c r="G14" s="7" t="s">
        <v>439</v>
      </c>
      <c r="H14" s="43">
        <v>17</v>
      </c>
      <c r="I14" s="7" t="s">
        <v>439</v>
      </c>
      <c r="L14" t="s">
        <v>3188</v>
      </c>
      <c r="M14">
        <v>27</v>
      </c>
      <c r="N14" t="s">
        <v>825</v>
      </c>
      <c r="O14">
        <v>46</v>
      </c>
    </row>
    <row r="15" spans="1:15" ht="75.75" thickBot="1" x14ac:dyDescent="0.3">
      <c r="A15" s="7" t="s">
        <v>2612</v>
      </c>
      <c r="B15" s="43">
        <v>18</v>
      </c>
      <c r="C15" s="7" t="s">
        <v>302</v>
      </c>
      <c r="D15" s="43">
        <v>17</v>
      </c>
      <c r="E15" s="7" t="s">
        <v>303</v>
      </c>
      <c r="F15" s="43">
        <v>1</v>
      </c>
      <c r="G15" s="7" t="s">
        <v>304</v>
      </c>
      <c r="H15" s="43">
        <v>15</v>
      </c>
      <c r="I15" s="53" t="s">
        <v>305</v>
      </c>
      <c r="L15" t="s">
        <v>3189</v>
      </c>
      <c r="M15">
        <v>28</v>
      </c>
    </row>
    <row r="16" spans="1:15" ht="405.75" thickBot="1" x14ac:dyDescent="0.3">
      <c r="A16" s="7" t="s">
        <v>2633</v>
      </c>
      <c r="B16" s="43">
        <v>11</v>
      </c>
      <c r="C16" s="7" t="s">
        <v>579</v>
      </c>
      <c r="D16" s="43">
        <v>5</v>
      </c>
      <c r="E16" s="7" t="s">
        <v>3142</v>
      </c>
      <c r="F16" s="43">
        <v>3</v>
      </c>
      <c r="G16" s="7" t="s">
        <v>3119</v>
      </c>
      <c r="H16" s="43">
        <v>8</v>
      </c>
      <c r="I16" s="53" t="s">
        <v>582</v>
      </c>
      <c r="L16" t="s">
        <v>3190</v>
      </c>
      <c r="M16">
        <v>38</v>
      </c>
    </row>
    <row r="17" spans="1:15" ht="165.75" thickBot="1" x14ac:dyDescent="0.3">
      <c r="A17" s="7" t="s">
        <v>2634</v>
      </c>
      <c r="B17" s="43">
        <v>4</v>
      </c>
      <c r="C17" s="7" t="s">
        <v>594</v>
      </c>
      <c r="D17" s="43">
        <v>2</v>
      </c>
      <c r="E17" s="53" t="s">
        <v>595</v>
      </c>
      <c r="F17" s="43">
        <v>1</v>
      </c>
      <c r="G17" s="7" t="s">
        <v>596</v>
      </c>
      <c r="H17" s="43">
        <v>20</v>
      </c>
      <c r="I17" s="53" t="s">
        <v>597</v>
      </c>
      <c r="L17" t="s">
        <v>3191</v>
      </c>
      <c r="M17" t="s">
        <v>3193</v>
      </c>
    </row>
    <row r="18" spans="1:15" ht="120.75" thickBot="1" x14ac:dyDescent="0.3">
      <c r="A18" s="7" t="s">
        <v>2616</v>
      </c>
      <c r="B18" s="43">
        <v>8</v>
      </c>
      <c r="C18" s="53" t="s">
        <v>356</v>
      </c>
      <c r="D18" s="43">
        <v>5</v>
      </c>
      <c r="E18" s="7" t="s">
        <v>3143</v>
      </c>
      <c r="F18" s="43">
        <v>1</v>
      </c>
      <c r="G18" s="7" t="s">
        <v>358</v>
      </c>
      <c r="H18" s="43">
        <v>15</v>
      </c>
      <c r="I18" s="53" t="s">
        <v>359</v>
      </c>
      <c r="L18" t="s">
        <v>3192</v>
      </c>
      <c r="M18">
        <v>43</v>
      </c>
    </row>
    <row r="19" spans="1:15" ht="135.75" thickBot="1" x14ac:dyDescent="0.3">
      <c r="A19" s="7" t="s">
        <v>2601</v>
      </c>
      <c r="B19" s="43">
        <v>18</v>
      </c>
      <c r="C19" s="7" t="s">
        <v>147</v>
      </c>
      <c r="D19" s="43">
        <v>15</v>
      </c>
      <c r="E19" s="7" t="s">
        <v>148</v>
      </c>
      <c r="F19" s="43">
        <v>15</v>
      </c>
      <c r="G19" s="7" t="s">
        <v>149</v>
      </c>
      <c r="H19" s="43">
        <v>12</v>
      </c>
      <c r="I19" s="7" t="s">
        <v>150</v>
      </c>
      <c r="K19" s="29" t="s">
        <v>3059</v>
      </c>
      <c r="L19" s="60" t="s">
        <v>3188</v>
      </c>
      <c r="M19" s="60" t="s">
        <v>3198</v>
      </c>
      <c r="N19" s="60" t="s">
        <v>3205</v>
      </c>
      <c r="O19" s="60" t="s">
        <v>3209</v>
      </c>
    </row>
    <row r="20" spans="1:15" ht="75.75" thickBot="1" x14ac:dyDescent="0.3">
      <c r="A20" s="7" t="s">
        <v>2627</v>
      </c>
      <c r="B20" s="43">
        <v>18</v>
      </c>
      <c r="C20" s="7" t="s">
        <v>492</v>
      </c>
      <c r="D20" s="43">
        <v>18</v>
      </c>
      <c r="E20" s="7" t="s">
        <v>3144</v>
      </c>
      <c r="F20" s="43">
        <v>1</v>
      </c>
      <c r="G20" s="53" t="s">
        <v>494</v>
      </c>
      <c r="H20" s="43">
        <v>18</v>
      </c>
      <c r="I20" s="53" t="s">
        <v>495</v>
      </c>
      <c r="L20" t="s">
        <v>3199</v>
      </c>
      <c r="M20">
        <v>11</v>
      </c>
      <c r="N20" t="s">
        <v>64</v>
      </c>
      <c r="O20" t="s">
        <v>3208</v>
      </c>
    </row>
    <row r="21" spans="1:15" ht="210.75" thickBot="1" x14ac:dyDescent="0.3">
      <c r="A21" s="7" t="s">
        <v>2637</v>
      </c>
      <c r="B21" s="43">
        <v>18</v>
      </c>
      <c r="C21" s="7" t="s">
        <v>3134</v>
      </c>
      <c r="D21" s="43">
        <v>20</v>
      </c>
      <c r="E21" s="7" t="s">
        <v>641</v>
      </c>
      <c r="F21" s="43">
        <v>6</v>
      </c>
      <c r="G21" s="7" t="s">
        <v>642</v>
      </c>
      <c r="H21" s="43">
        <v>16</v>
      </c>
      <c r="I21" s="53" t="s">
        <v>643</v>
      </c>
      <c r="L21" t="s">
        <v>3200</v>
      </c>
      <c r="M21">
        <v>38</v>
      </c>
      <c r="N21" t="s">
        <v>3191</v>
      </c>
      <c r="O21" t="s">
        <v>3207</v>
      </c>
    </row>
    <row r="22" spans="1:15" ht="60.75" thickBot="1" x14ac:dyDescent="0.3">
      <c r="A22" s="7" t="s">
        <v>2618</v>
      </c>
      <c r="B22" s="43">
        <v>9</v>
      </c>
      <c r="C22" s="7" t="s">
        <v>3135</v>
      </c>
      <c r="D22" s="43">
        <v>12</v>
      </c>
      <c r="E22" s="54" t="s">
        <v>385</v>
      </c>
      <c r="F22" s="43">
        <v>5</v>
      </c>
      <c r="G22" s="7" t="s">
        <v>386</v>
      </c>
      <c r="H22" s="43">
        <v>15</v>
      </c>
      <c r="I22" s="53" t="s">
        <v>387</v>
      </c>
      <c r="L22" t="s">
        <v>3201</v>
      </c>
      <c r="M22">
        <v>40</v>
      </c>
      <c r="N22" t="s">
        <v>3190</v>
      </c>
      <c r="O22" t="s">
        <v>3206</v>
      </c>
    </row>
    <row r="23" spans="1:15" ht="60.75" thickBot="1" x14ac:dyDescent="0.3">
      <c r="A23" s="7" t="s">
        <v>2597</v>
      </c>
      <c r="B23" s="43">
        <v>15</v>
      </c>
      <c r="C23" s="53" t="s">
        <v>86</v>
      </c>
      <c r="D23" s="43">
        <v>16</v>
      </c>
      <c r="E23" s="7" t="s">
        <v>87</v>
      </c>
      <c r="F23" s="43">
        <v>4</v>
      </c>
      <c r="G23" s="7" t="s">
        <v>88</v>
      </c>
      <c r="H23" s="43">
        <v>18</v>
      </c>
      <c r="I23" s="53" t="s">
        <v>89</v>
      </c>
      <c r="L23" t="s">
        <v>3202</v>
      </c>
      <c r="M23" t="s">
        <v>3203</v>
      </c>
    </row>
    <row r="24" spans="1:15" ht="135.75" thickBot="1" x14ac:dyDescent="0.3">
      <c r="A24" s="7" t="s">
        <v>2631</v>
      </c>
      <c r="B24" s="43">
        <v>10</v>
      </c>
      <c r="C24" s="7" t="s">
        <v>3136</v>
      </c>
      <c r="D24" s="43">
        <v>5</v>
      </c>
      <c r="E24" s="53" t="s">
        <v>551</v>
      </c>
      <c r="F24" s="43">
        <v>1</v>
      </c>
      <c r="G24" s="53" t="s">
        <v>552</v>
      </c>
      <c r="H24" s="43">
        <v>15</v>
      </c>
      <c r="I24" s="53" t="s">
        <v>553</v>
      </c>
      <c r="L24" t="s">
        <v>3204</v>
      </c>
      <c r="M24">
        <v>36</v>
      </c>
    </row>
    <row r="25" spans="1:15" ht="90.75" thickBot="1" x14ac:dyDescent="0.3">
      <c r="A25" s="7" t="s">
        <v>2638</v>
      </c>
      <c r="B25" s="43">
        <v>10</v>
      </c>
      <c r="C25" s="7" t="s">
        <v>654</v>
      </c>
      <c r="D25" s="43">
        <v>5</v>
      </c>
      <c r="E25" s="53" t="s">
        <v>655</v>
      </c>
      <c r="F25" s="43">
        <v>1</v>
      </c>
      <c r="G25" s="53" t="s">
        <v>656</v>
      </c>
      <c r="H25" s="43">
        <v>15</v>
      </c>
      <c r="I25" s="53" t="s">
        <v>657</v>
      </c>
    </row>
    <row r="26" spans="1:15" ht="75.75" thickBot="1" x14ac:dyDescent="0.3">
      <c r="A26" s="7" t="s">
        <v>2636</v>
      </c>
      <c r="B26" s="43">
        <v>15</v>
      </c>
      <c r="C26" s="54" t="s">
        <v>624</v>
      </c>
      <c r="D26" s="43">
        <v>18</v>
      </c>
      <c r="E26" s="7" t="s">
        <v>3145</v>
      </c>
      <c r="F26" s="43">
        <v>1</v>
      </c>
      <c r="G26" s="53" t="s">
        <v>626</v>
      </c>
      <c r="H26" s="43">
        <v>5</v>
      </c>
      <c r="I26" s="54" t="s">
        <v>627</v>
      </c>
    </row>
    <row r="27" spans="1:15" ht="405.75" thickBot="1" x14ac:dyDescent="0.3">
      <c r="A27" s="7" t="s">
        <v>2644</v>
      </c>
      <c r="B27" s="43">
        <v>20</v>
      </c>
      <c r="C27" s="7" t="s">
        <v>3137</v>
      </c>
      <c r="D27" s="43">
        <v>16</v>
      </c>
      <c r="E27" s="7" t="s">
        <v>3146</v>
      </c>
      <c r="F27" s="43">
        <v>9</v>
      </c>
      <c r="G27" s="7" t="s">
        <v>3118</v>
      </c>
      <c r="H27" s="43">
        <v>19</v>
      </c>
      <c r="I27" s="53" t="s">
        <v>733</v>
      </c>
    </row>
    <row r="28" spans="1:15" ht="60.75" thickBot="1" x14ac:dyDescent="0.3">
      <c r="A28" s="7" t="s">
        <v>2640</v>
      </c>
      <c r="B28" s="43">
        <v>5</v>
      </c>
      <c r="C28" s="53" t="s">
        <v>677</v>
      </c>
      <c r="D28" s="43">
        <v>5</v>
      </c>
      <c r="E28" s="53" t="s">
        <v>678</v>
      </c>
      <c r="F28" s="43">
        <v>2</v>
      </c>
      <c r="G28" s="7" t="s">
        <v>3149</v>
      </c>
      <c r="H28" s="43">
        <v>15</v>
      </c>
      <c r="I28" s="53" t="s">
        <v>680</v>
      </c>
    </row>
    <row r="29" spans="1:15" ht="30.75" thickBot="1" x14ac:dyDescent="0.3">
      <c r="A29" s="7" t="s">
        <v>2619</v>
      </c>
      <c r="B29" s="43">
        <v>14</v>
      </c>
      <c r="C29" s="7" t="s">
        <v>399</v>
      </c>
      <c r="D29" s="43">
        <v>14</v>
      </c>
      <c r="E29" s="7" t="s">
        <v>400</v>
      </c>
      <c r="F29" s="43">
        <v>5</v>
      </c>
      <c r="G29" s="53" t="s">
        <v>45</v>
      </c>
      <c r="H29" s="43">
        <v>15</v>
      </c>
      <c r="I29" s="53" t="s">
        <v>401</v>
      </c>
    </row>
    <row r="30" spans="1:15" ht="135.75" thickBot="1" x14ac:dyDescent="0.3">
      <c r="A30" s="7" t="s">
        <v>2625</v>
      </c>
      <c r="B30" s="43">
        <v>20</v>
      </c>
      <c r="C30" s="7" t="s">
        <v>467</v>
      </c>
      <c r="D30" s="43">
        <v>20</v>
      </c>
      <c r="E30" s="7" t="s">
        <v>468</v>
      </c>
      <c r="F30" s="43">
        <v>1</v>
      </c>
      <c r="G30" s="53" t="s">
        <v>469</v>
      </c>
      <c r="H30" s="43">
        <v>20</v>
      </c>
      <c r="I30" s="53" t="s">
        <v>470</v>
      </c>
    </row>
    <row r="31" spans="1:15" ht="240.75" thickBot="1" x14ac:dyDescent="0.3">
      <c r="A31" s="7" t="s">
        <v>2602</v>
      </c>
      <c r="B31" s="43">
        <v>15</v>
      </c>
      <c r="C31" s="7" t="s">
        <v>159</v>
      </c>
      <c r="D31" s="43">
        <v>15</v>
      </c>
      <c r="E31" s="7" t="s">
        <v>160</v>
      </c>
      <c r="F31" s="43">
        <v>13</v>
      </c>
      <c r="G31" s="7" t="s">
        <v>161</v>
      </c>
      <c r="H31" s="43">
        <v>14</v>
      </c>
      <c r="I31" s="7" t="s">
        <v>162</v>
      </c>
    </row>
    <row r="32" spans="1:15" ht="240.75" thickBot="1" x14ac:dyDescent="0.3">
      <c r="A32" s="7" t="s">
        <v>2604</v>
      </c>
      <c r="B32" s="43">
        <v>17</v>
      </c>
      <c r="C32" s="7" t="s">
        <v>185</v>
      </c>
      <c r="D32" s="43">
        <v>15</v>
      </c>
      <c r="E32" s="53" t="s">
        <v>186</v>
      </c>
      <c r="F32" s="43">
        <v>1</v>
      </c>
      <c r="G32" s="53" t="s">
        <v>187</v>
      </c>
      <c r="H32" s="43">
        <v>18</v>
      </c>
      <c r="I32" s="53" t="s">
        <v>188</v>
      </c>
    </row>
    <row r="33" spans="1:9" ht="90.75" thickBot="1" x14ac:dyDescent="0.3">
      <c r="A33" s="7" t="s">
        <v>2621</v>
      </c>
      <c r="B33" s="43">
        <v>3</v>
      </c>
      <c r="C33" s="7" t="s">
        <v>425</v>
      </c>
      <c r="D33" s="43">
        <v>1</v>
      </c>
      <c r="E33" s="53" t="s">
        <v>426</v>
      </c>
      <c r="F33" s="43">
        <v>1</v>
      </c>
      <c r="G33" s="7" t="s">
        <v>427</v>
      </c>
      <c r="H33" s="43">
        <v>12</v>
      </c>
      <c r="I33" s="53" t="s">
        <v>428</v>
      </c>
    </row>
    <row r="34" spans="1:9" ht="45.75" thickBot="1" x14ac:dyDescent="0.3">
      <c r="A34" s="7" t="s">
        <v>2609</v>
      </c>
      <c r="B34" s="43">
        <v>15</v>
      </c>
      <c r="C34" s="7" t="s">
        <v>255</v>
      </c>
      <c r="D34" s="43">
        <v>16</v>
      </c>
      <c r="E34" s="7" t="s">
        <v>256</v>
      </c>
      <c r="F34" s="43">
        <v>2</v>
      </c>
      <c r="G34" s="53" t="s">
        <v>257</v>
      </c>
      <c r="H34" s="43">
        <v>18</v>
      </c>
      <c r="I34" s="53" t="s">
        <v>258</v>
      </c>
    </row>
    <row r="35" spans="1:9" ht="105.75" thickBot="1" x14ac:dyDescent="0.3">
      <c r="A35" s="7" t="s">
        <v>2615</v>
      </c>
      <c r="B35" s="43">
        <v>13</v>
      </c>
      <c r="C35" s="7" t="s">
        <v>343</v>
      </c>
      <c r="D35" s="43">
        <v>10</v>
      </c>
      <c r="E35" s="53" t="s">
        <v>344</v>
      </c>
      <c r="F35" s="43">
        <v>2</v>
      </c>
      <c r="G35" s="7" t="s">
        <v>3150</v>
      </c>
      <c r="H35" s="43">
        <v>14</v>
      </c>
      <c r="I35" s="53" t="s">
        <v>346</v>
      </c>
    </row>
    <row r="36" spans="1:9" ht="270.75" thickBot="1" x14ac:dyDescent="0.3">
      <c r="A36" s="7" t="s">
        <v>2610</v>
      </c>
      <c r="B36" s="43">
        <v>5</v>
      </c>
      <c r="C36" s="53" t="s">
        <v>272</v>
      </c>
      <c r="D36" s="43">
        <v>5</v>
      </c>
      <c r="E36" s="53" t="s">
        <v>273</v>
      </c>
      <c r="F36" s="43">
        <v>1</v>
      </c>
      <c r="G36" s="53" t="s">
        <v>274</v>
      </c>
      <c r="H36" s="43">
        <v>10</v>
      </c>
      <c r="I36" s="53" t="s">
        <v>3152</v>
      </c>
    </row>
    <row r="37" spans="1:9" ht="150.75" thickBot="1" x14ac:dyDescent="0.3">
      <c r="A37" s="7" t="s">
        <v>2641</v>
      </c>
      <c r="B37" s="43">
        <v>4</v>
      </c>
      <c r="C37" s="7" t="s">
        <v>3138</v>
      </c>
      <c r="D37" s="43">
        <v>3</v>
      </c>
      <c r="E37" s="7" t="s">
        <v>3147</v>
      </c>
      <c r="F37" s="43">
        <v>1</v>
      </c>
      <c r="G37" s="53" t="s">
        <v>693</v>
      </c>
      <c r="H37" s="43">
        <v>18</v>
      </c>
      <c r="I37" s="53" t="s">
        <v>694</v>
      </c>
    </row>
    <row r="38" spans="1:9" ht="90.75" thickBot="1" x14ac:dyDescent="0.3">
      <c r="A38" s="7" t="s">
        <v>2628</v>
      </c>
      <c r="B38" s="43">
        <v>7</v>
      </c>
      <c r="C38" s="53" t="s">
        <v>507</v>
      </c>
      <c r="D38" s="43">
        <v>5</v>
      </c>
      <c r="E38" s="53" t="s">
        <v>508</v>
      </c>
      <c r="F38" s="43">
        <v>10</v>
      </c>
      <c r="G38" s="54" t="s">
        <v>509</v>
      </c>
      <c r="H38" s="43">
        <v>8</v>
      </c>
      <c r="I38" s="7" t="s">
        <v>3123</v>
      </c>
    </row>
    <row r="39" spans="1:9" ht="90.75" thickBot="1" x14ac:dyDescent="0.3">
      <c r="A39" s="7" t="s">
        <v>2642</v>
      </c>
      <c r="B39" s="43">
        <v>6</v>
      </c>
      <c r="C39" s="53" t="s">
        <v>703</v>
      </c>
      <c r="D39" s="43">
        <v>6</v>
      </c>
      <c r="E39" s="53" t="s">
        <v>704</v>
      </c>
      <c r="F39" s="43">
        <v>1</v>
      </c>
      <c r="G39" s="53" t="s">
        <v>705</v>
      </c>
      <c r="H39" s="43">
        <v>11</v>
      </c>
      <c r="I39" s="7" t="s">
        <v>706</v>
      </c>
    </row>
    <row r="40" spans="1:9" ht="60.75" thickBot="1" x14ac:dyDescent="0.3">
      <c r="A40" s="7" t="s">
        <v>2635</v>
      </c>
      <c r="B40" s="43">
        <v>7</v>
      </c>
      <c r="C40" s="53" t="s">
        <v>609</v>
      </c>
      <c r="D40" s="43">
        <v>2</v>
      </c>
      <c r="E40" s="53" t="s">
        <v>610</v>
      </c>
      <c r="F40" s="43">
        <v>4</v>
      </c>
      <c r="G40" s="54" t="s">
        <v>611</v>
      </c>
      <c r="H40" s="43">
        <v>4</v>
      </c>
      <c r="I40" s="54" t="s">
        <v>612</v>
      </c>
    </row>
    <row r="41" spans="1:9" ht="165.75" thickBot="1" x14ac:dyDescent="0.3">
      <c r="A41" s="7" t="s">
        <v>2620</v>
      </c>
      <c r="B41" s="43">
        <v>4</v>
      </c>
      <c r="C41" s="7" t="s">
        <v>3139</v>
      </c>
      <c r="D41" s="43">
        <v>2</v>
      </c>
      <c r="E41" s="53" t="s">
        <v>412</v>
      </c>
      <c r="F41" s="43">
        <v>8</v>
      </c>
      <c r="G41" s="54" t="s">
        <v>413</v>
      </c>
      <c r="H41" s="43">
        <v>6</v>
      </c>
      <c r="I41" s="54" t="s">
        <v>414</v>
      </c>
    </row>
    <row r="42" spans="1:9" ht="105.75" thickBot="1" x14ac:dyDescent="0.3">
      <c r="A42" s="7" t="s">
        <v>2629</v>
      </c>
      <c r="B42" s="43">
        <v>10</v>
      </c>
      <c r="C42" s="54" t="s">
        <v>522</v>
      </c>
      <c r="D42" s="43">
        <v>10</v>
      </c>
      <c r="E42" s="53" t="s">
        <v>523</v>
      </c>
      <c r="F42" s="43">
        <v>1</v>
      </c>
      <c r="G42" s="53" t="s">
        <v>524</v>
      </c>
      <c r="H42" s="43">
        <v>15</v>
      </c>
      <c r="I42" s="53" t="s">
        <v>525</v>
      </c>
    </row>
    <row r="43" spans="1:9" ht="45.75" thickBot="1" x14ac:dyDescent="0.3">
      <c r="A43" s="7" t="s">
        <v>2608</v>
      </c>
      <c r="B43" s="43">
        <v>19</v>
      </c>
      <c r="C43" s="7" t="s">
        <v>241</v>
      </c>
      <c r="D43" s="43">
        <v>20</v>
      </c>
      <c r="E43" s="54" t="s">
        <v>242</v>
      </c>
      <c r="F43" s="43">
        <v>5</v>
      </c>
      <c r="G43" s="54" t="s">
        <v>243</v>
      </c>
      <c r="H43" s="43">
        <v>18</v>
      </c>
      <c r="I43" s="53" t="s">
        <v>244</v>
      </c>
    </row>
    <row r="44" spans="1:9" ht="150.75" thickBot="1" x14ac:dyDescent="0.3">
      <c r="A44" s="7" t="s">
        <v>2643</v>
      </c>
      <c r="B44" s="43">
        <v>8</v>
      </c>
      <c r="C44" s="53" t="s">
        <v>715</v>
      </c>
      <c r="D44" s="43">
        <v>10</v>
      </c>
      <c r="E44" s="53" t="s">
        <v>716</v>
      </c>
      <c r="F44" s="43">
        <v>5</v>
      </c>
      <c r="G44" s="53" t="s">
        <v>717</v>
      </c>
      <c r="H44" s="43">
        <v>15</v>
      </c>
      <c r="I44" s="7" t="s">
        <v>3122</v>
      </c>
    </row>
    <row r="45" spans="1:9" ht="45.75" thickBot="1" x14ac:dyDescent="0.3">
      <c r="A45" s="7" t="s">
        <v>2617</v>
      </c>
      <c r="B45" s="43">
        <v>10</v>
      </c>
      <c r="C45" s="7" t="s">
        <v>369</v>
      </c>
      <c r="D45" s="43">
        <v>20</v>
      </c>
      <c r="E45" s="7" t="s">
        <v>370</v>
      </c>
      <c r="F45" s="43">
        <v>1</v>
      </c>
      <c r="G45" s="53" t="s">
        <v>371</v>
      </c>
      <c r="H45" s="43">
        <v>20</v>
      </c>
      <c r="I45" s="53" t="s">
        <v>372</v>
      </c>
    </row>
    <row r="46" spans="1:9" ht="255.75" thickBot="1" x14ac:dyDescent="0.3">
      <c r="A46" s="7" t="s">
        <v>2614</v>
      </c>
      <c r="B46" s="43">
        <v>5</v>
      </c>
      <c r="C46" s="53" t="s">
        <v>330</v>
      </c>
      <c r="D46" s="43">
        <v>6</v>
      </c>
      <c r="E46" s="53" t="s">
        <v>331</v>
      </c>
      <c r="F46" s="43">
        <v>2</v>
      </c>
      <c r="G46" s="53" t="s">
        <v>332</v>
      </c>
      <c r="H46" s="43">
        <v>17</v>
      </c>
      <c r="I46" s="53" t="s">
        <v>333</v>
      </c>
    </row>
    <row r="47" spans="1:9" ht="90.75" thickBot="1" x14ac:dyDescent="0.3">
      <c r="A47" s="7" t="s">
        <v>2613</v>
      </c>
      <c r="B47" s="43">
        <v>6</v>
      </c>
      <c r="C47" s="53" t="s">
        <v>316</v>
      </c>
      <c r="D47" s="43">
        <v>4</v>
      </c>
      <c r="E47" s="53" t="s">
        <v>317</v>
      </c>
      <c r="F47" s="43">
        <v>2</v>
      </c>
      <c r="G47" s="53" t="s">
        <v>318</v>
      </c>
      <c r="H47" s="43">
        <v>16</v>
      </c>
      <c r="I47" s="7" t="s">
        <v>3121</v>
      </c>
    </row>
    <row r="48" spans="1:9" ht="30.75" thickBot="1" x14ac:dyDescent="0.3">
      <c r="A48" s="7" t="s">
        <v>2600</v>
      </c>
      <c r="B48" s="43">
        <v>15</v>
      </c>
      <c r="C48" s="7" t="s">
        <v>132</v>
      </c>
      <c r="D48" s="43">
        <v>19</v>
      </c>
      <c r="E48" s="7" t="s">
        <v>133</v>
      </c>
      <c r="F48" s="43">
        <v>2</v>
      </c>
      <c r="G48" s="53" t="s">
        <v>134</v>
      </c>
      <c r="H48" s="43">
        <v>19</v>
      </c>
      <c r="I48" s="53" t="s">
        <v>135</v>
      </c>
    </row>
    <row r="49" spans="1:16" ht="195.75" thickBot="1" x14ac:dyDescent="0.3">
      <c r="A49" s="7" t="s">
        <v>2605</v>
      </c>
      <c r="B49" s="43">
        <v>15</v>
      </c>
      <c r="C49" s="7" t="s">
        <v>199</v>
      </c>
      <c r="D49" s="43">
        <v>10</v>
      </c>
      <c r="E49" s="7" t="s">
        <v>200</v>
      </c>
      <c r="F49" s="43">
        <v>5</v>
      </c>
      <c r="G49" s="7" t="s">
        <v>201</v>
      </c>
      <c r="H49" s="43">
        <v>8</v>
      </c>
      <c r="I49" s="54" t="s">
        <v>202</v>
      </c>
    </row>
    <row r="50" spans="1:16" ht="15.75" thickBot="1" x14ac:dyDescent="0.3">
      <c r="A50" s="4" t="s">
        <v>2686</v>
      </c>
      <c r="B50" s="4">
        <v>9</v>
      </c>
      <c r="C50" s="4" t="s">
        <v>1120</v>
      </c>
      <c r="D50" s="4">
        <v>14</v>
      </c>
      <c r="E50" s="4" t="s">
        <v>1120</v>
      </c>
      <c r="F50" s="4">
        <v>12</v>
      </c>
      <c r="G50" s="4" t="s">
        <v>1120</v>
      </c>
      <c r="H50" s="4">
        <v>8</v>
      </c>
      <c r="I50" s="4" t="s">
        <v>1120</v>
      </c>
      <c r="K50" s="61" t="s">
        <v>3158</v>
      </c>
      <c r="L50" s="60" t="s">
        <v>3210</v>
      </c>
      <c r="M50" s="60" t="s">
        <v>3215</v>
      </c>
      <c r="N50" s="60" t="s">
        <v>64</v>
      </c>
      <c r="O50" s="62" t="s">
        <v>3217</v>
      </c>
    </row>
    <row r="51" spans="1:16" ht="30.75" thickBot="1" x14ac:dyDescent="0.3">
      <c r="A51" s="4" t="s">
        <v>2703</v>
      </c>
      <c r="B51" s="4">
        <v>15</v>
      </c>
      <c r="C51" s="56" t="s">
        <v>1285</v>
      </c>
      <c r="D51" s="4">
        <v>18</v>
      </c>
      <c r="E51" s="52" t="s">
        <v>1286</v>
      </c>
      <c r="F51" s="4">
        <v>10</v>
      </c>
      <c r="G51" s="52" t="s">
        <v>1287</v>
      </c>
      <c r="H51" s="4">
        <v>20</v>
      </c>
      <c r="I51" s="56" t="s">
        <v>1288</v>
      </c>
      <c r="L51" t="s">
        <v>3211</v>
      </c>
      <c r="M51" t="s">
        <v>3225</v>
      </c>
      <c r="N51" t="s">
        <v>3180</v>
      </c>
      <c r="O51" t="s">
        <v>3218</v>
      </c>
    </row>
    <row r="52" spans="1:16" ht="30.75" thickBot="1" x14ac:dyDescent="0.3">
      <c r="A52" s="4" t="s">
        <v>2704</v>
      </c>
      <c r="B52" s="4">
        <v>14</v>
      </c>
      <c r="C52" s="52" t="s">
        <v>1296</v>
      </c>
      <c r="D52" s="4">
        <v>15</v>
      </c>
      <c r="E52" s="4" t="s">
        <v>1297</v>
      </c>
      <c r="F52" s="4">
        <v>10</v>
      </c>
      <c r="G52" s="56" t="s">
        <v>1298</v>
      </c>
      <c r="H52" s="4">
        <v>16</v>
      </c>
      <c r="I52" s="56" t="s">
        <v>1299</v>
      </c>
      <c r="L52" t="s">
        <v>3212</v>
      </c>
      <c r="M52">
        <v>60</v>
      </c>
      <c r="N52" t="s">
        <v>3219</v>
      </c>
      <c r="O52" t="s">
        <v>3220</v>
      </c>
    </row>
    <row r="53" spans="1:16" ht="30.75" thickBot="1" x14ac:dyDescent="0.3">
      <c r="A53" s="4" t="s">
        <v>2702</v>
      </c>
      <c r="B53" s="4">
        <v>15</v>
      </c>
      <c r="C53" s="52" t="s">
        <v>1274</v>
      </c>
      <c r="D53" s="4">
        <v>16</v>
      </c>
      <c r="E53" s="4" t="s">
        <v>1275</v>
      </c>
      <c r="F53" s="4">
        <v>20</v>
      </c>
      <c r="G53" s="52" t="s">
        <v>1276</v>
      </c>
      <c r="H53" s="4">
        <v>15</v>
      </c>
      <c r="I53" s="56" t="s">
        <v>1277</v>
      </c>
      <c r="L53" t="s">
        <v>3213</v>
      </c>
      <c r="M53" t="s">
        <v>3224</v>
      </c>
      <c r="N53" t="s">
        <v>3221</v>
      </c>
      <c r="O53" t="s">
        <v>3222</v>
      </c>
    </row>
    <row r="54" spans="1:16" ht="90.75" thickBot="1" x14ac:dyDescent="0.3">
      <c r="A54" s="4" t="s">
        <v>2683</v>
      </c>
      <c r="B54" s="4">
        <v>15</v>
      </c>
      <c r="C54" s="4" t="s">
        <v>1103</v>
      </c>
      <c r="D54" s="4">
        <v>15</v>
      </c>
      <c r="E54" s="56" t="s">
        <v>1104</v>
      </c>
      <c r="F54" s="4">
        <v>15</v>
      </c>
      <c r="G54" s="4" t="s">
        <v>1105</v>
      </c>
      <c r="H54" s="4">
        <v>15</v>
      </c>
      <c r="I54" s="4" t="s">
        <v>1106</v>
      </c>
      <c r="L54" t="s">
        <v>3214</v>
      </c>
      <c r="M54">
        <v>91</v>
      </c>
      <c r="N54" t="s">
        <v>3223</v>
      </c>
      <c r="O54">
        <v>96</v>
      </c>
    </row>
    <row r="55" spans="1:16" ht="45.75" thickBot="1" x14ac:dyDescent="0.3">
      <c r="A55" s="4" t="s">
        <v>2707</v>
      </c>
      <c r="B55" s="4">
        <v>15</v>
      </c>
      <c r="C55" s="4" t="s">
        <v>3124</v>
      </c>
      <c r="D55" s="4">
        <v>16</v>
      </c>
      <c r="E55" s="52" t="s">
        <v>1335</v>
      </c>
      <c r="F55" s="4">
        <v>5</v>
      </c>
      <c r="G55" s="51" t="s">
        <v>1336</v>
      </c>
      <c r="H55" s="4">
        <v>19</v>
      </c>
      <c r="I55" s="55" t="s">
        <v>1337</v>
      </c>
      <c r="K55" s="61" t="s">
        <v>3057</v>
      </c>
      <c r="L55" s="60" t="s">
        <v>3226</v>
      </c>
      <c r="M55" s="60" t="s">
        <v>3234</v>
      </c>
      <c r="N55" s="60" t="s">
        <v>3235</v>
      </c>
      <c r="O55" s="60" t="s">
        <v>3216</v>
      </c>
      <c r="P55" s="60"/>
    </row>
    <row r="56" spans="1:16" ht="210.75" thickBot="1" x14ac:dyDescent="0.3">
      <c r="A56" s="4" t="s">
        <v>2713</v>
      </c>
      <c r="B56" s="4">
        <v>17</v>
      </c>
      <c r="C56" s="4" t="s">
        <v>3125</v>
      </c>
      <c r="D56" s="4">
        <v>20</v>
      </c>
      <c r="E56" s="51" t="s">
        <v>1414</v>
      </c>
      <c r="F56" s="4">
        <v>12</v>
      </c>
      <c r="G56" s="51" t="s">
        <v>1415</v>
      </c>
      <c r="H56" s="4">
        <v>12</v>
      </c>
      <c r="I56" s="55" t="s">
        <v>1416</v>
      </c>
      <c r="L56" t="s">
        <v>3191</v>
      </c>
      <c r="M56" t="s">
        <v>3233</v>
      </c>
      <c r="N56" t="s">
        <v>3236</v>
      </c>
      <c r="O56" t="s">
        <v>3237</v>
      </c>
    </row>
    <row r="57" spans="1:16" ht="60.75" thickBot="1" x14ac:dyDescent="0.3">
      <c r="A57" s="4" t="s">
        <v>2655</v>
      </c>
      <c r="B57" s="4">
        <v>5</v>
      </c>
      <c r="C57" s="55" t="s">
        <v>790</v>
      </c>
      <c r="D57" s="4">
        <v>1</v>
      </c>
      <c r="E57" s="55" t="s">
        <v>791</v>
      </c>
      <c r="F57" s="4">
        <v>1</v>
      </c>
      <c r="G57" s="55" t="s">
        <v>792</v>
      </c>
      <c r="H57" s="4">
        <v>15</v>
      </c>
      <c r="I57" s="55" t="s">
        <v>793</v>
      </c>
      <c r="L57" t="s">
        <v>3227</v>
      </c>
      <c r="M57" t="s">
        <v>3232</v>
      </c>
      <c r="N57" t="s">
        <v>3238</v>
      </c>
      <c r="O57">
        <v>85</v>
      </c>
    </row>
    <row r="58" spans="1:16" ht="180.75" thickBot="1" x14ac:dyDescent="0.3">
      <c r="A58" s="4" t="s">
        <v>2660</v>
      </c>
      <c r="B58" s="4">
        <v>12</v>
      </c>
      <c r="C58" s="4" t="s">
        <v>3126</v>
      </c>
      <c r="D58" s="4">
        <v>15</v>
      </c>
      <c r="E58" s="51" t="s">
        <v>857</v>
      </c>
      <c r="F58" s="4">
        <v>2</v>
      </c>
      <c r="G58" s="55" t="s">
        <v>3153</v>
      </c>
      <c r="H58" s="4">
        <v>15</v>
      </c>
      <c r="I58" s="55" t="s">
        <v>859</v>
      </c>
      <c r="L58" t="s">
        <v>3228</v>
      </c>
      <c r="M58">
        <v>60</v>
      </c>
      <c r="N58" t="s">
        <v>825</v>
      </c>
      <c r="O58">
        <v>92</v>
      </c>
    </row>
    <row r="59" spans="1:16" ht="75.75" thickBot="1" x14ac:dyDescent="0.3">
      <c r="A59" s="4" t="s">
        <v>2653</v>
      </c>
      <c r="B59" s="4">
        <v>20</v>
      </c>
      <c r="C59" s="4" t="s">
        <v>770</v>
      </c>
      <c r="D59" s="4">
        <v>20</v>
      </c>
      <c r="E59" s="4" t="s">
        <v>771</v>
      </c>
      <c r="F59" s="4">
        <v>2</v>
      </c>
      <c r="G59" s="4" t="s">
        <v>772</v>
      </c>
      <c r="H59" s="4">
        <v>20</v>
      </c>
      <c r="I59" s="4" t="s">
        <v>773</v>
      </c>
      <c r="L59" t="s">
        <v>3229</v>
      </c>
      <c r="M59" t="s">
        <v>3231</v>
      </c>
    </row>
    <row r="60" spans="1:16" ht="135.75" thickBot="1" x14ac:dyDescent="0.3">
      <c r="A60" s="4" t="s">
        <v>2682</v>
      </c>
      <c r="B60" s="4">
        <v>10</v>
      </c>
      <c r="C60" s="4" t="s">
        <v>3127</v>
      </c>
      <c r="D60" s="4">
        <v>13</v>
      </c>
      <c r="E60" s="51" t="s">
        <v>1092</v>
      </c>
      <c r="F60" s="4">
        <v>5</v>
      </c>
      <c r="G60" s="51" t="s">
        <v>1093</v>
      </c>
      <c r="H60" s="4">
        <v>15</v>
      </c>
      <c r="I60" s="58" t="s">
        <v>1094</v>
      </c>
      <c r="L60" t="s">
        <v>3230</v>
      </c>
      <c r="M60">
        <v>81</v>
      </c>
    </row>
    <row r="61" spans="1:16" ht="15.75" thickBot="1" x14ac:dyDescent="0.3">
      <c r="A61" s="4" t="s">
        <v>2689</v>
      </c>
      <c r="B61" s="4">
        <v>2</v>
      </c>
      <c r="C61" s="4" t="s">
        <v>1144</v>
      </c>
      <c r="D61" s="4">
        <v>5</v>
      </c>
      <c r="E61" s="4" t="s">
        <v>1144</v>
      </c>
      <c r="F61" s="4">
        <v>2</v>
      </c>
      <c r="G61" s="4" t="s">
        <v>1144</v>
      </c>
      <c r="H61" s="4">
        <v>5</v>
      </c>
      <c r="I61" s="4" t="s">
        <v>1144</v>
      </c>
      <c r="K61" s="61" t="s">
        <v>3058</v>
      </c>
      <c r="L61" s="60" t="s">
        <v>3239</v>
      </c>
      <c r="M61" s="60" t="s">
        <v>3245</v>
      </c>
      <c r="N61" s="60" t="s">
        <v>3246</v>
      </c>
      <c r="O61" s="60" t="s">
        <v>3249</v>
      </c>
      <c r="P61" s="60"/>
    </row>
    <row r="62" spans="1:16" ht="15.75" thickBot="1" x14ac:dyDescent="0.3">
      <c r="A62" s="4" t="s">
        <v>2690</v>
      </c>
      <c r="B62" s="4">
        <v>6</v>
      </c>
      <c r="C62" s="4" t="s">
        <v>1144</v>
      </c>
      <c r="D62" s="4">
        <v>2</v>
      </c>
      <c r="E62" s="4" t="s">
        <v>1144</v>
      </c>
      <c r="F62" s="4">
        <v>3</v>
      </c>
      <c r="G62" s="4" t="s">
        <v>1144</v>
      </c>
      <c r="H62" s="4">
        <v>1</v>
      </c>
      <c r="I62" s="4" t="s">
        <v>1144</v>
      </c>
      <c r="L62" t="s">
        <v>3189</v>
      </c>
      <c r="M62" t="s">
        <v>3244</v>
      </c>
      <c r="N62" t="s">
        <v>3247</v>
      </c>
      <c r="O62" t="s">
        <v>3250</v>
      </c>
    </row>
    <row r="63" spans="1:16" ht="45.75" thickBot="1" x14ac:dyDescent="0.3">
      <c r="A63" s="4" t="s">
        <v>2676</v>
      </c>
      <c r="B63" s="4">
        <v>16</v>
      </c>
      <c r="C63" s="51" t="s">
        <v>1036</v>
      </c>
      <c r="D63" s="4">
        <v>4</v>
      </c>
      <c r="E63" s="55" t="s">
        <v>1037</v>
      </c>
      <c r="F63" s="4">
        <v>1</v>
      </c>
      <c r="G63" s="55" t="s">
        <v>1038</v>
      </c>
      <c r="H63" s="4">
        <v>10</v>
      </c>
      <c r="I63" s="51" t="s">
        <v>1039</v>
      </c>
      <c r="L63" t="s">
        <v>3214</v>
      </c>
      <c r="M63">
        <v>60</v>
      </c>
      <c r="N63" t="s">
        <v>3248</v>
      </c>
      <c r="O63" s="63">
        <v>77103</v>
      </c>
    </row>
    <row r="64" spans="1:16" ht="90.75" thickBot="1" x14ac:dyDescent="0.3">
      <c r="A64" s="4" t="s">
        <v>2706</v>
      </c>
      <c r="B64" s="4">
        <v>2</v>
      </c>
      <c r="C64" s="55" t="s">
        <v>1321</v>
      </c>
      <c r="D64" s="4">
        <v>20</v>
      </c>
      <c r="E64" s="4" t="s">
        <v>1322</v>
      </c>
      <c r="F64" s="4">
        <v>2</v>
      </c>
      <c r="G64" s="4" t="s">
        <v>1323</v>
      </c>
      <c r="H64" s="4">
        <v>20</v>
      </c>
      <c r="I64" s="4" t="s">
        <v>1324</v>
      </c>
      <c r="L64" t="s">
        <v>3240</v>
      </c>
      <c r="M64">
        <v>72</v>
      </c>
    </row>
    <row r="65" spans="1:15" ht="90.75" thickBot="1" x14ac:dyDescent="0.3">
      <c r="A65" s="4" t="s">
        <v>2684</v>
      </c>
      <c r="B65" s="4">
        <v>15</v>
      </c>
      <c r="C65" s="4" t="s">
        <v>1103</v>
      </c>
      <c r="D65" s="4">
        <v>15</v>
      </c>
      <c r="E65" s="4" t="s">
        <v>1104</v>
      </c>
      <c r="F65" s="4">
        <v>15</v>
      </c>
      <c r="G65" s="4" t="s">
        <v>1105</v>
      </c>
      <c r="H65" s="4">
        <v>15</v>
      </c>
      <c r="I65" s="4" t="s">
        <v>1113</v>
      </c>
      <c r="L65" t="s">
        <v>3241</v>
      </c>
      <c r="M65">
        <v>78</v>
      </c>
    </row>
    <row r="66" spans="1:15" ht="90.75" thickBot="1" x14ac:dyDescent="0.3">
      <c r="A66" s="4" t="s">
        <v>2685</v>
      </c>
      <c r="B66" s="4">
        <v>15</v>
      </c>
      <c r="C66" s="4" t="s">
        <v>1103</v>
      </c>
      <c r="D66" s="4">
        <v>15</v>
      </c>
      <c r="E66" s="4" t="s">
        <v>1104</v>
      </c>
      <c r="F66" s="4">
        <v>15</v>
      </c>
      <c r="G66" s="4" t="s">
        <v>1105</v>
      </c>
      <c r="H66" s="4">
        <v>15</v>
      </c>
      <c r="I66" s="4" t="s">
        <v>1106</v>
      </c>
      <c r="L66" t="s">
        <v>3242</v>
      </c>
      <c r="M66">
        <v>87</v>
      </c>
    </row>
    <row r="67" spans="1:15" ht="15.75" thickBot="1" x14ac:dyDescent="0.3">
      <c r="A67" s="4" t="s">
        <v>2652</v>
      </c>
      <c r="B67" s="4">
        <v>12</v>
      </c>
      <c r="C67" s="4" t="s">
        <v>301</v>
      </c>
      <c r="D67" s="4">
        <v>10</v>
      </c>
      <c r="E67" s="4" t="s">
        <v>301</v>
      </c>
      <c r="F67" s="4">
        <v>15</v>
      </c>
      <c r="G67" s="4" t="s">
        <v>301</v>
      </c>
      <c r="H67" s="4">
        <v>17</v>
      </c>
      <c r="I67" s="4" t="s">
        <v>301</v>
      </c>
      <c r="L67" t="s">
        <v>3243</v>
      </c>
      <c r="M67">
        <v>99</v>
      </c>
    </row>
    <row r="68" spans="1:15" ht="15.75" thickBot="1" x14ac:dyDescent="0.3">
      <c r="A68" s="4" t="s">
        <v>2679</v>
      </c>
      <c r="B68" s="4">
        <v>18</v>
      </c>
      <c r="C68" s="4">
        <v>18</v>
      </c>
      <c r="D68" s="4">
        <v>19</v>
      </c>
      <c r="E68" s="4">
        <v>19</v>
      </c>
      <c r="F68" s="4">
        <v>17</v>
      </c>
      <c r="G68" s="4">
        <v>17</v>
      </c>
      <c r="H68" s="4">
        <v>18</v>
      </c>
      <c r="I68" s="4">
        <v>18</v>
      </c>
      <c r="K68" s="61" t="s">
        <v>3059</v>
      </c>
      <c r="L68" s="60" t="s">
        <v>3191</v>
      </c>
      <c r="M68" s="60">
        <v>63</v>
      </c>
      <c r="N68" s="60" t="s">
        <v>64</v>
      </c>
      <c r="O68" s="60" t="s">
        <v>3252</v>
      </c>
    </row>
    <row r="69" spans="1:15" ht="15.75" thickBot="1" x14ac:dyDescent="0.3">
      <c r="A69" s="4" t="s">
        <v>2693</v>
      </c>
      <c r="B69" s="4">
        <v>15</v>
      </c>
      <c r="C69" s="4" t="s">
        <v>549</v>
      </c>
      <c r="D69" s="4">
        <v>14</v>
      </c>
      <c r="E69" s="4" t="s">
        <v>549</v>
      </c>
      <c r="F69" s="4">
        <v>16</v>
      </c>
      <c r="G69" s="4" t="s">
        <v>549</v>
      </c>
      <c r="H69" s="4">
        <v>15</v>
      </c>
      <c r="I69" s="4" t="s">
        <v>549</v>
      </c>
      <c r="L69" t="s">
        <v>3188</v>
      </c>
      <c r="M69" s="63">
        <v>98101</v>
      </c>
      <c r="N69" t="s">
        <v>3170</v>
      </c>
      <c r="O69" t="s">
        <v>3253</v>
      </c>
    </row>
    <row r="70" spans="1:15" ht="75.75" thickBot="1" x14ac:dyDescent="0.3">
      <c r="A70" s="4" t="s">
        <v>2674</v>
      </c>
      <c r="B70" s="4">
        <v>16</v>
      </c>
      <c r="C70" s="51" t="s">
        <v>3128</v>
      </c>
      <c r="D70" s="4">
        <v>15</v>
      </c>
      <c r="E70" s="55" t="s">
        <v>1010</v>
      </c>
      <c r="F70" s="4">
        <v>1</v>
      </c>
      <c r="G70" s="55" t="s">
        <v>1011</v>
      </c>
      <c r="H70" s="4">
        <v>14</v>
      </c>
      <c r="I70" s="55" t="s">
        <v>1012</v>
      </c>
      <c r="N70" t="s">
        <v>3251</v>
      </c>
      <c r="O70" t="s">
        <v>3254</v>
      </c>
    </row>
    <row r="71" spans="1:15" ht="75.75" thickBot="1" x14ac:dyDescent="0.3">
      <c r="A71" s="4" t="s">
        <v>2677</v>
      </c>
      <c r="B71" s="4">
        <v>12</v>
      </c>
      <c r="C71" s="52" t="s">
        <v>1049</v>
      </c>
      <c r="D71" s="4">
        <v>5</v>
      </c>
      <c r="E71" s="55" t="s">
        <v>1050</v>
      </c>
      <c r="F71" s="4">
        <v>20</v>
      </c>
      <c r="G71" s="4" t="s">
        <v>1051</v>
      </c>
      <c r="H71" s="4">
        <v>15</v>
      </c>
      <c r="I71" s="55" t="s">
        <v>1052</v>
      </c>
    </row>
    <row r="72" spans="1:15" ht="165.75" thickBot="1" x14ac:dyDescent="0.3">
      <c r="A72" s="4" t="s">
        <v>2664</v>
      </c>
      <c r="B72" s="4">
        <v>10</v>
      </c>
      <c r="C72" s="4" t="s">
        <v>897</v>
      </c>
      <c r="D72" s="4">
        <v>20</v>
      </c>
      <c r="E72" s="51" t="s">
        <v>898</v>
      </c>
      <c r="F72" s="4">
        <v>10</v>
      </c>
      <c r="G72" s="51" t="s">
        <v>899</v>
      </c>
      <c r="H72" s="4">
        <v>15</v>
      </c>
      <c r="I72" s="58" t="s">
        <v>900</v>
      </c>
    </row>
    <row r="73" spans="1:15" ht="90.75" thickBot="1" x14ac:dyDescent="0.3">
      <c r="A73" s="4" t="s">
        <v>2672</v>
      </c>
      <c r="B73" s="4">
        <v>12</v>
      </c>
      <c r="C73" s="4" t="s">
        <v>3129</v>
      </c>
      <c r="D73" s="4">
        <v>12</v>
      </c>
      <c r="E73" s="51" t="s">
        <v>996</v>
      </c>
      <c r="F73" s="4">
        <v>15</v>
      </c>
      <c r="G73" s="4" t="s">
        <v>997</v>
      </c>
      <c r="H73" s="4">
        <v>12</v>
      </c>
      <c r="I73" s="4" t="s">
        <v>998</v>
      </c>
    </row>
    <row r="74" spans="1:15" ht="45.75" thickBot="1" x14ac:dyDescent="0.3">
      <c r="A74" s="4" t="s">
        <v>2711</v>
      </c>
      <c r="B74" s="4">
        <v>20</v>
      </c>
      <c r="C74" s="55" t="s">
        <v>1388</v>
      </c>
      <c r="D74" s="4">
        <v>15</v>
      </c>
      <c r="E74" s="51" t="s">
        <v>1389</v>
      </c>
      <c r="F74" s="4">
        <v>1</v>
      </c>
      <c r="G74" s="4" t="s">
        <v>1390</v>
      </c>
      <c r="H74" s="4">
        <v>18</v>
      </c>
      <c r="I74" s="4" t="s">
        <v>1391</v>
      </c>
    </row>
    <row r="75" spans="1:15" ht="30.75" thickBot="1" x14ac:dyDescent="0.3">
      <c r="A75" s="4" t="s">
        <v>2699</v>
      </c>
      <c r="B75" s="4">
        <v>20</v>
      </c>
      <c r="C75" s="4" t="s">
        <v>1240</v>
      </c>
      <c r="D75" s="4">
        <v>20</v>
      </c>
      <c r="E75" s="4" t="s">
        <v>1241</v>
      </c>
      <c r="F75" s="4">
        <v>10</v>
      </c>
      <c r="G75" s="4" t="s">
        <v>1242</v>
      </c>
      <c r="H75" s="4">
        <v>12</v>
      </c>
      <c r="I75" s="4" t="s">
        <v>1243</v>
      </c>
    </row>
    <row r="76" spans="1:15" ht="75.75" thickBot="1" x14ac:dyDescent="0.3">
      <c r="A76" s="4" t="s">
        <v>2708</v>
      </c>
      <c r="B76" s="4">
        <v>16</v>
      </c>
      <c r="C76" s="51" t="s">
        <v>1348</v>
      </c>
      <c r="D76" s="4">
        <v>18</v>
      </c>
      <c r="E76" s="51" t="s">
        <v>1349</v>
      </c>
      <c r="F76" s="4">
        <v>2</v>
      </c>
      <c r="G76" s="58" t="s">
        <v>1350</v>
      </c>
      <c r="H76" s="4">
        <v>18</v>
      </c>
      <c r="I76" s="58" t="s">
        <v>1351</v>
      </c>
    </row>
    <row r="77" spans="1:15" ht="409.6" thickBot="1" x14ac:dyDescent="0.3">
      <c r="A77" s="4" t="s">
        <v>2659</v>
      </c>
      <c r="B77" s="4">
        <v>18</v>
      </c>
      <c r="C77" s="51" t="s">
        <v>3154</v>
      </c>
      <c r="D77" s="4">
        <v>20</v>
      </c>
      <c r="E77" s="51" t="s">
        <v>843</v>
      </c>
      <c r="F77" s="4">
        <v>5</v>
      </c>
      <c r="G77" s="58" t="s">
        <v>844</v>
      </c>
      <c r="H77" s="4">
        <v>18</v>
      </c>
      <c r="I77" s="58" t="s">
        <v>845</v>
      </c>
    </row>
    <row r="78" spans="1:15" ht="375.75" thickBot="1" x14ac:dyDescent="0.3">
      <c r="A78" s="4" t="s">
        <v>2701</v>
      </c>
      <c r="B78" s="4">
        <v>15</v>
      </c>
      <c r="C78" s="51" t="s">
        <v>1264</v>
      </c>
      <c r="D78" s="4">
        <v>19</v>
      </c>
      <c r="E78" s="51" t="s">
        <v>1265</v>
      </c>
      <c r="F78" s="4">
        <v>5</v>
      </c>
      <c r="G78" s="51" t="s">
        <v>1266</v>
      </c>
      <c r="H78" s="4">
        <v>18</v>
      </c>
      <c r="I78" s="55" t="s">
        <v>1267</v>
      </c>
    </row>
    <row r="79" spans="1:15" ht="90.75" thickBot="1" x14ac:dyDescent="0.3">
      <c r="A79" s="4" t="s">
        <v>2696</v>
      </c>
      <c r="B79" s="4">
        <v>15</v>
      </c>
      <c r="C79" s="55" t="s">
        <v>1203</v>
      </c>
      <c r="D79" s="4">
        <v>18</v>
      </c>
      <c r="E79" s="55" t="s">
        <v>1204</v>
      </c>
      <c r="F79" s="4">
        <v>3</v>
      </c>
      <c r="G79" s="55" t="s">
        <v>1205</v>
      </c>
      <c r="H79" s="4">
        <v>20</v>
      </c>
      <c r="I79" s="55" t="s">
        <v>1206</v>
      </c>
    </row>
    <row r="80" spans="1:15" ht="15.75" thickBot="1" x14ac:dyDescent="0.3">
      <c r="A80" s="4" t="s">
        <v>2654</v>
      </c>
      <c r="B80" s="4">
        <v>15</v>
      </c>
      <c r="C80" s="55" t="s">
        <v>779</v>
      </c>
      <c r="D80" s="55">
        <v>15</v>
      </c>
      <c r="E80" s="55" t="s">
        <v>779</v>
      </c>
      <c r="F80" s="55">
        <v>16</v>
      </c>
      <c r="G80" s="55" t="s">
        <v>779</v>
      </c>
      <c r="H80" s="55">
        <v>17</v>
      </c>
      <c r="I80" s="55" t="s">
        <v>779</v>
      </c>
    </row>
    <row r="81" spans="1:9" ht="225.75" thickBot="1" x14ac:dyDescent="0.3">
      <c r="A81" s="4" t="s">
        <v>2697</v>
      </c>
      <c r="B81" s="4">
        <v>11</v>
      </c>
      <c r="C81" s="51" t="s">
        <v>1216</v>
      </c>
      <c r="D81" s="4">
        <v>12</v>
      </c>
      <c r="E81" s="51" t="s">
        <v>1217</v>
      </c>
      <c r="F81" s="4">
        <v>1</v>
      </c>
      <c r="G81" s="55" t="s">
        <v>1218</v>
      </c>
      <c r="H81" s="4">
        <v>15</v>
      </c>
      <c r="I81" s="55" t="s">
        <v>1219</v>
      </c>
    </row>
    <row r="82" spans="1:9" ht="45.75" thickBot="1" x14ac:dyDescent="0.3">
      <c r="A82" s="4" t="s">
        <v>2687</v>
      </c>
      <c r="B82" s="4">
        <v>11</v>
      </c>
      <c r="C82" s="55" t="s">
        <v>64</v>
      </c>
      <c r="D82" s="4">
        <v>3</v>
      </c>
      <c r="E82" s="4" t="s">
        <v>1132</v>
      </c>
      <c r="F82" s="4">
        <v>1</v>
      </c>
      <c r="G82" s="4" t="s">
        <v>1133</v>
      </c>
      <c r="H82" s="4">
        <v>20</v>
      </c>
      <c r="I82" s="4" t="s">
        <v>1134</v>
      </c>
    </row>
    <row r="83" spans="1:9" ht="60.75" thickBot="1" x14ac:dyDescent="0.3">
      <c r="A83" s="4" t="s">
        <v>2691</v>
      </c>
      <c r="B83" s="4">
        <v>6</v>
      </c>
      <c r="C83" s="55" t="s">
        <v>1158</v>
      </c>
      <c r="D83" s="4">
        <v>1</v>
      </c>
      <c r="E83" s="55" t="s">
        <v>1159</v>
      </c>
      <c r="F83" s="4">
        <v>1</v>
      </c>
      <c r="G83" s="55" t="s">
        <v>1160</v>
      </c>
      <c r="H83" s="4">
        <v>18</v>
      </c>
      <c r="I83" s="55" t="s">
        <v>1161</v>
      </c>
    </row>
    <row r="84" spans="1:9" ht="30.75" thickBot="1" x14ac:dyDescent="0.3">
      <c r="A84" s="4" t="s">
        <v>2656</v>
      </c>
      <c r="B84" s="4">
        <v>1</v>
      </c>
      <c r="C84" s="55" t="s">
        <v>805</v>
      </c>
      <c r="D84" s="55">
        <v>1</v>
      </c>
      <c r="E84" s="55" t="s">
        <v>805</v>
      </c>
      <c r="F84" s="55">
        <v>1</v>
      </c>
      <c r="G84" s="55" t="s">
        <v>806</v>
      </c>
      <c r="H84" s="55">
        <v>1</v>
      </c>
      <c r="I84" s="55" t="s">
        <v>807</v>
      </c>
    </row>
    <row r="85" spans="1:9" ht="120.75" thickBot="1" x14ac:dyDescent="0.3">
      <c r="A85" s="4" t="s">
        <v>2668</v>
      </c>
      <c r="B85" s="4">
        <v>12</v>
      </c>
      <c r="C85" s="55" t="s">
        <v>949</v>
      </c>
      <c r="D85" s="55">
        <v>5</v>
      </c>
      <c r="E85" s="55" t="s">
        <v>950</v>
      </c>
      <c r="F85" s="55">
        <v>2</v>
      </c>
      <c r="G85" s="55" t="s">
        <v>951</v>
      </c>
      <c r="H85" s="55">
        <v>18</v>
      </c>
      <c r="I85" s="55" t="s">
        <v>952</v>
      </c>
    </row>
    <row r="86" spans="1:9" ht="90.75" thickBot="1" x14ac:dyDescent="0.3">
      <c r="A86" s="4" t="s">
        <v>2657</v>
      </c>
      <c r="B86" s="4">
        <v>20</v>
      </c>
      <c r="C86" s="4" t="s">
        <v>816</v>
      </c>
      <c r="D86" s="4">
        <v>20</v>
      </c>
      <c r="E86" s="4" t="s">
        <v>817</v>
      </c>
      <c r="F86" s="4">
        <v>1</v>
      </c>
      <c r="G86" s="55" t="s">
        <v>818</v>
      </c>
      <c r="H86" s="4">
        <v>20</v>
      </c>
      <c r="I86" s="55" t="s">
        <v>819</v>
      </c>
    </row>
    <row r="87" spans="1:9" ht="120.75" thickBot="1" x14ac:dyDescent="0.3">
      <c r="A87" s="4" t="s">
        <v>2692</v>
      </c>
      <c r="B87" s="4">
        <v>15</v>
      </c>
      <c r="C87" s="51" t="s">
        <v>1171</v>
      </c>
      <c r="D87" s="4">
        <v>10</v>
      </c>
      <c r="E87" s="4" t="s">
        <v>1172</v>
      </c>
      <c r="F87" s="4">
        <v>13</v>
      </c>
      <c r="G87" s="51" t="s">
        <v>1173</v>
      </c>
      <c r="H87" s="4">
        <v>10</v>
      </c>
      <c r="I87" s="4" t="s">
        <v>1174</v>
      </c>
    </row>
    <row r="88" spans="1:9" ht="60.75" thickBot="1" x14ac:dyDescent="0.3">
      <c r="A88" s="4" t="s">
        <v>2681</v>
      </c>
      <c r="B88" s="4">
        <v>1</v>
      </c>
      <c r="C88" s="4" t="s">
        <v>1078</v>
      </c>
      <c r="D88" s="4">
        <v>20</v>
      </c>
      <c r="E88" s="4" t="s">
        <v>1079</v>
      </c>
      <c r="F88" s="4">
        <v>1</v>
      </c>
      <c r="G88" s="4" t="s">
        <v>1080</v>
      </c>
      <c r="H88" s="4">
        <v>20</v>
      </c>
      <c r="I88" s="4" t="s">
        <v>1081</v>
      </c>
    </row>
    <row r="89" spans="1:9" ht="75.75" thickBot="1" x14ac:dyDescent="0.3">
      <c r="A89" s="4" t="s">
        <v>2658</v>
      </c>
      <c r="B89" s="4">
        <v>12</v>
      </c>
      <c r="C89" s="55" t="s">
        <v>830</v>
      </c>
      <c r="D89" s="4">
        <v>10</v>
      </c>
      <c r="E89" s="55" t="s">
        <v>831</v>
      </c>
      <c r="F89" s="4">
        <v>1</v>
      </c>
      <c r="G89" s="55" t="s">
        <v>832</v>
      </c>
      <c r="H89" s="4">
        <v>15</v>
      </c>
      <c r="I89" s="55" t="s">
        <v>833</v>
      </c>
    </row>
    <row r="90" spans="1:9" ht="30.75" thickBot="1" x14ac:dyDescent="0.3">
      <c r="A90" s="4" t="s">
        <v>2700</v>
      </c>
      <c r="B90" s="4">
        <v>1</v>
      </c>
      <c r="C90" s="55" t="s">
        <v>1252</v>
      </c>
      <c r="D90" s="4">
        <v>20</v>
      </c>
      <c r="E90" s="4" t="s">
        <v>1253</v>
      </c>
      <c r="F90" s="4">
        <v>1</v>
      </c>
      <c r="G90" s="55" t="s">
        <v>1254</v>
      </c>
      <c r="H90" s="4">
        <v>20</v>
      </c>
      <c r="I90" s="55" t="s">
        <v>1255</v>
      </c>
    </row>
    <row r="91" spans="1:9" ht="60.75" thickBot="1" x14ac:dyDescent="0.3">
      <c r="A91" s="4" t="s">
        <v>2705</v>
      </c>
      <c r="B91" s="4">
        <v>12</v>
      </c>
      <c r="C91" s="51" t="s">
        <v>1309</v>
      </c>
      <c r="D91" s="4">
        <v>15</v>
      </c>
      <c r="E91" s="4" t="s">
        <v>1310</v>
      </c>
      <c r="F91" s="4">
        <v>16</v>
      </c>
      <c r="G91" s="51" t="s">
        <v>1311</v>
      </c>
      <c r="H91" s="4">
        <v>16</v>
      </c>
      <c r="I91" s="55" t="s">
        <v>1312</v>
      </c>
    </row>
    <row r="92" spans="1:9" ht="120.75" thickBot="1" x14ac:dyDescent="0.3">
      <c r="A92" s="4" t="s">
        <v>2669</v>
      </c>
      <c r="B92" s="4">
        <v>10</v>
      </c>
      <c r="C92" s="55" t="s">
        <v>963</v>
      </c>
      <c r="D92" s="4">
        <v>15</v>
      </c>
      <c r="E92" s="55" t="s">
        <v>964</v>
      </c>
      <c r="F92" s="4">
        <v>5</v>
      </c>
      <c r="G92" s="4" t="s">
        <v>965</v>
      </c>
      <c r="H92" s="4">
        <v>12</v>
      </c>
      <c r="I92" s="55" t="s">
        <v>966</v>
      </c>
    </row>
    <row r="93" spans="1:9" ht="90.75" thickBot="1" x14ac:dyDescent="0.3">
      <c r="A93" s="4" t="s">
        <v>2667</v>
      </c>
      <c r="B93" s="4">
        <v>10</v>
      </c>
      <c r="C93" s="51" t="s">
        <v>936</v>
      </c>
      <c r="D93" s="4">
        <v>10</v>
      </c>
      <c r="E93" s="51" t="s">
        <v>937</v>
      </c>
      <c r="F93" s="4">
        <v>1</v>
      </c>
      <c r="G93" s="55" t="s">
        <v>938</v>
      </c>
      <c r="H93" s="4">
        <v>12</v>
      </c>
      <c r="I93" s="55" t="s">
        <v>939</v>
      </c>
    </row>
    <row r="94" spans="1:9" ht="135.75" thickBot="1" x14ac:dyDescent="0.3">
      <c r="A94" s="4" t="s">
        <v>2671</v>
      </c>
      <c r="B94" s="4">
        <v>5</v>
      </c>
      <c r="C94" s="55" t="s">
        <v>984</v>
      </c>
      <c r="D94" s="4">
        <v>5</v>
      </c>
      <c r="E94" s="4" t="s">
        <v>985</v>
      </c>
      <c r="F94" s="4">
        <v>1</v>
      </c>
      <c r="G94" s="55" t="s">
        <v>986</v>
      </c>
      <c r="H94" s="4">
        <v>10</v>
      </c>
      <c r="I94" s="55" t="s">
        <v>987</v>
      </c>
    </row>
    <row r="95" spans="1:9" ht="165.75" thickBot="1" x14ac:dyDescent="0.3">
      <c r="A95" s="4" t="s">
        <v>2661</v>
      </c>
      <c r="B95" s="4">
        <v>15</v>
      </c>
      <c r="C95" s="51" t="s">
        <v>870</v>
      </c>
      <c r="D95" s="4">
        <v>15</v>
      </c>
      <c r="E95" s="51" t="s">
        <v>871</v>
      </c>
      <c r="F95" s="4">
        <v>5</v>
      </c>
      <c r="G95" s="55" t="s">
        <v>872</v>
      </c>
      <c r="H95" s="4">
        <v>15</v>
      </c>
      <c r="I95" s="55" t="s">
        <v>873</v>
      </c>
    </row>
    <row r="96" spans="1:9" ht="315.75" thickBot="1" x14ac:dyDescent="0.3">
      <c r="A96" s="4" t="s">
        <v>2678</v>
      </c>
      <c r="B96" s="4">
        <v>15</v>
      </c>
      <c r="C96" s="55" t="s">
        <v>1063</v>
      </c>
      <c r="D96" s="4">
        <v>18</v>
      </c>
      <c r="E96" s="4" t="s">
        <v>1063</v>
      </c>
      <c r="F96" s="4">
        <v>1</v>
      </c>
      <c r="G96" s="4" t="s">
        <v>549</v>
      </c>
      <c r="H96" s="4">
        <v>18</v>
      </c>
      <c r="I96" s="55" t="s">
        <v>1064</v>
      </c>
    </row>
    <row r="97" spans="1:15" ht="180.75" thickBot="1" x14ac:dyDescent="0.3">
      <c r="A97" s="4" t="s">
        <v>2675</v>
      </c>
      <c r="B97" s="4">
        <v>9</v>
      </c>
      <c r="C97" s="4" t="s">
        <v>1024</v>
      </c>
      <c r="D97" s="4">
        <v>6</v>
      </c>
      <c r="E97" s="51" t="s">
        <v>1025</v>
      </c>
      <c r="F97" s="4">
        <v>5</v>
      </c>
      <c r="G97" s="51" t="s">
        <v>1026</v>
      </c>
      <c r="H97" s="4">
        <v>5</v>
      </c>
      <c r="I97" s="4" t="s">
        <v>1027</v>
      </c>
    </row>
    <row r="98" spans="1:15" ht="135.75" thickBot="1" x14ac:dyDescent="0.3">
      <c r="A98" s="4" t="s">
        <v>2710</v>
      </c>
      <c r="B98" s="4">
        <v>8</v>
      </c>
      <c r="C98" s="55" t="s">
        <v>1375</v>
      </c>
      <c r="D98" s="4">
        <v>7</v>
      </c>
      <c r="E98" s="55" t="s">
        <v>1376</v>
      </c>
      <c r="F98" s="4">
        <v>1</v>
      </c>
      <c r="G98" s="55" t="s">
        <v>1377</v>
      </c>
      <c r="H98" s="4">
        <v>1</v>
      </c>
      <c r="I98" s="51" t="s">
        <v>1378</v>
      </c>
    </row>
    <row r="99" spans="1:15" ht="180.75" thickBot="1" x14ac:dyDescent="0.3">
      <c r="A99" s="4" t="s">
        <v>2694</v>
      </c>
      <c r="B99" s="4">
        <v>12</v>
      </c>
      <c r="C99" s="55" t="s">
        <v>1188</v>
      </c>
      <c r="D99" s="4">
        <v>10</v>
      </c>
      <c r="E99" s="51" t="s">
        <v>1189</v>
      </c>
      <c r="F99" s="4">
        <v>8</v>
      </c>
      <c r="G99" s="51" t="s">
        <v>1190</v>
      </c>
      <c r="H99" s="4">
        <v>15</v>
      </c>
      <c r="I99" s="55" t="s">
        <v>1191</v>
      </c>
    </row>
    <row r="100" spans="1:15" ht="120.75" thickBot="1" x14ac:dyDescent="0.3">
      <c r="A100" s="4" t="s">
        <v>2670</v>
      </c>
      <c r="B100" s="4">
        <v>12</v>
      </c>
      <c r="C100" s="57" t="s">
        <v>976</v>
      </c>
      <c r="D100" s="4">
        <v>12</v>
      </c>
      <c r="E100" s="4" t="s">
        <v>976</v>
      </c>
      <c r="F100" s="4">
        <v>12</v>
      </c>
      <c r="G100" s="4" t="s">
        <v>976</v>
      </c>
      <c r="H100" s="4">
        <v>12</v>
      </c>
      <c r="I100" s="4" t="s">
        <v>976</v>
      </c>
    </row>
    <row r="101" spans="1:15" ht="90.75" thickBot="1" x14ac:dyDescent="0.3">
      <c r="A101" s="4" t="s">
        <v>2665</v>
      </c>
      <c r="B101" s="4">
        <v>3</v>
      </c>
      <c r="C101" s="55" t="s">
        <v>910</v>
      </c>
      <c r="D101" s="4">
        <v>1</v>
      </c>
      <c r="E101" s="55" t="s">
        <v>911</v>
      </c>
      <c r="F101" s="4">
        <v>5</v>
      </c>
      <c r="G101" s="55" t="s">
        <v>912</v>
      </c>
      <c r="H101" s="4">
        <v>5</v>
      </c>
      <c r="I101" s="51" t="s">
        <v>913</v>
      </c>
    </row>
    <row r="102" spans="1:15" ht="75.75" thickBot="1" x14ac:dyDescent="0.3">
      <c r="A102" s="4" t="s">
        <v>2662</v>
      </c>
      <c r="B102" s="4">
        <v>6</v>
      </c>
      <c r="C102" s="55" t="s">
        <v>882</v>
      </c>
      <c r="D102" s="4">
        <v>5</v>
      </c>
      <c r="E102" s="55" t="s">
        <v>883</v>
      </c>
      <c r="F102" s="4">
        <v>1</v>
      </c>
      <c r="G102" s="55" t="s">
        <v>884</v>
      </c>
      <c r="H102" s="4">
        <v>18</v>
      </c>
      <c r="I102" s="55" t="s">
        <v>885</v>
      </c>
    </row>
    <row r="103" spans="1:15" ht="120.75" thickBot="1" x14ac:dyDescent="0.3">
      <c r="A103" s="4" t="s">
        <v>2666</v>
      </c>
      <c r="B103" s="4">
        <v>5</v>
      </c>
      <c r="C103" s="55" t="s">
        <v>922</v>
      </c>
      <c r="D103" s="55">
        <v>7</v>
      </c>
      <c r="E103" s="55" t="s">
        <v>923</v>
      </c>
      <c r="F103" s="55">
        <v>2</v>
      </c>
      <c r="G103" s="55" t="s">
        <v>924</v>
      </c>
      <c r="H103" s="55">
        <v>16</v>
      </c>
      <c r="I103" s="55" t="s">
        <v>925</v>
      </c>
    </row>
    <row r="104" spans="1:15" ht="30.75" thickBot="1" x14ac:dyDescent="0.3">
      <c r="A104" s="4" t="s">
        <v>2712</v>
      </c>
      <c r="B104" s="4">
        <v>15</v>
      </c>
      <c r="C104" s="51" t="s">
        <v>1399</v>
      </c>
      <c r="D104" s="51">
        <v>18</v>
      </c>
      <c r="E104" s="51" t="s">
        <v>1400</v>
      </c>
      <c r="F104" s="4">
        <v>2</v>
      </c>
      <c r="G104" s="55" t="s">
        <v>134</v>
      </c>
      <c r="H104" s="55">
        <v>19</v>
      </c>
      <c r="I104" s="55" t="s">
        <v>1401</v>
      </c>
    </row>
    <row r="105" spans="1:15" ht="255.75" thickBot="1" x14ac:dyDescent="0.3">
      <c r="A105" s="4" t="s">
        <v>2709</v>
      </c>
      <c r="B105" s="4">
        <v>12</v>
      </c>
      <c r="C105" s="51" t="s">
        <v>1361</v>
      </c>
      <c r="D105" s="4">
        <v>8</v>
      </c>
      <c r="E105" s="55" t="s">
        <v>1362</v>
      </c>
      <c r="F105" s="4">
        <v>1</v>
      </c>
      <c r="G105" s="55" t="s">
        <v>1363</v>
      </c>
      <c r="H105" s="55">
        <v>18</v>
      </c>
      <c r="I105" s="55" t="s">
        <v>1364</v>
      </c>
    </row>
    <row r="106" spans="1:15" ht="60.75" thickBot="1" x14ac:dyDescent="0.3">
      <c r="A106" s="4" t="s">
        <v>2698</v>
      </c>
      <c r="B106" s="4">
        <v>15</v>
      </c>
      <c r="C106" s="51" t="s">
        <v>1227</v>
      </c>
      <c r="D106" s="4">
        <v>20</v>
      </c>
      <c r="E106" s="51" t="s">
        <v>1228</v>
      </c>
      <c r="F106" s="4">
        <v>1</v>
      </c>
      <c r="G106" s="55" t="s">
        <v>1229</v>
      </c>
      <c r="H106" s="4">
        <v>20</v>
      </c>
      <c r="I106" s="55" t="s">
        <v>1230</v>
      </c>
    </row>
    <row r="107" spans="1:15" ht="15.75" thickBot="1" x14ac:dyDescent="0.3">
      <c r="A107" s="44" t="s">
        <v>2751</v>
      </c>
      <c r="B107" s="24">
        <v>15</v>
      </c>
      <c r="C107" s="24">
        <v>20</v>
      </c>
      <c r="D107" s="24">
        <v>15</v>
      </c>
      <c r="E107" s="24">
        <v>15</v>
      </c>
      <c r="F107" s="24">
        <v>20</v>
      </c>
      <c r="G107" s="24">
        <v>15</v>
      </c>
      <c r="H107" s="24">
        <v>15</v>
      </c>
      <c r="I107" s="24">
        <v>20</v>
      </c>
      <c r="K107" s="61" t="s">
        <v>3158</v>
      </c>
      <c r="L107" s="60" t="s">
        <v>3256</v>
      </c>
      <c r="M107" s="60">
        <v>113</v>
      </c>
      <c r="N107" s="60" t="s">
        <v>3260</v>
      </c>
      <c r="O107" s="63">
        <v>114115117</v>
      </c>
    </row>
    <row r="108" spans="1:15" ht="60.75" thickBot="1" x14ac:dyDescent="0.3">
      <c r="A108" s="44" t="s">
        <v>2784</v>
      </c>
      <c r="B108" s="24">
        <v>15</v>
      </c>
      <c r="C108" s="22" t="s">
        <v>1998</v>
      </c>
      <c r="D108" s="24">
        <v>15</v>
      </c>
      <c r="E108" s="22" t="s">
        <v>1999</v>
      </c>
      <c r="F108" s="22">
        <v>5</v>
      </c>
      <c r="G108" s="22" t="s">
        <v>1999</v>
      </c>
      <c r="H108" s="24">
        <v>15</v>
      </c>
      <c r="I108" s="22" t="s">
        <v>1999</v>
      </c>
      <c r="L108" t="s">
        <v>3257</v>
      </c>
      <c r="M108">
        <v>120</v>
      </c>
      <c r="N108" t="s">
        <v>3261</v>
      </c>
      <c r="O108" s="63">
        <v>121128</v>
      </c>
    </row>
    <row r="109" spans="1:15" ht="30.75" thickBot="1" x14ac:dyDescent="0.3">
      <c r="A109" s="44" t="s">
        <v>2716</v>
      </c>
      <c r="B109" s="24">
        <v>20</v>
      </c>
      <c r="C109" s="22" t="s">
        <v>1449</v>
      </c>
      <c r="D109" s="24">
        <v>5</v>
      </c>
      <c r="E109" s="22" t="s">
        <v>1450</v>
      </c>
      <c r="F109" s="24">
        <v>5</v>
      </c>
      <c r="G109" s="22" t="s">
        <v>1449</v>
      </c>
      <c r="H109" s="24">
        <v>19</v>
      </c>
      <c r="I109" s="22" t="s">
        <v>1450</v>
      </c>
      <c r="L109" t="s">
        <v>3258</v>
      </c>
      <c r="M109">
        <v>130</v>
      </c>
    </row>
    <row r="110" spans="1:15" ht="30.75" thickBot="1" x14ac:dyDescent="0.3">
      <c r="A110" s="44" t="s">
        <v>2760</v>
      </c>
      <c r="B110" s="24">
        <v>14</v>
      </c>
      <c r="C110" s="22" t="s">
        <v>1788</v>
      </c>
      <c r="D110" s="24">
        <v>1</v>
      </c>
      <c r="E110" s="22" t="s">
        <v>1789</v>
      </c>
      <c r="F110" s="24">
        <v>1</v>
      </c>
      <c r="G110" s="22" t="s">
        <v>85</v>
      </c>
      <c r="H110" s="24">
        <v>12</v>
      </c>
      <c r="I110" s="22" t="s">
        <v>1790</v>
      </c>
      <c r="L110" t="s">
        <v>3259</v>
      </c>
      <c r="M110" s="63">
        <v>1.34136138139141E+23</v>
      </c>
    </row>
    <row r="111" spans="1:15" ht="15.75" thickBot="1" x14ac:dyDescent="0.3">
      <c r="A111" s="44" t="s">
        <v>2773</v>
      </c>
      <c r="B111" s="24">
        <v>15</v>
      </c>
      <c r="C111" s="22" t="s">
        <v>779</v>
      </c>
      <c r="D111" s="24">
        <v>12</v>
      </c>
      <c r="E111" s="22" t="s">
        <v>779</v>
      </c>
      <c r="F111" s="24">
        <v>13</v>
      </c>
      <c r="G111" s="22" t="s">
        <v>1909</v>
      </c>
      <c r="H111" s="24">
        <v>18</v>
      </c>
      <c r="I111" s="22" t="s">
        <v>1601</v>
      </c>
      <c r="K111" s="61" t="s">
        <v>3057</v>
      </c>
      <c r="L111" s="60" t="s">
        <v>3262</v>
      </c>
      <c r="M111" s="68">
        <v>113139141149166</v>
      </c>
      <c r="N111" s="60" t="s">
        <v>3180</v>
      </c>
      <c r="O111" s="68">
        <v>114115117149</v>
      </c>
    </row>
    <row r="112" spans="1:15" ht="15.75" thickBot="1" x14ac:dyDescent="0.3">
      <c r="A112" s="44" t="s">
        <v>2786</v>
      </c>
      <c r="B112" s="24">
        <v>10</v>
      </c>
      <c r="C112" s="24">
        <v>80</v>
      </c>
      <c r="D112" s="24">
        <v>15</v>
      </c>
      <c r="E112" s="24">
        <v>70</v>
      </c>
      <c r="F112" s="24">
        <v>10</v>
      </c>
      <c r="G112" s="24">
        <v>65</v>
      </c>
      <c r="H112" s="24">
        <v>15</v>
      </c>
      <c r="I112" s="24">
        <v>70</v>
      </c>
      <c r="L112" t="s">
        <v>3263</v>
      </c>
      <c r="M112">
        <v>134</v>
      </c>
      <c r="N112" t="s">
        <v>3265</v>
      </c>
      <c r="O112" s="63">
        <v>121128</v>
      </c>
    </row>
    <row r="113" spans="1:15" ht="90.75" thickBot="1" x14ac:dyDescent="0.3">
      <c r="A113" s="44" t="s">
        <v>2774</v>
      </c>
      <c r="B113" s="24">
        <v>20</v>
      </c>
      <c r="C113" s="64" t="s">
        <v>1919</v>
      </c>
      <c r="D113" s="24">
        <v>20</v>
      </c>
      <c r="E113" s="64" t="s">
        <v>1920</v>
      </c>
      <c r="F113" s="24">
        <v>1</v>
      </c>
      <c r="G113" s="66" t="s">
        <v>1921</v>
      </c>
      <c r="H113" s="67">
        <v>20</v>
      </c>
      <c r="I113" s="66" t="s">
        <v>1922</v>
      </c>
      <c r="L113" t="s">
        <v>3264</v>
      </c>
      <c r="M113" s="63">
        <v>136138</v>
      </c>
      <c r="N113" t="s">
        <v>3266</v>
      </c>
      <c r="O113">
        <v>130</v>
      </c>
    </row>
    <row r="114" spans="1:15" ht="120.75" thickBot="1" x14ac:dyDescent="0.3">
      <c r="A114" s="44" t="s">
        <v>2777</v>
      </c>
      <c r="B114" s="24">
        <v>10</v>
      </c>
      <c r="C114" s="22" t="s">
        <v>3255</v>
      </c>
      <c r="D114" s="24">
        <v>8</v>
      </c>
      <c r="E114" s="66" t="s">
        <v>1949</v>
      </c>
      <c r="F114" s="67">
        <v>3</v>
      </c>
      <c r="G114" s="66" t="s">
        <v>1950</v>
      </c>
      <c r="H114" s="67">
        <v>18</v>
      </c>
      <c r="I114" s="66" t="s">
        <v>1951</v>
      </c>
      <c r="K114" s="61" t="s">
        <v>3058</v>
      </c>
      <c r="L114" s="60" t="s">
        <v>2911</v>
      </c>
      <c r="M114" s="60">
        <v>134</v>
      </c>
      <c r="N114" s="60" t="s">
        <v>3247</v>
      </c>
      <c r="O114" s="68">
        <v>1.13114115117121E+23</v>
      </c>
    </row>
    <row r="115" spans="1:15" ht="105.75" thickBot="1" x14ac:dyDescent="0.3">
      <c r="A115" s="44" t="s">
        <v>2772</v>
      </c>
      <c r="B115" s="24">
        <v>10</v>
      </c>
      <c r="C115" s="66" t="s">
        <v>1896</v>
      </c>
      <c r="D115" s="67">
        <v>8</v>
      </c>
      <c r="E115" s="66" t="s">
        <v>1897</v>
      </c>
      <c r="F115" s="67">
        <v>3</v>
      </c>
      <c r="G115" s="66" t="s">
        <v>1898</v>
      </c>
      <c r="H115" s="67">
        <v>18</v>
      </c>
      <c r="I115" s="66" t="s">
        <v>1899</v>
      </c>
      <c r="L115" t="s">
        <v>3267</v>
      </c>
      <c r="M115" s="63">
        <v>136141</v>
      </c>
      <c r="N115" t="s">
        <v>825</v>
      </c>
      <c r="O115" s="63">
        <v>130138139</v>
      </c>
    </row>
    <row r="116" spans="1:15" ht="30.75" thickBot="1" x14ac:dyDescent="0.3">
      <c r="A116" s="44" t="s">
        <v>2739</v>
      </c>
      <c r="B116" s="24">
        <v>20</v>
      </c>
      <c r="C116" s="22" t="s">
        <v>1628</v>
      </c>
      <c r="D116" s="24">
        <v>19</v>
      </c>
      <c r="E116" s="22" t="s">
        <v>1629</v>
      </c>
      <c r="F116" s="24">
        <v>11</v>
      </c>
      <c r="G116" s="22" t="s">
        <v>1630</v>
      </c>
      <c r="H116" s="24">
        <v>20</v>
      </c>
      <c r="I116" s="22" t="s">
        <v>1631</v>
      </c>
      <c r="K116" s="61" t="s">
        <v>3059</v>
      </c>
      <c r="L116" s="60"/>
      <c r="M116" s="60"/>
      <c r="N116" s="60" t="s">
        <v>177</v>
      </c>
      <c r="O116" s="68">
        <v>1.13114115117121E+32</v>
      </c>
    </row>
    <row r="117" spans="1:15" ht="135.75" thickBot="1" x14ac:dyDescent="0.3">
      <c r="A117" s="44" t="s">
        <v>2776</v>
      </c>
      <c r="B117" s="24">
        <v>10</v>
      </c>
      <c r="C117" s="22" t="s">
        <v>1896</v>
      </c>
      <c r="D117" s="24">
        <v>8</v>
      </c>
      <c r="E117" s="22" t="s">
        <v>1937</v>
      </c>
      <c r="F117" s="24">
        <v>3</v>
      </c>
      <c r="G117" s="22" t="s">
        <v>1938</v>
      </c>
      <c r="H117" s="24">
        <v>18</v>
      </c>
      <c r="I117" s="22" t="s">
        <v>1939</v>
      </c>
      <c r="N117" t="s">
        <v>3268</v>
      </c>
      <c r="O117" s="63">
        <v>130141136138</v>
      </c>
    </row>
    <row r="118" spans="1:15" ht="15.75" thickBot="1" x14ac:dyDescent="0.3">
      <c r="A118" s="44" t="s">
        <v>2762</v>
      </c>
      <c r="B118" s="24">
        <v>15</v>
      </c>
      <c r="C118" s="24">
        <v>10010</v>
      </c>
      <c r="D118" s="24">
        <v>10</v>
      </c>
      <c r="E118" s="24">
        <v>10010</v>
      </c>
      <c r="F118" s="24">
        <v>10</v>
      </c>
      <c r="G118" s="24">
        <v>10</v>
      </c>
      <c r="H118" s="24">
        <v>10</v>
      </c>
      <c r="I118" s="24">
        <v>10</v>
      </c>
    </row>
    <row r="119" spans="1:15" ht="15.75" thickBot="1" x14ac:dyDescent="0.3">
      <c r="A119" s="44" t="s">
        <v>2748</v>
      </c>
      <c r="B119" s="24">
        <v>10</v>
      </c>
      <c r="C119" s="22" t="s">
        <v>1684</v>
      </c>
      <c r="D119" s="24">
        <v>15</v>
      </c>
      <c r="E119" s="22" t="s">
        <v>1685</v>
      </c>
      <c r="F119" s="24">
        <v>15</v>
      </c>
      <c r="G119" s="24">
        <v>15</v>
      </c>
      <c r="H119" s="24">
        <v>18</v>
      </c>
      <c r="I119" s="22" t="s">
        <v>1685</v>
      </c>
    </row>
    <row r="120" spans="1:15" ht="270.75" thickBot="1" x14ac:dyDescent="0.3">
      <c r="A120" s="44" t="s">
        <v>2752</v>
      </c>
      <c r="B120" s="24">
        <v>15</v>
      </c>
      <c r="C120" s="64" t="s">
        <v>1715</v>
      </c>
      <c r="D120" s="65">
        <v>12</v>
      </c>
      <c r="E120" s="64" t="s">
        <v>1716</v>
      </c>
      <c r="F120" s="65">
        <v>10</v>
      </c>
      <c r="G120" s="64" t="s">
        <v>1717</v>
      </c>
      <c r="H120" s="65">
        <v>8</v>
      </c>
      <c r="I120" s="64" t="s">
        <v>1718</v>
      </c>
    </row>
    <row r="121" spans="1:15" ht="30.75" thickBot="1" x14ac:dyDescent="0.3">
      <c r="A121" s="44" t="s">
        <v>2737</v>
      </c>
      <c r="B121" s="24">
        <v>15</v>
      </c>
      <c r="C121" s="66" t="s">
        <v>1602</v>
      </c>
      <c r="D121" s="67">
        <v>18</v>
      </c>
      <c r="E121" s="66" t="s">
        <v>1607</v>
      </c>
      <c r="F121" s="67">
        <v>10</v>
      </c>
      <c r="G121" s="66" t="s">
        <v>779</v>
      </c>
      <c r="H121" s="67">
        <v>17</v>
      </c>
      <c r="I121" s="66" t="s">
        <v>1608</v>
      </c>
    </row>
    <row r="122" spans="1:15" ht="15.75" thickBot="1" x14ac:dyDescent="0.3">
      <c r="A122" s="44" t="s">
        <v>2724</v>
      </c>
      <c r="B122" s="24">
        <v>20</v>
      </c>
      <c r="C122" s="24">
        <v>20</v>
      </c>
      <c r="D122" s="24">
        <v>10</v>
      </c>
      <c r="E122" s="24">
        <v>20</v>
      </c>
      <c r="F122" s="24">
        <v>10</v>
      </c>
      <c r="G122" s="24">
        <v>20</v>
      </c>
      <c r="H122" s="24">
        <v>10</v>
      </c>
      <c r="I122" s="24">
        <v>20</v>
      </c>
    </row>
    <row r="123" spans="1:15" ht="15.75" thickBot="1" x14ac:dyDescent="0.3">
      <c r="A123" s="44" t="s">
        <v>2775</v>
      </c>
      <c r="B123" s="24">
        <v>15</v>
      </c>
      <c r="C123" s="24">
        <v>20</v>
      </c>
      <c r="D123" s="24">
        <v>10</v>
      </c>
      <c r="E123" s="24">
        <v>20</v>
      </c>
      <c r="F123" s="24">
        <v>15</v>
      </c>
      <c r="G123" s="24">
        <v>15</v>
      </c>
      <c r="H123" s="24">
        <v>10</v>
      </c>
      <c r="I123" s="24">
        <v>10</v>
      </c>
    </row>
    <row r="124" spans="1:15" ht="15.75" thickBot="1" x14ac:dyDescent="0.3">
      <c r="A124" s="44" t="s">
        <v>2746</v>
      </c>
      <c r="B124" s="24">
        <v>2</v>
      </c>
      <c r="C124" s="24">
        <v>5</v>
      </c>
      <c r="D124" s="24">
        <v>20</v>
      </c>
      <c r="E124" s="24">
        <v>3</v>
      </c>
      <c r="F124" s="24">
        <v>2</v>
      </c>
      <c r="G124" s="24">
        <v>20</v>
      </c>
      <c r="H124" s="24">
        <v>1</v>
      </c>
      <c r="I124" s="24">
        <v>5</v>
      </c>
    </row>
    <row r="125" spans="1:15" ht="15.75" thickBot="1" x14ac:dyDescent="0.3">
      <c r="A125" s="44" t="s">
        <v>2728</v>
      </c>
      <c r="B125" s="24">
        <v>5</v>
      </c>
      <c r="C125" s="22" t="s">
        <v>1539</v>
      </c>
      <c r="D125" s="24">
        <v>6</v>
      </c>
      <c r="E125" s="24">
        <v>23</v>
      </c>
      <c r="F125" s="24">
        <v>6</v>
      </c>
      <c r="G125" s="24">
        <v>20</v>
      </c>
      <c r="H125" s="24">
        <v>10</v>
      </c>
      <c r="I125" s="22" t="s">
        <v>1539</v>
      </c>
    </row>
    <row r="126" spans="1:15" ht="15.75" thickBot="1" x14ac:dyDescent="0.3">
      <c r="A126" s="44" t="s">
        <v>2719</v>
      </c>
      <c r="B126" s="24">
        <v>11</v>
      </c>
      <c r="C126" s="24">
        <v>7</v>
      </c>
      <c r="D126" s="24">
        <v>10</v>
      </c>
      <c r="E126" s="24">
        <v>7</v>
      </c>
      <c r="F126" s="24">
        <v>11</v>
      </c>
      <c r="G126" s="24">
        <v>8</v>
      </c>
      <c r="H126" s="24">
        <v>4</v>
      </c>
      <c r="I126" s="24">
        <v>2</v>
      </c>
    </row>
    <row r="127" spans="1:15" ht="409.6" thickBot="1" x14ac:dyDescent="0.3">
      <c r="A127" s="44" t="s">
        <v>2742</v>
      </c>
      <c r="B127" s="24">
        <v>10</v>
      </c>
      <c r="C127" s="22" t="s">
        <v>1643</v>
      </c>
      <c r="D127" s="24">
        <v>2</v>
      </c>
      <c r="E127" s="22" t="s">
        <v>1644</v>
      </c>
      <c r="F127" s="24">
        <v>5</v>
      </c>
      <c r="G127" s="22" t="s">
        <v>63</v>
      </c>
      <c r="H127" s="24">
        <v>18</v>
      </c>
      <c r="I127" s="22" t="s">
        <v>1643</v>
      </c>
    </row>
    <row r="128" spans="1:15" ht="15.75" thickBot="1" x14ac:dyDescent="0.3">
      <c r="A128" s="44" t="s">
        <v>2763</v>
      </c>
      <c r="B128" s="24">
        <v>20</v>
      </c>
      <c r="C128" s="66" t="s">
        <v>1813</v>
      </c>
      <c r="D128" s="67">
        <v>20</v>
      </c>
      <c r="E128" s="66" t="s">
        <v>779</v>
      </c>
      <c r="F128" s="67">
        <v>18</v>
      </c>
      <c r="G128" s="66" t="s">
        <v>1814</v>
      </c>
      <c r="H128" s="67">
        <v>20</v>
      </c>
      <c r="I128" s="66" t="s">
        <v>779</v>
      </c>
    </row>
    <row r="129" spans="1:9" ht="15.75" thickBot="1" x14ac:dyDescent="0.3">
      <c r="A129" s="44" t="s">
        <v>2738</v>
      </c>
      <c r="B129" s="24">
        <v>15</v>
      </c>
      <c r="C129" s="24">
        <v>18</v>
      </c>
      <c r="D129" s="24">
        <v>18</v>
      </c>
      <c r="E129" s="24">
        <v>17</v>
      </c>
      <c r="F129" s="24">
        <v>15</v>
      </c>
      <c r="G129" s="24">
        <v>17</v>
      </c>
      <c r="H129" s="24">
        <v>19</v>
      </c>
      <c r="I129" s="24">
        <v>16</v>
      </c>
    </row>
    <row r="130" spans="1:9" ht="409.6" thickBot="1" x14ac:dyDescent="0.3">
      <c r="A130" s="44" t="s">
        <v>2771</v>
      </c>
      <c r="B130" s="24">
        <v>10</v>
      </c>
      <c r="C130" s="64" t="s">
        <v>1882</v>
      </c>
      <c r="D130" s="24">
        <v>7</v>
      </c>
      <c r="E130" s="66" t="s">
        <v>1883</v>
      </c>
      <c r="F130" s="67">
        <v>1</v>
      </c>
      <c r="G130" s="66" t="s">
        <v>1884</v>
      </c>
      <c r="H130" s="67">
        <v>15</v>
      </c>
      <c r="I130" s="66" t="s">
        <v>1885</v>
      </c>
    </row>
    <row r="131" spans="1:9" ht="60.75" thickBot="1" x14ac:dyDescent="0.3">
      <c r="A131" s="44" t="s">
        <v>2785</v>
      </c>
      <c r="B131" s="24">
        <v>17</v>
      </c>
      <c r="C131" s="22" t="s">
        <v>2008</v>
      </c>
      <c r="D131" s="24">
        <v>20</v>
      </c>
      <c r="E131" s="22" t="s">
        <v>2009</v>
      </c>
      <c r="F131" s="24">
        <v>5</v>
      </c>
      <c r="G131" s="66" t="s">
        <v>2010</v>
      </c>
      <c r="H131" s="67">
        <v>20</v>
      </c>
      <c r="I131" s="66" t="s">
        <v>2011</v>
      </c>
    </row>
    <row r="132" spans="1:9" ht="15.75" thickBot="1" x14ac:dyDescent="0.3">
      <c r="A132" s="44" t="s">
        <v>2718</v>
      </c>
      <c r="B132" s="24">
        <v>2</v>
      </c>
      <c r="C132" s="24">
        <v>50</v>
      </c>
      <c r="D132" s="24">
        <v>20</v>
      </c>
      <c r="E132" s="24">
        <v>20</v>
      </c>
      <c r="F132" s="24">
        <v>20</v>
      </c>
      <c r="G132" s="24">
        <v>20</v>
      </c>
      <c r="H132" s="24">
        <v>20</v>
      </c>
      <c r="I132" s="24">
        <v>20</v>
      </c>
    </row>
    <row r="133" spans="1:9" ht="15.75" thickBot="1" x14ac:dyDescent="0.3">
      <c r="A133" s="44" t="s">
        <v>2740</v>
      </c>
      <c r="B133" s="24">
        <v>2</v>
      </c>
      <c r="C133" s="22" t="s">
        <v>63</v>
      </c>
      <c r="D133" s="24">
        <v>2</v>
      </c>
      <c r="E133" s="22" t="s">
        <v>63</v>
      </c>
      <c r="F133" s="24">
        <v>2</v>
      </c>
      <c r="G133" s="22" t="s">
        <v>63</v>
      </c>
      <c r="H133" s="24">
        <v>2</v>
      </c>
      <c r="I133" s="22" t="s">
        <v>63</v>
      </c>
    </row>
    <row r="134" spans="1:9" ht="120.75" thickBot="1" x14ac:dyDescent="0.3">
      <c r="A134" s="44" t="s">
        <v>2759</v>
      </c>
      <c r="B134" s="24">
        <v>14</v>
      </c>
      <c r="C134" s="64" t="s">
        <v>1779</v>
      </c>
      <c r="D134" s="24">
        <v>16</v>
      </c>
      <c r="E134" s="64" t="s">
        <v>1780</v>
      </c>
      <c r="F134" s="24">
        <v>8</v>
      </c>
      <c r="G134" s="64" t="s">
        <v>1781</v>
      </c>
      <c r="H134" s="24">
        <v>18</v>
      </c>
      <c r="I134" s="66" t="s">
        <v>1782</v>
      </c>
    </row>
    <row r="135" spans="1:9" ht="15.75" thickBot="1" x14ac:dyDescent="0.3">
      <c r="A135" s="44" t="s">
        <v>2778</v>
      </c>
      <c r="B135" s="24">
        <v>10</v>
      </c>
      <c r="C135" s="24">
        <v>15</v>
      </c>
      <c r="D135" s="24">
        <v>10</v>
      </c>
      <c r="E135" s="24">
        <v>10</v>
      </c>
      <c r="F135" s="24">
        <v>10</v>
      </c>
      <c r="G135" s="24">
        <v>12</v>
      </c>
      <c r="H135" s="24">
        <v>10</v>
      </c>
      <c r="I135" s="24">
        <v>13</v>
      </c>
    </row>
    <row r="136" spans="1:9" ht="409.6" thickBot="1" x14ac:dyDescent="0.3">
      <c r="A136" s="44" t="s">
        <v>2758</v>
      </c>
      <c r="B136" s="24">
        <v>15</v>
      </c>
      <c r="C136" s="64" t="s">
        <v>1766</v>
      </c>
      <c r="D136" s="24">
        <v>15</v>
      </c>
      <c r="E136" s="64" t="s">
        <v>1767</v>
      </c>
      <c r="F136" s="24">
        <v>16</v>
      </c>
      <c r="G136" s="64" t="s">
        <v>1768</v>
      </c>
      <c r="H136" s="24">
        <v>17</v>
      </c>
      <c r="I136" s="66" t="s">
        <v>1769</v>
      </c>
    </row>
    <row r="137" spans="1:9" ht="30.75" thickBot="1" x14ac:dyDescent="0.3">
      <c r="A137" s="44" t="s">
        <v>2769</v>
      </c>
      <c r="B137" s="24">
        <v>10</v>
      </c>
      <c r="C137" s="22" t="s">
        <v>1868</v>
      </c>
      <c r="D137" s="24">
        <v>15</v>
      </c>
      <c r="E137" s="22" t="s">
        <v>1869</v>
      </c>
      <c r="F137" s="24">
        <v>16</v>
      </c>
      <c r="G137" s="22" t="s">
        <v>1870</v>
      </c>
      <c r="H137" s="24">
        <v>17</v>
      </c>
      <c r="I137" s="22" t="s">
        <v>1539</v>
      </c>
    </row>
    <row r="138" spans="1:9" ht="409.6" thickBot="1" x14ac:dyDescent="0.3">
      <c r="A138" s="44" t="s">
        <v>2744</v>
      </c>
      <c r="B138" s="24">
        <v>17</v>
      </c>
      <c r="C138" s="64" t="s">
        <v>1657</v>
      </c>
      <c r="D138" s="65">
        <v>17</v>
      </c>
      <c r="E138" s="64" t="s">
        <v>1658</v>
      </c>
      <c r="F138" s="24">
        <v>13</v>
      </c>
      <c r="G138" s="66" t="s">
        <v>1659</v>
      </c>
      <c r="H138" s="67">
        <v>18</v>
      </c>
      <c r="I138" s="66" t="s">
        <v>1660</v>
      </c>
    </row>
    <row r="139" spans="1:9" ht="409.6" thickBot="1" x14ac:dyDescent="0.3">
      <c r="A139" s="44" t="s">
        <v>2767</v>
      </c>
      <c r="B139" s="24">
        <v>17</v>
      </c>
      <c r="C139" s="64" t="s">
        <v>1657</v>
      </c>
      <c r="D139" s="65">
        <v>17</v>
      </c>
      <c r="E139" s="64" t="s">
        <v>1842</v>
      </c>
      <c r="F139" s="24">
        <v>7</v>
      </c>
      <c r="G139" s="66" t="s">
        <v>1843</v>
      </c>
      <c r="H139" s="67">
        <v>13</v>
      </c>
      <c r="I139" s="66" t="s">
        <v>1844</v>
      </c>
    </row>
    <row r="140" spans="1:9" ht="30.75" thickBot="1" x14ac:dyDescent="0.3">
      <c r="A140" s="44" t="s">
        <v>2735</v>
      </c>
      <c r="B140" s="24">
        <v>15</v>
      </c>
      <c r="C140" s="22" t="s">
        <v>1587</v>
      </c>
      <c r="D140" s="24">
        <v>14</v>
      </c>
      <c r="E140" s="22" t="s">
        <v>1588</v>
      </c>
      <c r="F140" s="24">
        <v>9</v>
      </c>
      <c r="G140" s="22" t="s">
        <v>1588</v>
      </c>
      <c r="H140" s="24">
        <v>16</v>
      </c>
      <c r="I140" s="22" t="s">
        <v>1589</v>
      </c>
    </row>
    <row r="141" spans="1:9" ht="345.75" thickBot="1" x14ac:dyDescent="0.3">
      <c r="A141" s="44" t="s">
        <v>2768</v>
      </c>
      <c r="B141" s="24">
        <v>17</v>
      </c>
      <c r="C141" s="64" t="s">
        <v>1855</v>
      </c>
      <c r="D141" s="24">
        <v>15</v>
      </c>
      <c r="E141" s="64" t="s">
        <v>1856</v>
      </c>
      <c r="F141" s="24">
        <v>15</v>
      </c>
      <c r="G141" s="64" t="s">
        <v>1857</v>
      </c>
      <c r="H141" s="24">
        <v>16</v>
      </c>
      <c r="I141" s="66" t="s">
        <v>1858</v>
      </c>
    </row>
    <row r="142" spans="1:9" ht="15.75" thickBot="1" x14ac:dyDescent="0.3">
      <c r="A142" s="44" t="s">
        <v>2729</v>
      </c>
      <c r="B142" s="24">
        <v>15</v>
      </c>
      <c r="C142" s="24">
        <v>50</v>
      </c>
      <c r="D142" s="24">
        <v>17</v>
      </c>
      <c r="E142" s="24">
        <v>25</v>
      </c>
      <c r="F142" s="24">
        <v>18</v>
      </c>
      <c r="G142" s="24">
        <v>26</v>
      </c>
      <c r="H142" s="24">
        <v>14</v>
      </c>
      <c r="I142" s="24">
        <v>54</v>
      </c>
    </row>
    <row r="143" spans="1:9" ht="15.75" thickBot="1" x14ac:dyDescent="0.3">
      <c r="A143" s="44" t="s">
        <v>2733</v>
      </c>
      <c r="B143" s="24">
        <v>15</v>
      </c>
      <c r="C143" s="24">
        <v>50</v>
      </c>
      <c r="D143" s="24">
        <v>18</v>
      </c>
      <c r="E143" s="24">
        <v>55</v>
      </c>
      <c r="F143" s="24">
        <v>15</v>
      </c>
      <c r="G143" s="24">
        <v>60</v>
      </c>
      <c r="H143" s="24">
        <v>19</v>
      </c>
      <c r="I143" s="24">
        <v>50</v>
      </c>
    </row>
    <row r="144" spans="1:9" ht="240.75" thickBot="1" x14ac:dyDescent="0.3">
      <c r="A144" s="44" t="s">
        <v>2757</v>
      </c>
      <c r="B144" s="24">
        <v>15</v>
      </c>
      <c r="C144" s="22" t="s">
        <v>1752</v>
      </c>
      <c r="D144" s="24">
        <v>15</v>
      </c>
      <c r="E144" s="22" t="s">
        <v>1753</v>
      </c>
      <c r="F144" s="24">
        <v>12</v>
      </c>
      <c r="G144" s="22" t="s">
        <v>1754</v>
      </c>
      <c r="H144" s="24">
        <v>12</v>
      </c>
      <c r="I144" s="22" t="s">
        <v>1755</v>
      </c>
    </row>
    <row r="145" spans="1:9" ht="15.75" thickBot="1" x14ac:dyDescent="0.3">
      <c r="A145" s="44" t="s">
        <v>2770</v>
      </c>
      <c r="B145" s="24">
        <v>5</v>
      </c>
      <c r="C145" s="22" t="s">
        <v>631</v>
      </c>
      <c r="D145" s="24">
        <v>5</v>
      </c>
      <c r="E145" s="22" t="s">
        <v>631</v>
      </c>
      <c r="F145" s="24">
        <v>5</v>
      </c>
      <c r="G145" s="22" t="s">
        <v>631</v>
      </c>
      <c r="H145" s="24">
        <v>5</v>
      </c>
      <c r="I145" s="22" t="s">
        <v>631</v>
      </c>
    </row>
    <row r="146" spans="1:9" ht="15.75" thickBot="1" x14ac:dyDescent="0.3">
      <c r="A146" s="44" t="s">
        <v>2736</v>
      </c>
      <c r="B146" s="24">
        <v>20</v>
      </c>
      <c r="C146" s="24">
        <v>20</v>
      </c>
      <c r="D146" s="24">
        <v>20</v>
      </c>
      <c r="E146" s="24">
        <v>20</v>
      </c>
      <c r="F146" s="24">
        <v>20</v>
      </c>
      <c r="G146" s="24">
        <v>20</v>
      </c>
      <c r="H146" s="24">
        <v>20</v>
      </c>
      <c r="I146" s="24">
        <v>20</v>
      </c>
    </row>
    <row r="147" spans="1:9" ht="120.75" thickBot="1" x14ac:dyDescent="0.3">
      <c r="A147" s="44" t="s">
        <v>2756</v>
      </c>
      <c r="B147" s="24">
        <v>11</v>
      </c>
      <c r="C147" s="22" t="s">
        <v>1748</v>
      </c>
      <c r="D147" s="24">
        <v>2</v>
      </c>
      <c r="E147" s="22" t="s">
        <v>63</v>
      </c>
      <c r="F147" s="24">
        <v>14</v>
      </c>
      <c r="G147" s="22" t="s">
        <v>1631</v>
      </c>
      <c r="H147" s="24">
        <v>13</v>
      </c>
      <c r="I147" s="22" t="s">
        <v>1631</v>
      </c>
    </row>
    <row r="148" spans="1:9" ht="15.75" thickBot="1" x14ac:dyDescent="0.3">
      <c r="A148" s="44" t="s">
        <v>2730</v>
      </c>
      <c r="B148" s="24">
        <v>11</v>
      </c>
      <c r="C148" s="24">
        <v>7</v>
      </c>
      <c r="D148" s="24">
        <v>11</v>
      </c>
      <c r="E148" s="24">
        <v>7</v>
      </c>
      <c r="F148" s="24">
        <v>11</v>
      </c>
      <c r="G148" s="24">
        <v>5</v>
      </c>
      <c r="H148" s="24">
        <v>11</v>
      </c>
      <c r="I148" s="24">
        <v>7</v>
      </c>
    </row>
    <row r="149" spans="1:9" ht="30.75" thickBot="1" x14ac:dyDescent="0.3">
      <c r="A149" s="44" t="s">
        <v>2749</v>
      </c>
      <c r="B149" s="24">
        <v>20</v>
      </c>
      <c r="C149" s="64" t="s">
        <v>1694</v>
      </c>
      <c r="D149" s="65">
        <v>20</v>
      </c>
      <c r="E149" s="64" t="s">
        <v>1695</v>
      </c>
      <c r="F149" s="24">
        <v>1</v>
      </c>
      <c r="G149" s="66" t="s">
        <v>1696</v>
      </c>
      <c r="H149" s="67">
        <v>20</v>
      </c>
      <c r="I149" s="66" t="s">
        <v>1697</v>
      </c>
    </row>
    <row r="150" spans="1:9" ht="15.75" thickBot="1" x14ac:dyDescent="0.3">
      <c r="A150" s="44" t="s">
        <v>2765</v>
      </c>
      <c r="B150" s="24">
        <v>10</v>
      </c>
      <c r="C150" s="24">
        <v>15</v>
      </c>
      <c r="D150" s="24">
        <v>15</v>
      </c>
      <c r="E150" s="22" t="s">
        <v>64</v>
      </c>
      <c r="F150" s="24">
        <v>15</v>
      </c>
      <c r="G150" s="24">
        <v>15</v>
      </c>
      <c r="H150" s="24">
        <v>12</v>
      </c>
      <c r="I150" s="24">
        <v>10</v>
      </c>
    </row>
    <row r="151" spans="1:9" ht="15.75" thickBot="1" x14ac:dyDescent="0.3">
      <c r="A151" s="44" t="s">
        <v>2780</v>
      </c>
      <c r="B151" s="24">
        <v>15</v>
      </c>
      <c r="C151" s="22" t="s">
        <v>1977</v>
      </c>
      <c r="D151" s="24">
        <v>10</v>
      </c>
      <c r="E151" s="22" t="s">
        <v>1504</v>
      </c>
      <c r="F151" s="24">
        <v>2</v>
      </c>
      <c r="G151" s="22" t="s">
        <v>1504</v>
      </c>
      <c r="H151" s="24">
        <v>18</v>
      </c>
      <c r="I151" s="22" t="s">
        <v>1504</v>
      </c>
    </row>
    <row r="152" spans="1:9" ht="15.75" thickBot="1" x14ac:dyDescent="0.3">
      <c r="A152" s="44" t="s">
        <v>2747</v>
      </c>
      <c r="B152" s="24">
        <v>15</v>
      </c>
      <c r="C152" s="24">
        <v>85</v>
      </c>
      <c r="D152" s="24">
        <v>12</v>
      </c>
      <c r="E152" s="24">
        <v>70</v>
      </c>
      <c r="F152" s="24">
        <v>15</v>
      </c>
      <c r="G152" s="24">
        <v>85</v>
      </c>
      <c r="H152" s="24">
        <v>16</v>
      </c>
      <c r="I152" s="24">
        <v>87</v>
      </c>
    </row>
    <row r="153" spans="1:9" ht="15.75" thickBot="1" x14ac:dyDescent="0.3">
      <c r="A153" s="44" t="s">
        <v>2734</v>
      </c>
      <c r="B153" s="24">
        <v>15</v>
      </c>
      <c r="C153" s="24">
        <v>85</v>
      </c>
      <c r="D153" s="24">
        <v>16</v>
      </c>
      <c r="E153" s="24">
        <v>87</v>
      </c>
      <c r="F153" s="24">
        <v>15</v>
      </c>
      <c r="G153" s="24">
        <v>85</v>
      </c>
      <c r="H153" s="24">
        <v>12</v>
      </c>
      <c r="I153" s="24">
        <v>80</v>
      </c>
    </row>
    <row r="154" spans="1:9" ht="15.75" thickBot="1" x14ac:dyDescent="0.3">
      <c r="A154" s="44" t="s">
        <v>2781</v>
      </c>
      <c r="B154" s="24">
        <v>15</v>
      </c>
      <c r="C154" s="22" t="s">
        <v>1984</v>
      </c>
      <c r="D154" s="24">
        <v>10</v>
      </c>
      <c r="E154" s="22" t="s">
        <v>1984</v>
      </c>
      <c r="F154" s="24">
        <v>12</v>
      </c>
      <c r="G154" s="22" t="s">
        <v>1984</v>
      </c>
      <c r="H154" s="24">
        <v>14</v>
      </c>
      <c r="I154" s="22" t="s">
        <v>1984</v>
      </c>
    </row>
    <row r="155" spans="1:9" ht="15.75" thickBot="1" x14ac:dyDescent="0.3">
      <c r="A155" s="44" t="s">
        <v>2722</v>
      </c>
      <c r="B155" s="24">
        <v>20</v>
      </c>
      <c r="C155" s="24">
        <v>100</v>
      </c>
      <c r="D155" s="24">
        <v>20</v>
      </c>
      <c r="E155" s="24">
        <v>100</v>
      </c>
      <c r="F155" s="24">
        <v>20</v>
      </c>
      <c r="G155" s="24">
        <v>100</v>
      </c>
      <c r="H155" s="24">
        <v>20</v>
      </c>
      <c r="I155" s="24">
        <v>100</v>
      </c>
    </row>
    <row r="156" spans="1:9" ht="15.75" thickBot="1" x14ac:dyDescent="0.3">
      <c r="A156" s="44" t="s">
        <v>2779</v>
      </c>
      <c r="B156" s="24">
        <v>10</v>
      </c>
      <c r="C156" s="24">
        <v>15</v>
      </c>
      <c r="D156" s="24">
        <v>15</v>
      </c>
      <c r="E156" s="24">
        <v>15</v>
      </c>
      <c r="F156" s="24">
        <v>20</v>
      </c>
      <c r="G156" s="24">
        <v>10</v>
      </c>
      <c r="H156" s="24">
        <v>20</v>
      </c>
      <c r="I156" s="24">
        <v>20</v>
      </c>
    </row>
    <row r="157" spans="1:9" ht="15.75" thickBot="1" x14ac:dyDescent="0.3">
      <c r="A157" s="44" t="s">
        <v>2741</v>
      </c>
      <c r="B157" s="24">
        <v>18</v>
      </c>
      <c r="C157" s="22" t="s">
        <v>262</v>
      </c>
      <c r="D157" s="24">
        <v>15</v>
      </c>
      <c r="E157" s="22" t="s">
        <v>262</v>
      </c>
      <c r="F157" s="24">
        <v>15</v>
      </c>
      <c r="G157" s="22" t="s">
        <v>262</v>
      </c>
      <c r="H157" s="24">
        <v>16</v>
      </c>
      <c r="I157" s="22" t="s">
        <v>262</v>
      </c>
    </row>
    <row r="158" spans="1:9" ht="15.75" thickBot="1" x14ac:dyDescent="0.3">
      <c r="A158" s="44" t="s">
        <v>2727</v>
      </c>
      <c r="B158" s="24">
        <v>15</v>
      </c>
      <c r="C158" s="22" t="s">
        <v>1539</v>
      </c>
      <c r="D158" s="24">
        <v>14</v>
      </c>
      <c r="E158" s="22" t="s">
        <v>64</v>
      </c>
      <c r="F158" s="24">
        <v>20</v>
      </c>
      <c r="G158" s="22" t="s">
        <v>1540</v>
      </c>
      <c r="H158" s="24">
        <v>19</v>
      </c>
      <c r="I158" s="22" t="s">
        <v>64</v>
      </c>
    </row>
    <row r="159" spans="1:9" ht="15.75" thickBot="1" x14ac:dyDescent="0.3">
      <c r="A159" s="44" t="s">
        <v>2732</v>
      </c>
      <c r="B159" s="24">
        <v>15</v>
      </c>
      <c r="C159" s="22" t="s">
        <v>1564</v>
      </c>
      <c r="D159" s="24">
        <v>18</v>
      </c>
      <c r="E159" s="22" t="s">
        <v>262</v>
      </c>
      <c r="F159" s="24">
        <v>15</v>
      </c>
      <c r="G159" s="22" t="s">
        <v>262</v>
      </c>
      <c r="H159" s="24">
        <v>16</v>
      </c>
      <c r="I159" s="22" t="s">
        <v>262</v>
      </c>
    </row>
    <row r="160" spans="1:9" ht="15.75" thickBot="1" x14ac:dyDescent="0.3">
      <c r="A160" s="44" t="s">
        <v>2783</v>
      </c>
      <c r="B160" s="24">
        <v>10</v>
      </c>
      <c r="C160" s="22" t="s">
        <v>63</v>
      </c>
      <c r="D160" s="24">
        <v>15</v>
      </c>
      <c r="E160" s="22" t="s">
        <v>63</v>
      </c>
      <c r="F160" s="24">
        <v>11</v>
      </c>
      <c r="G160" s="22" t="s">
        <v>1991</v>
      </c>
      <c r="H160" s="24">
        <v>20</v>
      </c>
      <c r="I160" s="22" t="s">
        <v>1992</v>
      </c>
    </row>
    <row r="161" spans="1:9" ht="15.75" thickBot="1" x14ac:dyDescent="0.3">
      <c r="A161" s="44" t="s">
        <v>2745</v>
      </c>
      <c r="B161" s="24">
        <v>19</v>
      </c>
      <c r="C161" s="22" t="s">
        <v>262</v>
      </c>
      <c r="D161" s="24">
        <v>15</v>
      </c>
      <c r="E161" s="22" t="s">
        <v>262</v>
      </c>
      <c r="F161" s="24">
        <v>16</v>
      </c>
      <c r="G161" s="22" t="s">
        <v>262</v>
      </c>
      <c r="H161" s="24">
        <v>15</v>
      </c>
      <c r="I161" s="22" t="s">
        <v>262</v>
      </c>
    </row>
    <row r="162" spans="1:9" ht="15.75" thickBot="1" x14ac:dyDescent="0.3">
      <c r="A162" s="44" t="s">
        <v>2720</v>
      </c>
      <c r="B162" s="24">
        <v>15</v>
      </c>
      <c r="C162" s="24">
        <v>88</v>
      </c>
      <c r="D162" s="24">
        <v>16</v>
      </c>
      <c r="E162" s="24">
        <v>89</v>
      </c>
      <c r="F162" s="24">
        <v>14</v>
      </c>
      <c r="G162" s="24">
        <v>80</v>
      </c>
      <c r="H162" s="24">
        <v>15</v>
      </c>
      <c r="I162" s="24">
        <v>85</v>
      </c>
    </row>
    <row r="163" spans="1:9" ht="15.75" thickBot="1" x14ac:dyDescent="0.3">
      <c r="A163" s="44" t="s">
        <v>2725</v>
      </c>
      <c r="B163" s="24">
        <v>10</v>
      </c>
      <c r="C163" s="24">
        <v>150</v>
      </c>
      <c r="D163" s="24">
        <v>5</v>
      </c>
      <c r="E163" s="24">
        <v>10</v>
      </c>
      <c r="F163" s="24">
        <v>15</v>
      </c>
      <c r="G163" s="24">
        <v>20</v>
      </c>
      <c r="H163" s="24">
        <v>10</v>
      </c>
      <c r="I163" s="24">
        <v>44</v>
      </c>
    </row>
    <row r="164" spans="1:9" ht="15.75" thickBot="1" x14ac:dyDescent="0.3">
      <c r="A164" s="44" t="s">
        <v>2754</v>
      </c>
      <c r="B164" s="24">
        <v>15</v>
      </c>
      <c r="C164" s="24">
        <v>85</v>
      </c>
      <c r="D164" s="24">
        <v>16</v>
      </c>
      <c r="E164" s="24">
        <v>74</v>
      </c>
      <c r="F164" s="24">
        <v>12</v>
      </c>
      <c r="G164" s="24">
        <v>83</v>
      </c>
      <c r="H164" s="24">
        <v>15</v>
      </c>
      <c r="I164" s="24">
        <v>83</v>
      </c>
    </row>
    <row r="165" spans="1:9" ht="15.75" thickBot="1" x14ac:dyDescent="0.3">
      <c r="A165" s="44" t="s">
        <v>2761</v>
      </c>
      <c r="B165" s="24">
        <v>15</v>
      </c>
      <c r="C165" s="24">
        <v>85</v>
      </c>
      <c r="D165" s="24">
        <v>10</v>
      </c>
      <c r="E165" s="24">
        <v>90</v>
      </c>
      <c r="F165" s="24">
        <v>15</v>
      </c>
      <c r="G165" s="24">
        <v>85</v>
      </c>
      <c r="H165" s="24">
        <v>10</v>
      </c>
      <c r="I165" s="24">
        <v>90</v>
      </c>
    </row>
    <row r="166" spans="1:9" ht="30.75" thickBot="1" x14ac:dyDescent="0.3">
      <c r="A166" s="44" t="s">
        <v>2717</v>
      </c>
      <c r="B166" s="24">
        <v>18</v>
      </c>
      <c r="C166" s="22" t="s">
        <v>1459</v>
      </c>
      <c r="D166" s="24">
        <v>20</v>
      </c>
      <c r="E166" s="22" t="s">
        <v>1460</v>
      </c>
      <c r="F166" s="24">
        <v>1</v>
      </c>
      <c r="G166" s="22" t="s">
        <v>1461</v>
      </c>
      <c r="H166" s="24">
        <v>20</v>
      </c>
      <c r="I166" s="22" t="s">
        <v>1462</v>
      </c>
    </row>
    <row r="167" spans="1:9" ht="15.75" thickBot="1" x14ac:dyDescent="0.3">
      <c r="A167" s="44" t="s">
        <v>2723</v>
      </c>
      <c r="B167" s="24">
        <v>5</v>
      </c>
      <c r="C167" s="22" t="s">
        <v>1509</v>
      </c>
      <c r="D167" s="24">
        <v>10</v>
      </c>
      <c r="E167" s="22" t="s">
        <v>1509</v>
      </c>
      <c r="F167" s="24">
        <v>15</v>
      </c>
      <c r="G167" s="22" t="s">
        <v>1509</v>
      </c>
      <c r="H167" s="24">
        <v>15</v>
      </c>
      <c r="I167" s="22" t="s">
        <v>1509</v>
      </c>
    </row>
    <row r="168" spans="1:9" ht="15.75" thickBot="1" x14ac:dyDescent="0.3">
      <c r="A168" s="44" t="s">
        <v>2766</v>
      </c>
      <c r="B168" s="24">
        <v>19</v>
      </c>
      <c r="C168" s="22" t="s">
        <v>667</v>
      </c>
      <c r="D168" s="24">
        <v>19</v>
      </c>
      <c r="E168" s="22" t="s">
        <v>1832</v>
      </c>
      <c r="F168" s="24">
        <v>17</v>
      </c>
      <c r="G168" s="22" t="s">
        <v>667</v>
      </c>
      <c r="H168" s="24">
        <v>20</v>
      </c>
      <c r="I168" s="22" t="s">
        <v>1833</v>
      </c>
    </row>
    <row r="169" spans="1:9" ht="15.75" thickBot="1" x14ac:dyDescent="0.3">
      <c r="A169" s="44" t="s">
        <v>2755</v>
      </c>
      <c r="B169" s="24">
        <v>15</v>
      </c>
      <c r="C169" s="24">
        <v>14</v>
      </c>
      <c r="D169" s="24">
        <v>15</v>
      </c>
      <c r="E169" s="24">
        <v>15</v>
      </c>
      <c r="F169" s="24">
        <v>14</v>
      </c>
      <c r="G169" s="24">
        <v>16</v>
      </c>
      <c r="H169" s="24">
        <v>13</v>
      </c>
      <c r="I169" s="24">
        <v>16</v>
      </c>
    </row>
    <row r="170" spans="1:9" ht="30.75" thickBot="1" x14ac:dyDescent="0.3">
      <c r="A170" s="5" t="s">
        <v>2841</v>
      </c>
      <c r="B170" s="4">
        <v>15</v>
      </c>
      <c r="C170" s="4" t="s">
        <v>2537</v>
      </c>
      <c r="D170" s="4">
        <v>17</v>
      </c>
      <c r="E170" s="4" t="s">
        <v>2537</v>
      </c>
      <c r="F170" s="4">
        <v>16</v>
      </c>
      <c r="G170" s="4" t="s">
        <v>64</v>
      </c>
      <c r="H170" s="4">
        <v>15</v>
      </c>
      <c r="I170" s="4" t="s">
        <v>2537</v>
      </c>
    </row>
    <row r="171" spans="1:9" ht="15.75" thickBot="1" x14ac:dyDescent="0.3">
      <c r="A171" s="5" t="s">
        <v>2838</v>
      </c>
      <c r="B171" s="4">
        <v>15</v>
      </c>
      <c r="C171" s="4" t="s">
        <v>63</v>
      </c>
      <c r="D171" s="4">
        <v>14</v>
      </c>
      <c r="E171" s="4" t="s">
        <v>63</v>
      </c>
      <c r="F171" s="4">
        <v>16</v>
      </c>
      <c r="G171" s="4" t="s">
        <v>63</v>
      </c>
      <c r="H171" s="4">
        <v>13</v>
      </c>
      <c r="I171" s="4" t="s">
        <v>63</v>
      </c>
    </row>
    <row r="172" spans="1:9" ht="315.75" thickBot="1" x14ac:dyDescent="0.3">
      <c r="A172" s="5" t="s">
        <v>2820</v>
      </c>
      <c r="B172" s="4">
        <v>5</v>
      </c>
      <c r="C172" s="4" t="s">
        <v>3269</v>
      </c>
      <c r="D172" s="4">
        <v>7</v>
      </c>
      <c r="E172" s="4" t="s">
        <v>3270</v>
      </c>
      <c r="F172" s="4">
        <v>3</v>
      </c>
      <c r="G172" s="4" t="s">
        <v>3271</v>
      </c>
      <c r="H172" s="4">
        <v>5</v>
      </c>
      <c r="I172" s="4" t="s">
        <v>3272</v>
      </c>
    </row>
    <row r="173" spans="1:9" ht="180.75" thickBot="1" x14ac:dyDescent="0.3">
      <c r="A173" s="5" t="s">
        <v>2796</v>
      </c>
      <c r="B173" s="4">
        <v>10</v>
      </c>
      <c r="C173" s="51" t="s">
        <v>2044</v>
      </c>
      <c r="D173" s="4">
        <v>8</v>
      </c>
      <c r="E173" s="51" t="s">
        <v>2045</v>
      </c>
      <c r="F173" s="4">
        <v>5</v>
      </c>
      <c r="G173" s="55" t="s">
        <v>2046</v>
      </c>
      <c r="H173" s="55">
        <v>10</v>
      </c>
      <c r="I173" s="55" t="s">
        <v>2047</v>
      </c>
    </row>
    <row r="174" spans="1:9" ht="135.75" thickBot="1" x14ac:dyDescent="0.3">
      <c r="A174" s="5" t="s">
        <v>2812</v>
      </c>
      <c r="B174" s="4">
        <v>15</v>
      </c>
      <c r="C174" s="55" t="s">
        <v>2248</v>
      </c>
      <c r="D174" s="4">
        <v>20</v>
      </c>
      <c r="E174" s="51" t="s">
        <v>2249</v>
      </c>
      <c r="F174" s="4">
        <v>2</v>
      </c>
      <c r="G174" s="55" t="s">
        <v>2250</v>
      </c>
      <c r="H174" s="4">
        <v>15</v>
      </c>
      <c r="I174" s="55" t="s">
        <v>2251</v>
      </c>
    </row>
    <row r="175" spans="1:9" ht="375.75" thickBot="1" x14ac:dyDescent="0.3">
      <c r="A175" s="5" t="s">
        <v>2811</v>
      </c>
      <c r="B175" s="4">
        <v>15</v>
      </c>
      <c r="C175" s="51" t="s">
        <v>2234</v>
      </c>
      <c r="D175" s="4">
        <v>14</v>
      </c>
      <c r="E175" s="55" t="s">
        <v>2235</v>
      </c>
      <c r="F175" s="4">
        <v>1</v>
      </c>
      <c r="G175" s="55" t="s">
        <v>2236</v>
      </c>
      <c r="H175" s="4">
        <v>18</v>
      </c>
      <c r="I175" s="55" t="s">
        <v>2237</v>
      </c>
    </row>
    <row r="176" spans="1:9" ht="45.75" thickBot="1" x14ac:dyDescent="0.3">
      <c r="A176" s="5" t="s">
        <v>2848</v>
      </c>
      <c r="B176" s="4">
        <v>15</v>
      </c>
      <c r="C176" s="4" t="s">
        <v>2586</v>
      </c>
      <c r="D176" s="4">
        <v>10</v>
      </c>
      <c r="E176" s="4" t="s">
        <v>2587</v>
      </c>
      <c r="F176" s="4">
        <v>5</v>
      </c>
      <c r="G176" s="4" t="s">
        <v>2420</v>
      </c>
      <c r="H176" s="4">
        <v>10</v>
      </c>
      <c r="I176" s="4" t="s">
        <v>304</v>
      </c>
    </row>
    <row r="177" spans="1:9" ht="45.75" thickBot="1" x14ac:dyDescent="0.3">
      <c r="A177" s="5" t="s">
        <v>2831</v>
      </c>
      <c r="B177" s="4">
        <v>3</v>
      </c>
      <c r="C177" s="55" t="s">
        <v>2455</v>
      </c>
      <c r="D177" s="55">
        <v>3</v>
      </c>
      <c r="E177" s="55" t="s">
        <v>2456</v>
      </c>
      <c r="F177" s="55">
        <v>2</v>
      </c>
      <c r="G177" s="55" t="s">
        <v>2457</v>
      </c>
      <c r="H177" s="55">
        <v>16</v>
      </c>
      <c r="I177" s="55" t="s">
        <v>2458</v>
      </c>
    </row>
    <row r="178" spans="1:9" ht="75.75" thickBot="1" x14ac:dyDescent="0.3">
      <c r="A178" s="5" t="s">
        <v>2829</v>
      </c>
      <c r="B178" s="4">
        <v>18</v>
      </c>
      <c r="C178" s="4" t="s">
        <v>2428</v>
      </c>
      <c r="D178" s="4">
        <v>15</v>
      </c>
      <c r="E178" s="4" t="s">
        <v>2429</v>
      </c>
      <c r="F178" s="4">
        <v>5</v>
      </c>
      <c r="G178" s="4" t="s">
        <v>2430</v>
      </c>
      <c r="H178" s="4">
        <v>15</v>
      </c>
      <c r="I178" s="4" t="s">
        <v>2431</v>
      </c>
    </row>
    <row r="179" spans="1:9" ht="15.75" thickBot="1" x14ac:dyDescent="0.3">
      <c r="A179" s="5" t="s">
        <v>2828</v>
      </c>
      <c r="B179" s="4">
        <v>17</v>
      </c>
      <c r="C179" s="4" t="s">
        <v>304</v>
      </c>
      <c r="D179" s="4">
        <v>18</v>
      </c>
      <c r="E179" s="4" t="s">
        <v>304</v>
      </c>
      <c r="F179" s="4">
        <v>16</v>
      </c>
      <c r="G179" s="4" t="s">
        <v>2420</v>
      </c>
      <c r="H179" s="4">
        <v>17</v>
      </c>
      <c r="I179" s="4" t="s">
        <v>262</v>
      </c>
    </row>
    <row r="180" spans="1:9" ht="315.75" thickBot="1" x14ac:dyDescent="0.3">
      <c r="A180" s="5" t="s">
        <v>2807</v>
      </c>
      <c r="B180" s="4">
        <v>10</v>
      </c>
      <c r="C180" s="55" t="s">
        <v>2182</v>
      </c>
      <c r="D180" s="55">
        <v>5</v>
      </c>
      <c r="E180" s="55" t="s">
        <v>2183</v>
      </c>
      <c r="F180" s="55">
        <v>1</v>
      </c>
      <c r="G180" s="55" t="s">
        <v>2184</v>
      </c>
      <c r="H180" s="55">
        <v>15</v>
      </c>
      <c r="I180" s="55" t="s">
        <v>2185</v>
      </c>
    </row>
    <row r="181" spans="1:9" ht="135.75" thickBot="1" x14ac:dyDescent="0.3">
      <c r="A181" s="5" t="s">
        <v>2818</v>
      </c>
      <c r="B181" s="4">
        <v>15</v>
      </c>
      <c r="C181" s="51" t="s">
        <v>2314</v>
      </c>
      <c r="D181" s="4">
        <v>15</v>
      </c>
      <c r="E181" s="51" t="s">
        <v>2315</v>
      </c>
      <c r="F181" s="4">
        <v>1</v>
      </c>
      <c r="G181" s="55" t="s">
        <v>2316</v>
      </c>
      <c r="H181" s="4">
        <v>10</v>
      </c>
      <c r="I181" s="51" t="s">
        <v>2317</v>
      </c>
    </row>
    <row r="182" spans="1:9" ht="30.75" thickBot="1" x14ac:dyDescent="0.3">
      <c r="A182" s="5" t="s">
        <v>2797</v>
      </c>
      <c r="B182" s="4">
        <v>15</v>
      </c>
      <c r="C182" s="4" t="s">
        <v>2058</v>
      </c>
      <c r="D182" s="4">
        <v>16</v>
      </c>
      <c r="E182" s="4" t="s">
        <v>2059</v>
      </c>
      <c r="F182" s="4">
        <v>8</v>
      </c>
      <c r="G182" s="4" t="s">
        <v>2059</v>
      </c>
      <c r="H182" s="4">
        <v>18</v>
      </c>
      <c r="I182" s="4" t="s">
        <v>2059</v>
      </c>
    </row>
    <row r="183" spans="1:9" ht="120.75" thickBot="1" x14ac:dyDescent="0.3">
      <c r="A183" s="5" t="s">
        <v>2824</v>
      </c>
      <c r="B183" s="4">
        <v>18</v>
      </c>
      <c r="C183" s="4" t="s">
        <v>439</v>
      </c>
      <c r="D183" s="4">
        <v>18</v>
      </c>
      <c r="E183" s="4" t="s">
        <v>439</v>
      </c>
      <c r="F183" s="4">
        <v>18</v>
      </c>
      <c r="G183" s="4" t="s">
        <v>439</v>
      </c>
      <c r="H183" s="4">
        <v>18</v>
      </c>
      <c r="I183" s="4" t="s">
        <v>439</v>
      </c>
    </row>
    <row r="184" spans="1:9" ht="120.75" thickBot="1" x14ac:dyDescent="0.3">
      <c r="A184" s="5" t="s">
        <v>2825</v>
      </c>
      <c r="B184" s="4">
        <v>18</v>
      </c>
      <c r="C184" s="4" t="s">
        <v>439</v>
      </c>
      <c r="D184" s="4">
        <v>17</v>
      </c>
      <c r="E184" s="4" t="s">
        <v>439</v>
      </c>
      <c r="F184" s="4">
        <v>18</v>
      </c>
      <c r="G184" s="4" t="s">
        <v>439</v>
      </c>
      <c r="H184" s="4">
        <v>17</v>
      </c>
      <c r="I184" s="4" t="s">
        <v>439</v>
      </c>
    </row>
    <row r="185" spans="1:9" ht="15.75" thickBot="1" x14ac:dyDescent="0.3">
      <c r="A185" s="5" t="s">
        <v>2837</v>
      </c>
      <c r="B185" s="4">
        <v>17</v>
      </c>
      <c r="C185" s="4">
        <v>15</v>
      </c>
      <c r="D185" s="4">
        <v>20</v>
      </c>
      <c r="E185" s="4">
        <v>18</v>
      </c>
      <c r="F185" s="4">
        <v>13</v>
      </c>
      <c r="G185" s="4">
        <v>12</v>
      </c>
      <c r="H185" s="4">
        <v>14</v>
      </c>
      <c r="I185" s="4">
        <v>18</v>
      </c>
    </row>
    <row r="186" spans="1:9" ht="15.75" thickBot="1" x14ac:dyDescent="0.3">
      <c r="A186" s="5" t="s">
        <v>2842</v>
      </c>
      <c r="B186" s="4">
        <v>18</v>
      </c>
      <c r="C186" s="4">
        <v>18</v>
      </c>
      <c r="D186" s="4">
        <v>19</v>
      </c>
      <c r="E186" s="4">
        <v>19</v>
      </c>
      <c r="F186" s="4">
        <v>17</v>
      </c>
      <c r="G186" s="4">
        <v>17</v>
      </c>
      <c r="H186" s="4">
        <v>16</v>
      </c>
      <c r="I186" s="4">
        <v>16</v>
      </c>
    </row>
    <row r="187" spans="1:9" ht="180.75" thickBot="1" x14ac:dyDescent="0.3">
      <c r="A187" s="5" t="s">
        <v>2835</v>
      </c>
      <c r="B187" s="4">
        <v>15</v>
      </c>
      <c r="C187" s="4" t="s">
        <v>2506</v>
      </c>
      <c r="D187" s="4">
        <v>20</v>
      </c>
      <c r="E187" s="4" t="s">
        <v>2506</v>
      </c>
      <c r="F187" s="4">
        <v>5</v>
      </c>
      <c r="G187" s="4" t="s">
        <v>2506</v>
      </c>
      <c r="H187" s="4">
        <v>10</v>
      </c>
      <c r="I187" s="4" t="s">
        <v>2506</v>
      </c>
    </row>
    <row r="188" spans="1:9" ht="15.75" thickBot="1" x14ac:dyDescent="0.3">
      <c r="A188" s="5" t="s">
        <v>2816</v>
      </c>
      <c r="B188" s="4">
        <v>20</v>
      </c>
      <c r="C188" s="4" t="s">
        <v>304</v>
      </c>
      <c r="D188" s="4">
        <v>17</v>
      </c>
      <c r="E188" s="4" t="s">
        <v>304</v>
      </c>
      <c r="F188" s="4">
        <v>18</v>
      </c>
      <c r="G188" s="4" t="s">
        <v>304</v>
      </c>
      <c r="H188" s="4">
        <v>18</v>
      </c>
      <c r="I188" s="4" t="s">
        <v>304</v>
      </c>
    </row>
    <row r="189" spans="1:9" ht="150.75" thickBot="1" x14ac:dyDescent="0.3">
      <c r="A189" s="5" t="s">
        <v>2808</v>
      </c>
      <c r="B189" s="4">
        <v>10</v>
      </c>
      <c r="C189" s="55" t="s">
        <v>2194</v>
      </c>
      <c r="D189" s="55">
        <v>5</v>
      </c>
      <c r="E189" s="55" t="s">
        <v>2195</v>
      </c>
      <c r="F189" s="4">
        <v>1</v>
      </c>
      <c r="G189" s="55" t="s">
        <v>2196</v>
      </c>
      <c r="H189" s="4">
        <v>15</v>
      </c>
      <c r="I189" s="55" t="s">
        <v>2197</v>
      </c>
    </row>
    <row r="190" spans="1:9" ht="120.75" thickBot="1" x14ac:dyDescent="0.3">
      <c r="A190" s="5" t="s">
        <v>2821</v>
      </c>
      <c r="B190" s="4">
        <v>5</v>
      </c>
      <c r="C190" s="55" t="s">
        <v>2356</v>
      </c>
      <c r="D190" s="4">
        <v>2</v>
      </c>
      <c r="E190" s="55" t="s">
        <v>2357</v>
      </c>
      <c r="F190" s="4">
        <v>1</v>
      </c>
      <c r="G190" s="55" t="s">
        <v>2358</v>
      </c>
      <c r="H190" s="4">
        <v>8</v>
      </c>
      <c r="I190" s="51" t="s">
        <v>2359</v>
      </c>
    </row>
    <row r="191" spans="1:9" ht="15.75" thickBot="1" x14ac:dyDescent="0.3">
      <c r="A191" s="5" t="s">
        <v>2802</v>
      </c>
      <c r="B191" s="4">
        <v>16</v>
      </c>
      <c r="C191" s="4" t="s">
        <v>1539</v>
      </c>
      <c r="D191" s="4">
        <v>15</v>
      </c>
      <c r="E191" s="4" t="s">
        <v>2120</v>
      </c>
      <c r="F191" s="4">
        <v>2</v>
      </c>
      <c r="G191" s="4" t="s">
        <v>2121</v>
      </c>
      <c r="H191" s="4">
        <v>16</v>
      </c>
      <c r="I191" s="4" t="s">
        <v>2122</v>
      </c>
    </row>
    <row r="192" spans="1:9" ht="105.75" thickBot="1" x14ac:dyDescent="0.3">
      <c r="A192" s="5" t="s">
        <v>2803</v>
      </c>
      <c r="B192" s="4">
        <v>18</v>
      </c>
      <c r="C192" s="4" t="s">
        <v>2132</v>
      </c>
      <c r="D192" s="4">
        <v>18</v>
      </c>
      <c r="E192" s="4" t="s">
        <v>2133</v>
      </c>
      <c r="F192" s="4">
        <v>5</v>
      </c>
      <c r="G192" s="4" t="s">
        <v>2134</v>
      </c>
      <c r="H192" s="4">
        <v>19</v>
      </c>
      <c r="I192" s="4" t="s">
        <v>2135</v>
      </c>
    </row>
    <row r="193" spans="1:9" ht="300.75" thickBot="1" x14ac:dyDescent="0.3">
      <c r="A193" s="5" t="s">
        <v>2801</v>
      </c>
      <c r="B193" s="4">
        <v>17</v>
      </c>
      <c r="C193" s="51" t="s">
        <v>2108</v>
      </c>
      <c r="D193" s="4">
        <v>17</v>
      </c>
      <c r="E193" s="51" t="s">
        <v>2109</v>
      </c>
      <c r="F193" s="4">
        <v>5</v>
      </c>
      <c r="G193" s="51" t="s">
        <v>2110</v>
      </c>
      <c r="H193" s="4">
        <v>15</v>
      </c>
      <c r="I193" s="55" t="s">
        <v>2111</v>
      </c>
    </row>
    <row r="194" spans="1:9" ht="120.75" thickBot="1" x14ac:dyDescent="0.3">
      <c r="A194" s="5" t="s">
        <v>2813</v>
      </c>
      <c r="B194" s="4">
        <v>8</v>
      </c>
      <c r="C194" s="55" t="s">
        <v>2261</v>
      </c>
      <c r="D194" s="4">
        <v>12</v>
      </c>
      <c r="E194" s="51" t="s">
        <v>2262</v>
      </c>
      <c r="F194" s="4">
        <v>2</v>
      </c>
      <c r="G194" s="55" t="s">
        <v>2263</v>
      </c>
      <c r="H194" s="4">
        <v>15</v>
      </c>
      <c r="I194" s="55" t="s">
        <v>2264</v>
      </c>
    </row>
    <row r="195" spans="1:9" ht="240.75" thickBot="1" x14ac:dyDescent="0.3">
      <c r="A195" s="5" t="s">
        <v>2810</v>
      </c>
      <c r="B195" s="4">
        <v>10</v>
      </c>
      <c r="C195" s="55" t="s">
        <v>2221</v>
      </c>
      <c r="D195" s="4">
        <v>8</v>
      </c>
      <c r="E195" s="55" t="s">
        <v>2222</v>
      </c>
      <c r="F195" s="4">
        <v>2</v>
      </c>
      <c r="G195" s="55" t="s">
        <v>2223</v>
      </c>
      <c r="H195" s="4">
        <v>16</v>
      </c>
      <c r="I195" s="55" t="s">
        <v>2224</v>
      </c>
    </row>
    <row r="196" spans="1:9" ht="45.75" thickBot="1" x14ac:dyDescent="0.3">
      <c r="A196" s="5" t="s">
        <v>2833</v>
      </c>
      <c r="B196" s="4">
        <v>10</v>
      </c>
      <c r="C196" s="55" t="s">
        <v>2483</v>
      </c>
      <c r="D196" s="4">
        <v>10</v>
      </c>
      <c r="E196" s="4" t="s">
        <v>2484</v>
      </c>
      <c r="F196" s="4">
        <v>1</v>
      </c>
      <c r="G196" s="55" t="s">
        <v>2485</v>
      </c>
      <c r="H196" s="4">
        <v>15</v>
      </c>
      <c r="I196" s="55" t="s">
        <v>2486</v>
      </c>
    </row>
    <row r="197" spans="1:9" ht="45.75" thickBot="1" x14ac:dyDescent="0.3">
      <c r="A197" s="5" t="s">
        <v>2846</v>
      </c>
      <c r="B197" s="4">
        <v>1</v>
      </c>
      <c r="C197" s="4" t="s">
        <v>2561</v>
      </c>
      <c r="D197" s="4">
        <v>20</v>
      </c>
      <c r="E197" s="4" t="s">
        <v>2562</v>
      </c>
      <c r="F197" s="4">
        <v>1</v>
      </c>
      <c r="G197" s="4" t="s">
        <v>2563</v>
      </c>
      <c r="H197" s="4">
        <v>20</v>
      </c>
      <c r="I197" s="4" t="s">
        <v>2564</v>
      </c>
    </row>
    <row r="198" spans="1:9" ht="195.75" thickBot="1" x14ac:dyDescent="0.3">
      <c r="A198" s="5" t="s">
        <v>2805</v>
      </c>
      <c r="B198" s="4">
        <v>7</v>
      </c>
      <c r="C198" s="55" t="s">
        <v>2157</v>
      </c>
      <c r="D198" s="4">
        <v>5</v>
      </c>
      <c r="E198" s="55" t="s">
        <v>2158</v>
      </c>
      <c r="F198" s="4">
        <v>8</v>
      </c>
      <c r="G198" s="51" t="s">
        <v>2159</v>
      </c>
      <c r="H198" s="4">
        <v>15</v>
      </c>
      <c r="I198" s="55" t="s">
        <v>2160</v>
      </c>
    </row>
    <row r="199" spans="1:9" ht="60.75" thickBot="1" x14ac:dyDescent="0.3">
      <c r="A199" s="5" t="s">
        <v>2799</v>
      </c>
      <c r="B199" s="4">
        <v>15</v>
      </c>
      <c r="C199" s="51" t="s">
        <v>2082</v>
      </c>
      <c r="D199" s="4">
        <v>20</v>
      </c>
      <c r="E199" s="4" t="s">
        <v>2083</v>
      </c>
      <c r="F199" s="4">
        <v>5</v>
      </c>
      <c r="G199" s="55" t="s">
        <v>2084</v>
      </c>
      <c r="H199" s="4">
        <v>19</v>
      </c>
      <c r="I199" s="55" t="s">
        <v>2085</v>
      </c>
    </row>
    <row r="200" spans="1:9" ht="45.75" thickBot="1" x14ac:dyDescent="0.3">
      <c r="A200" s="5" t="s">
        <v>2827</v>
      </c>
      <c r="B200" s="4">
        <v>9</v>
      </c>
      <c r="C200" s="4" t="s">
        <v>2411</v>
      </c>
      <c r="D200" s="4">
        <v>11</v>
      </c>
      <c r="E200" s="4" t="s">
        <v>2412</v>
      </c>
      <c r="F200" s="4">
        <v>11</v>
      </c>
      <c r="G200" s="4" t="s">
        <v>2413</v>
      </c>
      <c r="H200" s="4">
        <v>12</v>
      </c>
      <c r="I200" s="4" t="s">
        <v>2414</v>
      </c>
    </row>
    <row r="201" spans="1:9" ht="60.75" thickBot="1" x14ac:dyDescent="0.3">
      <c r="A201" s="5" t="s">
        <v>2832</v>
      </c>
      <c r="B201" s="4">
        <v>15</v>
      </c>
      <c r="C201" s="4" t="s">
        <v>2469</v>
      </c>
      <c r="D201" s="4">
        <v>12</v>
      </c>
      <c r="E201" s="4" t="s">
        <v>2470</v>
      </c>
      <c r="F201" s="4">
        <v>20</v>
      </c>
      <c r="G201" s="4" t="s">
        <v>2471</v>
      </c>
      <c r="H201" s="4">
        <v>10</v>
      </c>
      <c r="I201" s="4" t="s">
        <v>2472</v>
      </c>
    </row>
    <row r="202" spans="1:9" ht="45.75" thickBot="1" x14ac:dyDescent="0.3">
      <c r="A202" s="5" t="s">
        <v>2804</v>
      </c>
      <c r="B202" s="4">
        <v>12</v>
      </c>
      <c r="C202" s="4" t="s">
        <v>2144</v>
      </c>
      <c r="D202" s="4">
        <v>9</v>
      </c>
      <c r="E202" s="4" t="s">
        <v>2145</v>
      </c>
      <c r="F202" s="4">
        <v>3</v>
      </c>
      <c r="G202" s="4" t="s">
        <v>2146</v>
      </c>
      <c r="H202" s="4">
        <v>15</v>
      </c>
      <c r="I202" s="4" t="s">
        <v>2147</v>
      </c>
    </row>
    <row r="203" spans="1:9" ht="135.75" thickBot="1" x14ac:dyDescent="0.3">
      <c r="A203" s="5" t="s">
        <v>2817</v>
      </c>
      <c r="B203" s="4">
        <v>10</v>
      </c>
      <c r="C203" s="51" t="s">
        <v>2300</v>
      </c>
      <c r="D203" s="4">
        <v>1</v>
      </c>
      <c r="E203" s="55" t="s">
        <v>2301</v>
      </c>
      <c r="F203" s="4">
        <v>1</v>
      </c>
      <c r="G203" s="55" t="s">
        <v>2302</v>
      </c>
      <c r="H203" s="4">
        <v>12</v>
      </c>
      <c r="I203" s="55" t="s">
        <v>2303</v>
      </c>
    </row>
    <row r="204" spans="1:9" ht="135.75" thickBot="1" x14ac:dyDescent="0.3">
      <c r="A204" s="5" t="s">
        <v>2823</v>
      </c>
      <c r="B204" s="4">
        <v>15</v>
      </c>
      <c r="C204" s="55" t="s">
        <v>2382</v>
      </c>
      <c r="D204" s="4">
        <v>15</v>
      </c>
      <c r="E204" s="55" t="s">
        <v>2383</v>
      </c>
      <c r="F204" s="4">
        <v>1</v>
      </c>
      <c r="G204" s="55" t="s">
        <v>2384</v>
      </c>
      <c r="H204" s="4">
        <v>10</v>
      </c>
      <c r="I204" s="51" t="s">
        <v>2385</v>
      </c>
    </row>
    <row r="205" spans="1:9" ht="105.75" thickBot="1" x14ac:dyDescent="0.3">
      <c r="A205" s="5" t="s">
        <v>2822</v>
      </c>
      <c r="B205" s="4">
        <v>10</v>
      </c>
      <c r="C205" s="51" t="s">
        <v>2369</v>
      </c>
      <c r="D205" s="4">
        <v>15</v>
      </c>
      <c r="E205" s="51" t="s">
        <v>2370</v>
      </c>
      <c r="F205" s="4">
        <v>1</v>
      </c>
      <c r="G205" s="51" t="s">
        <v>938</v>
      </c>
      <c r="H205" s="4">
        <v>12</v>
      </c>
      <c r="I205" s="55" t="s">
        <v>2371</v>
      </c>
    </row>
    <row r="206" spans="1:9" ht="180.75" thickBot="1" x14ac:dyDescent="0.3">
      <c r="A206" s="5" t="s">
        <v>2834</v>
      </c>
      <c r="B206" s="4">
        <v>14</v>
      </c>
      <c r="C206" s="51" t="s">
        <v>2496</v>
      </c>
      <c r="D206" s="4">
        <v>15</v>
      </c>
      <c r="E206" s="4" t="s">
        <v>2497</v>
      </c>
      <c r="F206" s="4">
        <v>13</v>
      </c>
      <c r="G206" s="4" t="s">
        <v>2498</v>
      </c>
      <c r="H206" s="4">
        <v>15</v>
      </c>
      <c r="I206" s="4" t="s">
        <v>2499</v>
      </c>
    </row>
    <row r="207" spans="1:9" ht="15.75" thickBot="1" x14ac:dyDescent="0.3">
      <c r="A207" s="5" t="s">
        <v>2826</v>
      </c>
      <c r="B207" s="4">
        <v>18</v>
      </c>
      <c r="C207" s="4">
        <v>15</v>
      </c>
      <c r="D207" s="4">
        <v>15</v>
      </c>
      <c r="E207" s="4">
        <v>15</v>
      </c>
      <c r="F207" s="4">
        <v>11</v>
      </c>
      <c r="G207" s="4">
        <v>11</v>
      </c>
      <c r="H207" s="4">
        <v>5</v>
      </c>
      <c r="I207" s="4">
        <v>5</v>
      </c>
    </row>
    <row r="208" spans="1:9" ht="105.75" thickBot="1" x14ac:dyDescent="0.3">
      <c r="A208" s="5" t="s">
        <v>2845</v>
      </c>
      <c r="B208" s="4">
        <v>20</v>
      </c>
      <c r="C208" s="51" t="s">
        <v>2548</v>
      </c>
      <c r="D208" s="4">
        <v>20</v>
      </c>
      <c r="E208" s="51" t="s">
        <v>2549</v>
      </c>
      <c r="F208" s="4">
        <v>1</v>
      </c>
      <c r="G208" s="55" t="s">
        <v>2550</v>
      </c>
      <c r="H208" s="4">
        <v>20</v>
      </c>
      <c r="I208" s="55" t="s">
        <v>2551</v>
      </c>
    </row>
    <row r="209" spans="1:12" ht="75.75" thickBot="1" x14ac:dyDescent="0.3">
      <c r="A209" s="5" t="s">
        <v>2819</v>
      </c>
      <c r="B209" s="4">
        <v>16</v>
      </c>
      <c r="C209" s="51" t="s">
        <v>2327</v>
      </c>
      <c r="D209" s="51">
        <v>15</v>
      </c>
      <c r="E209" s="51" t="s">
        <v>2328</v>
      </c>
      <c r="F209" s="4">
        <v>5</v>
      </c>
      <c r="G209" s="55" t="s">
        <v>2329</v>
      </c>
      <c r="H209" s="4">
        <v>12</v>
      </c>
      <c r="I209" s="4" t="s">
        <v>2330</v>
      </c>
    </row>
    <row r="210" spans="1:12" ht="105.75" thickBot="1" x14ac:dyDescent="0.3">
      <c r="A210" s="5" t="s">
        <v>2806</v>
      </c>
      <c r="B210" s="4">
        <v>15</v>
      </c>
      <c r="C210" s="4" t="s">
        <v>2168</v>
      </c>
      <c r="D210" s="4">
        <v>13</v>
      </c>
      <c r="E210" s="4" t="s">
        <v>2169</v>
      </c>
      <c r="F210" s="4">
        <v>4</v>
      </c>
      <c r="G210" s="4" t="s">
        <v>2170</v>
      </c>
      <c r="H210" s="4">
        <v>15</v>
      </c>
      <c r="I210" s="4" t="s">
        <v>2171</v>
      </c>
    </row>
    <row r="211" spans="1:12" ht="75.75" thickBot="1" x14ac:dyDescent="0.3">
      <c r="A211" s="5" t="s">
        <v>2840</v>
      </c>
      <c r="B211" s="4">
        <v>15</v>
      </c>
      <c r="C211" s="4" t="s">
        <v>2526</v>
      </c>
      <c r="D211" s="4">
        <v>10</v>
      </c>
      <c r="E211" s="4" t="s">
        <v>2527</v>
      </c>
      <c r="F211" s="4">
        <v>10</v>
      </c>
      <c r="G211" s="4" t="s">
        <v>2528</v>
      </c>
      <c r="H211" s="4">
        <v>20</v>
      </c>
      <c r="I211" s="4" t="s">
        <v>2529</v>
      </c>
    </row>
    <row r="212" spans="1:12" ht="75.75" thickBot="1" x14ac:dyDescent="0.3">
      <c r="A212" s="5" t="s">
        <v>2800</v>
      </c>
      <c r="B212" s="4">
        <v>10</v>
      </c>
      <c r="C212" s="51" t="s">
        <v>2095</v>
      </c>
      <c r="D212" s="4">
        <v>15</v>
      </c>
      <c r="E212" s="51" t="s">
        <v>2096</v>
      </c>
      <c r="F212" s="4">
        <v>1</v>
      </c>
      <c r="G212" s="55" t="s">
        <v>2097</v>
      </c>
      <c r="H212" s="4">
        <v>10</v>
      </c>
      <c r="I212" s="55" t="s">
        <v>2098</v>
      </c>
    </row>
    <row r="213" spans="1:12" ht="120.75" thickBot="1" x14ac:dyDescent="0.3">
      <c r="A213" s="5" t="s">
        <v>2798</v>
      </c>
      <c r="B213" s="4">
        <v>5</v>
      </c>
      <c r="C213" s="55" t="s">
        <v>2070</v>
      </c>
      <c r="D213" s="55">
        <v>6</v>
      </c>
      <c r="E213" s="55" t="s">
        <v>2071</v>
      </c>
      <c r="F213" s="4">
        <v>1</v>
      </c>
      <c r="G213" s="55" t="s">
        <v>2072</v>
      </c>
      <c r="H213" s="4">
        <v>10</v>
      </c>
      <c r="I213" s="55" t="s">
        <v>2073</v>
      </c>
    </row>
    <row r="214" spans="1:12" ht="180.75" thickBot="1" x14ac:dyDescent="0.3">
      <c r="A214" s="5" t="s">
        <v>2847</v>
      </c>
      <c r="B214" s="4">
        <v>15</v>
      </c>
      <c r="C214" s="51" t="s">
        <v>2574</v>
      </c>
      <c r="D214" s="4">
        <v>18</v>
      </c>
      <c r="E214" s="4" t="s">
        <v>2575</v>
      </c>
      <c r="F214" s="4">
        <v>12</v>
      </c>
      <c r="G214" s="4" t="s">
        <v>2576</v>
      </c>
      <c r="H214" s="4">
        <v>18</v>
      </c>
      <c r="I214" s="4" t="s">
        <v>2577</v>
      </c>
    </row>
    <row r="215" spans="1:12" ht="409.6" thickBot="1" x14ac:dyDescent="0.3">
      <c r="A215" s="5" t="s">
        <v>2814</v>
      </c>
      <c r="B215" s="4">
        <v>18</v>
      </c>
      <c r="C215" s="51" t="s">
        <v>2274</v>
      </c>
      <c r="D215" s="4">
        <v>20</v>
      </c>
      <c r="E215" s="4" t="s">
        <v>2275</v>
      </c>
      <c r="F215" s="4">
        <v>10</v>
      </c>
      <c r="G215" s="4" t="s">
        <v>304</v>
      </c>
      <c r="H215" s="4">
        <v>17</v>
      </c>
      <c r="I215" s="4" t="s">
        <v>304</v>
      </c>
    </row>
    <row r="216" spans="1:12" ht="15.75" thickBot="1" x14ac:dyDescent="0.3">
      <c r="A216" s="5" t="s">
        <v>2815</v>
      </c>
      <c r="B216" s="4">
        <v>15</v>
      </c>
      <c r="C216" s="4" t="s">
        <v>301</v>
      </c>
      <c r="D216" s="4">
        <v>20</v>
      </c>
      <c r="E216" s="4" t="s">
        <v>64</v>
      </c>
      <c r="F216" s="4">
        <v>10</v>
      </c>
      <c r="G216" s="4" t="s">
        <v>301</v>
      </c>
      <c r="H216" s="4">
        <v>20</v>
      </c>
      <c r="I216" s="4" t="s">
        <v>64</v>
      </c>
    </row>
    <row r="217" spans="1:12" ht="105.75" thickBot="1" x14ac:dyDescent="0.3">
      <c r="A217" s="5" t="s">
        <v>2809</v>
      </c>
      <c r="B217" s="4">
        <v>14</v>
      </c>
      <c r="C217" s="51" t="s">
        <v>2206</v>
      </c>
      <c r="D217" s="4">
        <v>10</v>
      </c>
      <c r="E217" s="51" t="s">
        <v>2207</v>
      </c>
      <c r="F217" s="4">
        <v>5</v>
      </c>
      <c r="G217" s="51" t="s">
        <v>2208</v>
      </c>
      <c r="H217" s="4">
        <v>18</v>
      </c>
      <c r="I217" s="55" t="s">
        <v>2209</v>
      </c>
    </row>
    <row r="218" spans="1:12" ht="150.75" thickBot="1" x14ac:dyDescent="0.3">
      <c r="A218" s="5" t="s">
        <v>2830</v>
      </c>
      <c r="B218" s="4">
        <v>2</v>
      </c>
      <c r="C218" s="55" t="s">
        <v>2442</v>
      </c>
      <c r="D218" s="4">
        <v>3</v>
      </c>
      <c r="E218" s="55" t="s">
        <v>2443</v>
      </c>
      <c r="F218" s="4">
        <v>4</v>
      </c>
      <c r="G218" s="51" t="s">
        <v>2444</v>
      </c>
      <c r="H218" s="4">
        <v>7</v>
      </c>
      <c r="I218" s="55" t="s">
        <v>2445</v>
      </c>
    </row>
    <row r="221" spans="1:12" x14ac:dyDescent="0.25">
      <c r="C221" s="5" t="s">
        <v>3063</v>
      </c>
      <c r="D221" t="s">
        <v>3062</v>
      </c>
      <c r="E221" s="5" t="s">
        <v>3061</v>
      </c>
      <c r="F221" t="s">
        <v>3060</v>
      </c>
    </row>
    <row r="222" spans="1:12" x14ac:dyDescent="0.25">
      <c r="B222" t="s">
        <v>3056</v>
      </c>
      <c r="C222" s="25">
        <f>AVERAGE(B2:B49)</f>
        <v>12.291666666666666</v>
      </c>
      <c r="D222" s="25">
        <f>AVERAGE(B50:B106)</f>
        <v>11.771929824561404</v>
      </c>
      <c r="E222" s="25">
        <f>AVERAGE(B107:B169)</f>
        <v>13.634920634920634</v>
      </c>
      <c r="F222" s="25">
        <f>AVERAGE(B170:B218)</f>
        <v>13.040816326530612</v>
      </c>
      <c r="H222" s="5"/>
      <c r="I222" s="25"/>
      <c r="J222" s="25"/>
      <c r="K222" s="25"/>
      <c r="L222" s="25"/>
    </row>
    <row r="223" spans="1:12" x14ac:dyDescent="0.25">
      <c r="B223" t="s">
        <v>3057</v>
      </c>
      <c r="C223" s="25">
        <f>AVERAGE(D2:D49)</f>
        <v>11.354166666666666</v>
      </c>
      <c r="D223" s="25">
        <f>AVERAGE(D50:D106)</f>
        <v>12.596491228070175</v>
      </c>
      <c r="E223" s="25">
        <f>AVERAGE(D107:D169)</f>
        <v>13.317460317460318</v>
      </c>
      <c r="F223" s="25">
        <f>AVERAGE(D170:D218)</f>
        <v>13.224489795918368</v>
      </c>
      <c r="I223" s="25"/>
      <c r="J223" s="25"/>
      <c r="K223" s="25"/>
      <c r="L223" s="25"/>
    </row>
    <row r="224" spans="1:12" x14ac:dyDescent="0.25">
      <c r="B224" t="s">
        <v>3058</v>
      </c>
      <c r="C224" s="25">
        <f>AVERAGE(F2:F49)</f>
        <v>5.208333333333333</v>
      </c>
      <c r="D224" s="25">
        <f>AVERAGE(F50:F106)</f>
        <v>6.2807017543859649</v>
      </c>
      <c r="E224" s="25">
        <f>AVERAGE(F107:F169)</f>
        <v>11.095238095238095</v>
      </c>
      <c r="F224" s="25">
        <f>AVERAGE(F170:F218)</f>
        <v>6.6734693877551017</v>
      </c>
      <c r="H224" s="5"/>
      <c r="I224" s="25"/>
      <c r="J224" s="25"/>
      <c r="K224" s="25"/>
      <c r="L224" s="25"/>
    </row>
    <row r="225" spans="2:12" x14ac:dyDescent="0.25">
      <c r="B225" t="s">
        <v>3059</v>
      </c>
      <c r="C225" s="25">
        <f>AVERAGE(H2:H49)</f>
        <v>14.6875</v>
      </c>
      <c r="D225" s="25">
        <f>AVERAGE(H50:H106)</f>
        <v>14.596491228070175</v>
      </c>
      <c r="E225" s="25">
        <f>AVERAGE(H107:H169)</f>
        <v>15</v>
      </c>
      <c r="F225" s="25">
        <f>AVERAGE(H170:H218)</f>
        <v>14.306122448979592</v>
      </c>
      <c r="I225" s="25"/>
      <c r="J225" s="25"/>
      <c r="K225" s="25"/>
      <c r="L225" s="2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zoomScaleNormal="100" workbookViewId="0">
      <selection activeCell="A49" sqref="A1:A1048576"/>
    </sheetView>
  </sheetViews>
  <sheetFormatPr defaultColWidth="15.140625" defaultRowHeight="15" x14ac:dyDescent="0.25"/>
  <cols>
    <col min="1" max="12" width="15.140625" style="5"/>
    <col min="13" max="16" width="15.140625" style="13"/>
    <col min="17" max="22" width="15.140625" style="5"/>
    <col min="23" max="23" width="15.140625" style="13"/>
    <col min="24" max="29" width="15.140625" style="5"/>
    <col min="30" max="30" width="15.140625" style="13"/>
    <col min="31" max="34" width="15.140625" style="5"/>
    <col min="35" max="35" width="15.140625" style="13"/>
    <col min="36" max="16384" width="15.140625" style="5"/>
  </cols>
  <sheetData>
    <row r="1" spans="1:50" ht="159.75" customHeight="1" thickBot="1" x14ac:dyDescent="0.3">
      <c r="A1" s="4" t="s">
        <v>0</v>
      </c>
      <c r="B1" s="4" t="s">
        <v>1</v>
      </c>
      <c r="C1" s="4" t="s">
        <v>2</v>
      </c>
      <c r="D1" s="4" t="s">
        <v>3</v>
      </c>
      <c r="E1" s="4" t="s">
        <v>4</v>
      </c>
      <c r="F1" s="4" t="s">
        <v>5</v>
      </c>
      <c r="G1" s="4" t="s">
        <v>6</v>
      </c>
      <c r="H1" s="4" t="s">
        <v>7</v>
      </c>
      <c r="I1" s="4" t="s">
        <v>8</v>
      </c>
      <c r="J1" s="4" t="s">
        <v>9</v>
      </c>
      <c r="K1" s="4" t="s">
        <v>10</v>
      </c>
      <c r="L1" s="4" t="s">
        <v>11</v>
      </c>
      <c r="M1" s="7" t="s">
        <v>12</v>
      </c>
      <c r="N1" s="7" t="s">
        <v>13</v>
      </c>
      <c r="O1" s="7" t="s">
        <v>14</v>
      </c>
      <c r="P1" s="7" t="s">
        <v>15</v>
      </c>
      <c r="Q1" s="4" t="s">
        <v>16</v>
      </c>
      <c r="R1" s="4" t="s">
        <v>17</v>
      </c>
      <c r="S1" s="4" t="s">
        <v>18</v>
      </c>
      <c r="T1" s="4" t="s">
        <v>19</v>
      </c>
      <c r="U1" s="4" t="s">
        <v>20</v>
      </c>
      <c r="V1" s="4" t="s">
        <v>21</v>
      </c>
      <c r="W1" s="7" t="s">
        <v>22</v>
      </c>
      <c r="X1" s="4" t="s">
        <v>23</v>
      </c>
      <c r="Y1" s="4" t="s">
        <v>24</v>
      </c>
      <c r="Z1" s="4" t="s">
        <v>25</v>
      </c>
      <c r="AA1" s="4" t="s">
        <v>26</v>
      </c>
      <c r="AB1" s="4" t="s">
        <v>27</v>
      </c>
      <c r="AC1" s="4" t="s">
        <v>28</v>
      </c>
      <c r="AD1" s="7" t="s">
        <v>22</v>
      </c>
      <c r="AE1" s="4" t="s">
        <v>29</v>
      </c>
      <c r="AF1" s="4" t="s">
        <v>30</v>
      </c>
      <c r="AG1" s="4" t="s">
        <v>31</v>
      </c>
      <c r="AH1" s="4" t="s">
        <v>32</v>
      </c>
      <c r="AI1" s="7" t="s">
        <v>33</v>
      </c>
      <c r="AJ1" s="4" t="s">
        <v>34</v>
      </c>
      <c r="AK1" s="4" t="s">
        <v>35</v>
      </c>
      <c r="AL1" s="4" t="s">
        <v>36</v>
      </c>
      <c r="AM1" s="4" t="s">
        <v>37</v>
      </c>
      <c r="AN1" s="4" t="s">
        <v>36</v>
      </c>
      <c r="AO1" s="4" t="s">
        <v>38</v>
      </c>
      <c r="AP1" s="4" t="s">
        <v>36</v>
      </c>
      <c r="AQ1" s="4" t="s">
        <v>39</v>
      </c>
      <c r="AR1" s="4" t="s">
        <v>36</v>
      </c>
      <c r="AS1" s="4"/>
      <c r="AT1" s="4"/>
      <c r="AU1" s="4"/>
      <c r="AV1" s="4"/>
      <c r="AW1" s="4"/>
      <c r="AX1" s="4"/>
    </row>
    <row r="2" spans="1:50" ht="150.75" thickBot="1" x14ac:dyDescent="0.3">
      <c r="A2" s="4" t="s">
        <v>2630</v>
      </c>
      <c r="B2" s="4" t="s">
        <v>526</v>
      </c>
      <c r="C2" s="4" t="s">
        <v>527</v>
      </c>
      <c r="D2" s="4" t="s">
        <v>43</v>
      </c>
      <c r="E2" s="4" t="s">
        <v>528</v>
      </c>
      <c r="F2" s="4" t="s">
        <v>45</v>
      </c>
      <c r="G2" s="4" t="s">
        <v>375</v>
      </c>
      <c r="H2" s="4" t="s">
        <v>375</v>
      </c>
      <c r="I2" s="4" t="s">
        <v>292</v>
      </c>
      <c r="J2" s="4" t="s">
        <v>49</v>
      </c>
      <c r="K2" s="4" t="s">
        <v>50</v>
      </c>
      <c r="L2" s="4" t="s">
        <v>498</v>
      </c>
      <c r="M2" s="7" t="s">
        <v>529</v>
      </c>
      <c r="N2" s="7" t="s">
        <v>530</v>
      </c>
      <c r="O2" s="7" t="s">
        <v>531</v>
      </c>
      <c r="P2" s="7" t="s">
        <v>532</v>
      </c>
      <c r="Q2" s="4" t="s">
        <v>56</v>
      </c>
      <c r="R2" s="4" t="s">
        <v>56</v>
      </c>
      <c r="S2" s="4" t="s">
        <v>56</v>
      </c>
      <c r="T2" s="4" t="s">
        <v>56</v>
      </c>
      <c r="U2" s="4" t="s">
        <v>56</v>
      </c>
      <c r="V2" s="4" t="s">
        <v>56</v>
      </c>
      <c r="W2" s="7" t="s">
        <v>533</v>
      </c>
      <c r="X2" s="4" t="s">
        <v>56</v>
      </c>
      <c r="Y2" s="4" t="s">
        <v>56</v>
      </c>
      <c r="Z2" s="4" t="s">
        <v>56</v>
      </c>
      <c r="AA2" s="4" t="s">
        <v>56</v>
      </c>
      <c r="AB2" s="4" t="s">
        <v>56</v>
      </c>
      <c r="AC2" s="4" t="s">
        <v>56</v>
      </c>
      <c r="AD2" s="7" t="s">
        <v>534</v>
      </c>
      <c r="AE2" s="4" t="s">
        <v>82</v>
      </c>
      <c r="AF2" s="4" t="s">
        <v>82</v>
      </c>
      <c r="AG2" s="4" t="s">
        <v>82</v>
      </c>
      <c r="AH2" s="4" t="s">
        <v>82</v>
      </c>
      <c r="AI2" s="7" t="s">
        <v>535</v>
      </c>
      <c r="AJ2" s="4" t="s">
        <v>536</v>
      </c>
      <c r="AK2" s="9">
        <v>12</v>
      </c>
      <c r="AL2" s="4" t="s">
        <v>537</v>
      </c>
      <c r="AM2" s="9">
        <v>15</v>
      </c>
      <c r="AN2" s="4" t="s">
        <v>538</v>
      </c>
      <c r="AO2" s="9">
        <v>10</v>
      </c>
      <c r="AP2" s="4" t="s">
        <v>539</v>
      </c>
      <c r="AQ2" s="9">
        <v>10</v>
      </c>
      <c r="AR2" s="4" t="s">
        <v>540</v>
      </c>
      <c r="AS2" s="4"/>
      <c r="AT2" s="4"/>
      <c r="AU2" s="4"/>
      <c r="AV2" s="4"/>
      <c r="AW2" s="4"/>
      <c r="AX2" s="4"/>
    </row>
    <row r="3" spans="1:50" ht="105.75" thickBot="1" x14ac:dyDescent="0.3">
      <c r="A3" s="4" t="s">
        <v>2611</v>
      </c>
      <c r="B3" s="4" t="s">
        <v>69</v>
      </c>
      <c r="C3" s="4" t="s">
        <v>70</v>
      </c>
      <c r="D3" s="4" t="s">
        <v>43</v>
      </c>
      <c r="E3" s="4" t="s">
        <v>219</v>
      </c>
      <c r="F3" s="4" t="s">
        <v>45</v>
      </c>
      <c r="G3" s="4" t="s">
        <v>46</v>
      </c>
      <c r="H3" s="4" t="s">
        <v>47</v>
      </c>
      <c r="I3" s="4" t="s">
        <v>73</v>
      </c>
      <c r="J3" s="4" t="s">
        <v>74</v>
      </c>
      <c r="K3" s="4" t="s">
        <v>75</v>
      </c>
      <c r="L3" s="4" t="s">
        <v>51</v>
      </c>
      <c r="M3" s="7" t="s">
        <v>277</v>
      </c>
      <c r="N3" s="7" t="s">
        <v>278</v>
      </c>
      <c r="O3" s="7" t="s">
        <v>279</v>
      </c>
      <c r="P3" s="7" t="s">
        <v>280</v>
      </c>
      <c r="Q3" s="4" t="s">
        <v>56</v>
      </c>
      <c r="R3" s="4" t="s">
        <v>58</v>
      </c>
      <c r="S3" s="4" t="s">
        <v>58</v>
      </c>
      <c r="T3" s="4" t="s">
        <v>56</v>
      </c>
      <c r="U3" s="4" t="s">
        <v>56</v>
      </c>
      <c r="V3" s="4" t="s">
        <v>58</v>
      </c>
      <c r="W3" s="7" t="s">
        <v>281</v>
      </c>
      <c r="X3" s="4" t="s">
        <v>56</v>
      </c>
      <c r="Y3" s="4" t="s">
        <v>56</v>
      </c>
      <c r="Z3" s="4" t="s">
        <v>58</v>
      </c>
      <c r="AA3" s="4" t="s">
        <v>56</v>
      </c>
      <c r="AB3" s="4" t="s">
        <v>58</v>
      </c>
      <c r="AC3" s="4" t="s">
        <v>58</v>
      </c>
      <c r="AD3" s="7" t="s">
        <v>282</v>
      </c>
      <c r="AE3" s="4" t="s">
        <v>82</v>
      </c>
      <c r="AF3" s="4" t="s">
        <v>83</v>
      </c>
      <c r="AG3" s="4" t="s">
        <v>83</v>
      </c>
      <c r="AH3" s="4" t="s">
        <v>83</v>
      </c>
      <c r="AI3" s="7" t="s">
        <v>283</v>
      </c>
      <c r="AJ3" s="4" t="s">
        <v>284</v>
      </c>
      <c r="AK3" s="9">
        <v>15</v>
      </c>
      <c r="AL3" s="4" t="s">
        <v>285</v>
      </c>
      <c r="AM3" s="9">
        <v>10</v>
      </c>
      <c r="AN3" s="4" t="s">
        <v>286</v>
      </c>
      <c r="AO3" s="9">
        <v>1</v>
      </c>
      <c r="AP3" s="4" t="s">
        <v>287</v>
      </c>
      <c r="AQ3" s="9">
        <v>18</v>
      </c>
      <c r="AR3" s="4" t="s">
        <v>288</v>
      </c>
      <c r="AS3" s="4"/>
      <c r="AT3" s="4"/>
      <c r="AU3" s="4"/>
      <c r="AV3" s="4"/>
      <c r="AW3" s="4"/>
      <c r="AX3" s="4"/>
    </row>
    <row r="4" spans="1:50" ht="240.75" thickBot="1" x14ac:dyDescent="0.3">
      <c r="A4" s="4" t="s">
        <v>2639</v>
      </c>
      <c r="B4" s="4" t="s">
        <v>69</v>
      </c>
      <c r="C4" s="4" t="s">
        <v>152</v>
      </c>
      <c r="D4" s="4" t="s">
        <v>93</v>
      </c>
      <c r="E4" s="4" t="s">
        <v>44</v>
      </c>
      <c r="F4" s="4" t="s">
        <v>72</v>
      </c>
      <c r="G4" s="4" t="s">
        <v>46</v>
      </c>
      <c r="H4" s="4" t="s">
        <v>46</v>
      </c>
      <c r="I4" s="4" t="s">
        <v>73</v>
      </c>
      <c r="J4" s="4" t="s">
        <v>74</v>
      </c>
      <c r="K4" s="4" t="s">
        <v>75</v>
      </c>
      <c r="L4" s="4" t="s">
        <v>95</v>
      </c>
      <c r="M4" s="7" t="s">
        <v>658</v>
      </c>
      <c r="N4" s="7" t="s">
        <v>659</v>
      </c>
      <c r="O4" s="7" t="s">
        <v>660</v>
      </c>
      <c r="P4" s="7" t="s">
        <v>661</v>
      </c>
      <c r="Q4" s="4" t="s">
        <v>56</v>
      </c>
      <c r="R4" s="4" t="s">
        <v>58</v>
      </c>
      <c r="S4" s="4" t="s">
        <v>56</v>
      </c>
      <c r="T4" s="4" t="s">
        <v>57</v>
      </c>
      <c r="U4" s="4" t="s">
        <v>58</v>
      </c>
      <c r="V4" s="4" t="s">
        <v>56</v>
      </c>
      <c r="W4" s="7" t="s">
        <v>662</v>
      </c>
      <c r="X4" s="4" t="s">
        <v>58</v>
      </c>
      <c r="Y4" s="4" t="s">
        <v>56</v>
      </c>
      <c r="Z4" s="4" t="s">
        <v>56</v>
      </c>
      <c r="AA4" s="4" t="s">
        <v>57</v>
      </c>
      <c r="AB4" s="4" t="s">
        <v>58</v>
      </c>
      <c r="AC4" s="4" t="s">
        <v>56</v>
      </c>
      <c r="AD4" s="7" t="s">
        <v>663</v>
      </c>
      <c r="AE4" s="4" t="s">
        <v>82</v>
      </c>
      <c r="AF4" s="4" t="s">
        <v>83</v>
      </c>
      <c r="AG4" s="4" t="s">
        <v>82</v>
      </c>
      <c r="AH4" s="4" t="s">
        <v>82</v>
      </c>
      <c r="AI4" s="7" t="s">
        <v>664</v>
      </c>
      <c r="AJ4" s="4" t="s">
        <v>665</v>
      </c>
      <c r="AK4" s="9">
        <v>16</v>
      </c>
      <c r="AL4" s="4" t="s">
        <v>666</v>
      </c>
      <c r="AM4" s="9">
        <v>17</v>
      </c>
      <c r="AN4" s="4" t="s">
        <v>667</v>
      </c>
      <c r="AO4" s="9">
        <v>16</v>
      </c>
      <c r="AP4" s="4" t="s">
        <v>666</v>
      </c>
      <c r="AQ4" s="9">
        <v>18</v>
      </c>
      <c r="AR4" s="4" t="s">
        <v>666</v>
      </c>
      <c r="AS4" s="4"/>
      <c r="AT4" s="4"/>
      <c r="AU4" s="4"/>
      <c r="AV4" s="4"/>
      <c r="AW4" s="4"/>
      <c r="AX4" s="4"/>
    </row>
    <row r="5" spans="1:50" ht="180.75" thickBot="1" x14ac:dyDescent="0.3">
      <c r="A5" s="4" t="s">
        <v>2626</v>
      </c>
      <c r="B5" s="4" t="s">
        <v>69</v>
      </c>
      <c r="C5" s="4" t="s">
        <v>152</v>
      </c>
      <c r="D5" s="4" t="s">
        <v>43</v>
      </c>
      <c r="E5" s="4" t="s">
        <v>219</v>
      </c>
      <c r="F5" s="4" t="s">
        <v>72</v>
      </c>
      <c r="G5" s="4" t="s">
        <v>46</v>
      </c>
      <c r="H5" s="4" t="s">
        <v>165</v>
      </c>
      <c r="I5" s="4" t="s">
        <v>292</v>
      </c>
      <c r="J5" s="4" t="s">
        <v>94</v>
      </c>
      <c r="K5" s="4" t="s">
        <v>50</v>
      </c>
      <c r="L5" s="4" t="s">
        <v>51</v>
      </c>
      <c r="M5" s="7" t="s">
        <v>472</v>
      </c>
      <c r="N5" s="7" t="s">
        <v>473</v>
      </c>
      <c r="O5" s="7" t="s">
        <v>474</v>
      </c>
      <c r="P5" s="7" t="s">
        <v>475</v>
      </c>
      <c r="Q5" s="4" t="s">
        <v>56</v>
      </c>
      <c r="R5" s="4" t="s">
        <v>56</v>
      </c>
      <c r="S5" s="4" t="s">
        <v>56</v>
      </c>
      <c r="T5" s="4" t="s">
        <v>56</v>
      </c>
      <c r="U5" s="4" t="s">
        <v>56</v>
      </c>
      <c r="V5" s="4" t="s">
        <v>56</v>
      </c>
      <c r="W5" s="7" t="s">
        <v>476</v>
      </c>
      <c r="X5" s="4" t="s">
        <v>56</v>
      </c>
      <c r="Y5" s="4" t="s">
        <v>56</v>
      </c>
      <c r="Z5" s="4" t="s">
        <v>56</v>
      </c>
      <c r="AA5" s="4" t="s">
        <v>56</v>
      </c>
      <c r="AB5" s="4" t="s">
        <v>56</v>
      </c>
      <c r="AC5" s="4" t="s">
        <v>58</v>
      </c>
      <c r="AD5" s="7" t="s">
        <v>477</v>
      </c>
      <c r="AE5" s="4" t="s">
        <v>82</v>
      </c>
      <c r="AF5" s="4" t="s">
        <v>61</v>
      </c>
      <c r="AG5" s="4" t="s">
        <v>82</v>
      </c>
      <c r="AH5" s="4" t="s">
        <v>82</v>
      </c>
      <c r="AI5" s="7" t="s">
        <v>478</v>
      </c>
      <c r="AJ5" s="4" t="s">
        <v>479</v>
      </c>
      <c r="AK5" s="9">
        <v>10</v>
      </c>
      <c r="AL5" s="4" t="s">
        <v>480</v>
      </c>
      <c r="AM5" s="9">
        <v>13</v>
      </c>
      <c r="AN5" s="4" t="s">
        <v>481</v>
      </c>
      <c r="AO5" s="9">
        <v>3</v>
      </c>
      <c r="AP5" s="4" t="s">
        <v>482</v>
      </c>
      <c r="AQ5" s="9">
        <v>15</v>
      </c>
      <c r="AR5" s="4" t="s">
        <v>483</v>
      </c>
      <c r="AS5" s="4"/>
      <c r="AT5" s="4"/>
      <c r="AU5" s="4"/>
      <c r="AV5" s="4"/>
      <c r="AW5" s="4"/>
      <c r="AX5" s="4"/>
    </row>
    <row r="6" spans="1:50" ht="255.75" thickBot="1" x14ac:dyDescent="0.3">
      <c r="A6" s="4" t="s">
        <v>2607</v>
      </c>
      <c r="B6" s="4" t="s">
        <v>69</v>
      </c>
      <c r="C6" s="4" t="s">
        <v>218</v>
      </c>
      <c r="D6" s="4" t="s">
        <v>93</v>
      </c>
      <c r="E6" s="4" t="s">
        <v>219</v>
      </c>
      <c r="F6" s="4" t="s">
        <v>72</v>
      </c>
      <c r="G6" s="4" t="s">
        <v>47</v>
      </c>
      <c r="H6" s="4" t="s">
        <v>47</v>
      </c>
      <c r="I6" s="4" t="s">
        <v>48</v>
      </c>
      <c r="J6" s="4" t="s">
        <v>74</v>
      </c>
      <c r="K6" s="4" t="s">
        <v>124</v>
      </c>
      <c r="L6" s="4" t="s">
        <v>51</v>
      </c>
      <c r="M6" s="7" t="s">
        <v>220</v>
      </c>
      <c r="N6" s="7" t="s">
        <v>221</v>
      </c>
      <c r="O6" s="7" t="s">
        <v>222</v>
      </c>
      <c r="P6" s="7" t="s">
        <v>223</v>
      </c>
      <c r="Q6" s="4" t="s">
        <v>57</v>
      </c>
      <c r="R6" s="4" t="s">
        <v>56</v>
      </c>
      <c r="S6" s="4" t="s">
        <v>57</v>
      </c>
      <c r="T6" s="4" t="s">
        <v>56</v>
      </c>
      <c r="U6" s="4" t="s">
        <v>100</v>
      </c>
      <c r="V6" s="4" t="s">
        <v>57</v>
      </c>
      <c r="W6" s="7" t="s">
        <v>224</v>
      </c>
      <c r="X6" s="4" t="s">
        <v>56</v>
      </c>
      <c r="Y6" s="4" t="s">
        <v>56</v>
      </c>
      <c r="Z6" s="4" t="s">
        <v>57</v>
      </c>
      <c r="AA6" s="4" t="s">
        <v>56</v>
      </c>
      <c r="AB6" s="4" t="s">
        <v>100</v>
      </c>
      <c r="AC6" s="4" t="s">
        <v>57</v>
      </c>
      <c r="AD6" s="7" t="s">
        <v>225</v>
      </c>
      <c r="AE6" s="4" t="s">
        <v>61</v>
      </c>
      <c r="AF6" s="4" t="s">
        <v>61</v>
      </c>
      <c r="AG6" s="4" t="s">
        <v>82</v>
      </c>
      <c r="AH6" s="4" t="s">
        <v>82</v>
      </c>
      <c r="AI6" s="7" t="s">
        <v>226</v>
      </c>
      <c r="AJ6" s="4" t="s">
        <v>227</v>
      </c>
      <c r="AK6" s="9">
        <v>14</v>
      </c>
      <c r="AL6" s="4" t="s">
        <v>228</v>
      </c>
      <c r="AM6" s="9">
        <v>3</v>
      </c>
      <c r="AN6" s="4" t="s">
        <v>229</v>
      </c>
      <c r="AO6" s="9">
        <v>10</v>
      </c>
      <c r="AP6" s="4" t="s">
        <v>230</v>
      </c>
      <c r="AQ6" s="9">
        <v>15</v>
      </c>
      <c r="AR6" s="4" t="s">
        <v>231</v>
      </c>
      <c r="AS6" s="4"/>
      <c r="AT6" s="4"/>
      <c r="AU6" s="4"/>
      <c r="AV6" s="4"/>
      <c r="AW6" s="4"/>
      <c r="AX6" s="4"/>
    </row>
    <row r="7" spans="1:50" ht="409.6" thickBot="1" x14ac:dyDescent="0.3">
      <c r="A7" s="4" t="s">
        <v>2632</v>
      </c>
      <c r="B7" s="4" t="s">
        <v>555</v>
      </c>
      <c r="C7" s="4" t="s">
        <v>556</v>
      </c>
      <c r="D7" s="4" t="s">
        <v>43</v>
      </c>
      <c r="E7" s="4" t="s">
        <v>44</v>
      </c>
      <c r="F7" s="4" t="s">
        <v>72</v>
      </c>
      <c r="G7" s="4" t="s">
        <v>46</v>
      </c>
      <c r="H7" s="4" t="s">
        <v>47</v>
      </c>
      <c r="I7" s="4" t="s">
        <v>261</v>
      </c>
      <c r="J7" s="4" t="s">
        <v>85</v>
      </c>
      <c r="K7" s="4" t="s">
        <v>50</v>
      </c>
      <c r="L7" s="4" t="s">
        <v>180</v>
      </c>
      <c r="M7" s="7" t="s">
        <v>557</v>
      </c>
      <c r="N7" s="7" t="s">
        <v>558</v>
      </c>
      <c r="O7" s="7" t="s">
        <v>559</v>
      </c>
      <c r="P7" s="7" t="s">
        <v>560</v>
      </c>
      <c r="Q7" s="4" t="s">
        <v>57</v>
      </c>
      <c r="R7" s="4" t="s">
        <v>56</v>
      </c>
      <c r="S7" s="4" t="s">
        <v>56</v>
      </c>
      <c r="T7" s="4" t="s">
        <v>56</v>
      </c>
      <c r="U7" s="4" t="s">
        <v>57</v>
      </c>
      <c r="V7" s="4" t="s">
        <v>56</v>
      </c>
      <c r="W7" s="7" t="s">
        <v>561</v>
      </c>
      <c r="X7" s="4" t="s">
        <v>58</v>
      </c>
      <c r="Y7" s="4" t="s">
        <v>58</v>
      </c>
      <c r="Z7" s="4" t="s">
        <v>58</v>
      </c>
      <c r="AA7" s="4" t="s">
        <v>58</v>
      </c>
      <c r="AB7" s="4" t="s">
        <v>56</v>
      </c>
      <c r="AC7" s="4" t="s">
        <v>58</v>
      </c>
      <c r="AD7" s="7" t="s">
        <v>562</v>
      </c>
      <c r="AE7" s="4" t="s">
        <v>82</v>
      </c>
      <c r="AF7" s="4" t="s">
        <v>82</v>
      </c>
      <c r="AG7" s="4" t="s">
        <v>83</v>
      </c>
      <c r="AH7" s="4" t="s">
        <v>82</v>
      </c>
      <c r="AI7" s="7" t="s">
        <v>563</v>
      </c>
      <c r="AJ7" s="4" t="s">
        <v>564</v>
      </c>
      <c r="AK7" s="9">
        <v>10</v>
      </c>
      <c r="AL7" s="4" t="s">
        <v>565</v>
      </c>
      <c r="AM7" s="9">
        <v>5</v>
      </c>
      <c r="AN7" s="4" t="s">
        <v>566</v>
      </c>
      <c r="AO7" s="9">
        <v>1</v>
      </c>
      <c r="AP7" s="4" t="s">
        <v>567</v>
      </c>
      <c r="AQ7" s="9">
        <v>12</v>
      </c>
      <c r="AR7" s="4" t="s">
        <v>568</v>
      </c>
      <c r="AS7" s="4"/>
      <c r="AT7" s="4"/>
      <c r="AU7" s="4"/>
      <c r="AV7" s="4"/>
      <c r="AW7" s="4"/>
      <c r="AX7" s="4"/>
    </row>
    <row r="8" spans="1:50" ht="60.75" thickBot="1" x14ac:dyDescent="0.3">
      <c r="A8" s="4" t="s">
        <v>2596</v>
      </c>
      <c r="B8" s="4" t="s">
        <v>41</v>
      </c>
      <c r="C8" s="4" t="s">
        <v>42</v>
      </c>
      <c r="D8" s="4" t="s">
        <v>43</v>
      </c>
      <c r="E8" s="4" t="s">
        <v>44</v>
      </c>
      <c r="F8" s="4" t="s">
        <v>45</v>
      </c>
      <c r="G8" s="4" t="s">
        <v>46</v>
      </c>
      <c r="H8" s="4" t="s">
        <v>47</v>
      </c>
      <c r="I8" s="4" t="s">
        <v>48</v>
      </c>
      <c r="J8" s="4" t="s">
        <v>49</v>
      </c>
      <c r="K8" s="4" t="s">
        <v>50</v>
      </c>
      <c r="L8" s="4" t="s">
        <v>51</v>
      </c>
      <c r="M8" s="7" t="s">
        <v>52</v>
      </c>
      <c r="N8" s="7" t="s">
        <v>53</v>
      </c>
      <c r="O8" s="7" t="s">
        <v>54</v>
      </c>
      <c r="P8" s="7" t="s">
        <v>55</v>
      </c>
      <c r="Q8" s="4" t="s">
        <v>56</v>
      </c>
      <c r="R8" s="4" t="s">
        <v>56</v>
      </c>
      <c r="S8" s="4" t="s">
        <v>57</v>
      </c>
      <c r="T8" s="4" t="s">
        <v>56</v>
      </c>
      <c r="U8" s="4" t="s">
        <v>56</v>
      </c>
      <c r="V8" s="4" t="s">
        <v>58</v>
      </c>
      <c r="W8" s="7" t="s">
        <v>59</v>
      </c>
      <c r="X8" s="4" t="s">
        <v>56</v>
      </c>
      <c r="Y8" s="4" t="s">
        <v>56</v>
      </c>
      <c r="Z8" s="4" t="s">
        <v>56</v>
      </c>
      <c r="AA8" s="4" t="s">
        <v>57</v>
      </c>
      <c r="AB8" s="4" t="s">
        <v>58</v>
      </c>
      <c r="AC8" s="4" t="s">
        <v>56</v>
      </c>
      <c r="AD8" s="7" t="s">
        <v>60</v>
      </c>
      <c r="AE8" s="4" t="s">
        <v>57</v>
      </c>
      <c r="AF8" s="4" t="s">
        <v>61</v>
      </c>
      <c r="AG8" s="4" t="s">
        <v>57</v>
      </c>
      <c r="AH8" s="4" t="s">
        <v>61</v>
      </c>
      <c r="AI8" s="7" t="s">
        <v>62</v>
      </c>
      <c r="AJ8" s="4" t="s">
        <v>63</v>
      </c>
      <c r="AK8" s="9">
        <v>20</v>
      </c>
      <c r="AL8" s="4" t="s">
        <v>64</v>
      </c>
      <c r="AM8" s="9">
        <v>15</v>
      </c>
      <c r="AN8" s="4" t="s">
        <v>65</v>
      </c>
      <c r="AO8" s="9">
        <v>10</v>
      </c>
      <c r="AP8" s="4" t="s">
        <v>66</v>
      </c>
      <c r="AQ8" s="9">
        <v>20</v>
      </c>
      <c r="AR8" s="4" t="s">
        <v>67</v>
      </c>
      <c r="AS8" s="4"/>
      <c r="AT8" s="4"/>
      <c r="AU8" s="4"/>
      <c r="AV8" s="4"/>
      <c r="AW8" s="4"/>
      <c r="AX8" s="4"/>
    </row>
    <row r="9" spans="1:50" ht="90.75" thickBot="1" x14ac:dyDescent="0.3">
      <c r="A9" s="4" t="s">
        <v>2606</v>
      </c>
      <c r="B9" s="4" t="s">
        <v>41</v>
      </c>
      <c r="C9" s="4" t="s">
        <v>42</v>
      </c>
      <c r="D9" s="4" t="s">
        <v>43</v>
      </c>
      <c r="E9" s="4" t="s">
        <v>44</v>
      </c>
      <c r="F9" s="4" t="s">
        <v>45</v>
      </c>
      <c r="G9" s="4" t="s">
        <v>46</v>
      </c>
      <c r="H9" s="4" t="s">
        <v>47</v>
      </c>
      <c r="I9" s="4" t="s">
        <v>48</v>
      </c>
      <c r="J9" s="4" t="s">
        <v>204</v>
      </c>
      <c r="K9" s="4" t="s">
        <v>50</v>
      </c>
      <c r="L9" s="4" t="s">
        <v>51</v>
      </c>
      <c r="M9" s="7" t="s">
        <v>205</v>
      </c>
      <c r="N9" s="7" t="s">
        <v>206</v>
      </c>
      <c r="O9" s="7" t="s">
        <v>207</v>
      </c>
      <c r="P9" s="7" t="s">
        <v>208</v>
      </c>
      <c r="Q9" s="4" t="s">
        <v>56</v>
      </c>
      <c r="R9" s="4" t="s">
        <v>56</v>
      </c>
      <c r="S9" s="4" t="s">
        <v>56</v>
      </c>
      <c r="T9" s="4" t="s">
        <v>58</v>
      </c>
      <c r="U9" s="4" t="s">
        <v>56</v>
      </c>
      <c r="V9" s="4" t="s">
        <v>56</v>
      </c>
      <c r="W9" s="7" t="s">
        <v>209</v>
      </c>
      <c r="X9" s="4" t="s">
        <v>56</v>
      </c>
      <c r="Y9" s="4" t="s">
        <v>57</v>
      </c>
      <c r="Z9" s="4" t="s">
        <v>57</v>
      </c>
      <c r="AA9" s="4" t="s">
        <v>56</v>
      </c>
      <c r="AB9" s="4" t="s">
        <v>57</v>
      </c>
      <c r="AC9" s="4" t="s">
        <v>57</v>
      </c>
      <c r="AD9" s="7" t="s">
        <v>210</v>
      </c>
      <c r="AE9" s="4" t="s">
        <v>61</v>
      </c>
      <c r="AF9" s="4" t="s">
        <v>57</v>
      </c>
      <c r="AG9" s="4" t="s">
        <v>82</v>
      </c>
      <c r="AH9" s="4" t="s">
        <v>57</v>
      </c>
      <c r="AI9" s="7" t="s">
        <v>211</v>
      </c>
      <c r="AJ9" s="4" t="s">
        <v>212</v>
      </c>
      <c r="AK9" s="9">
        <v>15</v>
      </c>
      <c r="AL9" s="4" t="s">
        <v>213</v>
      </c>
      <c r="AM9" s="9">
        <v>20</v>
      </c>
      <c r="AN9" s="4" t="s">
        <v>214</v>
      </c>
      <c r="AO9" s="9">
        <v>10</v>
      </c>
      <c r="AP9" s="4" t="s">
        <v>215</v>
      </c>
      <c r="AQ9" s="9">
        <v>20</v>
      </c>
      <c r="AR9" s="4" t="s">
        <v>216</v>
      </c>
      <c r="AS9" s="4"/>
      <c r="AT9" s="4"/>
      <c r="AU9" s="4"/>
      <c r="AV9" s="4"/>
      <c r="AW9" s="4"/>
      <c r="AX9" s="4"/>
    </row>
    <row r="10" spans="1:50" ht="90.75" thickBot="1" x14ac:dyDescent="0.3">
      <c r="A10" s="4" t="s">
        <v>2603</v>
      </c>
      <c r="B10" s="4" t="s">
        <v>164</v>
      </c>
      <c r="C10" s="4" t="s">
        <v>42</v>
      </c>
      <c r="D10" s="4" t="s">
        <v>93</v>
      </c>
      <c r="E10" s="4" t="s">
        <v>44</v>
      </c>
      <c r="F10" s="4" t="s">
        <v>45</v>
      </c>
      <c r="G10" s="4" t="s">
        <v>46</v>
      </c>
      <c r="H10" s="4" t="s">
        <v>165</v>
      </c>
      <c r="I10" s="4" t="s">
        <v>48</v>
      </c>
      <c r="J10" s="4" t="s">
        <v>49</v>
      </c>
      <c r="K10" s="4" t="s">
        <v>50</v>
      </c>
      <c r="L10" s="4" t="s">
        <v>112</v>
      </c>
      <c r="M10" s="7" t="s">
        <v>166</v>
      </c>
      <c r="N10" s="7" t="s">
        <v>167</v>
      </c>
      <c r="O10" s="7" t="s">
        <v>168</v>
      </c>
      <c r="P10" s="7" t="s">
        <v>169</v>
      </c>
      <c r="Q10" s="4" t="s">
        <v>56</v>
      </c>
      <c r="R10" s="4" t="s">
        <v>56</v>
      </c>
      <c r="S10" s="4" t="s">
        <v>58</v>
      </c>
      <c r="T10" s="4" t="s">
        <v>56</v>
      </c>
      <c r="U10" s="4" t="s">
        <v>58</v>
      </c>
      <c r="V10" s="4" t="s">
        <v>56</v>
      </c>
      <c r="W10" s="7" t="s">
        <v>170</v>
      </c>
      <c r="X10" s="4" t="s">
        <v>56</v>
      </c>
      <c r="Y10" s="4" t="s">
        <v>56</v>
      </c>
      <c r="Z10" s="4" t="s">
        <v>57</v>
      </c>
      <c r="AA10" s="4" t="s">
        <v>56</v>
      </c>
      <c r="AB10" s="4" t="s">
        <v>56</v>
      </c>
      <c r="AC10" s="4" t="s">
        <v>57</v>
      </c>
      <c r="AD10" s="7" t="s">
        <v>171</v>
      </c>
      <c r="AE10" s="4" t="s">
        <v>61</v>
      </c>
      <c r="AF10" s="4" t="s">
        <v>57</v>
      </c>
      <c r="AG10" s="4" t="s">
        <v>82</v>
      </c>
      <c r="AH10" s="4" t="s">
        <v>61</v>
      </c>
      <c r="AI10" s="7" t="s">
        <v>172</v>
      </c>
      <c r="AJ10" s="4" t="s">
        <v>173</v>
      </c>
      <c r="AK10" s="9">
        <v>10</v>
      </c>
      <c r="AL10" s="4" t="s">
        <v>174</v>
      </c>
      <c r="AM10" s="9">
        <v>20</v>
      </c>
      <c r="AN10" s="4" t="s">
        <v>175</v>
      </c>
      <c r="AO10" s="9">
        <v>14</v>
      </c>
      <c r="AP10" s="4" t="s">
        <v>176</v>
      </c>
      <c r="AQ10" s="9">
        <v>20</v>
      </c>
      <c r="AR10" s="4" t="s">
        <v>177</v>
      </c>
      <c r="AS10" s="4"/>
      <c r="AT10" s="4"/>
      <c r="AU10" s="4"/>
      <c r="AV10" s="4"/>
      <c r="AW10" s="4"/>
      <c r="AX10" s="4"/>
    </row>
    <row r="11" spans="1:50" ht="360.75" thickBot="1" x14ac:dyDescent="0.3">
      <c r="A11" s="4" t="s">
        <v>2598</v>
      </c>
      <c r="B11" s="4" t="s">
        <v>91</v>
      </c>
      <c r="C11" s="4" t="s">
        <v>92</v>
      </c>
      <c r="D11" s="4" t="s">
        <v>93</v>
      </c>
      <c r="E11" s="4" t="s">
        <v>44</v>
      </c>
      <c r="F11" s="4" t="s">
        <v>72</v>
      </c>
      <c r="G11" s="4" t="s">
        <v>46</v>
      </c>
      <c r="H11" s="4" t="s">
        <v>46</v>
      </c>
      <c r="I11" s="4" t="s">
        <v>73</v>
      </c>
      <c r="J11" s="4" t="s">
        <v>94</v>
      </c>
      <c r="K11" s="4" t="s">
        <v>75</v>
      </c>
      <c r="L11" s="4" t="s">
        <v>95</v>
      </c>
      <c r="M11" s="7" t="s">
        <v>96</v>
      </c>
      <c r="N11" s="7" t="s">
        <v>97</v>
      </c>
      <c r="O11" s="7" t="s">
        <v>98</v>
      </c>
      <c r="P11" s="7" t="s">
        <v>99</v>
      </c>
      <c r="Q11" s="4" t="s">
        <v>100</v>
      </c>
      <c r="R11" s="4" t="s">
        <v>101</v>
      </c>
      <c r="S11" s="4" t="s">
        <v>100</v>
      </c>
      <c r="T11" s="4" t="s">
        <v>57</v>
      </c>
      <c r="U11" s="4" t="s">
        <v>100</v>
      </c>
      <c r="V11" s="4" t="s">
        <v>101</v>
      </c>
      <c r="W11" s="7" t="s">
        <v>102</v>
      </c>
      <c r="X11" s="4" t="s">
        <v>57</v>
      </c>
      <c r="Y11" s="4" t="s">
        <v>56</v>
      </c>
      <c r="Z11" s="4" t="s">
        <v>58</v>
      </c>
      <c r="AA11" s="4" t="s">
        <v>56</v>
      </c>
      <c r="AB11" s="4" t="s">
        <v>58</v>
      </c>
      <c r="AC11" s="4" t="s">
        <v>56</v>
      </c>
      <c r="AD11" s="7" t="s">
        <v>103</v>
      </c>
      <c r="AE11" s="4" t="s">
        <v>61</v>
      </c>
      <c r="AF11" s="4" t="s">
        <v>82</v>
      </c>
      <c r="AG11" s="4" t="s">
        <v>83</v>
      </c>
      <c r="AH11" s="4" t="s">
        <v>82</v>
      </c>
      <c r="AI11" s="7" t="s">
        <v>104</v>
      </c>
      <c r="AJ11" s="4" t="s">
        <v>105</v>
      </c>
      <c r="AK11" s="9">
        <v>15</v>
      </c>
      <c r="AL11" s="4" t="s">
        <v>106</v>
      </c>
      <c r="AM11" s="9">
        <v>16</v>
      </c>
      <c r="AN11" s="4" t="s">
        <v>107</v>
      </c>
      <c r="AO11" s="9">
        <v>12</v>
      </c>
      <c r="AP11" s="4" t="s">
        <v>108</v>
      </c>
      <c r="AQ11" s="9">
        <v>15</v>
      </c>
      <c r="AR11" s="4" t="s">
        <v>109</v>
      </c>
      <c r="AS11" s="4"/>
      <c r="AT11" s="4"/>
      <c r="AU11" s="4"/>
      <c r="AV11" s="4"/>
      <c r="AW11" s="4"/>
      <c r="AX11" s="4"/>
    </row>
    <row r="12" spans="1:50" ht="150.75" thickBot="1" x14ac:dyDescent="0.3">
      <c r="A12" s="4" t="s">
        <v>2599</v>
      </c>
      <c r="B12" s="4" t="s">
        <v>91</v>
      </c>
      <c r="C12" s="4" t="s">
        <v>111</v>
      </c>
      <c r="D12" s="4" t="s">
        <v>43</v>
      </c>
      <c r="E12" s="4" t="s">
        <v>44</v>
      </c>
      <c r="F12" s="4" t="s">
        <v>72</v>
      </c>
      <c r="G12" s="4" t="s">
        <v>47</v>
      </c>
      <c r="H12" s="4" t="s">
        <v>47</v>
      </c>
      <c r="I12" s="4" t="s">
        <v>73</v>
      </c>
      <c r="J12" s="4" t="s">
        <v>94</v>
      </c>
      <c r="K12" s="4" t="s">
        <v>75</v>
      </c>
      <c r="L12" s="4" t="s">
        <v>112</v>
      </c>
      <c r="M12" s="7" t="s">
        <v>113</v>
      </c>
      <c r="N12" s="7" t="s">
        <v>114</v>
      </c>
      <c r="O12" s="7" t="s">
        <v>115</v>
      </c>
      <c r="P12" s="7" t="s">
        <v>116</v>
      </c>
      <c r="Q12" s="4" t="s">
        <v>56</v>
      </c>
      <c r="R12" s="4" t="s">
        <v>57</v>
      </c>
      <c r="S12" s="4" t="s">
        <v>56</v>
      </c>
      <c r="T12" s="4" t="s">
        <v>57</v>
      </c>
      <c r="U12" s="4" t="s">
        <v>56</v>
      </c>
      <c r="V12" s="4" t="s">
        <v>57</v>
      </c>
      <c r="W12" s="7" t="s">
        <v>117</v>
      </c>
      <c r="X12" s="4" t="s">
        <v>56</v>
      </c>
      <c r="Y12" s="4" t="s">
        <v>57</v>
      </c>
      <c r="Z12" s="4" t="s">
        <v>56</v>
      </c>
      <c r="AA12" s="4" t="s">
        <v>58</v>
      </c>
      <c r="AB12" s="4" t="s">
        <v>56</v>
      </c>
      <c r="AC12" s="4" t="s">
        <v>57</v>
      </c>
      <c r="AD12" s="7" t="s">
        <v>118</v>
      </c>
      <c r="AE12" s="4" t="s">
        <v>82</v>
      </c>
      <c r="AF12" s="4" t="s">
        <v>61</v>
      </c>
      <c r="AG12" s="4" t="s">
        <v>82</v>
      </c>
      <c r="AH12" s="4" t="s">
        <v>61</v>
      </c>
      <c r="AI12" s="7" t="s">
        <v>119</v>
      </c>
      <c r="AJ12" s="4" t="s">
        <v>120</v>
      </c>
      <c r="AK12" s="9">
        <v>20</v>
      </c>
      <c r="AL12" s="9">
        <v>620</v>
      </c>
      <c r="AM12" s="9">
        <v>5</v>
      </c>
      <c r="AN12" s="9">
        <v>30</v>
      </c>
      <c r="AO12" s="9">
        <v>3</v>
      </c>
      <c r="AP12" s="9">
        <v>5</v>
      </c>
      <c r="AQ12" s="9">
        <v>6</v>
      </c>
      <c r="AR12" s="9">
        <v>1</v>
      </c>
      <c r="AS12" s="4"/>
      <c r="AT12" s="4"/>
      <c r="AU12" s="4"/>
      <c r="AV12" s="4"/>
      <c r="AW12" s="4"/>
      <c r="AX12" s="4"/>
    </row>
    <row r="13" spans="1:50" ht="210.75" thickBot="1" x14ac:dyDescent="0.3">
      <c r="A13" s="4" t="s">
        <v>2623</v>
      </c>
      <c r="B13" s="4" t="s">
        <v>122</v>
      </c>
      <c r="C13" s="4" t="s">
        <v>430</v>
      </c>
      <c r="D13" s="4" t="s">
        <v>43</v>
      </c>
      <c r="E13" s="4" t="s">
        <v>44</v>
      </c>
      <c r="F13" s="4" t="s">
        <v>45</v>
      </c>
      <c r="G13" s="4" t="s">
        <v>46</v>
      </c>
      <c r="H13" s="4" t="s">
        <v>47</v>
      </c>
      <c r="I13" s="4" t="s">
        <v>73</v>
      </c>
      <c r="J13" s="4" t="s">
        <v>94</v>
      </c>
      <c r="K13" s="4" t="s">
        <v>75</v>
      </c>
      <c r="L13" s="4" t="s">
        <v>112</v>
      </c>
      <c r="M13" s="7" t="s">
        <v>431</v>
      </c>
      <c r="N13" s="7" t="s">
        <v>441</v>
      </c>
      <c r="O13" s="7" t="s">
        <v>433</v>
      </c>
      <c r="P13" s="7" t="s">
        <v>442</v>
      </c>
      <c r="Q13" s="4" t="s">
        <v>57</v>
      </c>
      <c r="R13" s="4" t="s">
        <v>56</v>
      </c>
      <c r="S13" s="4" t="s">
        <v>57</v>
      </c>
      <c r="T13" s="4" t="s">
        <v>56</v>
      </c>
      <c r="U13" s="4" t="s">
        <v>57</v>
      </c>
      <c r="V13" s="4" t="s">
        <v>56</v>
      </c>
      <c r="W13" s="7" t="s">
        <v>443</v>
      </c>
      <c r="X13" s="4" t="s">
        <v>57</v>
      </c>
      <c r="Y13" s="4" t="s">
        <v>56</v>
      </c>
      <c r="Z13" s="4" t="s">
        <v>57</v>
      </c>
      <c r="AA13" s="4" t="s">
        <v>56</v>
      </c>
      <c r="AB13" s="4" t="s">
        <v>57</v>
      </c>
      <c r="AC13" s="4" t="s">
        <v>56</v>
      </c>
      <c r="AD13" s="7" t="s">
        <v>444</v>
      </c>
      <c r="AE13" s="4" t="s">
        <v>57</v>
      </c>
      <c r="AF13" s="4" t="s">
        <v>61</v>
      </c>
      <c r="AG13" s="4" t="s">
        <v>57</v>
      </c>
      <c r="AH13" s="4" t="s">
        <v>61</v>
      </c>
      <c r="AI13" s="7" t="s">
        <v>445</v>
      </c>
      <c r="AJ13" s="4" t="s">
        <v>446</v>
      </c>
      <c r="AK13" s="9">
        <v>18</v>
      </c>
      <c r="AL13" s="4" t="s">
        <v>439</v>
      </c>
      <c r="AM13" s="9">
        <v>17</v>
      </c>
      <c r="AN13" s="4" t="s">
        <v>439</v>
      </c>
      <c r="AO13" s="9">
        <v>18</v>
      </c>
      <c r="AP13" s="4" t="s">
        <v>439</v>
      </c>
      <c r="AQ13" s="9">
        <v>17</v>
      </c>
      <c r="AR13" s="4" t="s">
        <v>439</v>
      </c>
      <c r="AS13" s="4"/>
      <c r="AT13" s="4"/>
      <c r="AU13" s="4"/>
      <c r="AV13" s="4"/>
      <c r="AW13" s="4"/>
      <c r="AX13" s="4"/>
    </row>
    <row r="14" spans="1:50" ht="210.75" thickBot="1" x14ac:dyDescent="0.3">
      <c r="A14" s="4" t="s">
        <v>2622</v>
      </c>
      <c r="B14" s="4" t="s">
        <v>122</v>
      </c>
      <c r="C14" s="4" t="s">
        <v>430</v>
      </c>
      <c r="D14" s="4" t="s">
        <v>93</v>
      </c>
      <c r="E14" s="4" t="s">
        <v>219</v>
      </c>
      <c r="F14" s="4" t="s">
        <v>45</v>
      </c>
      <c r="G14" s="4" t="s">
        <v>46</v>
      </c>
      <c r="H14" s="4" t="s">
        <v>47</v>
      </c>
      <c r="I14" s="4" t="s">
        <v>48</v>
      </c>
      <c r="J14" s="4" t="s">
        <v>94</v>
      </c>
      <c r="K14" s="4" t="s">
        <v>124</v>
      </c>
      <c r="L14" s="4" t="s">
        <v>112</v>
      </c>
      <c r="M14" s="7" t="s">
        <v>431</v>
      </c>
      <c r="N14" s="7" t="s">
        <v>432</v>
      </c>
      <c r="O14" s="7" t="s">
        <v>433</v>
      </c>
      <c r="P14" s="7" t="s">
        <v>434</v>
      </c>
      <c r="Q14" s="4" t="s">
        <v>57</v>
      </c>
      <c r="R14" s="4" t="s">
        <v>56</v>
      </c>
      <c r="S14" s="4" t="s">
        <v>57</v>
      </c>
      <c r="T14" s="4" t="s">
        <v>56</v>
      </c>
      <c r="U14" s="4" t="s">
        <v>57</v>
      </c>
      <c r="V14" s="4" t="s">
        <v>56</v>
      </c>
      <c r="W14" s="7" t="s">
        <v>435</v>
      </c>
      <c r="X14" s="4" t="s">
        <v>57</v>
      </c>
      <c r="Y14" s="4" t="s">
        <v>56</v>
      </c>
      <c r="Z14" s="4" t="s">
        <v>57</v>
      </c>
      <c r="AA14" s="4" t="s">
        <v>56</v>
      </c>
      <c r="AB14" s="4" t="s">
        <v>57</v>
      </c>
      <c r="AC14" s="4" t="s">
        <v>56</v>
      </c>
      <c r="AD14" s="7" t="s">
        <v>436</v>
      </c>
      <c r="AE14" s="4" t="s">
        <v>57</v>
      </c>
      <c r="AF14" s="4" t="s">
        <v>61</v>
      </c>
      <c r="AG14" s="4" t="s">
        <v>57</v>
      </c>
      <c r="AH14" s="4" t="s">
        <v>61</v>
      </c>
      <c r="AI14" s="7" t="s">
        <v>437</v>
      </c>
      <c r="AJ14" s="4" t="s">
        <v>438</v>
      </c>
      <c r="AK14" s="9">
        <v>18</v>
      </c>
      <c r="AL14" s="4" t="s">
        <v>439</v>
      </c>
      <c r="AM14" s="9">
        <v>17</v>
      </c>
      <c r="AN14" s="4" t="s">
        <v>439</v>
      </c>
      <c r="AO14" s="9">
        <v>18</v>
      </c>
      <c r="AP14" s="4" t="s">
        <v>439</v>
      </c>
      <c r="AQ14" s="9">
        <v>17</v>
      </c>
      <c r="AR14" s="4" t="s">
        <v>439</v>
      </c>
      <c r="AS14" s="4"/>
      <c r="AT14" s="4"/>
      <c r="AU14" s="4"/>
      <c r="AV14" s="4"/>
      <c r="AW14" s="4"/>
      <c r="AX14" s="4"/>
    </row>
    <row r="15" spans="1:50" ht="330.75" thickBot="1" x14ac:dyDescent="0.3">
      <c r="A15" s="4" t="s">
        <v>2612</v>
      </c>
      <c r="B15" s="4" t="s">
        <v>69</v>
      </c>
      <c r="C15" s="4" t="s">
        <v>290</v>
      </c>
      <c r="D15" s="4" t="s">
        <v>93</v>
      </c>
      <c r="E15" s="4" t="s">
        <v>291</v>
      </c>
      <c r="F15" s="4" t="s">
        <v>72</v>
      </c>
      <c r="G15" s="4" t="s">
        <v>46</v>
      </c>
      <c r="H15" s="4" t="s">
        <v>47</v>
      </c>
      <c r="I15" s="4" t="s">
        <v>292</v>
      </c>
      <c r="J15" s="4" t="s">
        <v>74</v>
      </c>
      <c r="K15" s="4" t="s">
        <v>124</v>
      </c>
      <c r="L15" s="4" t="s">
        <v>293</v>
      </c>
      <c r="M15" s="7" t="s">
        <v>294</v>
      </c>
      <c r="N15" s="7" t="s">
        <v>295</v>
      </c>
      <c r="O15" s="7" t="s">
        <v>296</v>
      </c>
      <c r="P15" s="7" t="s">
        <v>297</v>
      </c>
      <c r="Q15" s="4" t="s">
        <v>56</v>
      </c>
      <c r="R15" s="4" t="s">
        <v>56</v>
      </c>
      <c r="S15" s="4" t="s">
        <v>58</v>
      </c>
      <c r="T15" s="4" t="s">
        <v>56</v>
      </c>
      <c r="U15" s="4" t="s">
        <v>58</v>
      </c>
      <c r="V15" s="4" t="s">
        <v>58</v>
      </c>
      <c r="W15" s="7" t="s">
        <v>298</v>
      </c>
      <c r="X15" s="4" t="s">
        <v>58</v>
      </c>
      <c r="Y15" s="4" t="s">
        <v>56</v>
      </c>
      <c r="Z15" s="4" t="s">
        <v>58</v>
      </c>
      <c r="AA15" s="4" t="s">
        <v>56</v>
      </c>
      <c r="AB15" s="4" t="s">
        <v>58</v>
      </c>
      <c r="AC15" s="4" t="s">
        <v>58</v>
      </c>
      <c r="AD15" s="7" t="s">
        <v>299</v>
      </c>
      <c r="AE15" s="4" t="s">
        <v>82</v>
      </c>
      <c r="AF15" s="4" t="s">
        <v>82</v>
      </c>
      <c r="AG15" s="4" t="s">
        <v>83</v>
      </c>
      <c r="AH15" s="4" t="s">
        <v>83</v>
      </c>
      <c r="AI15" s="7" t="s">
        <v>300</v>
      </c>
      <c r="AJ15" s="4" t="s">
        <v>301</v>
      </c>
      <c r="AK15" s="9">
        <v>18</v>
      </c>
      <c r="AL15" s="4" t="s">
        <v>302</v>
      </c>
      <c r="AM15" s="9">
        <v>17</v>
      </c>
      <c r="AN15" s="4" t="s">
        <v>303</v>
      </c>
      <c r="AO15" s="9">
        <v>1</v>
      </c>
      <c r="AP15" s="4" t="s">
        <v>304</v>
      </c>
      <c r="AQ15" s="9">
        <v>15</v>
      </c>
      <c r="AR15" s="4" t="s">
        <v>305</v>
      </c>
      <c r="AS15" s="4"/>
      <c r="AT15" s="4"/>
      <c r="AU15" s="4"/>
      <c r="AV15" s="4"/>
      <c r="AW15" s="4"/>
      <c r="AX15" s="4"/>
    </row>
    <row r="16" spans="1:50" ht="390.75" thickBot="1" x14ac:dyDescent="0.3">
      <c r="A16" s="4" t="s">
        <v>2633</v>
      </c>
      <c r="B16" s="4" t="s">
        <v>569</v>
      </c>
      <c r="C16" s="4" t="s">
        <v>570</v>
      </c>
      <c r="D16" s="4" t="s">
        <v>43</v>
      </c>
      <c r="E16" s="4" t="s">
        <v>44</v>
      </c>
      <c r="F16" s="4" t="s">
        <v>72</v>
      </c>
      <c r="G16" s="4" t="s">
        <v>46</v>
      </c>
      <c r="H16" s="4" t="s">
        <v>47</v>
      </c>
      <c r="I16" s="4" t="s">
        <v>73</v>
      </c>
      <c r="J16" s="4" t="s">
        <v>94</v>
      </c>
      <c r="K16" s="4" t="s">
        <v>75</v>
      </c>
      <c r="L16" s="4" t="s">
        <v>51</v>
      </c>
      <c r="M16" s="7" t="s">
        <v>571</v>
      </c>
      <c r="N16" s="7" t="s">
        <v>572</v>
      </c>
      <c r="O16" s="7" t="s">
        <v>573</v>
      </c>
      <c r="P16" s="7" t="s">
        <v>574</v>
      </c>
      <c r="Q16" s="4" t="s">
        <v>56</v>
      </c>
      <c r="R16" s="4" t="s">
        <v>58</v>
      </c>
      <c r="S16" s="4" t="s">
        <v>56</v>
      </c>
      <c r="T16" s="4" t="s">
        <v>58</v>
      </c>
      <c r="U16" s="4" t="s">
        <v>100</v>
      </c>
      <c r="V16" s="4" t="s">
        <v>56</v>
      </c>
      <c r="W16" s="7" t="s">
        <v>575</v>
      </c>
      <c r="X16" s="4" t="s">
        <v>58</v>
      </c>
      <c r="Y16" s="4" t="s">
        <v>56</v>
      </c>
      <c r="Z16" s="4" t="s">
        <v>58</v>
      </c>
      <c r="AA16" s="4" t="s">
        <v>58</v>
      </c>
      <c r="AB16" s="4" t="s">
        <v>56</v>
      </c>
      <c r="AC16" s="4" t="s">
        <v>58</v>
      </c>
      <c r="AD16" s="7" t="s">
        <v>576</v>
      </c>
      <c r="AE16" s="4" t="s">
        <v>82</v>
      </c>
      <c r="AF16" s="4" t="s">
        <v>82</v>
      </c>
      <c r="AG16" s="4" t="s">
        <v>83</v>
      </c>
      <c r="AH16" s="4" t="s">
        <v>82</v>
      </c>
      <c r="AI16" s="7" t="s">
        <v>577</v>
      </c>
      <c r="AJ16" s="4" t="s">
        <v>578</v>
      </c>
      <c r="AK16" s="9">
        <v>11</v>
      </c>
      <c r="AL16" s="4" t="s">
        <v>579</v>
      </c>
      <c r="AM16" s="9">
        <v>5</v>
      </c>
      <c r="AN16" s="4" t="s">
        <v>580</v>
      </c>
      <c r="AO16" s="9">
        <v>3</v>
      </c>
      <c r="AP16" s="4" t="s">
        <v>581</v>
      </c>
      <c r="AQ16" s="9">
        <v>8</v>
      </c>
      <c r="AR16" s="4" t="s">
        <v>582</v>
      </c>
      <c r="AS16" s="4"/>
      <c r="AT16" s="4"/>
      <c r="AU16" s="4"/>
      <c r="AV16" s="4"/>
      <c r="AW16" s="4"/>
      <c r="AX16" s="4"/>
    </row>
    <row r="17" spans="1:50" ht="195.75" thickBot="1" x14ac:dyDescent="0.3">
      <c r="A17" s="4" t="s">
        <v>2634</v>
      </c>
      <c r="B17" s="4" t="s">
        <v>583</v>
      </c>
      <c r="C17" s="4" t="s">
        <v>584</v>
      </c>
      <c r="D17" s="4" t="s">
        <v>93</v>
      </c>
      <c r="E17" s="4" t="s">
        <v>44</v>
      </c>
      <c r="F17" s="4" t="s">
        <v>72</v>
      </c>
      <c r="G17" s="4" t="s">
        <v>46</v>
      </c>
      <c r="H17" s="4" t="s">
        <v>47</v>
      </c>
      <c r="I17" s="4" t="s">
        <v>73</v>
      </c>
      <c r="J17" s="4" t="s">
        <v>74</v>
      </c>
      <c r="K17" s="4" t="s">
        <v>75</v>
      </c>
      <c r="L17" s="4" t="s">
        <v>585</v>
      </c>
      <c r="M17" s="7" t="s">
        <v>586</v>
      </c>
      <c r="N17" s="7" t="s">
        <v>587</v>
      </c>
      <c r="O17" s="7" t="s">
        <v>588</v>
      </c>
      <c r="P17" s="7" t="s">
        <v>589</v>
      </c>
      <c r="Q17" s="4" t="s">
        <v>56</v>
      </c>
      <c r="R17" s="4" t="s">
        <v>57</v>
      </c>
      <c r="S17" s="4" t="s">
        <v>57</v>
      </c>
      <c r="T17" s="4" t="s">
        <v>57</v>
      </c>
      <c r="U17" s="4" t="s">
        <v>56</v>
      </c>
      <c r="V17" s="4" t="s">
        <v>56</v>
      </c>
      <c r="W17" s="7" t="s">
        <v>590</v>
      </c>
      <c r="X17" s="4" t="s">
        <v>56</v>
      </c>
      <c r="Y17" s="4" t="s">
        <v>58</v>
      </c>
      <c r="Z17" s="4" t="s">
        <v>58</v>
      </c>
      <c r="AA17" s="4" t="s">
        <v>56</v>
      </c>
      <c r="AB17" s="4" t="s">
        <v>56</v>
      </c>
      <c r="AC17" s="4" t="s">
        <v>56</v>
      </c>
      <c r="AD17" s="7" t="s">
        <v>591</v>
      </c>
      <c r="AE17" s="4" t="s">
        <v>82</v>
      </c>
      <c r="AF17" s="4" t="s">
        <v>83</v>
      </c>
      <c r="AG17" s="4" t="s">
        <v>83</v>
      </c>
      <c r="AH17" s="4" t="s">
        <v>82</v>
      </c>
      <c r="AI17" s="7" t="s">
        <v>592</v>
      </c>
      <c r="AJ17" s="4" t="s">
        <v>593</v>
      </c>
      <c r="AK17" s="9">
        <v>4</v>
      </c>
      <c r="AL17" s="4" t="s">
        <v>594</v>
      </c>
      <c r="AM17" s="9">
        <v>2</v>
      </c>
      <c r="AN17" s="4" t="s">
        <v>595</v>
      </c>
      <c r="AO17" s="9">
        <v>1</v>
      </c>
      <c r="AP17" s="4" t="s">
        <v>596</v>
      </c>
      <c r="AQ17" s="9">
        <v>20</v>
      </c>
      <c r="AR17" s="4" t="s">
        <v>597</v>
      </c>
      <c r="AS17" s="4"/>
      <c r="AT17" s="4"/>
      <c r="AU17" s="4"/>
      <c r="AV17" s="4"/>
      <c r="AW17" s="4"/>
      <c r="AX17" s="4"/>
    </row>
    <row r="18" spans="1:50" ht="195.75" thickBot="1" x14ac:dyDescent="0.3">
      <c r="A18" s="4" t="s">
        <v>2616</v>
      </c>
      <c r="B18" s="4" t="s">
        <v>122</v>
      </c>
      <c r="C18" s="4" t="s">
        <v>347</v>
      </c>
      <c r="D18" s="4" t="s">
        <v>93</v>
      </c>
      <c r="E18" s="4" t="s">
        <v>291</v>
      </c>
      <c r="F18" s="4" t="s">
        <v>72</v>
      </c>
      <c r="G18" s="4" t="s">
        <v>46</v>
      </c>
      <c r="H18" s="4" t="s">
        <v>47</v>
      </c>
      <c r="I18" s="4" t="s">
        <v>292</v>
      </c>
      <c r="J18" s="4" t="s">
        <v>204</v>
      </c>
      <c r="K18" s="4" t="s">
        <v>50</v>
      </c>
      <c r="L18" s="4" t="s">
        <v>51</v>
      </c>
      <c r="M18" s="7" t="s">
        <v>348</v>
      </c>
      <c r="N18" s="7" t="s">
        <v>349</v>
      </c>
      <c r="O18" s="7" t="s">
        <v>350</v>
      </c>
      <c r="P18" s="7" t="s">
        <v>351</v>
      </c>
      <c r="Q18" s="4" t="s">
        <v>56</v>
      </c>
      <c r="R18" s="4" t="s">
        <v>56</v>
      </c>
      <c r="S18" s="4" t="s">
        <v>56</v>
      </c>
      <c r="T18" s="4" t="s">
        <v>58</v>
      </c>
      <c r="U18" s="4" t="s">
        <v>57</v>
      </c>
      <c r="V18" s="4" t="s">
        <v>56</v>
      </c>
      <c r="W18" s="7" t="s">
        <v>352</v>
      </c>
      <c r="X18" s="4" t="s">
        <v>56</v>
      </c>
      <c r="Y18" s="4" t="s">
        <v>56</v>
      </c>
      <c r="Z18" s="4" t="s">
        <v>56</v>
      </c>
      <c r="AA18" s="4" t="s">
        <v>56</v>
      </c>
      <c r="AB18" s="4" t="s">
        <v>56</v>
      </c>
      <c r="AC18" s="4" t="s">
        <v>56</v>
      </c>
      <c r="AD18" s="7" t="s">
        <v>353</v>
      </c>
      <c r="AE18" s="4" t="s">
        <v>82</v>
      </c>
      <c r="AF18" s="4" t="s">
        <v>82</v>
      </c>
      <c r="AG18" s="4" t="s">
        <v>82</v>
      </c>
      <c r="AH18" s="4" t="s">
        <v>82</v>
      </c>
      <c r="AI18" s="7" t="s">
        <v>354</v>
      </c>
      <c r="AJ18" s="4" t="s">
        <v>355</v>
      </c>
      <c r="AK18" s="9">
        <v>8</v>
      </c>
      <c r="AL18" s="4" t="s">
        <v>356</v>
      </c>
      <c r="AM18" s="9">
        <v>5</v>
      </c>
      <c r="AN18" s="4" t="s">
        <v>357</v>
      </c>
      <c r="AO18" s="9">
        <v>1</v>
      </c>
      <c r="AP18" s="4" t="s">
        <v>358</v>
      </c>
      <c r="AQ18" s="9">
        <v>15</v>
      </c>
      <c r="AR18" s="4" t="s">
        <v>359</v>
      </c>
      <c r="AS18" s="4"/>
      <c r="AT18" s="4"/>
      <c r="AU18" s="4"/>
      <c r="AV18" s="4"/>
      <c r="AW18" s="4"/>
      <c r="AX18" s="4"/>
    </row>
    <row r="19" spans="1:50" ht="120.75" thickBot="1" x14ac:dyDescent="0.3">
      <c r="A19" s="4" t="s">
        <v>2601</v>
      </c>
      <c r="B19" s="4" t="s">
        <v>137</v>
      </c>
      <c r="C19" s="4" t="s">
        <v>138</v>
      </c>
      <c r="D19" s="4" t="s">
        <v>93</v>
      </c>
      <c r="E19" s="4" t="s">
        <v>44</v>
      </c>
      <c r="F19" s="4" t="s">
        <v>72</v>
      </c>
      <c r="G19" s="4" t="s">
        <v>46</v>
      </c>
      <c r="H19" s="4" t="s">
        <v>46</v>
      </c>
      <c r="I19" s="4" t="s">
        <v>48</v>
      </c>
      <c r="J19" s="4" t="s">
        <v>94</v>
      </c>
      <c r="K19" s="4" t="s">
        <v>75</v>
      </c>
      <c r="L19" s="4" t="s">
        <v>95</v>
      </c>
      <c r="M19" s="7" t="s">
        <v>139</v>
      </c>
      <c r="N19" s="7" t="s">
        <v>140</v>
      </c>
      <c r="O19" s="7" t="s">
        <v>141</v>
      </c>
      <c r="P19" s="7" t="s">
        <v>142</v>
      </c>
      <c r="Q19" s="4" t="s">
        <v>56</v>
      </c>
      <c r="R19" s="4" t="s">
        <v>58</v>
      </c>
      <c r="S19" s="4" t="s">
        <v>56</v>
      </c>
      <c r="T19" s="4" t="s">
        <v>58</v>
      </c>
      <c r="U19" s="4" t="s">
        <v>56</v>
      </c>
      <c r="V19" s="4" t="s">
        <v>58</v>
      </c>
      <c r="W19" s="7" t="s">
        <v>143</v>
      </c>
      <c r="X19" s="4" t="s">
        <v>56</v>
      </c>
      <c r="Y19" s="4" t="s">
        <v>58</v>
      </c>
      <c r="Z19" s="4" t="s">
        <v>56</v>
      </c>
      <c r="AA19" s="4" t="s">
        <v>58</v>
      </c>
      <c r="AB19" s="4" t="s">
        <v>56</v>
      </c>
      <c r="AC19" s="4" t="s">
        <v>58</v>
      </c>
      <c r="AD19" s="7" t="s">
        <v>144</v>
      </c>
      <c r="AE19" s="4" t="s">
        <v>61</v>
      </c>
      <c r="AF19" s="4" t="s">
        <v>82</v>
      </c>
      <c r="AG19" s="4" t="s">
        <v>83</v>
      </c>
      <c r="AH19" s="4" t="s">
        <v>82</v>
      </c>
      <c r="AI19" s="7" t="s">
        <v>145</v>
      </c>
      <c r="AJ19" s="4" t="s">
        <v>146</v>
      </c>
      <c r="AK19" s="9">
        <v>18</v>
      </c>
      <c r="AL19" s="4" t="s">
        <v>147</v>
      </c>
      <c r="AM19" s="9">
        <v>15</v>
      </c>
      <c r="AN19" s="4" t="s">
        <v>148</v>
      </c>
      <c r="AO19" s="9">
        <v>15</v>
      </c>
      <c r="AP19" s="4" t="s">
        <v>149</v>
      </c>
      <c r="AQ19" s="9">
        <v>12</v>
      </c>
      <c r="AR19" s="4" t="s">
        <v>150</v>
      </c>
      <c r="AS19" s="4"/>
      <c r="AT19" s="4"/>
      <c r="AU19" s="4"/>
      <c r="AV19" s="4"/>
      <c r="AW19" s="4"/>
      <c r="AX19" s="4"/>
    </row>
    <row r="20" spans="1:50" ht="409.6" thickBot="1" x14ac:dyDescent="0.3">
      <c r="A20" s="4" t="s">
        <v>2627</v>
      </c>
      <c r="B20" s="4" t="s">
        <v>137</v>
      </c>
      <c r="C20" s="4" t="s">
        <v>152</v>
      </c>
      <c r="D20" s="4" t="s">
        <v>43</v>
      </c>
      <c r="E20" s="4" t="s">
        <v>219</v>
      </c>
      <c r="F20" s="4" t="s">
        <v>72</v>
      </c>
      <c r="G20" s="4" t="s">
        <v>47</v>
      </c>
      <c r="H20" s="4" t="s">
        <v>47</v>
      </c>
      <c r="I20" s="4" t="s">
        <v>73</v>
      </c>
      <c r="J20" s="4" t="s">
        <v>94</v>
      </c>
      <c r="K20" s="4" t="s">
        <v>75</v>
      </c>
      <c r="L20" s="4" t="s">
        <v>51</v>
      </c>
      <c r="M20" s="7" t="s">
        <v>485</v>
      </c>
      <c r="N20" s="7" t="s">
        <v>486</v>
      </c>
      <c r="O20" s="7" t="s">
        <v>487</v>
      </c>
      <c r="P20" s="7" t="s">
        <v>488</v>
      </c>
      <c r="Q20" s="4" t="s">
        <v>56</v>
      </c>
      <c r="R20" s="4" t="s">
        <v>56</v>
      </c>
      <c r="S20" s="4" t="s">
        <v>56</v>
      </c>
      <c r="T20" s="4" t="s">
        <v>56</v>
      </c>
      <c r="U20" s="4" t="s">
        <v>56</v>
      </c>
      <c r="V20" s="4" t="s">
        <v>56</v>
      </c>
      <c r="W20" s="7" t="s">
        <v>489</v>
      </c>
      <c r="X20" s="4" t="s">
        <v>56</v>
      </c>
      <c r="Y20" s="4" t="s">
        <v>56</v>
      </c>
      <c r="Z20" s="4" t="s">
        <v>56</v>
      </c>
      <c r="AA20" s="4" t="s">
        <v>56</v>
      </c>
      <c r="AB20" s="4" t="s">
        <v>56</v>
      </c>
      <c r="AC20" s="4" t="s">
        <v>56</v>
      </c>
      <c r="AD20" s="7" t="s">
        <v>490</v>
      </c>
      <c r="AE20" s="4" t="s">
        <v>82</v>
      </c>
      <c r="AF20" s="4" t="s">
        <v>82</v>
      </c>
      <c r="AG20" s="4" t="s">
        <v>82</v>
      </c>
      <c r="AH20" s="4" t="s">
        <v>82</v>
      </c>
      <c r="AI20" s="7" t="s">
        <v>491</v>
      </c>
      <c r="AJ20" s="4" t="s">
        <v>301</v>
      </c>
      <c r="AK20" s="9">
        <v>18</v>
      </c>
      <c r="AL20" s="4" t="s">
        <v>492</v>
      </c>
      <c r="AM20" s="9">
        <v>18</v>
      </c>
      <c r="AN20" s="4" t="s">
        <v>493</v>
      </c>
      <c r="AO20" s="9">
        <v>1</v>
      </c>
      <c r="AP20" s="4" t="s">
        <v>494</v>
      </c>
      <c r="AQ20" s="9">
        <v>18</v>
      </c>
      <c r="AR20" s="4" t="s">
        <v>495</v>
      </c>
      <c r="AS20" s="4"/>
      <c r="AT20" s="4"/>
      <c r="AU20" s="4"/>
      <c r="AV20" s="4"/>
      <c r="AW20" s="4"/>
      <c r="AX20" s="4"/>
    </row>
    <row r="21" spans="1:50" ht="409.6" thickBot="1" x14ac:dyDescent="0.3">
      <c r="A21" s="4" t="s">
        <v>2637</v>
      </c>
      <c r="B21" s="4" t="s">
        <v>628</v>
      </c>
      <c r="C21" s="4" t="s">
        <v>629</v>
      </c>
      <c r="D21" s="4" t="s">
        <v>630</v>
      </c>
      <c r="E21" s="4" t="s">
        <v>291</v>
      </c>
      <c r="F21" s="4" t="s">
        <v>45</v>
      </c>
      <c r="G21" s="4" t="s">
        <v>46</v>
      </c>
      <c r="H21" s="4" t="s">
        <v>375</v>
      </c>
      <c r="I21" s="4" t="s">
        <v>261</v>
      </c>
      <c r="J21" s="4" t="s">
        <v>85</v>
      </c>
      <c r="K21" s="4" t="s">
        <v>263</v>
      </c>
      <c r="L21" s="4" t="s">
        <v>631</v>
      </c>
      <c r="M21" s="7" t="s">
        <v>632</v>
      </c>
      <c r="N21" s="7" t="s">
        <v>633</v>
      </c>
      <c r="O21" s="7" t="s">
        <v>634</v>
      </c>
      <c r="P21" s="7" t="s">
        <v>635</v>
      </c>
      <c r="Q21" s="4" t="s">
        <v>58</v>
      </c>
      <c r="R21" s="4" t="s">
        <v>57</v>
      </c>
      <c r="S21" s="4" t="s">
        <v>56</v>
      </c>
      <c r="T21" s="4" t="s">
        <v>100</v>
      </c>
      <c r="U21" s="4" t="s">
        <v>56</v>
      </c>
      <c r="V21" s="4" t="s">
        <v>56</v>
      </c>
      <c r="W21" s="7" t="s">
        <v>636</v>
      </c>
      <c r="X21" s="4" t="s">
        <v>58</v>
      </c>
      <c r="Y21" s="4" t="s">
        <v>58</v>
      </c>
      <c r="Z21" s="4" t="s">
        <v>56</v>
      </c>
      <c r="AA21" s="4" t="s">
        <v>56</v>
      </c>
      <c r="AB21" s="4" t="s">
        <v>100</v>
      </c>
      <c r="AC21" s="4" t="s">
        <v>58</v>
      </c>
      <c r="AD21" s="7" t="s">
        <v>637</v>
      </c>
      <c r="AE21" s="4" t="s">
        <v>83</v>
      </c>
      <c r="AF21" s="4" t="s">
        <v>82</v>
      </c>
      <c r="AG21" s="4" t="s">
        <v>83</v>
      </c>
      <c r="AH21" s="4" t="s">
        <v>61</v>
      </c>
      <c r="AI21" s="7" t="s">
        <v>638</v>
      </c>
      <c r="AJ21" s="4" t="s">
        <v>639</v>
      </c>
      <c r="AK21" s="9">
        <v>18</v>
      </c>
      <c r="AL21" s="4" t="s">
        <v>640</v>
      </c>
      <c r="AM21" s="9">
        <v>20</v>
      </c>
      <c r="AN21" s="4" t="s">
        <v>641</v>
      </c>
      <c r="AO21" s="9">
        <v>6</v>
      </c>
      <c r="AP21" s="4" t="s">
        <v>642</v>
      </c>
      <c r="AQ21" s="9">
        <v>16</v>
      </c>
      <c r="AR21" s="4" t="s">
        <v>643</v>
      </c>
      <c r="AS21" s="4"/>
      <c r="AT21" s="4"/>
      <c r="AU21" s="4"/>
      <c r="AV21" s="4"/>
      <c r="AW21" s="4"/>
      <c r="AX21" s="4"/>
    </row>
    <row r="22" spans="1:50" ht="195.75" thickBot="1" x14ac:dyDescent="0.3">
      <c r="A22" s="4" t="s">
        <v>2618</v>
      </c>
      <c r="B22" s="4" t="s">
        <v>69</v>
      </c>
      <c r="C22" s="4" t="s">
        <v>374</v>
      </c>
      <c r="D22" s="4" t="s">
        <v>93</v>
      </c>
      <c r="E22" s="4" t="s">
        <v>219</v>
      </c>
      <c r="F22" s="4" t="s">
        <v>45</v>
      </c>
      <c r="G22" s="4" t="s">
        <v>46</v>
      </c>
      <c r="H22" s="4" t="s">
        <v>375</v>
      </c>
      <c r="I22" s="4" t="s">
        <v>292</v>
      </c>
      <c r="J22" s="4" t="s">
        <v>74</v>
      </c>
      <c r="K22" s="4" t="s">
        <v>50</v>
      </c>
      <c r="L22" s="4" t="s">
        <v>51</v>
      </c>
      <c r="M22" s="7" t="s">
        <v>376</v>
      </c>
      <c r="N22" s="7" t="s">
        <v>377</v>
      </c>
      <c r="O22" s="7" t="s">
        <v>378</v>
      </c>
      <c r="P22" s="7" t="s">
        <v>379</v>
      </c>
      <c r="Q22" s="4" t="s">
        <v>56</v>
      </c>
      <c r="R22" s="4" t="s">
        <v>56</v>
      </c>
      <c r="S22" s="4" t="s">
        <v>56</v>
      </c>
      <c r="T22" s="4" t="s">
        <v>58</v>
      </c>
      <c r="U22" s="4" t="s">
        <v>56</v>
      </c>
      <c r="V22" s="4" t="s">
        <v>58</v>
      </c>
      <c r="W22" s="7" t="s">
        <v>380</v>
      </c>
      <c r="X22" s="4" t="s">
        <v>58</v>
      </c>
      <c r="Y22" s="4" t="s">
        <v>56</v>
      </c>
      <c r="Z22" s="4" t="s">
        <v>56</v>
      </c>
      <c r="AA22" s="4" t="s">
        <v>56</v>
      </c>
      <c r="AB22" s="4" t="s">
        <v>56</v>
      </c>
      <c r="AC22" s="4" t="s">
        <v>56</v>
      </c>
      <c r="AD22" s="7" t="s">
        <v>381</v>
      </c>
      <c r="AE22" s="4" t="s">
        <v>61</v>
      </c>
      <c r="AF22" s="4" t="s">
        <v>61</v>
      </c>
      <c r="AG22" s="4" t="s">
        <v>61</v>
      </c>
      <c r="AH22" s="4" t="s">
        <v>82</v>
      </c>
      <c r="AI22" s="7" t="s">
        <v>382</v>
      </c>
      <c r="AJ22" s="4" t="s">
        <v>383</v>
      </c>
      <c r="AK22" s="9">
        <v>9</v>
      </c>
      <c r="AL22" s="4" t="s">
        <v>384</v>
      </c>
      <c r="AM22" s="9">
        <v>12</v>
      </c>
      <c r="AN22" s="4" t="s">
        <v>385</v>
      </c>
      <c r="AO22" s="9">
        <v>5</v>
      </c>
      <c r="AP22" s="4" t="s">
        <v>386</v>
      </c>
      <c r="AQ22" s="9">
        <v>15</v>
      </c>
      <c r="AR22" s="4" t="s">
        <v>387</v>
      </c>
      <c r="AS22" s="4"/>
      <c r="AT22" s="4"/>
      <c r="AU22" s="4"/>
      <c r="AV22" s="4"/>
      <c r="AW22" s="4"/>
      <c r="AX22" s="4"/>
    </row>
    <row r="23" spans="1:50" ht="120.75" thickBot="1" x14ac:dyDescent="0.3">
      <c r="A23" s="4" t="s">
        <v>2597</v>
      </c>
      <c r="B23" s="4" t="s">
        <v>69</v>
      </c>
      <c r="C23" s="4" t="s">
        <v>70</v>
      </c>
      <c r="D23" s="4" t="s">
        <v>43</v>
      </c>
      <c r="E23" s="4" t="s">
        <v>71</v>
      </c>
      <c r="F23" s="4" t="s">
        <v>72</v>
      </c>
      <c r="G23" s="4" t="s">
        <v>46</v>
      </c>
      <c r="H23" s="4" t="s">
        <v>46</v>
      </c>
      <c r="I23" s="4" t="s">
        <v>73</v>
      </c>
      <c r="J23" s="4" t="s">
        <v>74</v>
      </c>
      <c r="K23" s="4" t="s">
        <v>75</v>
      </c>
      <c r="L23" s="4" t="s">
        <v>51</v>
      </c>
      <c r="M23" s="7" t="s">
        <v>76</v>
      </c>
      <c r="N23" s="7" t="s">
        <v>77</v>
      </c>
      <c r="O23" s="7" t="s">
        <v>78</v>
      </c>
      <c r="P23" s="7" t="s">
        <v>79</v>
      </c>
      <c r="Q23" s="4" t="s">
        <v>56</v>
      </c>
      <c r="R23" s="4" t="s">
        <v>56</v>
      </c>
      <c r="S23" s="4" t="s">
        <v>58</v>
      </c>
      <c r="T23" s="4" t="s">
        <v>56</v>
      </c>
      <c r="U23" s="4" t="s">
        <v>56</v>
      </c>
      <c r="V23" s="4" t="s">
        <v>58</v>
      </c>
      <c r="W23" s="7" t="s">
        <v>80</v>
      </c>
      <c r="X23" s="4" t="s">
        <v>56</v>
      </c>
      <c r="Y23" s="4" t="s">
        <v>56</v>
      </c>
      <c r="Z23" s="4" t="s">
        <v>58</v>
      </c>
      <c r="AA23" s="4" t="s">
        <v>56</v>
      </c>
      <c r="AB23" s="4" t="s">
        <v>58</v>
      </c>
      <c r="AC23" s="4" t="s">
        <v>56</v>
      </c>
      <c r="AD23" s="7" t="s">
        <v>81</v>
      </c>
      <c r="AE23" s="4" t="s">
        <v>82</v>
      </c>
      <c r="AF23" s="4" t="s">
        <v>83</v>
      </c>
      <c r="AG23" s="4" t="s">
        <v>83</v>
      </c>
      <c r="AH23" s="4" t="s">
        <v>61</v>
      </c>
      <c r="AI23" s="7" t="s">
        <v>84</v>
      </c>
      <c r="AJ23" s="4" t="s">
        <v>85</v>
      </c>
      <c r="AK23" s="9">
        <v>15</v>
      </c>
      <c r="AL23" s="4" t="s">
        <v>86</v>
      </c>
      <c r="AM23" s="9">
        <v>16</v>
      </c>
      <c r="AN23" s="4" t="s">
        <v>87</v>
      </c>
      <c r="AO23" s="9">
        <v>4</v>
      </c>
      <c r="AP23" s="4" t="s">
        <v>88</v>
      </c>
      <c r="AQ23" s="9">
        <v>18</v>
      </c>
      <c r="AR23" s="4" t="s">
        <v>89</v>
      </c>
      <c r="AS23" s="4"/>
      <c r="AT23" s="4"/>
      <c r="AU23" s="4"/>
      <c r="AV23" s="4"/>
      <c r="AW23" s="4"/>
      <c r="AX23" s="4"/>
    </row>
    <row r="24" spans="1:50" ht="105.75" thickBot="1" x14ac:dyDescent="0.3">
      <c r="A24" s="4" t="s">
        <v>2631</v>
      </c>
      <c r="B24" s="4" t="s">
        <v>541</v>
      </c>
      <c r="C24" s="4" t="s">
        <v>85</v>
      </c>
      <c r="D24" s="4" t="s">
        <v>93</v>
      </c>
      <c r="E24" s="4" t="s">
        <v>513</v>
      </c>
      <c r="F24" s="4" t="s">
        <v>72</v>
      </c>
      <c r="G24" s="4" t="s">
        <v>47</v>
      </c>
      <c r="H24" s="4" t="s">
        <v>47</v>
      </c>
      <c r="I24" s="4" t="s">
        <v>292</v>
      </c>
      <c r="J24" s="4" t="s">
        <v>204</v>
      </c>
      <c r="K24" s="4" t="s">
        <v>50</v>
      </c>
      <c r="L24" s="4" t="s">
        <v>51</v>
      </c>
      <c r="M24" s="7" t="s">
        <v>542</v>
      </c>
      <c r="N24" s="7" t="s">
        <v>543</v>
      </c>
      <c r="O24" s="7" t="s">
        <v>544</v>
      </c>
      <c r="P24" s="7" t="s">
        <v>545</v>
      </c>
      <c r="Q24" s="4" t="s">
        <v>56</v>
      </c>
      <c r="R24" s="4" t="s">
        <v>58</v>
      </c>
      <c r="S24" s="4" t="s">
        <v>58</v>
      </c>
      <c r="T24" s="4" t="s">
        <v>58</v>
      </c>
      <c r="U24" s="4" t="s">
        <v>58</v>
      </c>
      <c r="V24" s="4" t="s">
        <v>58</v>
      </c>
      <c r="W24" s="7" t="s">
        <v>546</v>
      </c>
      <c r="X24" s="4" t="s">
        <v>56</v>
      </c>
      <c r="Y24" s="4" t="s">
        <v>56</v>
      </c>
      <c r="Z24" s="4" t="s">
        <v>56</v>
      </c>
      <c r="AA24" s="4" t="s">
        <v>58</v>
      </c>
      <c r="AB24" s="4" t="s">
        <v>58</v>
      </c>
      <c r="AC24" s="4" t="s">
        <v>56</v>
      </c>
      <c r="AD24" s="7" t="s">
        <v>547</v>
      </c>
      <c r="AE24" s="4" t="s">
        <v>82</v>
      </c>
      <c r="AF24" s="4" t="s">
        <v>83</v>
      </c>
      <c r="AG24" s="4" t="s">
        <v>82</v>
      </c>
      <c r="AH24" s="4" t="s">
        <v>61</v>
      </c>
      <c r="AI24" s="7" t="s">
        <v>548</v>
      </c>
      <c r="AJ24" s="4" t="s">
        <v>549</v>
      </c>
      <c r="AK24" s="9">
        <v>10</v>
      </c>
      <c r="AL24" s="4" t="s">
        <v>550</v>
      </c>
      <c r="AM24" s="9">
        <v>5</v>
      </c>
      <c r="AN24" s="4" t="s">
        <v>551</v>
      </c>
      <c r="AO24" s="9">
        <v>1</v>
      </c>
      <c r="AP24" s="4" t="s">
        <v>552</v>
      </c>
      <c r="AQ24" s="9">
        <v>15</v>
      </c>
      <c r="AR24" s="4" t="s">
        <v>553</v>
      </c>
      <c r="AS24" s="4"/>
      <c r="AT24" s="4"/>
      <c r="AU24" s="4"/>
      <c r="AV24" s="4"/>
      <c r="AW24" s="4"/>
      <c r="AX24" s="4"/>
    </row>
    <row r="25" spans="1:50" ht="150.75" thickBot="1" x14ac:dyDescent="0.3">
      <c r="A25" s="4" t="s">
        <v>2638</v>
      </c>
      <c r="B25" s="4" t="s">
        <v>69</v>
      </c>
      <c r="C25" s="4" t="s">
        <v>645</v>
      </c>
      <c r="D25" s="4" t="s">
        <v>43</v>
      </c>
      <c r="E25" s="4" t="s">
        <v>44</v>
      </c>
      <c r="F25" s="4" t="s">
        <v>72</v>
      </c>
      <c r="G25" s="4" t="s">
        <v>46</v>
      </c>
      <c r="H25" s="4" t="s">
        <v>47</v>
      </c>
      <c r="I25" s="4" t="s">
        <v>48</v>
      </c>
      <c r="J25" s="4" t="s">
        <v>49</v>
      </c>
      <c r="K25" s="4" t="s">
        <v>124</v>
      </c>
      <c r="L25" s="4" t="s">
        <v>51</v>
      </c>
      <c r="M25" s="7" t="s">
        <v>646</v>
      </c>
      <c r="N25" s="7" t="s">
        <v>647</v>
      </c>
      <c r="O25" s="7" t="s">
        <v>648</v>
      </c>
      <c r="P25" s="7" t="s">
        <v>649</v>
      </c>
      <c r="Q25" s="4" t="s">
        <v>56</v>
      </c>
      <c r="R25" s="4" t="s">
        <v>56</v>
      </c>
      <c r="S25" s="4" t="s">
        <v>56</v>
      </c>
      <c r="T25" s="4" t="s">
        <v>56</v>
      </c>
      <c r="U25" s="4" t="s">
        <v>56</v>
      </c>
      <c r="V25" s="4" t="s">
        <v>56</v>
      </c>
      <c r="W25" s="7" t="s">
        <v>650</v>
      </c>
      <c r="X25" s="4" t="s">
        <v>56</v>
      </c>
      <c r="Y25" s="4" t="s">
        <v>56</v>
      </c>
      <c r="Z25" s="4" t="s">
        <v>56</v>
      </c>
      <c r="AA25" s="4" t="s">
        <v>56</v>
      </c>
      <c r="AB25" s="4" t="s">
        <v>56</v>
      </c>
      <c r="AC25" s="4" t="s">
        <v>56</v>
      </c>
      <c r="AD25" s="7" t="s">
        <v>651</v>
      </c>
      <c r="AE25" s="4" t="s">
        <v>82</v>
      </c>
      <c r="AF25" s="4" t="s">
        <v>82</v>
      </c>
      <c r="AG25" s="4" t="s">
        <v>82</v>
      </c>
      <c r="AH25" s="4" t="s">
        <v>82</v>
      </c>
      <c r="AI25" s="7" t="s">
        <v>652</v>
      </c>
      <c r="AJ25" s="4" t="s">
        <v>653</v>
      </c>
      <c r="AK25" s="9">
        <v>10</v>
      </c>
      <c r="AL25" s="4" t="s">
        <v>654</v>
      </c>
      <c r="AM25" s="9">
        <v>5</v>
      </c>
      <c r="AN25" s="4" t="s">
        <v>655</v>
      </c>
      <c r="AO25" s="9">
        <v>1</v>
      </c>
      <c r="AP25" s="4" t="s">
        <v>656</v>
      </c>
      <c r="AQ25" s="9">
        <v>15</v>
      </c>
      <c r="AR25" s="4" t="s">
        <v>657</v>
      </c>
      <c r="AS25" s="4"/>
      <c r="AT25" s="4"/>
      <c r="AU25" s="4"/>
      <c r="AV25" s="4"/>
      <c r="AW25" s="4"/>
      <c r="AX25" s="4"/>
    </row>
    <row r="26" spans="1:50" ht="60.75" thickBot="1" x14ac:dyDescent="0.3">
      <c r="A26" s="4" t="s">
        <v>2636</v>
      </c>
      <c r="B26" s="4" t="s">
        <v>614</v>
      </c>
      <c r="C26" s="4" t="s">
        <v>615</v>
      </c>
      <c r="D26" s="4" t="s">
        <v>93</v>
      </c>
      <c r="E26" s="4" t="s">
        <v>44</v>
      </c>
      <c r="F26" s="4" t="s">
        <v>45</v>
      </c>
      <c r="G26" s="4" t="s">
        <v>46</v>
      </c>
      <c r="H26" s="4" t="s">
        <v>47</v>
      </c>
      <c r="I26" s="4" t="s">
        <v>73</v>
      </c>
      <c r="J26" s="4" t="s">
        <v>74</v>
      </c>
      <c r="K26" s="4" t="s">
        <v>75</v>
      </c>
      <c r="L26" s="4" t="s">
        <v>112</v>
      </c>
      <c r="M26" s="7" t="s">
        <v>616</v>
      </c>
      <c r="N26" s="7" t="s">
        <v>617</v>
      </c>
      <c r="O26" s="7" t="s">
        <v>618</v>
      </c>
      <c r="P26" s="7" t="s">
        <v>619</v>
      </c>
      <c r="Q26" s="4" t="s">
        <v>100</v>
      </c>
      <c r="R26" s="4" t="s">
        <v>100</v>
      </c>
      <c r="S26" s="4" t="s">
        <v>100</v>
      </c>
      <c r="T26" s="4" t="s">
        <v>57</v>
      </c>
      <c r="U26" s="4" t="s">
        <v>100</v>
      </c>
      <c r="V26" s="4" t="s">
        <v>100</v>
      </c>
      <c r="W26" s="7" t="s">
        <v>620</v>
      </c>
      <c r="X26" s="4" t="s">
        <v>56</v>
      </c>
      <c r="Y26" s="4" t="s">
        <v>56</v>
      </c>
      <c r="Z26" s="4" t="s">
        <v>56</v>
      </c>
      <c r="AA26" s="4" t="s">
        <v>56</v>
      </c>
      <c r="AB26" s="4" t="s">
        <v>56</v>
      </c>
      <c r="AC26" s="4" t="s">
        <v>56</v>
      </c>
      <c r="AD26" s="7" t="s">
        <v>621</v>
      </c>
      <c r="AE26" s="4" t="s">
        <v>82</v>
      </c>
      <c r="AF26" s="4" t="s">
        <v>82</v>
      </c>
      <c r="AG26" s="4" t="s">
        <v>83</v>
      </c>
      <c r="AH26" s="4" t="s">
        <v>83</v>
      </c>
      <c r="AI26" s="7" t="s">
        <v>622</v>
      </c>
      <c r="AJ26" s="4" t="s">
        <v>623</v>
      </c>
      <c r="AK26" s="9">
        <v>15</v>
      </c>
      <c r="AL26" s="4" t="s">
        <v>624</v>
      </c>
      <c r="AM26" s="9">
        <v>18</v>
      </c>
      <c r="AN26" s="4" t="s">
        <v>625</v>
      </c>
      <c r="AO26" s="9">
        <v>1</v>
      </c>
      <c r="AP26" s="4" t="s">
        <v>626</v>
      </c>
      <c r="AQ26" s="9">
        <v>5</v>
      </c>
      <c r="AR26" s="4" t="s">
        <v>627</v>
      </c>
      <c r="AS26" s="4"/>
      <c r="AT26" s="4"/>
      <c r="AU26" s="4"/>
      <c r="AV26" s="4"/>
      <c r="AW26" s="4"/>
      <c r="AX26" s="4"/>
    </row>
    <row r="27" spans="1:50" ht="409.6" thickBot="1" x14ac:dyDescent="0.3">
      <c r="A27" s="4" t="s">
        <v>2644</v>
      </c>
      <c r="B27" s="4" t="s">
        <v>69</v>
      </c>
      <c r="C27" s="4" t="s">
        <v>720</v>
      </c>
      <c r="D27" s="4" t="s">
        <v>43</v>
      </c>
      <c r="E27" s="4" t="s">
        <v>219</v>
      </c>
      <c r="F27" s="4" t="s">
        <v>45</v>
      </c>
      <c r="G27" s="4" t="s">
        <v>47</v>
      </c>
      <c r="H27" s="4" t="s">
        <v>721</v>
      </c>
      <c r="I27" s="4" t="s">
        <v>261</v>
      </c>
      <c r="J27" s="4" t="s">
        <v>134</v>
      </c>
      <c r="K27" s="4" t="s">
        <v>263</v>
      </c>
      <c r="L27" s="4" t="s">
        <v>134</v>
      </c>
      <c r="M27" s="7" t="s">
        <v>722</v>
      </c>
      <c r="N27" s="7" t="s">
        <v>723</v>
      </c>
      <c r="O27" s="7" t="s">
        <v>724</v>
      </c>
      <c r="P27" s="7" t="s">
        <v>725</v>
      </c>
      <c r="Q27" s="4" t="s">
        <v>56</v>
      </c>
      <c r="R27" s="4" t="s">
        <v>100</v>
      </c>
      <c r="S27" s="4" t="s">
        <v>100</v>
      </c>
      <c r="T27" s="4" t="s">
        <v>100</v>
      </c>
      <c r="U27" s="4" t="s">
        <v>100</v>
      </c>
      <c r="V27" s="4" t="s">
        <v>57</v>
      </c>
      <c r="W27" s="7" t="s">
        <v>726</v>
      </c>
      <c r="X27" s="4" t="s">
        <v>58</v>
      </c>
      <c r="Y27" s="4" t="s">
        <v>58</v>
      </c>
      <c r="Z27" s="4" t="s">
        <v>58</v>
      </c>
      <c r="AA27" s="4" t="s">
        <v>56</v>
      </c>
      <c r="AB27" s="4" t="s">
        <v>56</v>
      </c>
      <c r="AC27" s="4" t="s">
        <v>58</v>
      </c>
      <c r="AD27" s="7" t="s">
        <v>727</v>
      </c>
      <c r="AE27" s="4" t="s">
        <v>82</v>
      </c>
      <c r="AF27" s="4" t="s">
        <v>61</v>
      </c>
      <c r="AG27" s="4" t="s">
        <v>82</v>
      </c>
      <c r="AH27" s="4" t="s">
        <v>82</v>
      </c>
      <c r="AI27" s="7" t="s">
        <v>728</v>
      </c>
      <c r="AJ27" s="4" t="s">
        <v>729</v>
      </c>
      <c r="AK27" s="9">
        <v>20</v>
      </c>
      <c r="AL27" s="4" t="s">
        <v>730</v>
      </c>
      <c r="AM27" s="9">
        <v>16</v>
      </c>
      <c r="AN27" s="4" t="s">
        <v>731</v>
      </c>
      <c r="AO27" s="9">
        <v>9</v>
      </c>
      <c r="AP27" s="4" t="s">
        <v>732</v>
      </c>
      <c r="AQ27" s="9">
        <v>19</v>
      </c>
      <c r="AR27" s="4" t="s">
        <v>733</v>
      </c>
      <c r="AS27" s="4"/>
      <c r="AT27" s="4"/>
      <c r="AU27" s="4"/>
      <c r="AV27" s="4"/>
      <c r="AW27" s="4"/>
      <c r="AX27" s="4"/>
    </row>
    <row r="28" spans="1:50" ht="135.75" thickBot="1" x14ac:dyDescent="0.3">
      <c r="A28" s="4" t="s">
        <v>2640</v>
      </c>
      <c r="B28" s="4" t="s">
        <v>668</v>
      </c>
      <c r="C28" s="4" t="s">
        <v>668</v>
      </c>
      <c r="D28" s="4" t="s">
        <v>93</v>
      </c>
      <c r="E28" s="4" t="s">
        <v>291</v>
      </c>
      <c r="F28" s="4" t="s">
        <v>72</v>
      </c>
      <c r="G28" s="4" t="s">
        <v>46</v>
      </c>
      <c r="H28" s="4" t="s">
        <v>165</v>
      </c>
      <c r="I28" s="4" t="s">
        <v>292</v>
      </c>
      <c r="J28" s="4" t="s">
        <v>94</v>
      </c>
      <c r="K28" s="4" t="s">
        <v>124</v>
      </c>
      <c r="L28" s="4" t="s">
        <v>51</v>
      </c>
      <c r="M28" s="7" t="s">
        <v>669</v>
      </c>
      <c r="N28" s="7" t="s">
        <v>670</v>
      </c>
      <c r="O28" s="7" t="s">
        <v>671</v>
      </c>
      <c r="P28" s="7" t="s">
        <v>672</v>
      </c>
      <c r="Q28" s="4" t="s">
        <v>56</v>
      </c>
      <c r="R28" s="4" t="s">
        <v>56</v>
      </c>
      <c r="S28" s="4" t="s">
        <v>56</v>
      </c>
      <c r="T28" s="4" t="s">
        <v>56</v>
      </c>
      <c r="U28" s="4" t="s">
        <v>56</v>
      </c>
      <c r="V28" s="4" t="s">
        <v>56</v>
      </c>
      <c r="W28" s="7" t="s">
        <v>673</v>
      </c>
      <c r="X28" s="4" t="s">
        <v>56</v>
      </c>
      <c r="Y28" s="4" t="s">
        <v>56</v>
      </c>
      <c r="Z28" s="4" t="s">
        <v>56</v>
      </c>
      <c r="AA28" s="4" t="s">
        <v>56</v>
      </c>
      <c r="AB28" s="4" t="s">
        <v>56</v>
      </c>
      <c r="AC28" s="4" t="s">
        <v>56</v>
      </c>
      <c r="AD28" s="7" t="s">
        <v>674</v>
      </c>
      <c r="AE28" s="4" t="s">
        <v>82</v>
      </c>
      <c r="AF28" s="4" t="s">
        <v>82</v>
      </c>
      <c r="AG28" s="4" t="s">
        <v>82</v>
      </c>
      <c r="AH28" s="4" t="s">
        <v>82</v>
      </c>
      <c r="AI28" s="7" t="s">
        <v>675</v>
      </c>
      <c r="AJ28" s="4" t="s">
        <v>676</v>
      </c>
      <c r="AK28" s="9">
        <v>5</v>
      </c>
      <c r="AL28" s="4" t="s">
        <v>677</v>
      </c>
      <c r="AM28" s="9">
        <v>5</v>
      </c>
      <c r="AN28" s="4" t="s">
        <v>678</v>
      </c>
      <c r="AO28" s="9">
        <v>2</v>
      </c>
      <c r="AP28" s="4" t="s">
        <v>679</v>
      </c>
      <c r="AQ28" s="9">
        <v>15</v>
      </c>
      <c r="AR28" s="4" t="s">
        <v>680</v>
      </c>
      <c r="AS28" s="4"/>
      <c r="AT28" s="4"/>
      <c r="AU28" s="4"/>
      <c r="AV28" s="4"/>
      <c r="AW28" s="4"/>
      <c r="AX28" s="4"/>
    </row>
    <row r="29" spans="1:50" ht="60.75" thickBot="1" x14ac:dyDescent="0.3">
      <c r="A29" s="4" t="s">
        <v>2619</v>
      </c>
      <c r="B29" s="4" t="s">
        <v>389</v>
      </c>
      <c r="C29" s="4" t="s">
        <v>390</v>
      </c>
      <c r="D29" s="4" t="s">
        <v>43</v>
      </c>
      <c r="E29" s="4" t="s">
        <v>291</v>
      </c>
      <c r="F29" s="4" t="s">
        <v>72</v>
      </c>
      <c r="G29" s="4" t="s">
        <v>46</v>
      </c>
      <c r="H29" s="4" t="s">
        <v>46</v>
      </c>
      <c r="I29" s="4" t="s">
        <v>73</v>
      </c>
      <c r="J29" s="4" t="s">
        <v>74</v>
      </c>
      <c r="K29" s="4" t="s">
        <v>75</v>
      </c>
      <c r="L29" s="4" t="s">
        <v>112</v>
      </c>
      <c r="M29" s="7" t="s">
        <v>391</v>
      </c>
      <c r="N29" s="7" t="s">
        <v>392</v>
      </c>
      <c r="O29" s="7" t="s">
        <v>393</v>
      </c>
      <c r="P29" s="7" t="s">
        <v>394</v>
      </c>
      <c r="Q29" s="4" t="s">
        <v>57</v>
      </c>
      <c r="R29" s="4" t="s">
        <v>56</v>
      </c>
      <c r="S29" s="4" t="s">
        <v>100</v>
      </c>
      <c r="T29" s="4" t="s">
        <v>57</v>
      </c>
      <c r="U29" s="4" t="s">
        <v>56</v>
      </c>
      <c r="V29" s="4" t="s">
        <v>57</v>
      </c>
      <c r="W29" s="7" t="s">
        <v>395</v>
      </c>
      <c r="X29" s="4" t="s">
        <v>56</v>
      </c>
      <c r="Y29" s="4" t="s">
        <v>100</v>
      </c>
      <c r="Z29" s="4" t="s">
        <v>56</v>
      </c>
      <c r="AA29" s="4" t="s">
        <v>57</v>
      </c>
      <c r="AB29" s="4" t="s">
        <v>56</v>
      </c>
      <c r="AC29" s="4" t="s">
        <v>56</v>
      </c>
      <c r="AD29" s="7" t="s">
        <v>396</v>
      </c>
      <c r="AE29" s="4" t="s">
        <v>82</v>
      </c>
      <c r="AF29" s="4" t="s">
        <v>61</v>
      </c>
      <c r="AG29" s="4" t="s">
        <v>83</v>
      </c>
      <c r="AH29" s="4" t="s">
        <v>82</v>
      </c>
      <c r="AI29" s="7" t="s">
        <v>397</v>
      </c>
      <c r="AJ29" s="4" t="s">
        <v>398</v>
      </c>
      <c r="AK29" s="9">
        <v>14</v>
      </c>
      <c r="AL29" s="4" t="s">
        <v>399</v>
      </c>
      <c r="AM29" s="9">
        <v>14</v>
      </c>
      <c r="AN29" s="4" t="s">
        <v>400</v>
      </c>
      <c r="AO29" s="9">
        <v>5</v>
      </c>
      <c r="AP29" s="4" t="s">
        <v>45</v>
      </c>
      <c r="AQ29" s="9">
        <v>15</v>
      </c>
      <c r="AR29" s="4" t="s">
        <v>401</v>
      </c>
      <c r="AS29" s="4"/>
      <c r="AT29" s="4"/>
      <c r="AU29" s="4"/>
      <c r="AV29" s="4"/>
      <c r="AW29" s="4"/>
      <c r="AX29" s="4"/>
    </row>
    <row r="30" spans="1:50" ht="210.75" thickBot="1" x14ac:dyDescent="0.3">
      <c r="A30" s="4" t="s">
        <v>2625</v>
      </c>
      <c r="B30" s="4" t="s">
        <v>91</v>
      </c>
      <c r="C30" s="4" t="s">
        <v>457</v>
      </c>
      <c r="D30" s="4" t="s">
        <v>43</v>
      </c>
      <c r="E30" s="4" t="s">
        <v>219</v>
      </c>
      <c r="F30" s="4" t="s">
        <v>72</v>
      </c>
      <c r="G30" s="4" t="s">
        <v>46</v>
      </c>
      <c r="H30" s="4" t="s">
        <v>46</v>
      </c>
      <c r="I30" s="4" t="s">
        <v>191</v>
      </c>
      <c r="J30" s="4" t="s">
        <v>74</v>
      </c>
      <c r="K30" s="4" t="s">
        <v>458</v>
      </c>
      <c r="L30" s="4" t="s">
        <v>95</v>
      </c>
      <c r="M30" s="7" t="s">
        <v>459</v>
      </c>
      <c r="N30" s="7" t="s">
        <v>460</v>
      </c>
      <c r="O30" s="7" t="s">
        <v>461</v>
      </c>
      <c r="P30" s="7" t="s">
        <v>462</v>
      </c>
      <c r="Q30" s="4" t="s">
        <v>58</v>
      </c>
      <c r="R30" s="4" t="s">
        <v>58</v>
      </c>
      <c r="S30" s="4" t="s">
        <v>58</v>
      </c>
      <c r="T30" s="4" t="s">
        <v>58</v>
      </c>
      <c r="U30" s="4" t="s">
        <v>58</v>
      </c>
      <c r="V30" s="4" t="s">
        <v>58</v>
      </c>
      <c r="W30" s="7" t="s">
        <v>463</v>
      </c>
      <c r="X30" s="4" t="s">
        <v>58</v>
      </c>
      <c r="Y30" s="4" t="s">
        <v>58</v>
      </c>
      <c r="Z30" s="4" t="s">
        <v>58</v>
      </c>
      <c r="AA30" s="4" t="s">
        <v>58</v>
      </c>
      <c r="AB30" s="4" t="s">
        <v>58</v>
      </c>
      <c r="AC30" s="4" t="s">
        <v>58</v>
      </c>
      <c r="AD30" s="7" t="s">
        <v>464</v>
      </c>
      <c r="AE30" s="4" t="s">
        <v>83</v>
      </c>
      <c r="AF30" s="4" t="s">
        <v>83</v>
      </c>
      <c r="AG30" s="4" t="s">
        <v>83</v>
      </c>
      <c r="AH30" s="4" t="s">
        <v>83</v>
      </c>
      <c r="AI30" s="7" t="s">
        <v>465</v>
      </c>
      <c r="AJ30" s="4" t="s">
        <v>466</v>
      </c>
      <c r="AK30" s="9">
        <v>20</v>
      </c>
      <c r="AL30" s="4" t="s">
        <v>467</v>
      </c>
      <c r="AM30" s="9">
        <v>20</v>
      </c>
      <c r="AN30" s="4" t="s">
        <v>468</v>
      </c>
      <c r="AO30" s="9">
        <v>1</v>
      </c>
      <c r="AP30" s="4" t="s">
        <v>469</v>
      </c>
      <c r="AQ30" s="9">
        <v>20</v>
      </c>
      <c r="AR30" s="4" t="s">
        <v>470</v>
      </c>
      <c r="AS30" s="4"/>
      <c r="AT30" s="4"/>
      <c r="AU30" s="4"/>
      <c r="AV30" s="4"/>
      <c r="AW30" s="4"/>
      <c r="AX30" s="4"/>
    </row>
    <row r="31" spans="1:50" ht="345.75" thickBot="1" x14ac:dyDescent="0.3">
      <c r="A31" s="4" t="s">
        <v>2602</v>
      </c>
      <c r="B31" s="4" t="s">
        <v>91</v>
      </c>
      <c r="C31" s="4" t="s">
        <v>152</v>
      </c>
      <c r="D31" s="4" t="s">
        <v>93</v>
      </c>
      <c r="E31" s="4" t="s">
        <v>44</v>
      </c>
      <c r="F31" s="4" t="s">
        <v>72</v>
      </c>
      <c r="G31" s="4" t="s">
        <v>47</v>
      </c>
      <c r="H31" s="4" t="s">
        <v>46</v>
      </c>
      <c r="I31" s="4" t="s">
        <v>73</v>
      </c>
      <c r="J31" s="4" t="s">
        <v>94</v>
      </c>
      <c r="K31" s="4" t="s">
        <v>75</v>
      </c>
      <c r="L31" s="4" t="s">
        <v>95</v>
      </c>
      <c r="M31" s="7" t="s">
        <v>153</v>
      </c>
      <c r="N31" s="7" t="s">
        <v>154</v>
      </c>
      <c r="O31" s="7" t="s">
        <v>155</v>
      </c>
      <c r="P31" s="7" t="s">
        <v>99</v>
      </c>
      <c r="Q31" s="4" t="s">
        <v>56</v>
      </c>
      <c r="R31" s="4" t="s">
        <v>57</v>
      </c>
      <c r="S31" s="4" t="s">
        <v>56</v>
      </c>
      <c r="T31" s="4" t="s">
        <v>58</v>
      </c>
      <c r="U31" s="4" t="s">
        <v>56</v>
      </c>
      <c r="V31" s="4" t="s">
        <v>57</v>
      </c>
      <c r="W31" s="7" t="s">
        <v>102</v>
      </c>
      <c r="X31" s="4" t="s">
        <v>56</v>
      </c>
      <c r="Y31" s="4" t="s">
        <v>57</v>
      </c>
      <c r="Z31" s="4" t="s">
        <v>56</v>
      </c>
      <c r="AA31" s="4" t="s">
        <v>56</v>
      </c>
      <c r="AB31" s="4" t="s">
        <v>57</v>
      </c>
      <c r="AC31" s="4" t="s">
        <v>56</v>
      </c>
      <c r="AD31" s="7" t="s">
        <v>156</v>
      </c>
      <c r="AE31" s="4" t="s">
        <v>61</v>
      </c>
      <c r="AF31" s="4" t="s">
        <v>82</v>
      </c>
      <c r="AG31" s="4" t="s">
        <v>61</v>
      </c>
      <c r="AH31" s="4" t="s">
        <v>61</v>
      </c>
      <c r="AI31" s="7" t="s">
        <v>157</v>
      </c>
      <c r="AJ31" s="4" t="s">
        <v>158</v>
      </c>
      <c r="AK31" s="9">
        <v>15</v>
      </c>
      <c r="AL31" s="4" t="s">
        <v>159</v>
      </c>
      <c r="AM31" s="9">
        <v>15</v>
      </c>
      <c r="AN31" s="4" t="s">
        <v>160</v>
      </c>
      <c r="AO31" s="9">
        <v>13</v>
      </c>
      <c r="AP31" s="4" t="s">
        <v>161</v>
      </c>
      <c r="AQ31" s="9">
        <v>14</v>
      </c>
      <c r="AR31" s="4" t="s">
        <v>162</v>
      </c>
      <c r="AS31" s="4"/>
      <c r="AT31" s="4"/>
      <c r="AU31" s="4"/>
      <c r="AV31" s="4"/>
      <c r="AW31" s="4"/>
      <c r="AX31" s="4"/>
    </row>
    <row r="32" spans="1:50" ht="375.75" thickBot="1" x14ac:dyDescent="0.3">
      <c r="A32" s="4" t="s">
        <v>2604</v>
      </c>
      <c r="B32" s="4" t="s">
        <v>69</v>
      </c>
      <c r="C32" s="4" t="s">
        <v>179</v>
      </c>
      <c r="D32" s="4" t="s">
        <v>43</v>
      </c>
      <c r="E32" s="4" t="s">
        <v>44</v>
      </c>
      <c r="F32" s="4" t="s">
        <v>45</v>
      </c>
      <c r="G32" s="4" t="s">
        <v>46</v>
      </c>
      <c r="H32" s="4" t="s">
        <v>165</v>
      </c>
      <c r="I32" s="4" t="s">
        <v>73</v>
      </c>
      <c r="J32" s="4" t="s">
        <v>49</v>
      </c>
      <c r="K32" s="4" t="s">
        <v>75</v>
      </c>
      <c r="L32" s="4" t="s">
        <v>180</v>
      </c>
      <c r="M32" s="7" t="s">
        <v>153</v>
      </c>
      <c r="N32" s="7" t="s">
        <v>97</v>
      </c>
      <c r="O32" s="7" t="s">
        <v>98</v>
      </c>
      <c r="P32" s="7" t="s">
        <v>99</v>
      </c>
      <c r="Q32" s="4" t="s">
        <v>56</v>
      </c>
      <c r="R32" s="4" t="s">
        <v>58</v>
      </c>
      <c r="S32" s="4" t="s">
        <v>56</v>
      </c>
      <c r="T32" s="4" t="s">
        <v>58</v>
      </c>
      <c r="U32" s="4" t="s">
        <v>58</v>
      </c>
      <c r="V32" s="4" t="s">
        <v>58</v>
      </c>
      <c r="W32" s="7" t="s">
        <v>181</v>
      </c>
      <c r="X32" s="4" t="s">
        <v>58</v>
      </c>
      <c r="Y32" s="4" t="s">
        <v>56</v>
      </c>
      <c r="Z32" s="4" t="s">
        <v>58</v>
      </c>
      <c r="AA32" s="4" t="s">
        <v>56</v>
      </c>
      <c r="AB32" s="4" t="s">
        <v>58</v>
      </c>
      <c r="AC32" s="4" t="s">
        <v>58</v>
      </c>
      <c r="AD32" s="7" t="s">
        <v>182</v>
      </c>
      <c r="AE32" s="4" t="s">
        <v>83</v>
      </c>
      <c r="AF32" s="4" t="s">
        <v>82</v>
      </c>
      <c r="AG32" s="4" t="s">
        <v>82</v>
      </c>
      <c r="AH32" s="4" t="s">
        <v>83</v>
      </c>
      <c r="AI32" s="7" t="s">
        <v>183</v>
      </c>
      <c r="AJ32" s="4" t="s">
        <v>184</v>
      </c>
      <c r="AK32" s="9">
        <v>17</v>
      </c>
      <c r="AL32" s="4" t="s">
        <v>185</v>
      </c>
      <c r="AM32" s="9">
        <v>15</v>
      </c>
      <c r="AN32" s="4" t="s">
        <v>186</v>
      </c>
      <c r="AO32" s="9">
        <v>1</v>
      </c>
      <c r="AP32" s="4" t="s">
        <v>187</v>
      </c>
      <c r="AQ32" s="9">
        <v>18</v>
      </c>
      <c r="AR32" s="4" t="s">
        <v>188</v>
      </c>
      <c r="AS32" s="4"/>
      <c r="AT32" s="4"/>
      <c r="AU32" s="4"/>
      <c r="AV32" s="4"/>
      <c r="AW32" s="4"/>
      <c r="AX32" s="4"/>
    </row>
    <row r="33" spans="1:50" ht="165.75" thickBot="1" x14ac:dyDescent="0.3">
      <c r="A33" s="4" t="s">
        <v>2621</v>
      </c>
      <c r="B33" s="4" t="s">
        <v>69</v>
      </c>
      <c r="C33" s="4" t="s">
        <v>416</v>
      </c>
      <c r="D33" s="4" t="s">
        <v>93</v>
      </c>
      <c r="E33" s="4" t="s">
        <v>44</v>
      </c>
      <c r="F33" s="4" t="s">
        <v>72</v>
      </c>
      <c r="G33" s="4" t="s">
        <v>46</v>
      </c>
      <c r="H33" s="4" t="s">
        <v>375</v>
      </c>
      <c r="I33" s="4" t="s">
        <v>261</v>
      </c>
      <c r="J33" s="4" t="s">
        <v>204</v>
      </c>
      <c r="K33" s="4" t="s">
        <v>263</v>
      </c>
      <c r="L33" s="4" t="s">
        <v>51</v>
      </c>
      <c r="M33" s="7" t="s">
        <v>417</v>
      </c>
      <c r="N33" s="7" t="s">
        <v>418</v>
      </c>
      <c r="O33" s="7" t="s">
        <v>419</v>
      </c>
      <c r="P33" s="7" t="s">
        <v>420</v>
      </c>
      <c r="Q33" s="4" t="s">
        <v>56</v>
      </c>
      <c r="R33" s="4" t="s">
        <v>57</v>
      </c>
      <c r="S33" s="4" t="s">
        <v>56</v>
      </c>
      <c r="T33" s="4" t="s">
        <v>100</v>
      </c>
      <c r="U33" s="4" t="s">
        <v>56</v>
      </c>
      <c r="V33" s="4" t="s">
        <v>56</v>
      </c>
      <c r="W33" s="7" t="s">
        <v>421</v>
      </c>
      <c r="X33" s="4" t="s">
        <v>58</v>
      </c>
      <c r="Y33" s="4" t="s">
        <v>58</v>
      </c>
      <c r="Z33" s="4" t="s">
        <v>58</v>
      </c>
      <c r="AA33" s="4" t="s">
        <v>58</v>
      </c>
      <c r="AB33" s="4" t="s">
        <v>58</v>
      </c>
      <c r="AC33" s="4" t="s">
        <v>58</v>
      </c>
      <c r="AD33" s="7" t="s">
        <v>422</v>
      </c>
      <c r="AE33" s="4" t="s">
        <v>82</v>
      </c>
      <c r="AF33" s="4" t="s">
        <v>82</v>
      </c>
      <c r="AG33" s="4" t="s">
        <v>83</v>
      </c>
      <c r="AH33" s="4" t="s">
        <v>83</v>
      </c>
      <c r="AI33" s="7" t="s">
        <v>423</v>
      </c>
      <c r="AJ33" s="4" t="s">
        <v>424</v>
      </c>
      <c r="AK33" s="9">
        <v>3</v>
      </c>
      <c r="AL33" s="4" t="s">
        <v>425</v>
      </c>
      <c r="AM33" s="9">
        <v>1</v>
      </c>
      <c r="AN33" s="4" t="s">
        <v>426</v>
      </c>
      <c r="AO33" s="9">
        <v>1</v>
      </c>
      <c r="AP33" s="4" t="s">
        <v>427</v>
      </c>
      <c r="AQ33" s="9">
        <v>12</v>
      </c>
      <c r="AR33" s="4" t="s">
        <v>428</v>
      </c>
      <c r="AS33" s="4"/>
      <c r="AT33" s="4"/>
      <c r="AU33" s="4"/>
      <c r="AV33" s="4"/>
      <c r="AW33" s="4"/>
      <c r="AX33" s="4"/>
    </row>
    <row r="34" spans="1:50" ht="315.75" thickBot="1" x14ac:dyDescent="0.3">
      <c r="A34" s="4" t="s">
        <v>2609</v>
      </c>
      <c r="B34" s="4" t="s">
        <v>122</v>
      </c>
      <c r="C34" s="4" t="s">
        <v>246</v>
      </c>
      <c r="D34" s="4" t="s">
        <v>93</v>
      </c>
      <c r="E34" s="4" t="s">
        <v>71</v>
      </c>
      <c r="F34" s="4" t="s">
        <v>72</v>
      </c>
      <c r="G34" s="4" t="s">
        <v>46</v>
      </c>
      <c r="H34" s="4" t="s">
        <v>47</v>
      </c>
      <c r="I34" s="4" t="s">
        <v>73</v>
      </c>
      <c r="J34" s="4" t="s">
        <v>94</v>
      </c>
      <c r="K34" s="4" t="s">
        <v>75</v>
      </c>
      <c r="L34" s="4" t="s">
        <v>112</v>
      </c>
      <c r="M34" s="7" t="s">
        <v>247</v>
      </c>
      <c r="N34" s="7" t="s">
        <v>248</v>
      </c>
      <c r="O34" s="7" t="s">
        <v>249</v>
      </c>
      <c r="P34" s="7" t="s">
        <v>250</v>
      </c>
      <c r="Q34" s="4" t="s">
        <v>56</v>
      </c>
      <c r="R34" s="4" t="s">
        <v>58</v>
      </c>
      <c r="S34" s="4" t="s">
        <v>56</v>
      </c>
      <c r="T34" s="4" t="s">
        <v>56</v>
      </c>
      <c r="U34" s="4" t="s">
        <v>58</v>
      </c>
      <c r="V34" s="4" t="s">
        <v>56</v>
      </c>
      <c r="W34" s="7" t="s">
        <v>251</v>
      </c>
      <c r="X34" s="4" t="s">
        <v>56</v>
      </c>
      <c r="Y34" s="4" t="s">
        <v>58</v>
      </c>
      <c r="Z34" s="4" t="s">
        <v>56</v>
      </c>
      <c r="AA34" s="4" t="s">
        <v>56</v>
      </c>
      <c r="AB34" s="4" t="s">
        <v>56</v>
      </c>
      <c r="AC34" s="4" t="s">
        <v>58</v>
      </c>
      <c r="AD34" s="7" t="s">
        <v>252</v>
      </c>
      <c r="AE34" s="4" t="s">
        <v>82</v>
      </c>
      <c r="AF34" s="4" t="s">
        <v>82</v>
      </c>
      <c r="AG34" s="4" t="s">
        <v>83</v>
      </c>
      <c r="AH34" s="4" t="s">
        <v>83</v>
      </c>
      <c r="AI34" s="7" t="s">
        <v>253</v>
      </c>
      <c r="AJ34" s="4" t="s">
        <v>254</v>
      </c>
      <c r="AK34" s="9">
        <v>15</v>
      </c>
      <c r="AL34" s="4" t="s">
        <v>255</v>
      </c>
      <c r="AM34" s="9">
        <v>16</v>
      </c>
      <c r="AN34" s="4" t="s">
        <v>256</v>
      </c>
      <c r="AO34" s="9">
        <v>2</v>
      </c>
      <c r="AP34" s="4" t="s">
        <v>257</v>
      </c>
      <c r="AQ34" s="9">
        <v>18</v>
      </c>
      <c r="AR34" s="4" t="s">
        <v>258</v>
      </c>
      <c r="AS34" s="4"/>
      <c r="AT34" s="4"/>
      <c r="AU34" s="4"/>
      <c r="AV34" s="4"/>
      <c r="AW34" s="4"/>
      <c r="AX34" s="4"/>
    </row>
    <row r="35" spans="1:50" ht="120.75" thickBot="1" x14ac:dyDescent="0.3">
      <c r="A35" s="4" t="s">
        <v>2615</v>
      </c>
      <c r="B35" s="4" t="s">
        <v>69</v>
      </c>
      <c r="C35" s="4" t="s">
        <v>334</v>
      </c>
      <c r="D35" s="4" t="s">
        <v>93</v>
      </c>
      <c r="E35" s="4" t="s">
        <v>44</v>
      </c>
      <c r="F35" s="4" t="s">
        <v>72</v>
      </c>
      <c r="G35" s="4" t="s">
        <v>46</v>
      </c>
      <c r="H35" s="4" t="s">
        <v>47</v>
      </c>
      <c r="I35" s="4" t="s">
        <v>292</v>
      </c>
      <c r="J35" s="4" t="s">
        <v>74</v>
      </c>
      <c r="K35" s="4" t="s">
        <v>50</v>
      </c>
      <c r="L35" s="4" t="s">
        <v>51</v>
      </c>
      <c r="M35" s="7" t="s">
        <v>335</v>
      </c>
      <c r="N35" s="7" t="s">
        <v>336</v>
      </c>
      <c r="O35" s="7" t="s">
        <v>337</v>
      </c>
      <c r="P35" s="7" t="s">
        <v>338</v>
      </c>
      <c r="Q35" s="4" t="s">
        <v>56</v>
      </c>
      <c r="R35" s="4" t="s">
        <v>56</v>
      </c>
      <c r="S35" s="4" t="s">
        <v>57</v>
      </c>
      <c r="T35" s="4" t="s">
        <v>56</v>
      </c>
      <c r="U35" s="4" t="s">
        <v>57</v>
      </c>
      <c r="V35" s="4" t="s">
        <v>56</v>
      </c>
      <c r="W35" s="7" t="s">
        <v>339</v>
      </c>
      <c r="X35" s="4" t="s">
        <v>56</v>
      </c>
      <c r="Y35" s="4" t="s">
        <v>56</v>
      </c>
      <c r="Z35" s="4" t="s">
        <v>56</v>
      </c>
      <c r="AA35" s="4" t="s">
        <v>56</v>
      </c>
      <c r="AB35" s="4" t="s">
        <v>56</v>
      </c>
      <c r="AC35" s="4" t="s">
        <v>56</v>
      </c>
      <c r="AD35" s="7" t="s">
        <v>340</v>
      </c>
      <c r="AE35" s="4" t="s">
        <v>82</v>
      </c>
      <c r="AF35" s="4" t="s">
        <v>61</v>
      </c>
      <c r="AG35" s="4" t="s">
        <v>82</v>
      </c>
      <c r="AH35" s="4" t="s">
        <v>82</v>
      </c>
      <c r="AI35" s="7" t="s">
        <v>341</v>
      </c>
      <c r="AJ35" s="4" t="s">
        <v>342</v>
      </c>
      <c r="AK35" s="9">
        <v>13</v>
      </c>
      <c r="AL35" s="4" t="s">
        <v>343</v>
      </c>
      <c r="AM35" s="9">
        <v>10</v>
      </c>
      <c r="AN35" s="4" t="s">
        <v>344</v>
      </c>
      <c r="AO35" s="9">
        <v>2</v>
      </c>
      <c r="AP35" s="4" t="s">
        <v>345</v>
      </c>
      <c r="AQ35" s="9">
        <v>14</v>
      </c>
      <c r="AR35" s="4" t="s">
        <v>346</v>
      </c>
      <c r="AS35" s="4"/>
      <c r="AT35" s="4"/>
      <c r="AU35" s="4"/>
      <c r="AV35" s="4"/>
      <c r="AW35" s="4"/>
      <c r="AX35" s="4"/>
    </row>
    <row r="36" spans="1:50" ht="330.75" thickBot="1" x14ac:dyDescent="0.3">
      <c r="A36" s="4" t="s">
        <v>2610</v>
      </c>
      <c r="B36" s="4" t="s">
        <v>69</v>
      </c>
      <c r="C36" s="4" t="s">
        <v>260</v>
      </c>
      <c r="D36" s="4" t="s">
        <v>43</v>
      </c>
      <c r="E36" s="4" t="s">
        <v>44</v>
      </c>
      <c r="F36" s="4" t="s">
        <v>72</v>
      </c>
      <c r="G36" s="4" t="s">
        <v>46</v>
      </c>
      <c r="H36" s="4" t="s">
        <v>165</v>
      </c>
      <c r="I36" s="4" t="s">
        <v>261</v>
      </c>
      <c r="J36" s="4" t="s">
        <v>262</v>
      </c>
      <c r="K36" s="4" t="s">
        <v>263</v>
      </c>
      <c r="L36" s="4" t="s">
        <v>262</v>
      </c>
      <c r="M36" s="7" t="s">
        <v>264</v>
      </c>
      <c r="N36" s="7" t="s">
        <v>265</v>
      </c>
      <c r="O36" s="7" t="s">
        <v>266</v>
      </c>
      <c r="P36" s="7" t="s">
        <v>267</v>
      </c>
      <c r="Q36" s="4" t="s">
        <v>56</v>
      </c>
      <c r="R36" s="4" t="s">
        <v>56</v>
      </c>
      <c r="S36" s="4" t="s">
        <v>56</v>
      </c>
      <c r="T36" s="4" t="s">
        <v>58</v>
      </c>
      <c r="U36" s="4" t="s">
        <v>56</v>
      </c>
      <c r="V36" s="4" t="s">
        <v>58</v>
      </c>
      <c r="W36" s="7" t="s">
        <v>268</v>
      </c>
      <c r="X36" s="4" t="s">
        <v>56</v>
      </c>
      <c r="Y36" s="4" t="s">
        <v>56</v>
      </c>
      <c r="Z36" s="4" t="s">
        <v>58</v>
      </c>
      <c r="AA36" s="4" t="s">
        <v>58</v>
      </c>
      <c r="AB36" s="4" t="s">
        <v>56</v>
      </c>
      <c r="AC36" s="4" t="s">
        <v>56</v>
      </c>
      <c r="AD36" s="7" t="s">
        <v>269</v>
      </c>
      <c r="AE36" s="4" t="s">
        <v>82</v>
      </c>
      <c r="AF36" s="4" t="s">
        <v>82</v>
      </c>
      <c r="AG36" s="4" t="s">
        <v>82</v>
      </c>
      <c r="AH36" s="4" t="s">
        <v>82</v>
      </c>
      <c r="AI36" s="7" t="s">
        <v>270</v>
      </c>
      <c r="AJ36" s="4" t="s">
        <v>271</v>
      </c>
      <c r="AK36" s="9">
        <v>5</v>
      </c>
      <c r="AL36" s="4" t="s">
        <v>272</v>
      </c>
      <c r="AM36" s="9">
        <v>5</v>
      </c>
      <c r="AN36" s="4" t="s">
        <v>273</v>
      </c>
      <c r="AO36" s="9">
        <v>1</v>
      </c>
      <c r="AP36" s="4" t="s">
        <v>274</v>
      </c>
      <c r="AQ36" s="9">
        <v>10</v>
      </c>
      <c r="AR36" s="4" t="s">
        <v>275</v>
      </c>
      <c r="AS36" s="4"/>
      <c r="AT36" s="4"/>
      <c r="AU36" s="4"/>
      <c r="AV36" s="4"/>
      <c r="AW36" s="4"/>
      <c r="AX36" s="4"/>
    </row>
    <row r="37" spans="1:50" ht="135.75" thickBot="1" x14ac:dyDescent="0.3">
      <c r="A37" s="4" t="s">
        <v>2641</v>
      </c>
      <c r="B37" s="4" t="s">
        <v>69</v>
      </c>
      <c r="C37" s="4" t="s">
        <v>682</v>
      </c>
      <c r="D37" s="4" t="s">
        <v>43</v>
      </c>
      <c r="E37" s="4" t="s">
        <v>44</v>
      </c>
      <c r="F37" s="4" t="s">
        <v>72</v>
      </c>
      <c r="G37" s="4" t="s">
        <v>46</v>
      </c>
      <c r="H37" s="4" t="s">
        <v>46</v>
      </c>
      <c r="I37" s="4" t="s">
        <v>261</v>
      </c>
      <c r="J37" s="4" t="s">
        <v>94</v>
      </c>
      <c r="K37" s="4" t="s">
        <v>50</v>
      </c>
      <c r="L37" s="4" t="s">
        <v>51</v>
      </c>
      <c r="M37" s="7" t="s">
        <v>683</v>
      </c>
      <c r="N37" s="7" t="s">
        <v>684</v>
      </c>
      <c r="O37" s="7" t="s">
        <v>685</v>
      </c>
      <c r="P37" s="7" t="s">
        <v>686</v>
      </c>
      <c r="Q37" s="4" t="s">
        <v>56</v>
      </c>
      <c r="R37" s="4" t="s">
        <v>56</v>
      </c>
      <c r="S37" s="4" t="s">
        <v>58</v>
      </c>
      <c r="T37" s="4" t="s">
        <v>58</v>
      </c>
      <c r="U37" s="4" t="s">
        <v>58</v>
      </c>
      <c r="V37" s="4" t="s">
        <v>58</v>
      </c>
      <c r="W37" s="7" t="s">
        <v>687</v>
      </c>
      <c r="X37" s="4" t="s">
        <v>56</v>
      </c>
      <c r="Y37" s="4" t="s">
        <v>56</v>
      </c>
      <c r="Z37" s="4" t="s">
        <v>58</v>
      </c>
      <c r="AA37" s="4" t="s">
        <v>58</v>
      </c>
      <c r="AB37" s="4" t="s">
        <v>58</v>
      </c>
      <c r="AC37" s="4" t="s">
        <v>56</v>
      </c>
      <c r="AD37" s="7" t="s">
        <v>688</v>
      </c>
      <c r="AE37" s="4" t="s">
        <v>83</v>
      </c>
      <c r="AF37" s="4" t="s">
        <v>83</v>
      </c>
      <c r="AG37" s="4" t="s">
        <v>82</v>
      </c>
      <c r="AH37" s="4" t="s">
        <v>83</v>
      </c>
      <c r="AI37" s="7" t="s">
        <v>689</v>
      </c>
      <c r="AJ37" s="4" t="s">
        <v>690</v>
      </c>
      <c r="AK37" s="9">
        <v>4</v>
      </c>
      <c r="AL37" s="4" t="s">
        <v>691</v>
      </c>
      <c r="AM37" s="9">
        <v>3</v>
      </c>
      <c r="AN37" s="4" t="s">
        <v>692</v>
      </c>
      <c r="AO37" s="9">
        <v>1</v>
      </c>
      <c r="AP37" s="4" t="s">
        <v>693</v>
      </c>
      <c r="AQ37" s="9">
        <v>18</v>
      </c>
      <c r="AR37" s="4" t="s">
        <v>694</v>
      </c>
      <c r="AS37" s="4"/>
      <c r="AT37" s="4"/>
      <c r="AU37" s="4"/>
      <c r="AV37" s="4"/>
      <c r="AW37" s="4"/>
      <c r="AX37" s="4"/>
    </row>
    <row r="38" spans="1:50" ht="105.75" thickBot="1" x14ac:dyDescent="0.3">
      <c r="A38" s="4" t="s">
        <v>2628</v>
      </c>
      <c r="B38" s="4" t="s">
        <v>69</v>
      </c>
      <c r="C38" s="4" t="s">
        <v>497</v>
      </c>
      <c r="D38" s="4" t="s">
        <v>43</v>
      </c>
      <c r="E38" s="4" t="s">
        <v>219</v>
      </c>
      <c r="F38" s="4" t="s">
        <v>72</v>
      </c>
      <c r="G38" s="4" t="s">
        <v>46</v>
      </c>
      <c r="H38" s="4" t="s">
        <v>46</v>
      </c>
      <c r="I38" s="4" t="s">
        <v>48</v>
      </c>
      <c r="J38" s="4" t="s">
        <v>94</v>
      </c>
      <c r="K38" s="4" t="s">
        <v>75</v>
      </c>
      <c r="L38" s="4" t="s">
        <v>498</v>
      </c>
      <c r="M38" s="7" t="s">
        <v>499</v>
      </c>
      <c r="N38" s="7" t="s">
        <v>500</v>
      </c>
      <c r="O38" s="7" t="s">
        <v>501</v>
      </c>
      <c r="P38" s="7" t="s">
        <v>502</v>
      </c>
      <c r="Q38" s="4" t="s">
        <v>56</v>
      </c>
      <c r="R38" s="4" t="s">
        <v>56</v>
      </c>
      <c r="S38" s="4" t="s">
        <v>57</v>
      </c>
      <c r="T38" s="4" t="s">
        <v>56</v>
      </c>
      <c r="U38" s="4" t="s">
        <v>56</v>
      </c>
      <c r="V38" s="4" t="s">
        <v>56</v>
      </c>
      <c r="W38" s="7" t="s">
        <v>503</v>
      </c>
      <c r="X38" s="4" t="s">
        <v>56</v>
      </c>
      <c r="Y38" s="4" t="s">
        <v>56</v>
      </c>
      <c r="Z38" s="4" t="s">
        <v>58</v>
      </c>
      <c r="AA38" s="4" t="s">
        <v>56</v>
      </c>
      <c r="AB38" s="4" t="s">
        <v>58</v>
      </c>
      <c r="AC38" s="4" t="s">
        <v>56</v>
      </c>
      <c r="AD38" s="7" t="s">
        <v>504</v>
      </c>
      <c r="AE38" s="4" t="s">
        <v>82</v>
      </c>
      <c r="AF38" s="4" t="s">
        <v>61</v>
      </c>
      <c r="AG38" s="4" t="s">
        <v>82</v>
      </c>
      <c r="AH38" s="4" t="s">
        <v>82</v>
      </c>
      <c r="AI38" s="7" t="s">
        <v>505</v>
      </c>
      <c r="AJ38" s="4" t="s">
        <v>506</v>
      </c>
      <c r="AK38" s="9">
        <v>7</v>
      </c>
      <c r="AL38" s="4" t="s">
        <v>507</v>
      </c>
      <c r="AM38" s="9">
        <v>5</v>
      </c>
      <c r="AN38" s="4" t="s">
        <v>508</v>
      </c>
      <c r="AO38" s="9">
        <v>10</v>
      </c>
      <c r="AP38" s="4" t="s">
        <v>509</v>
      </c>
      <c r="AQ38" s="9">
        <v>8</v>
      </c>
      <c r="AR38" s="4" t="s">
        <v>510</v>
      </c>
      <c r="AS38" s="4"/>
      <c r="AT38" s="4"/>
      <c r="AU38" s="4"/>
      <c r="AV38" s="4"/>
      <c r="AW38" s="4"/>
      <c r="AX38" s="4"/>
    </row>
    <row r="39" spans="1:50" ht="210.75" thickBot="1" x14ac:dyDescent="0.3">
      <c r="A39" s="4" t="s">
        <v>2642</v>
      </c>
      <c r="B39" s="4" t="s">
        <v>69</v>
      </c>
      <c r="C39" s="4" t="s">
        <v>695</v>
      </c>
      <c r="D39" s="4" t="s">
        <v>43</v>
      </c>
      <c r="E39" s="4" t="s">
        <v>44</v>
      </c>
      <c r="F39" s="4" t="s">
        <v>72</v>
      </c>
      <c r="G39" s="4" t="s">
        <v>47</v>
      </c>
      <c r="H39" s="4" t="s">
        <v>47</v>
      </c>
      <c r="I39" s="4" t="s">
        <v>48</v>
      </c>
      <c r="J39" s="4" t="s">
        <v>94</v>
      </c>
      <c r="K39" s="4" t="s">
        <v>124</v>
      </c>
      <c r="L39" s="4" t="s">
        <v>498</v>
      </c>
      <c r="M39" s="7" t="s">
        <v>696</v>
      </c>
      <c r="N39" s="7" t="s">
        <v>697</v>
      </c>
      <c r="O39" s="7" t="s">
        <v>698</v>
      </c>
      <c r="P39" s="7" t="s">
        <v>699</v>
      </c>
      <c r="Q39" s="4" t="s">
        <v>56</v>
      </c>
      <c r="R39" s="4" t="s">
        <v>56</v>
      </c>
      <c r="S39" s="4" t="s">
        <v>100</v>
      </c>
      <c r="T39" s="4" t="s">
        <v>56</v>
      </c>
      <c r="U39" s="4" t="s">
        <v>57</v>
      </c>
      <c r="V39" s="4" t="s">
        <v>58</v>
      </c>
      <c r="W39" s="7" t="s">
        <v>700</v>
      </c>
      <c r="X39" s="4" t="s">
        <v>56</v>
      </c>
      <c r="Y39" s="4" t="s">
        <v>56</v>
      </c>
      <c r="Z39" s="4" t="s">
        <v>100</v>
      </c>
      <c r="AA39" s="4" t="s">
        <v>56</v>
      </c>
      <c r="AB39" s="4" t="s">
        <v>57</v>
      </c>
      <c r="AC39" s="4" t="s">
        <v>58</v>
      </c>
      <c r="AD39" s="7" t="s">
        <v>700</v>
      </c>
      <c r="AE39" s="4" t="s">
        <v>61</v>
      </c>
      <c r="AF39" s="4" t="s">
        <v>83</v>
      </c>
      <c r="AG39" s="4" t="s">
        <v>82</v>
      </c>
      <c r="AH39" s="4" t="s">
        <v>82</v>
      </c>
      <c r="AI39" s="7" t="s">
        <v>701</v>
      </c>
      <c r="AJ39" s="4" t="s">
        <v>702</v>
      </c>
      <c r="AK39" s="9">
        <v>6</v>
      </c>
      <c r="AL39" s="4" t="s">
        <v>703</v>
      </c>
      <c r="AM39" s="9">
        <v>6</v>
      </c>
      <c r="AN39" s="4" t="s">
        <v>704</v>
      </c>
      <c r="AO39" s="9">
        <v>1</v>
      </c>
      <c r="AP39" s="4" t="s">
        <v>705</v>
      </c>
      <c r="AQ39" s="9">
        <v>11</v>
      </c>
      <c r="AR39" s="4" t="s">
        <v>706</v>
      </c>
      <c r="AS39" s="4"/>
      <c r="AT39" s="4"/>
      <c r="AU39" s="4"/>
      <c r="AV39" s="4"/>
      <c r="AW39" s="4"/>
      <c r="AX39" s="4"/>
    </row>
    <row r="40" spans="1:50" ht="360.75" thickBot="1" x14ac:dyDescent="0.3">
      <c r="A40" s="4" t="s">
        <v>2635</v>
      </c>
      <c r="B40" s="4" t="s">
        <v>69</v>
      </c>
      <c r="C40" s="4" t="s">
        <v>598</v>
      </c>
      <c r="D40" s="4" t="s">
        <v>43</v>
      </c>
      <c r="E40" s="4" t="s">
        <v>44</v>
      </c>
      <c r="F40" s="4" t="s">
        <v>72</v>
      </c>
      <c r="G40" s="4" t="s">
        <v>46</v>
      </c>
      <c r="H40" s="4" t="s">
        <v>47</v>
      </c>
      <c r="I40" s="4" t="s">
        <v>48</v>
      </c>
      <c r="J40" s="4" t="s">
        <v>94</v>
      </c>
      <c r="K40" s="4" t="s">
        <v>124</v>
      </c>
      <c r="L40" s="4" t="s">
        <v>585</v>
      </c>
      <c r="M40" s="7" t="s">
        <v>599</v>
      </c>
      <c r="N40" s="7" t="s">
        <v>600</v>
      </c>
      <c r="O40" s="7" t="s">
        <v>601</v>
      </c>
      <c r="P40" s="7" t="s">
        <v>602</v>
      </c>
      <c r="Q40" s="4" t="s">
        <v>100</v>
      </c>
      <c r="R40" s="4" t="s">
        <v>100</v>
      </c>
      <c r="S40" s="4" t="s">
        <v>101</v>
      </c>
      <c r="T40" s="4" t="s">
        <v>101</v>
      </c>
      <c r="U40" s="4" t="s">
        <v>101</v>
      </c>
      <c r="V40" s="4" t="s">
        <v>100</v>
      </c>
      <c r="W40" s="7" t="s">
        <v>603</v>
      </c>
      <c r="X40" s="4" t="s">
        <v>57</v>
      </c>
      <c r="Y40" s="4" t="s">
        <v>56</v>
      </c>
      <c r="Z40" s="4" t="s">
        <v>100</v>
      </c>
      <c r="AA40" s="4" t="s">
        <v>58</v>
      </c>
      <c r="AB40" s="4" t="s">
        <v>101</v>
      </c>
      <c r="AC40" s="4" t="s">
        <v>57</v>
      </c>
      <c r="AD40" s="7" t="s">
        <v>604</v>
      </c>
      <c r="AE40" s="4" t="s">
        <v>605</v>
      </c>
      <c r="AF40" s="4" t="s">
        <v>606</v>
      </c>
      <c r="AG40" s="4" t="s">
        <v>57</v>
      </c>
      <c r="AH40" s="4" t="s">
        <v>606</v>
      </c>
      <c r="AI40" s="7" t="s">
        <v>607</v>
      </c>
      <c r="AJ40" s="4" t="s">
        <v>608</v>
      </c>
      <c r="AK40" s="9">
        <v>7</v>
      </c>
      <c r="AL40" s="4" t="s">
        <v>609</v>
      </c>
      <c r="AM40" s="9">
        <v>2</v>
      </c>
      <c r="AN40" s="4" t="s">
        <v>610</v>
      </c>
      <c r="AO40" s="9">
        <v>4</v>
      </c>
      <c r="AP40" s="4" t="s">
        <v>611</v>
      </c>
      <c r="AQ40" s="9">
        <v>4</v>
      </c>
      <c r="AR40" s="4" t="s">
        <v>612</v>
      </c>
      <c r="AS40" s="4"/>
      <c r="AT40" s="4"/>
      <c r="AU40" s="4"/>
      <c r="AV40" s="4"/>
      <c r="AW40" s="4"/>
      <c r="AX40" s="4"/>
    </row>
    <row r="41" spans="1:50" ht="345.75" thickBot="1" x14ac:dyDescent="0.3">
      <c r="A41" s="4" t="s">
        <v>2620</v>
      </c>
      <c r="B41" s="4" t="s">
        <v>69</v>
      </c>
      <c r="C41" s="4" t="s">
        <v>402</v>
      </c>
      <c r="D41" s="4" t="s">
        <v>93</v>
      </c>
      <c r="E41" s="4" t="s">
        <v>291</v>
      </c>
      <c r="F41" s="4" t="s">
        <v>72</v>
      </c>
      <c r="G41" s="4" t="s">
        <v>46</v>
      </c>
      <c r="H41" s="4" t="s">
        <v>47</v>
      </c>
      <c r="I41" s="4" t="s">
        <v>48</v>
      </c>
      <c r="J41" s="4" t="s">
        <v>94</v>
      </c>
      <c r="K41" s="4" t="s">
        <v>124</v>
      </c>
      <c r="L41" s="4" t="s">
        <v>95</v>
      </c>
      <c r="M41" s="7" t="s">
        <v>403</v>
      </c>
      <c r="N41" s="7" t="s">
        <v>404</v>
      </c>
      <c r="O41" s="7" t="s">
        <v>405</v>
      </c>
      <c r="P41" s="7" t="s">
        <v>406</v>
      </c>
      <c r="Q41" s="4" t="s">
        <v>58</v>
      </c>
      <c r="R41" s="4" t="s">
        <v>56</v>
      </c>
      <c r="S41" s="4" t="s">
        <v>56</v>
      </c>
      <c r="T41" s="4" t="s">
        <v>58</v>
      </c>
      <c r="U41" s="4" t="s">
        <v>56</v>
      </c>
      <c r="V41" s="4" t="s">
        <v>58</v>
      </c>
      <c r="W41" s="7" t="s">
        <v>407</v>
      </c>
      <c r="X41" s="4" t="s">
        <v>56</v>
      </c>
      <c r="Y41" s="4" t="s">
        <v>58</v>
      </c>
      <c r="Z41" s="4" t="s">
        <v>58</v>
      </c>
      <c r="AA41" s="4" t="s">
        <v>58</v>
      </c>
      <c r="AB41" s="4" t="s">
        <v>58</v>
      </c>
      <c r="AC41" s="4" t="s">
        <v>58</v>
      </c>
      <c r="AD41" s="7" t="s">
        <v>408</v>
      </c>
      <c r="AE41" s="4" t="s">
        <v>83</v>
      </c>
      <c r="AF41" s="4" t="s">
        <v>82</v>
      </c>
      <c r="AG41" s="4" t="s">
        <v>83</v>
      </c>
      <c r="AH41" s="4" t="s">
        <v>83</v>
      </c>
      <c r="AI41" s="7" t="s">
        <v>409</v>
      </c>
      <c r="AJ41" s="4" t="s">
        <v>410</v>
      </c>
      <c r="AK41" s="9">
        <v>4</v>
      </c>
      <c r="AL41" s="4" t="s">
        <v>411</v>
      </c>
      <c r="AM41" s="9">
        <v>2</v>
      </c>
      <c r="AN41" s="4" t="s">
        <v>412</v>
      </c>
      <c r="AO41" s="9">
        <v>8</v>
      </c>
      <c r="AP41" s="4" t="s">
        <v>413</v>
      </c>
      <c r="AQ41" s="9">
        <v>6</v>
      </c>
      <c r="AR41" s="4" t="s">
        <v>414</v>
      </c>
      <c r="AS41" s="4"/>
      <c r="AT41" s="4"/>
      <c r="AU41" s="4"/>
      <c r="AV41" s="4"/>
      <c r="AW41" s="4"/>
      <c r="AX41" s="4"/>
    </row>
    <row r="42" spans="1:50" ht="195.75" thickBot="1" x14ac:dyDescent="0.3">
      <c r="A42" s="4" t="s">
        <v>2629</v>
      </c>
      <c r="B42" s="4" t="s">
        <v>511</v>
      </c>
      <c r="C42" s="4" t="s">
        <v>512</v>
      </c>
      <c r="D42" s="4" t="s">
        <v>93</v>
      </c>
      <c r="E42" s="4" t="s">
        <v>513</v>
      </c>
      <c r="F42" s="4" t="s">
        <v>72</v>
      </c>
      <c r="G42" s="4" t="s">
        <v>47</v>
      </c>
      <c r="H42" s="4" t="s">
        <v>47</v>
      </c>
      <c r="I42" s="4" t="s">
        <v>292</v>
      </c>
      <c r="J42" s="4" t="s">
        <v>94</v>
      </c>
      <c r="K42" s="4" t="s">
        <v>50</v>
      </c>
      <c r="L42" s="4" t="s">
        <v>95</v>
      </c>
      <c r="M42" s="7" t="s">
        <v>514</v>
      </c>
      <c r="N42" s="7" t="s">
        <v>515</v>
      </c>
      <c r="O42" s="7" t="s">
        <v>516</v>
      </c>
      <c r="P42" s="7" t="s">
        <v>517</v>
      </c>
      <c r="Q42" s="4" t="s">
        <v>56</v>
      </c>
      <c r="R42" s="4" t="s">
        <v>56</v>
      </c>
      <c r="S42" s="4" t="s">
        <v>56</v>
      </c>
      <c r="T42" s="4" t="s">
        <v>56</v>
      </c>
      <c r="U42" s="4" t="s">
        <v>56</v>
      </c>
      <c r="V42" s="4" t="s">
        <v>56</v>
      </c>
      <c r="W42" s="7" t="s">
        <v>518</v>
      </c>
      <c r="X42" s="4" t="s">
        <v>56</v>
      </c>
      <c r="Y42" s="4" t="s">
        <v>56</v>
      </c>
      <c r="Z42" s="4" t="s">
        <v>56</v>
      </c>
      <c r="AA42" s="4" t="s">
        <v>56</v>
      </c>
      <c r="AB42" s="4" t="s">
        <v>57</v>
      </c>
      <c r="AC42" s="4" t="s">
        <v>56</v>
      </c>
      <c r="AD42" s="7" t="s">
        <v>519</v>
      </c>
      <c r="AE42" s="4" t="s">
        <v>82</v>
      </c>
      <c r="AF42" s="4" t="s">
        <v>82</v>
      </c>
      <c r="AG42" s="4" t="s">
        <v>82</v>
      </c>
      <c r="AH42" s="4" t="s">
        <v>82</v>
      </c>
      <c r="AI42" s="7" t="s">
        <v>520</v>
      </c>
      <c r="AJ42" s="4" t="s">
        <v>521</v>
      </c>
      <c r="AK42" s="9">
        <v>10</v>
      </c>
      <c r="AL42" s="4" t="s">
        <v>522</v>
      </c>
      <c r="AM42" s="9">
        <v>10</v>
      </c>
      <c r="AN42" s="4" t="s">
        <v>523</v>
      </c>
      <c r="AO42" s="9">
        <v>1</v>
      </c>
      <c r="AP42" s="4" t="s">
        <v>524</v>
      </c>
      <c r="AQ42" s="9">
        <v>15</v>
      </c>
      <c r="AR42" s="4" t="s">
        <v>525</v>
      </c>
      <c r="AS42" s="4"/>
      <c r="AT42" s="4"/>
      <c r="AU42" s="4"/>
      <c r="AV42" s="4"/>
      <c r="AW42" s="4"/>
      <c r="AX42" s="4"/>
    </row>
    <row r="43" spans="1:50" ht="409.6" thickBot="1" x14ac:dyDescent="0.3">
      <c r="A43" s="4" t="s">
        <v>2608</v>
      </c>
      <c r="B43" s="4" t="s">
        <v>69</v>
      </c>
      <c r="C43" s="4" t="s">
        <v>152</v>
      </c>
      <c r="D43" s="4" t="s">
        <v>43</v>
      </c>
      <c r="E43" s="4" t="s">
        <v>219</v>
      </c>
      <c r="F43" s="4" t="s">
        <v>72</v>
      </c>
      <c r="G43" s="4" t="s">
        <v>46</v>
      </c>
      <c r="H43" s="4" t="s">
        <v>47</v>
      </c>
      <c r="I43" s="4" t="s">
        <v>48</v>
      </c>
      <c r="J43" s="4" t="s">
        <v>94</v>
      </c>
      <c r="K43" s="4" t="s">
        <v>75</v>
      </c>
      <c r="L43" s="4" t="s">
        <v>51</v>
      </c>
      <c r="M43" s="7" t="s">
        <v>233</v>
      </c>
      <c r="N43" s="7" t="s">
        <v>234</v>
      </c>
      <c r="O43" s="7" t="s">
        <v>235</v>
      </c>
      <c r="P43" s="7" t="s">
        <v>236</v>
      </c>
      <c r="Q43" s="4" t="s">
        <v>56</v>
      </c>
      <c r="R43" s="4" t="s">
        <v>58</v>
      </c>
      <c r="S43" s="4" t="s">
        <v>56</v>
      </c>
      <c r="T43" s="4" t="s">
        <v>57</v>
      </c>
      <c r="U43" s="4" t="s">
        <v>56</v>
      </c>
      <c r="V43" s="4" t="s">
        <v>58</v>
      </c>
      <c r="W43" s="7" t="s">
        <v>237</v>
      </c>
      <c r="X43" s="4" t="s">
        <v>58</v>
      </c>
      <c r="Y43" s="4" t="s">
        <v>58</v>
      </c>
      <c r="Z43" s="4" t="s">
        <v>56</v>
      </c>
      <c r="AA43" s="4" t="s">
        <v>56</v>
      </c>
      <c r="AB43" s="4" t="s">
        <v>58</v>
      </c>
      <c r="AC43" s="4" t="s">
        <v>56</v>
      </c>
      <c r="AD43" s="7" t="s">
        <v>238</v>
      </c>
      <c r="AE43" s="4" t="s">
        <v>82</v>
      </c>
      <c r="AF43" s="4" t="s">
        <v>83</v>
      </c>
      <c r="AG43" s="4" t="s">
        <v>83</v>
      </c>
      <c r="AH43" s="4" t="s">
        <v>82</v>
      </c>
      <c r="AI43" s="7" t="s">
        <v>239</v>
      </c>
      <c r="AJ43" s="4" t="s">
        <v>240</v>
      </c>
      <c r="AK43" s="9">
        <v>19</v>
      </c>
      <c r="AL43" s="4" t="s">
        <v>241</v>
      </c>
      <c r="AM43" s="9">
        <v>20</v>
      </c>
      <c r="AN43" s="4" t="s">
        <v>242</v>
      </c>
      <c r="AO43" s="9">
        <v>5</v>
      </c>
      <c r="AP43" s="4" t="s">
        <v>243</v>
      </c>
      <c r="AQ43" s="9">
        <v>18</v>
      </c>
      <c r="AR43" s="4" t="s">
        <v>244</v>
      </c>
      <c r="AS43" s="4"/>
      <c r="AT43" s="4"/>
      <c r="AU43" s="4"/>
      <c r="AV43" s="4"/>
      <c r="AW43" s="4"/>
      <c r="AX43" s="4"/>
    </row>
    <row r="44" spans="1:50" ht="409.6" thickBot="1" x14ac:dyDescent="0.3">
      <c r="A44" s="4" t="s">
        <v>2643</v>
      </c>
      <c r="B44" s="4" t="s">
        <v>69</v>
      </c>
      <c r="C44" s="4" t="s">
        <v>390</v>
      </c>
      <c r="D44" s="4" t="s">
        <v>93</v>
      </c>
      <c r="E44" s="4" t="s">
        <v>513</v>
      </c>
      <c r="F44" s="4" t="s">
        <v>72</v>
      </c>
      <c r="G44" s="4" t="s">
        <v>46</v>
      </c>
      <c r="H44" s="4" t="s">
        <v>165</v>
      </c>
      <c r="I44" s="4" t="s">
        <v>48</v>
      </c>
      <c r="J44" s="4" t="s">
        <v>94</v>
      </c>
      <c r="K44" s="4" t="s">
        <v>50</v>
      </c>
      <c r="L44" s="4" t="s">
        <v>498</v>
      </c>
      <c r="M44" s="7" t="s">
        <v>707</v>
      </c>
      <c r="N44" s="7" t="s">
        <v>708</v>
      </c>
      <c r="O44" s="7" t="s">
        <v>709</v>
      </c>
      <c r="P44" s="7" t="s">
        <v>710</v>
      </c>
      <c r="Q44" s="4" t="s">
        <v>56</v>
      </c>
      <c r="R44" s="4" t="s">
        <v>56</v>
      </c>
      <c r="S44" s="4" t="s">
        <v>56</v>
      </c>
      <c r="T44" s="4" t="s">
        <v>58</v>
      </c>
      <c r="U44" s="4" t="s">
        <v>57</v>
      </c>
      <c r="V44" s="4" t="s">
        <v>56</v>
      </c>
      <c r="W44" s="7" t="s">
        <v>711</v>
      </c>
      <c r="X44" s="4" t="s">
        <v>56</v>
      </c>
      <c r="Y44" s="4" t="s">
        <v>56</v>
      </c>
      <c r="Z44" s="4" t="s">
        <v>56</v>
      </c>
      <c r="AA44" s="4" t="s">
        <v>58</v>
      </c>
      <c r="AB44" s="4" t="s">
        <v>56</v>
      </c>
      <c r="AC44" s="4" t="s">
        <v>56</v>
      </c>
      <c r="AD44" s="7" t="s">
        <v>712</v>
      </c>
      <c r="AE44" s="4" t="s">
        <v>82</v>
      </c>
      <c r="AF44" s="4" t="s">
        <v>61</v>
      </c>
      <c r="AG44" s="4" t="s">
        <v>83</v>
      </c>
      <c r="AH44" s="4" t="s">
        <v>82</v>
      </c>
      <c r="AI44" s="7" t="s">
        <v>713</v>
      </c>
      <c r="AJ44" s="4" t="s">
        <v>714</v>
      </c>
      <c r="AK44" s="9">
        <v>8</v>
      </c>
      <c r="AL44" s="4" t="s">
        <v>715</v>
      </c>
      <c r="AM44" s="9">
        <v>10</v>
      </c>
      <c r="AN44" s="4" t="s">
        <v>716</v>
      </c>
      <c r="AO44" s="9">
        <v>5</v>
      </c>
      <c r="AP44" s="4" t="s">
        <v>717</v>
      </c>
      <c r="AQ44" s="9">
        <v>15</v>
      </c>
      <c r="AR44" s="4" t="s">
        <v>718</v>
      </c>
      <c r="AS44" s="4"/>
      <c r="AT44" s="4"/>
      <c r="AU44" s="4"/>
      <c r="AV44" s="4"/>
      <c r="AW44" s="4"/>
      <c r="AX44" s="4"/>
    </row>
    <row r="45" spans="1:50" ht="75.75" thickBot="1" x14ac:dyDescent="0.3">
      <c r="A45" s="4" t="s">
        <v>2617</v>
      </c>
      <c r="B45" s="4" t="s">
        <v>69</v>
      </c>
      <c r="C45" s="4" t="s">
        <v>361</v>
      </c>
      <c r="D45" s="4" t="s">
        <v>93</v>
      </c>
      <c r="E45" s="4" t="s">
        <v>44</v>
      </c>
      <c r="F45" s="4" t="s">
        <v>72</v>
      </c>
      <c r="G45" s="4" t="s">
        <v>46</v>
      </c>
      <c r="H45" s="4" t="s">
        <v>46</v>
      </c>
      <c r="I45" s="4" t="s">
        <v>73</v>
      </c>
      <c r="J45" s="4" t="s">
        <v>74</v>
      </c>
      <c r="K45" s="4" t="s">
        <v>75</v>
      </c>
      <c r="L45" s="4" t="s">
        <v>95</v>
      </c>
      <c r="M45" s="7" t="s">
        <v>362</v>
      </c>
      <c r="N45" s="7" t="s">
        <v>363</v>
      </c>
      <c r="O45" s="7" t="s">
        <v>364</v>
      </c>
      <c r="P45" s="7" t="s">
        <v>365</v>
      </c>
      <c r="Q45" s="4" t="s">
        <v>56</v>
      </c>
      <c r="R45" s="4" t="s">
        <v>58</v>
      </c>
      <c r="S45" s="4" t="s">
        <v>56</v>
      </c>
      <c r="T45" s="4" t="s">
        <v>58</v>
      </c>
      <c r="U45" s="4" t="s">
        <v>56</v>
      </c>
      <c r="V45" s="4" t="s">
        <v>58</v>
      </c>
      <c r="W45" s="7" t="s">
        <v>366</v>
      </c>
      <c r="X45" s="4" t="s">
        <v>56</v>
      </c>
      <c r="Y45" s="4" t="s">
        <v>58</v>
      </c>
      <c r="Z45" s="4" t="s">
        <v>56</v>
      </c>
      <c r="AA45" s="4" t="s">
        <v>58</v>
      </c>
      <c r="AB45" s="4" t="s">
        <v>58</v>
      </c>
      <c r="AC45" s="4" t="s">
        <v>56</v>
      </c>
      <c r="AD45" s="7" t="s">
        <v>366</v>
      </c>
      <c r="AE45" s="4" t="s">
        <v>82</v>
      </c>
      <c r="AF45" s="4" t="s">
        <v>83</v>
      </c>
      <c r="AG45" s="4" t="s">
        <v>82</v>
      </c>
      <c r="AH45" s="4" t="s">
        <v>83</v>
      </c>
      <c r="AI45" s="7" t="s">
        <v>367</v>
      </c>
      <c r="AJ45" s="4" t="s">
        <v>368</v>
      </c>
      <c r="AK45" s="9">
        <v>10</v>
      </c>
      <c r="AL45" s="4" t="s">
        <v>369</v>
      </c>
      <c r="AM45" s="9">
        <v>20</v>
      </c>
      <c r="AN45" s="4" t="s">
        <v>370</v>
      </c>
      <c r="AO45" s="9">
        <v>1</v>
      </c>
      <c r="AP45" s="4" t="s">
        <v>371</v>
      </c>
      <c r="AQ45" s="9">
        <v>20</v>
      </c>
      <c r="AR45" s="4" t="s">
        <v>372</v>
      </c>
      <c r="AS45" s="4"/>
      <c r="AT45" s="4"/>
      <c r="AU45" s="4"/>
      <c r="AV45" s="4"/>
      <c r="AW45" s="4"/>
      <c r="AX45" s="4"/>
    </row>
    <row r="46" spans="1:50" ht="270.75" thickBot="1" x14ac:dyDescent="0.3">
      <c r="A46" s="4" t="s">
        <v>2614</v>
      </c>
      <c r="B46" s="4" t="s">
        <v>69</v>
      </c>
      <c r="C46" s="4" t="s">
        <v>321</v>
      </c>
      <c r="D46" s="4" t="s">
        <v>93</v>
      </c>
      <c r="E46" s="4" t="s">
        <v>219</v>
      </c>
      <c r="F46" s="4" t="s">
        <v>72</v>
      </c>
      <c r="G46" s="4" t="s">
        <v>46</v>
      </c>
      <c r="H46" s="4" t="s">
        <v>46</v>
      </c>
      <c r="I46" s="4" t="s">
        <v>73</v>
      </c>
      <c r="J46" s="4" t="s">
        <v>74</v>
      </c>
      <c r="K46" s="4" t="s">
        <v>75</v>
      </c>
      <c r="L46" s="4" t="s">
        <v>180</v>
      </c>
      <c r="M46" s="7" t="s">
        <v>322</v>
      </c>
      <c r="N46" s="7" t="s">
        <v>323</v>
      </c>
      <c r="O46" s="7" t="s">
        <v>324</v>
      </c>
      <c r="P46" s="7" t="s">
        <v>325</v>
      </c>
      <c r="Q46" s="4" t="s">
        <v>56</v>
      </c>
      <c r="R46" s="4" t="s">
        <v>58</v>
      </c>
      <c r="S46" s="4" t="s">
        <v>56</v>
      </c>
      <c r="T46" s="4" t="s">
        <v>56</v>
      </c>
      <c r="U46" s="4" t="s">
        <v>56</v>
      </c>
      <c r="V46" s="4" t="s">
        <v>58</v>
      </c>
      <c r="W46" s="7" t="s">
        <v>326</v>
      </c>
      <c r="X46" s="4" t="s">
        <v>56</v>
      </c>
      <c r="Y46" s="4" t="s">
        <v>58</v>
      </c>
      <c r="Z46" s="4" t="s">
        <v>56</v>
      </c>
      <c r="AA46" s="4" t="s">
        <v>56</v>
      </c>
      <c r="AB46" s="4" t="s">
        <v>56</v>
      </c>
      <c r="AC46" s="4" t="s">
        <v>58</v>
      </c>
      <c r="AD46" s="7" t="s">
        <v>327</v>
      </c>
      <c r="AE46" s="4" t="s">
        <v>82</v>
      </c>
      <c r="AF46" s="4" t="s">
        <v>82</v>
      </c>
      <c r="AG46" s="4" t="s">
        <v>82</v>
      </c>
      <c r="AH46" s="4" t="s">
        <v>83</v>
      </c>
      <c r="AI46" s="7" t="s">
        <v>328</v>
      </c>
      <c r="AJ46" s="4" t="s">
        <v>329</v>
      </c>
      <c r="AK46" s="9">
        <v>5</v>
      </c>
      <c r="AL46" s="4" t="s">
        <v>330</v>
      </c>
      <c r="AM46" s="9">
        <v>6</v>
      </c>
      <c r="AN46" s="4" t="s">
        <v>331</v>
      </c>
      <c r="AO46" s="9">
        <v>2</v>
      </c>
      <c r="AP46" s="4" t="s">
        <v>332</v>
      </c>
      <c r="AQ46" s="9">
        <v>17</v>
      </c>
      <c r="AR46" s="4" t="s">
        <v>333</v>
      </c>
      <c r="AS46" s="4"/>
      <c r="AT46" s="4"/>
      <c r="AU46" s="4"/>
      <c r="AV46" s="4"/>
      <c r="AW46" s="4"/>
      <c r="AX46" s="4"/>
    </row>
    <row r="47" spans="1:50" ht="409.6" thickBot="1" x14ac:dyDescent="0.3">
      <c r="A47" s="4" t="s">
        <v>2613</v>
      </c>
      <c r="B47" s="4" t="s">
        <v>69</v>
      </c>
      <c r="C47" s="4" t="s">
        <v>307</v>
      </c>
      <c r="D47" s="4" t="s">
        <v>43</v>
      </c>
      <c r="E47" s="4" t="s">
        <v>219</v>
      </c>
      <c r="F47" s="4" t="s">
        <v>72</v>
      </c>
      <c r="G47" s="4" t="s">
        <v>46</v>
      </c>
      <c r="H47" s="4" t="s">
        <v>46</v>
      </c>
      <c r="I47" s="4" t="s">
        <v>73</v>
      </c>
      <c r="J47" s="4" t="s">
        <v>74</v>
      </c>
      <c r="K47" s="4" t="s">
        <v>75</v>
      </c>
      <c r="L47" s="4" t="s">
        <v>51</v>
      </c>
      <c r="M47" s="7" t="s">
        <v>308</v>
      </c>
      <c r="N47" s="7" t="s">
        <v>309</v>
      </c>
      <c r="O47" s="7" t="s">
        <v>310</v>
      </c>
      <c r="P47" s="7" t="s">
        <v>311</v>
      </c>
      <c r="Q47" s="4" t="s">
        <v>56</v>
      </c>
      <c r="R47" s="4" t="s">
        <v>58</v>
      </c>
      <c r="S47" s="4" t="s">
        <v>56</v>
      </c>
      <c r="T47" s="4" t="s">
        <v>56</v>
      </c>
      <c r="U47" s="4" t="s">
        <v>58</v>
      </c>
      <c r="V47" s="4" t="s">
        <v>58</v>
      </c>
      <c r="W47" s="7" t="s">
        <v>312</v>
      </c>
      <c r="X47" s="4" t="s">
        <v>56</v>
      </c>
      <c r="Y47" s="4" t="s">
        <v>58</v>
      </c>
      <c r="Z47" s="4" t="s">
        <v>56</v>
      </c>
      <c r="AA47" s="4" t="s">
        <v>56</v>
      </c>
      <c r="AB47" s="4" t="s">
        <v>58</v>
      </c>
      <c r="AC47" s="4" t="s">
        <v>58</v>
      </c>
      <c r="AD47" s="7" t="s">
        <v>313</v>
      </c>
      <c r="AE47" s="4" t="s">
        <v>83</v>
      </c>
      <c r="AF47" s="4" t="s">
        <v>82</v>
      </c>
      <c r="AG47" s="4" t="s">
        <v>61</v>
      </c>
      <c r="AH47" s="4" t="s">
        <v>82</v>
      </c>
      <c r="AI47" s="7" t="s">
        <v>314</v>
      </c>
      <c r="AJ47" s="4" t="s">
        <v>315</v>
      </c>
      <c r="AK47" s="9">
        <v>6</v>
      </c>
      <c r="AL47" s="4" t="s">
        <v>316</v>
      </c>
      <c r="AM47" s="9">
        <v>4</v>
      </c>
      <c r="AN47" s="4" t="s">
        <v>317</v>
      </c>
      <c r="AO47" s="9">
        <v>2</v>
      </c>
      <c r="AP47" s="4" t="s">
        <v>318</v>
      </c>
      <c r="AQ47" s="9">
        <v>16</v>
      </c>
      <c r="AR47" s="4" t="s">
        <v>319</v>
      </c>
      <c r="AS47" s="4"/>
      <c r="AT47" s="4"/>
      <c r="AU47" s="4"/>
      <c r="AV47" s="4"/>
      <c r="AW47" s="4"/>
      <c r="AX47" s="4"/>
    </row>
    <row r="48" spans="1:50" ht="120.75" thickBot="1" x14ac:dyDescent="0.3">
      <c r="A48" s="4" t="s">
        <v>2600</v>
      </c>
      <c r="B48" s="4" t="s">
        <v>122</v>
      </c>
      <c r="C48" s="4" t="s">
        <v>123</v>
      </c>
      <c r="D48" s="4" t="s">
        <v>93</v>
      </c>
      <c r="E48" s="4" t="s">
        <v>71</v>
      </c>
      <c r="F48" s="4" t="s">
        <v>72</v>
      </c>
      <c r="G48" s="4" t="s">
        <v>46</v>
      </c>
      <c r="H48" s="4" t="s">
        <v>47</v>
      </c>
      <c r="I48" s="4" t="s">
        <v>73</v>
      </c>
      <c r="J48" s="4" t="s">
        <v>94</v>
      </c>
      <c r="K48" s="4" t="s">
        <v>124</v>
      </c>
      <c r="L48" s="4" t="s">
        <v>95</v>
      </c>
      <c r="M48" s="7" t="s">
        <v>125</v>
      </c>
      <c r="N48" s="7" t="s">
        <v>126</v>
      </c>
      <c r="O48" s="7" t="s">
        <v>127</v>
      </c>
      <c r="P48" s="7" t="s">
        <v>128</v>
      </c>
      <c r="Q48" s="4" t="s">
        <v>57</v>
      </c>
      <c r="R48" s="4" t="s">
        <v>56</v>
      </c>
      <c r="S48" s="4" t="s">
        <v>58</v>
      </c>
      <c r="T48" s="4" t="s">
        <v>56</v>
      </c>
      <c r="U48" s="4" t="s">
        <v>56</v>
      </c>
      <c r="V48" s="4" t="s">
        <v>58</v>
      </c>
      <c r="W48" s="7" t="s">
        <v>129</v>
      </c>
      <c r="X48" s="4" t="s">
        <v>56</v>
      </c>
      <c r="Y48" s="4" t="s">
        <v>58</v>
      </c>
      <c r="Z48" s="4" t="s">
        <v>56</v>
      </c>
      <c r="AA48" s="4" t="s">
        <v>56</v>
      </c>
      <c r="AB48" s="4" t="s">
        <v>57</v>
      </c>
      <c r="AC48" s="4" t="s">
        <v>58</v>
      </c>
      <c r="AD48" s="7" t="s">
        <v>130</v>
      </c>
      <c r="AE48" s="4" t="s">
        <v>61</v>
      </c>
      <c r="AF48" s="4" t="s">
        <v>83</v>
      </c>
      <c r="AG48" s="4" t="s">
        <v>82</v>
      </c>
      <c r="AH48" s="4" t="s">
        <v>82</v>
      </c>
      <c r="AI48" s="7" t="s">
        <v>131</v>
      </c>
      <c r="AJ48" s="4" t="s">
        <v>85</v>
      </c>
      <c r="AK48" s="9">
        <v>15</v>
      </c>
      <c r="AL48" s="4" t="s">
        <v>132</v>
      </c>
      <c r="AM48" s="9">
        <v>19</v>
      </c>
      <c r="AN48" s="4" t="s">
        <v>133</v>
      </c>
      <c r="AO48" s="9">
        <v>2</v>
      </c>
      <c r="AP48" s="4" t="s">
        <v>134</v>
      </c>
      <c r="AQ48" s="9">
        <v>19</v>
      </c>
      <c r="AR48" s="4" t="s">
        <v>135</v>
      </c>
      <c r="AS48" s="4"/>
      <c r="AT48" s="4"/>
      <c r="AU48" s="4"/>
      <c r="AV48" s="4"/>
      <c r="AW48" s="4"/>
      <c r="AX48" s="4"/>
    </row>
    <row r="49" spans="1:50" ht="360.75" thickBot="1" x14ac:dyDescent="0.3">
      <c r="A49" s="4" t="s">
        <v>2605</v>
      </c>
      <c r="B49" s="4" t="s">
        <v>137</v>
      </c>
      <c r="C49" s="4" t="s">
        <v>190</v>
      </c>
      <c r="D49" s="4" t="s">
        <v>43</v>
      </c>
      <c r="E49" s="4" t="s">
        <v>44</v>
      </c>
      <c r="F49" s="4" t="s">
        <v>72</v>
      </c>
      <c r="G49" s="4" t="s">
        <v>47</v>
      </c>
      <c r="H49" s="4" t="s">
        <v>165</v>
      </c>
      <c r="I49" s="4" t="s">
        <v>191</v>
      </c>
      <c r="J49" s="4" t="s">
        <v>74</v>
      </c>
      <c r="K49" s="4" t="s">
        <v>75</v>
      </c>
      <c r="L49" s="4" t="s">
        <v>95</v>
      </c>
      <c r="M49" s="7" t="s">
        <v>192</v>
      </c>
      <c r="N49" s="7" t="s">
        <v>153</v>
      </c>
      <c r="O49" s="7" t="s">
        <v>193</v>
      </c>
      <c r="P49" s="7" t="s">
        <v>194</v>
      </c>
      <c r="Q49" s="4" t="s">
        <v>56</v>
      </c>
      <c r="R49" s="4" t="s">
        <v>57</v>
      </c>
      <c r="S49" s="4" t="s">
        <v>58</v>
      </c>
      <c r="T49" s="4" t="s">
        <v>56</v>
      </c>
      <c r="U49" s="4" t="s">
        <v>58</v>
      </c>
      <c r="V49" s="4" t="s">
        <v>56</v>
      </c>
      <c r="W49" s="7" t="s">
        <v>195</v>
      </c>
      <c r="X49" s="4" t="s">
        <v>56</v>
      </c>
      <c r="Y49" s="4" t="s">
        <v>58</v>
      </c>
      <c r="Z49" s="4" t="s">
        <v>57</v>
      </c>
      <c r="AA49" s="4" t="s">
        <v>56</v>
      </c>
      <c r="AB49" s="4" t="s">
        <v>58</v>
      </c>
      <c r="AC49" s="4" t="s">
        <v>56</v>
      </c>
      <c r="AD49" s="7" t="s">
        <v>196</v>
      </c>
      <c r="AE49" s="4" t="s">
        <v>61</v>
      </c>
      <c r="AF49" s="4" t="s">
        <v>82</v>
      </c>
      <c r="AG49" s="4" t="s">
        <v>83</v>
      </c>
      <c r="AH49" s="4" t="s">
        <v>61</v>
      </c>
      <c r="AI49" s="7" t="s">
        <v>197</v>
      </c>
      <c r="AJ49" s="4" t="s">
        <v>198</v>
      </c>
      <c r="AK49" s="9">
        <v>15</v>
      </c>
      <c r="AL49" s="4" t="s">
        <v>199</v>
      </c>
      <c r="AM49" s="9">
        <v>10</v>
      </c>
      <c r="AN49" s="4" t="s">
        <v>200</v>
      </c>
      <c r="AO49" s="9">
        <v>5</v>
      </c>
      <c r="AP49" s="4" t="s">
        <v>201</v>
      </c>
      <c r="AQ49" s="9">
        <v>8</v>
      </c>
      <c r="AR49" s="4" t="s">
        <v>202</v>
      </c>
      <c r="AS49" s="4"/>
      <c r="AT49" s="4"/>
      <c r="AU49" s="4"/>
      <c r="AV49" s="4"/>
      <c r="AW49" s="4"/>
      <c r="AX49" s="4"/>
    </row>
    <row r="50" spans="1:50" ht="15.75" thickBot="1" x14ac:dyDescent="0.3">
      <c r="A50" s="4"/>
      <c r="B50" s="4"/>
      <c r="C50" s="4"/>
      <c r="D50" s="4"/>
      <c r="E50" s="4"/>
      <c r="F50" s="4"/>
      <c r="G50" s="4"/>
      <c r="H50" s="4"/>
      <c r="I50" s="4"/>
      <c r="J50" s="4"/>
      <c r="K50" s="4"/>
      <c r="L50" s="4"/>
      <c r="M50" s="7"/>
      <c r="N50" s="7"/>
      <c r="O50" s="7"/>
      <c r="P50" s="7"/>
      <c r="Q50" s="4"/>
      <c r="R50" s="4"/>
      <c r="S50" s="4"/>
      <c r="T50" s="4"/>
      <c r="U50" s="4"/>
      <c r="V50" s="4"/>
      <c r="W50" s="7"/>
      <c r="X50" s="4"/>
      <c r="Y50" s="4"/>
      <c r="Z50" s="4"/>
      <c r="AA50" s="4"/>
      <c r="AB50" s="4"/>
      <c r="AC50" s="4"/>
      <c r="AD50" s="7"/>
      <c r="AE50" s="4"/>
      <c r="AF50" s="4"/>
      <c r="AG50" s="4"/>
      <c r="AH50" s="4"/>
      <c r="AI50" s="7"/>
      <c r="AJ50" s="4"/>
      <c r="AK50" s="4"/>
      <c r="AL50" s="4"/>
      <c r="AM50" s="4"/>
      <c r="AN50" s="4"/>
      <c r="AO50" s="4"/>
      <c r="AP50" s="4"/>
      <c r="AQ50" s="4"/>
      <c r="AR50" s="4"/>
      <c r="AS50" s="4"/>
      <c r="AT50" s="4"/>
      <c r="AU50" s="4"/>
      <c r="AV50" s="4"/>
      <c r="AW50" s="4"/>
      <c r="AX50" s="4"/>
    </row>
    <row r="51" spans="1:50" ht="15.75" thickBot="1" x14ac:dyDescent="0.3">
      <c r="A51" s="4"/>
      <c r="B51" s="4"/>
      <c r="C51" s="4"/>
      <c r="D51" s="4"/>
      <c r="E51" s="4"/>
      <c r="F51" s="4"/>
      <c r="G51" s="4"/>
      <c r="H51" s="4"/>
      <c r="I51" s="4"/>
      <c r="J51" s="4"/>
      <c r="K51" s="4"/>
      <c r="L51" s="4"/>
      <c r="M51" s="7"/>
      <c r="N51" s="7"/>
      <c r="O51" s="7"/>
      <c r="P51" s="7"/>
      <c r="Q51" s="4"/>
      <c r="R51" s="4"/>
      <c r="S51" s="4"/>
      <c r="T51" s="4"/>
      <c r="U51" s="4"/>
      <c r="V51" s="4"/>
      <c r="W51" s="7"/>
      <c r="X51" s="4"/>
      <c r="Y51" s="4"/>
      <c r="Z51" s="4"/>
      <c r="AA51" s="4"/>
      <c r="AB51" s="4"/>
      <c r="AC51" s="4"/>
      <c r="AD51" s="7"/>
      <c r="AE51" s="4"/>
      <c r="AF51" s="4"/>
      <c r="AG51" s="4"/>
      <c r="AH51" s="4"/>
      <c r="AI51" s="7"/>
      <c r="AJ51" s="4"/>
      <c r="AK51" s="4"/>
      <c r="AL51" s="4"/>
      <c r="AM51" s="4"/>
      <c r="AN51" s="4"/>
      <c r="AO51" s="4"/>
      <c r="AP51" s="4"/>
      <c r="AQ51" s="4"/>
      <c r="AR51" s="4"/>
      <c r="AS51" s="4"/>
      <c r="AT51" s="4"/>
      <c r="AU51" s="4"/>
      <c r="AV51" s="4"/>
      <c r="AW51" s="4"/>
      <c r="AX51" s="4"/>
    </row>
    <row r="52" spans="1:50" ht="15.75" thickBot="1" x14ac:dyDescent="0.3">
      <c r="A52" s="4"/>
      <c r="B52" s="4"/>
      <c r="C52" s="4"/>
      <c r="D52" s="4"/>
      <c r="E52" s="4"/>
      <c r="F52" s="4"/>
      <c r="G52" s="4"/>
      <c r="H52" s="4"/>
      <c r="I52" s="4"/>
      <c r="J52" s="4"/>
      <c r="K52" s="4"/>
      <c r="L52" s="4"/>
      <c r="M52" s="7"/>
      <c r="N52" s="7"/>
      <c r="O52" s="7"/>
      <c r="P52" s="7"/>
      <c r="Q52" s="4"/>
      <c r="R52" s="4"/>
      <c r="S52" s="4"/>
      <c r="T52" s="4"/>
      <c r="U52" s="4"/>
      <c r="V52" s="4"/>
      <c r="W52" s="7"/>
      <c r="X52" s="4"/>
      <c r="Y52" s="4"/>
      <c r="Z52" s="4"/>
      <c r="AA52" s="4"/>
      <c r="AB52" s="4"/>
      <c r="AC52" s="4"/>
      <c r="AD52" s="7"/>
      <c r="AE52" s="4"/>
      <c r="AF52" s="4"/>
      <c r="AG52" s="4"/>
      <c r="AH52" s="4"/>
      <c r="AI52" s="7"/>
      <c r="AJ52" s="4"/>
      <c r="AK52" s="4"/>
      <c r="AL52" s="4"/>
      <c r="AM52" s="4"/>
      <c r="AN52" s="4"/>
      <c r="AO52" s="4"/>
      <c r="AP52" s="4"/>
      <c r="AQ52" s="4"/>
      <c r="AR52" s="4"/>
      <c r="AS52" s="4"/>
      <c r="AT52" s="4"/>
      <c r="AU52" s="4"/>
      <c r="AV52" s="4"/>
      <c r="AW52" s="4"/>
      <c r="AX52" s="4"/>
    </row>
    <row r="53" spans="1:50" ht="15.75" thickBot="1" x14ac:dyDescent="0.3">
      <c r="A53" s="4"/>
      <c r="B53" s="4"/>
      <c r="C53" s="4"/>
      <c r="D53" s="4"/>
      <c r="E53" s="4"/>
      <c r="F53" s="4"/>
      <c r="G53" s="4"/>
      <c r="H53" s="4"/>
      <c r="I53" s="4"/>
      <c r="J53" s="4"/>
      <c r="K53" s="4"/>
      <c r="L53" s="4"/>
      <c r="M53" s="7"/>
      <c r="N53" s="7"/>
      <c r="O53" s="7"/>
      <c r="P53" s="7"/>
      <c r="Q53" s="4"/>
      <c r="R53" s="4"/>
      <c r="S53" s="4"/>
      <c r="T53" s="4"/>
      <c r="U53" s="4"/>
      <c r="V53" s="4"/>
      <c r="W53" s="7"/>
      <c r="X53" s="4"/>
      <c r="Y53" s="4"/>
      <c r="Z53" s="4"/>
      <c r="AA53" s="4"/>
      <c r="AB53" s="4"/>
      <c r="AC53" s="4"/>
      <c r="AD53" s="7"/>
      <c r="AE53" s="4"/>
      <c r="AF53" s="4"/>
      <c r="AG53" s="4"/>
      <c r="AH53" s="4"/>
      <c r="AI53" s="7"/>
      <c r="AJ53" s="4"/>
      <c r="AK53" s="4"/>
      <c r="AL53" s="4"/>
      <c r="AM53" s="4"/>
      <c r="AN53" s="4"/>
      <c r="AO53" s="4"/>
      <c r="AP53" s="4"/>
      <c r="AQ53" s="4"/>
      <c r="AR53" s="4"/>
      <c r="AS53" s="4"/>
      <c r="AT53" s="4"/>
      <c r="AU53" s="4"/>
      <c r="AV53" s="4"/>
      <c r="AW53" s="4"/>
      <c r="AX53" s="4"/>
    </row>
    <row r="54" spans="1:50" ht="15.75" thickBot="1" x14ac:dyDescent="0.3">
      <c r="A54" s="4"/>
      <c r="B54" s="4"/>
      <c r="C54" s="4"/>
      <c r="D54" s="4"/>
      <c r="E54" s="4"/>
      <c r="F54" s="4"/>
      <c r="G54" s="4"/>
      <c r="H54" s="4"/>
      <c r="I54" s="4"/>
      <c r="J54" s="4"/>
      <c r="K54" s="4"/>
      <c r="L54" s="4"/>
      <c r="M54" s="7"/>
      <c r="N54" s="7"/>
      <c r="O54" s="7"/>
      <c r="P54" s="7"/>
      <c r="Q54" s="4"/>
      <c r="R54" s="4"/>
      <c r="S54" s="4"/>
      <c r="T54" s="4"/>
      <c r="U54" s="4"/>
      <c r="V54" s="4"/>
      <c r="W54" s="7"/>
      <c r="X54" s="4"/>
      <c r="Y54" s="4"/>
      <c r="Z54" s="4"/>
      <c r="AA54" s="4"/>
      <c r="AB54" s="4"/>
      <c r="AC54" s="4"/>
      <c r="AD54" s="7"/>
      <c r="AE54" s="4"/>
      <c r="AF54" s="4"/>
      <c r="AG54" s="4"/>
      <c r="AH54" s="4"/>
      <c r="AI54" s="7"/>
      <c r="AJ54" s="4"/>
      <c r="AK54" s="4"/>
      <c r="AL54" s="4"/>
      <c r="AM54" s="4"/>
      <c r="AN54" s="4"/>
      <c r="AO54" s="4"/>
      <c r="AP54" s="4"/>
      <c r="AQ54" s="4"/>
      <c r="AR54" s="4"/>
      <c r="AS54" s="4"/>
      <c r="AT54" s="4"/>
      <c r="AU54" s="4"/>
      <c r="AV54" s="4"/>
      <c r="AW54" s="4"/>
      <c r="AX54" s="4"/>
    </row>
    <row r="55" spans="1:50" ht="15.75" thickBot="1" x14ac:dyDescent="0.3">
      <c r="A55" s="4"/>
      <c r="B55" s="4"/>
      <c r="C55" s="4"/>
      <c r="D55" s="4"/>
      <c r="E55" s="4"/>
      <c r="F55" s="4"/>
      <c r="G55" s="4"/>
      <c r="H55" s="4"/>
      <c r="I55" s="4"/>
      <c r="J55" s="4"/>
      <c r="K55" s="4"/>
      <c r="L55" s="4"/>
      <c r="M55" s="7"/>
      <c r="N55" s="7"/>
      <c r="O55" s="7"/>
      <c r="P55" s="7"/>
      <c r="Q55" s="4"/>
      <c r="R55" s="4"/>
      <c r="S55" s="4"/>
      <c r="T55" s="4"/>
      <c r="U55" s="4"/>
      <c r="V55" s="4"/>
      <c r="W55" s="7"/>
      <c r="X55" s="4"/>
      <c r="Y55" s="4"/>
      <c r="Z55" s="4"/>
      <c r="AA55" s="4"/>
      <c r="AB55" s="4"/>
      <c r="AC55" s="4"/>
      <c r="AD55" s="7"/>
      <c r="AE55" s="4"/>
      <c r="AF55" s="4"/>
      <c r="AG55" s="4"/>
      <c r="AH55" s="4"/>
      <c r="AI55" s="7"/>
      <c r="AJ55" s="4"/>
      <c r="AK55" s="4"/>
      <c r="AL55" s="4"/>
      <c r="AM55" s="4"/>
      <c r="AN55" s="4"/>
      <c r="AO55" s="4"/>
      <c r="AP55" s="4"/>
      <c r="AQ55" s="4"/>
      <c r="AR55" s="4"/>
      <c r="AS55" s="4"/>
      <c r="AT55" s="4"/>
      <c r="AU55" s="4"/>
      <c r="AV55" s="4"/>
      <c r="AW55" s="4"/>
      <c r="AX55" s="4"/>
    </row>
    <row r="56" spans="1:50" ht="15.75" thickBot="1" x14ac:dyDescent="0.3">
      <c r="A56" s="4"/>
      <c r="B56" s="4"/>
      <c r="C56" s="4"/>
      <c r="D56" s="4"/>
      <c r="E56" s="4"/>
      <c r="F56" s="4"/>
      <c r="G56" s="4"/>
      <c r="H56" s="4"/>
      <c r="I56" s="4"/>
      <c r="J56" s="4"/>
      <c r="K56" s="4"/>
      <c r="L56" s="4"/>
      <c r="M56" s="7"/>
      <c r="N56" s="7"/>
      <c r="O56" s="7"/>
      <c r="P56" s="7"/>
      <c r="Q56" s="4"/>
      <c r="R56" s="4"/>
      <c r="S56" s="4"/>
      <c r="T56" s="4"/>
      <c r="U56" s="4"/>
      <c r="V56" s="4"/>
      <c r="W56" s="7"/>
      <c r="X56" s="4"/>
      <c r="Y56" s="4"/>
      <c r="Z56" s="4"/>
      <c r="AA56" s="4"/>
      <c r="AB56" s="4"/>
      <c r="AC56" s="4"/>
      <c r="AD56" s="7"/>
      <c r="AE56" s="4"/>
      <c r="AF56" s="4"/>
      <c r="AG56" s="4"/>
      <c r="AH56" s="4"/>
      <c r="AI56" s="7"/>
      <c r="AJ56" s="4"/>
      <c r="AK56" s="4"/>
      <c r="AL56" s="4"/>
      <c r="AM56" s="4"/>
      <c r="AN56" s="4"/>
      <c r="AO56" s="4"/>
      <c r="AP56" s="4"/>
      <c r="AQ56" s="4"/>
      <c r="AR56" s="4"/>
      <c r="AS56" s="4"/>
      <c r="AT56" s="4"/>
      <c r="AU56" s="4"/>
      <c r="AV56" s="4"/>
      <c r="AW56" s="4"/>
      <c r="AX56" s="4"/>
    </row>
    <row r="57" spans="1:50" ht="15.75" thickBot="1" x14ac:dyDescent="0.3">
      <c r="A57" s="4"/>
      <c r="B57" s="4"/>
      <c r="C57" s="4"/>
      <c r="D57" s="4"/>
      <c r="E57" s="4"/>
      <c r="F57" s="4"/>
      <c r="G57" s="4"/>
      <c r="H57" s="4"/>
      <c r="I57" s="4"/>
      <c r="J57" s="4"/>
      <c r="K57" s="4"/>
      <c r="L57" s="4"/>
      <c r="M57" s="7"/>
      <c r="N57" s="7"/>
      <c r="O57" s="7"/>
      <c r="P57" s="7"/>
      <c r="Q57" s="4"/>
      <c r="R57" s="4"/>
      <c r="S57" s="4"/>
      <c r="T57" s="4"/>
      <c r="U57" s="4"/>
      <c r="V57" s="4"/>
      <c r="W57" s="7"/>
      <c r="X57" s="4"/>
      <c r="Y57" s="4"/>
      <c r="Z57" s="4"/>
      <c r="AA57" s="4"/>
      <c r="AB57" s="4"/>
      <c r="AC57" s="4"/>
      <c r="AD57" s="7"/>
      <c r="AE57" s="4"/>
      <c r="AF57" s="4"/>
      <c r="AG57" s="4"/>
      <c r="AH57" s="4"/>
      <c r="AI57" s="7"/>
      <c r="AJ57" s="4"/>
      <c r="AK57" s="4"/>
      <c r="AL57" s="4"/>
      <c r="AM57" s="4"/>
      <c r="AN57" s="4"/>
      <c r="AO57" s="4"/>
      <c r="AP57" s="4"/>
      <c r="AQ57" s="4"/>
      <c r="AR57" s="4"/>
      <c r="AS57" s="4"/>
      <c r="AT57" s="4"/>
      <c r="AU57" s="4"/>
      <c r="AV57" s="4"/>
      <c r="AW57" s="4"/>
      <c r="AX57" s="4"/>
    </row>
    <row r="58" spans="1:50" ht="15.75" thickBot="1" x14ac:dyDescent="0.3">
      <c r="A58" s="4"/>
      <c r="B58" s="4"/>
      <c r="C58" s="4"/>
      <c r="D58" s="4"/>
      <c r="E58" s="4"/>
      <c r="F58" s="4"/>
      <c r="G58" s="4"/>
      <c r="H58" s="4"/>
      <c r="I58" s="4"/>
      <c r="J58" s="4"/>
      <c r="K58" s="4"/>
      <c r="L58" s="4"/>
      <c r="M58" s="7"/>
      <c r="N58" s="7"/>
      <c r="O58" s="7"/>
      <c r="P58" s="7"/>
      <c r="Q58" s="4"/>
      <c r="R58" s="4"/>
      <c r="S58" s="4"/>
      <c r="T58" s="4"/>
      <c r="U58" s="4"/>
      <c r="V58" s="4"/>
      <c r="W58" s="7"/>
      <c r="X58" s="4"/>
      <c r="Y58" s="4"/>
      <c r="Z58" s="4"/>
      <c r="AA58" s="4"/>
      <c r="AB58" s="4"/>
      <c r="AC58" s="4"/>
      <c r="AD58" s="7"/>
      <c r="AE58" s="4"/>
      <c r="AF58" s="4"/>
      <c r="AG58" s="4"/>
      <c r="AH58" s="4"/>
      <c r="AI58" s="7"/>
      <c r="AJ58" s="4"/>
      <c r="AK58" s="4"/>
      <c r="AL58" s="4"/>
      <c r="AM58" s="4"/>
      <c r="AN58" s="4"/>
      <c r="AO58" s="4"/>
      <c r="AP58" s="4"/>
      <c r="AQ58" s="4"/>
      <c r="AR58" s="4"/>
      <c r="AS58" s="4"/>
      <c r="AT58" s="4"/>
      <c r="AU58" s="4"/>
      <c r="AV58" s="4"/>
      <c r="AW58" s="4"/>
      <c r="AX58" s="4"/>
    </row>
    <row r="59" spans="1:50" ht="15.75" thickBot="1" x14ac:dyDescent="0.3">
      <c r="A59" s="4"/>
      <c r="B59" s="4"/>
      <c r="C59" s="4"/>
      <c r="D59" s="4"/>
      <c r="E59" s="4"/>
      <c r="F59" s="4"/>
      <c r="G59" s="4"/>
      <c r="H59" s="4"/>
      <c r="I59" s="4"/>
      <c r="J59" s="4"/>
      <c r="K59" s="4"/>
      <c r="L59" s="4"/>
      <c r="M59" s="7"/>
      <c r="N59" s="7"/>
      <c r="O59" s="7"/>
      <c r="P59" s="7"/>
      <c r="Q59" s="4"/>
      <c r="R59" s="4"/>
      <c r="S59" s="4"/>
      <c r="T59" s="4"/>
      <c r="U59" s="4"/>
      <c r="V59" s="4"/>
      <c r="W59" s="7"/>
      <c r="X59" s="4"/>
      <c r="Y59" s="4"/>
      <c r="Z59" s="4"/>
      <c r="AA59" s="4"/>
      <c r="AB59" s="4"/>
      <c r="AC59" s="4"/>
      <c r="AD59" s="7"/>
      <c r="AE59" s="4"/>
      <c r="AF59" s="4"/>
      <c r="AG59" s="4"/>
      <c r="AH59" s="4"/>
      <c r="AI59" s="7"/>
      <c r="AJ59" s="4"/>
      <c r="AK59" s="4"/>
      <c r="AL59" s="4"/>
      <c r="AM59" s="4"/>
      <c r="AN59" s="4"/>
      <c r="AO59" s="4"/>
      <c r="AP59" s="4"/>
      <c r="AQ59" s="4"/>
      <c r="AR59" s="4"/>
      <c r="AS59" s="4"/>
      <c r="AT59" s="4"/>
      <c r="AU59" s="4"/>
      <c r="AV59" s="4"/>
      <c r="AW59" s="4"/>
      <c r="AX59" s="4"/>
    </row>
    <row r="60" spans="1:50" ht="15.75" thickBot="1" x14ac:dyDescent="0.3">
      <c r="A60" s="4"/>
      <c r="B60" s="4"/>
      <c r="C60" s="4"/>
      <c r="D60" s="4"/>
      <c r="E60" s="4"/>
      <c r="F60" s="4"/>
      <c r="G60" s="4"/>
      <c r="H60" s="4"/>
      <c r="I60" s="4"/>
      <c r="J60" s="4"/>
      <c r="K60" s="4"/>
      <c r="L60" s="4"/>
      <c r="M60" s="7"/>
      <c r="N60" s="7"/>
      <c r="O60" s="7"/>
      <c r="P60" s="7"/>
      <c r="Q60" s="4"/>
      <c r="R60" s="4"/>
      <c r="S60" s="4"/>
      <c r="T60" s="4"/>
      <c r="U60" s="4"/>
      <c r="V60" s="4"/>
      <c r="W60" s="7"/>
      <c r="X60" s="4"/>
      <c r="Y60" s="4"/>
      <c r="Z60" s="4"/>
      <c r="AA60" s="4"/>
      <c r="AB60" s="4"/>
      <c r="AC60" s="4"/>
      <c r="AD60" s="7"/>
      <c r="AE60" s="4"/>
      <c r="AF60" s="4"/>
      <c r="AG60" s="4"/>
      <c r="AH60" s="4"/>
      <c r="AI60" s="7"/>
      <c r="AJ60" s="4"/>
      <c r="AK60" s="4"/>
      <c r="AL60" s="4"/>
      <c r="AM60" s="4"/>
      <c r="AN60" s="4"/>
      <c r="AO60" s="4"/>
      <c r="AP60" s="4"/>
      <c r="AQ60" s="4"/>
      <c r="AR60" s="4"/>
      <c r="AS60" s="4"/>
      <c r="AT60" s="4"/>
      <c r="AU60" s="4"/>
      <c r="AV60" s="4"/>
      <c r="AW60" s="4"/>
      <c r="AX60" s="4"/>
    </row>
    <row r="61" spans="1:50" ht="15.75" thickBot="1" x14ac:dyDescent="0.3">
      <c r="A61" s="4"/>
      <c r="B61" s="4"/>
      <c r="C61" s="4"/>
      <c r="D61" s="4"/>
      <c r="E61" s="4"/>
      <c r="F61" s="4"/>
      <c r="G61" s="4"/>
      <c r="H61" s="4"/>
      <c r="I61" s="4"/>
      <c r="J61" s="4"/>
      <c r="K61" s="4"/>
      <c r="L61" s="4"/>
      <c r="M61" s="7"/>
      <c r="N61" s="7"/>
      <c r="O61" s="7"/>
      <c r="P61" s="7"/>
      <c r="Q61" s="4"/>
      <c r="R61" s="4"/>
      <c r="S61" s="4"/>
      <c r="T61" s="4"/>
      <c r="U61" s="4"/>
      <c r="V61" s="4"/>
      <c r="W61" s="7"/>
      <c r="X61" s="4"/>
      <c r="Y61" s="4"/>
      <c r="Z61" s="4"/>
      <c r="AA61" s="4"/>
      <c r="AB61" s="4"/>
      <c r="AC61" s="4"/>
      <c r="AD61" s="7"/>
      <c r="AE61" s="4"/>
      <c r="AF61" s="4"/>
      <c r="AG61" s="4"/>
      <c r="AH61" s="4"/>
      <c r="AI61" s="7"/>
      <c r="AJ61" s="4"/>
      <c r="AK61" s="4"/>
      <c r="AL61" s="4"/>
      <c r="AM61" s="4"/>
      <c r="AN61" s="4"/>
      <c r="AO61" s="4"/>
      <c r="AP61" s="4"/>
      <c r="AQ61" s="4"/>
      <c r="AR61" s="4"/>
      <c r="AS61" s="4"/>
      <c r="AT61" s="4"/>
      <c r="AU61" s="4"/>
      <c r="AV61" s="4"/>
      <c r="AW61" s="4"/>
      <c r="AX61" s="4"/>
    </row>
    <row r="62" spans="1:50" ht="15.75" thickBot="1" x14ac:dyDescent="0.3">
      <c r="A62" s="4"/>
      <c r="B62" s="4"/>
      <c r="C62" s="4"/>
      <c r="D62" s="4"/>
      <c r="E62" s="4"/>
      <c r="F62" s="4"/>
      <c r="G62" s="4"/>
      <c r="H62" s="4"/>
      <c r="I62" s="4"/>
      <c r="J62" s="4"/>
      <c r="K62" s="4"/>
      <c r="L62" s="4"/>
      <c r="M62" s="7"/>
      <c r="N62" s="7"/>
      <c r="O62" s="7"/>
      <c r="P62" s="7"/>
      <c r="Q62" s="4"/>
      <c r="R62" s="4"/>
      <c r="S62" s="4"/>
      <c r="T62" s="4"/>
      <c r="U62" s="4"/>
      <c r="V62" s="4"/>
      <c r="W62" s="7"/>
      <c r="X62" s="4"/>
      <c r="Y62" s="4"/>
      <c r="Z62" s="4"/>
      <c r="AA62" s="4"/>
      <c r="AB62" s="4"/>
      <c r="AC62" s="4"/>
      <c r="AD62" s="7"/>
      <c r="AE62" s="4"/>
      <c r="AF62" s="4"/>
      <c r="AG62" s="4"/>
      <c r="AH62" s="4"/>
      <c r="AI62" s="7"/>
      <c r="AJ62" s="4"/>
      <c r="AK62" s="4"/>
      <c r="AL62" s="4"/>
      <c r="AM62" s="4"/>
      <c r="AN62" s="4"/>
      <c r="AO62" s="4"/>
      <c r="AP62" s="4"/>
      <c r="AQ62" s="4"/>
      <c r="AR62" s="4"/>
      <c r="AS62" s="4"/>
      <c r="AT62" s="4"/>
      <c r="AU62" s="4"/>
      <c r="AV62" s="4"/>
      <c r="AW62" s="4"/>
      <c r="AX62" s="4"/>
    </row>
    <row r="63" spans="1:50" ht="15.75" thickBot="1" x14ac:dyDescent="0.3">
      <c r="A63" s="4"/>
      <c r="B63" s="4"/>
      <c r="C63" s="4"/>
      <c r="D63" s="4"/>
      <c r="E63" s="4"/>
      <c r="F63" s="4"/>
      <c r="G63" s="4"/>
      <c r="H63" s="4"/>
      <c r="I63" s="4"/>
      <c r="J63" s="4"/>
      <c r="K63" s="4"/>
      <c r="L63" s="4"/>
      <c r="M63" s="7"/>
      <c r="N63" s="7"/>
      <c r="O63" s="7"/>
      <c r="P63" s="7"/>
      <c r="Q63" s="4"/>
      <c r="R63" s="4"/>
      <c r="S63" s="4"/>
      <c r="T63" s="4"/>
      <c r="U63" s="4"/>
      <c r="V63" s="4"/>
      <c r="W63" s="7"/>
      <c r="X63" s="4"/>
      <c r="Y63" s="4"/>
      <c r="Z63" s="4"/>
      <c r="AA63" s="4"/>
      <c r="AB63" s="4"/>
      <c r="AC63" s="4"/>
      <c r="AD63" s="7"/>
      <c r="AE63" s="4"/>
      <c r="AF63" s="4"/>
      <c r="AG63" s="4"/>
      <c r="AH63" s="4"/>
      <c r="AI63" s="7"/>
      <c r="AJ63" s="4"/>
      <c r="AK63" s="4"/>
      <c r="AL63" s="4"/>
      <c r="AM63" s="4"/>
      <c r="AN63" s="4"/>
      <c r="AO63" s="4"/>
      <c r="AP63" s="4"/>
      <c r="AQ63" s="4"/>
      <c r="AR63" s="4"/>
      <c r="AS63" s="4"/>
      <c r="AT63" s="4"/>
      <c r="AU63" s="4"/>
      <c r="AV63" s="4"/>
      <c r="AW63" s="4"/>
      <c r="AX63" s="4"/>
    </row>
    <row r="64" spans="1:50" ht="15.75" thickBot="1" x14ac:dyDescent="0.3">
      <c r="A64" s="4"/>
      <c r="B64" s="4"/>
      <c r="C64" s="4"/>
      <c r="D64" s="4"/>
      <c r="E64" s="4"/>
      <c r="F64" s="4"/>
      <c r="G64" s="4"/>
      <c r="H64" s="4"/>
      <c r="I64" s="4"/>
      <c r="J64" s="4"/>
      <c r="K64" s="4"/>
      <c r="L64" s="4"/>
      <c r="M64" s="7"/>
      <c r="N64" s="7"/>
      <c r="O64" s="7"/>
      <c r="P64" s="7"/>
      <c r="Q64" s="4"/>
      <c r="R64" s="4"/>
      <c r="S64" s="4"/>
      <c r="T64" s="4"/>
      <c r="U64" s="4"/>
      <c r="V64" s="4"/>
      <c r="W64" s="7"/>
      <c r="X64" s="4"/>
      <c r="Y64" s="4"/>
      <c r="Z64" s="4"/>
      <c r="AA64" s="4"/>
      <c r="AB64" s="4"/>
      <c r="AC64" s="4"/>
      <c r="AD64" s="7"/>
      <c r="AE64" s="4"/>
      <c r="AF64" s="4"/>
      <c r="AG64" s="4"/>
      <c r="AH64" s="4"/>
      <c r="AI64" s="7"/>
      <c r="AJ64" s="4"/>
      <c r="AK64" s="4"/>
      <c r="AL64" s="4"/>
      <c r="AM64" s="4"/>
      <c r="AN64" s="4"/>
      <c r="AO64" s="4"/>
      <c r="AP64" s="4"/>
      <c r="AQ64" s="4"/>
      <c r="AR64" s="4"/>
      <c r="AS64" s="4"/>
      <c r="AT64" s="4"/>
      <c r="AU64" s="4"/>
      <c r="AV64" s="4"/>
      <c r="AW64" s="4"/>
      <c r="AX64" s="4"/>
    </row>
    <row r="65" spans="1:50" ht="15.75" thickBot="1" x14ac:dyDescent="0.3">
      <c r="A65" s="4"/>
      <c r="B65" s="4"/>
      <c r="C65" s="4"/>
      <c r="D65" s="4"/>
      <c r="E65" s="4"/>
      <c r="F65" s="4"/>
      <c r="G65" s="4"/>
      <c r="H65" s="4"/>
      <c r="I65" s="4"/>
      <c r="J65" s="4"/>
      <c r="K65" s="4"/>
      <c r="L65" s="4"/>
      <c r="M65" s="7"/>
      <c r="N65" s="7"/>
      <c r="O65" s="7"/>
      <c r="P65" s="7"/>
      <c r="Q65" s="4"/>
      <c r="R65" s="4"/>
      <c r="S65" s="4"/>
      <c r="T65" s="4"/>
      <c r="U65" s="4"/>
      <c r="V65" s="4"/>
      <c r="W65" s="7"/>
      <c r="X65" s="4"/>
      <c r="Y65" s="4"/>
      <c r="Z65" s="4"/>
      <c r="AA65" s="4"/>
      <c r="AB65" s="4"/>
      <c r="AC65" s="4"/>
      <c r="AD65" s="7"/>
      <c r="AE65" s="4"/>
      <c r="AF65" s="4"/>
      <c r="AG65" s="4"/>
      <c r="AH65" s="4"/>
      <c r="AI65" s="7"/>
      <c r="AJ65" s="4"/>
      <c r="AK65" s="4"/>
      <c r="AL65" s="4"/>
      <c r="AM65" s="4"/>
      <c r="AN65" s="4"/>
      <c r="AO65" s="4"/>
      <c r="AP65" s="4"/>
      <c r="AQ65" s="4"/>
      <c r="AR65" s="4"/>
      <c r="AS65" s="4"/>
      <c r="AT65" s="4"/>
      <c r="AU65" s="4"/>
      <c r="AV65" s="4"/>
      <c r="AW65" s="4"/>
      <c r="AX65" s="4"/>
    </row>
    <row r="66" spans="1:50" ht="15.75" thickBot="1" x14ac:dyDescent="0.3">
      <c r="A66" s="4"/>
      <c r="B66" s="4"/>
      <c r="C66" s="4"/>
      <c r="D66" s="4"/>
      <c r="E66" s="4"/>
      <c r="F66" s="4"/>
      <c r="G66" s="4"/>
      <c r="H66" s="4"/>
      <c r="I66" s="4"/>
      <c r="J66" s="4"/>
      <c r="K66" s="4"/>
      <c r="L66" s="4"/>
      <c r="M66" s="7"/>
      <c r="N66" s="7"/>
      <c r="O66" s="7"/>
      <c r="P66" s="7"/>
      <c r="Q66" s="4"/>
      <c r="R66" s="4"/>
      <c r="S66" s="4"/>
      <c r="T66" s="4"/>
      <c r="U66" s="4"/>
      <c r="V66" s="4"/>
      <c r="W66" s="7"/>
      <c r="X66" s="4"/>
      <c r="Y66" s="4"/>
      <c r="Z66" s="4"/>
      <c r="AA66" s="4"/>
      <c r="AB66" s="4"/>
      <c r="AC66" s="4"/>
      <c r="AD66" s="7"/>
      <c r="AE66" s="4"/>
      <c r="AF66" s="4"/>
      <c r="AG66" s="4"/>
      <c r="AH66" s="4"/>
      <c r="AI66" s="7"/>
      <c r="AJ66" s="4"/>
      <c r="AK66" s="4"/>
      <c r="AL66" s="4"/>
      <c r="AM66" s="4"/>
      <c r="AN66" s="4"/>
      <c r="AO66" s="4"/>
      <c r="AP66" s="4"/>
      <c r="AQ66" s="4"/>
      <c r="AR66" s="4"/>
      <c r="AS66" s="4"/>
      <c r="AT66" s="4"/>
      <c r="AU66" s="4"/>
      <c r="AV66" s="4"/>
      <c r="AW66" s="4"/>
      <c r="AX66" s="4"/>
    </row>
    <row r="67" spans="1:50" ht="15.75" thickBot="1" x14ac:dyDescent="0.3">
      <c r="A67" s="4"/>
      <c r="B67" s="4"/>
      <c r="C67" s="4"/>
      <c r="D67" s="4"/>
      <c r="E67" s="4"/>
      <c r="F67" s="4"/>
      <c r="G67" s="4"/>
      <c r="H67" s="4"/>
      <c r="I67" s="4"/>
      <c r="J67" s="4"/>
      <c r="K67" s="4"/>
      <c r="L67" s="4"/>
      <c r="M67" s="7"/>
      <c r="N67" s="7"/>
      <c r="O67" s="7"/>
      <c r="P67" s="7"/>
      <c r="Q67" s="4"/>
      <c r="R67" s="4"/>
      <c r="S67" s="4"/>
      <c r="T67" s="4"/>
      <c r="U67" s="4"/>
      <c r="V67" s="4"/>
      <c r="W67" s="7"/>
      <c r="X67" s="4"/>
      <c r="Y67" s="4"/>
      <c r="Z67" s="4"/>
      <c r="AA67" s="4"/>
      <c r="AB67" s="4"/>
      <c r="AC67" s="4"/>
      <c r="AD67" s="7"/>
      <c r="AE67" s="4"/>
      <c r="AF67" s="4"/>
      <c r="AG67" s="4"/>
      <c r="AH67" s="4"/>
      <c r="AI67" s="7"/>
      <c r="AJ67" s="4"/>
      <c r="AK67" s="4"/>
      <c r="AL67" s="4"/>
      <c r="AM67" s="4"/>
      <c r="AN67" s="4"/>
      <c r="AO67" s="4"/>
      <c r="AP67" s="4"/>
      <c r="AQ67" s="4"/>
      <c r="AR67" s="4"/>
      <c r="AS67" s="4"/>
      <c r="AT67" s="4"/>
      <c r="AU67" s="4"/>
      <c r="AV67" s="4"/>
      <c r="AW67" s="4"/>
      <c r="AX67" s="4"/>
    </row>
    <row r="68" spans="1:50" ht="15.75" thickBot="1" x14ac:dyDescent="0.3">
      <c r="A68" s="4"/>
      <c r="B68" s="4"/>
      <c r="C68" s="4"/>
      <c r="D68" s="4"/>
      <c r="E68" s="4"/>
      <c r="F68" s="4"/>
      <c r="G68" s="4"/>
      <c r="H68" s="4"/>
      <c r="I68" s="4"/>
      <c r="J68" s="4"/>
      <c r="K68" s="4"/>
      <c r="L68" s="4"/>
      <c r="M68" s="7"/>
      <c r="N68" s="7"/>
      <c r="O68" s="7"/>
      <c r="P68" s="7"/>
      <c r="Q68" s="4"/>
      <c r="R68" s="4"/>
      <c r="S68" s="4"/>
      <c r="T68" s="4"/>
      <c r="U68" s="4"/>
      <c r="V68" s="4"/>
      <c r="W68" s="7"/>
      <c r="X68" s="4"/>
      <c r="Y68" s="4"/>
      <c r="Z68" s="4"/>
      <c r="AA68" s="4"/>
      <c r="AB68" s="4"/>
      <c r="AC68" s="4"/>
      <c r="AD68" s="7"/>
      <c r="AE68" s="4"/>
      <c r="AF68" s="4"/>
      <c r="AG68" s="4"/>
      <c r="AH68" s="4"/>
      <c r="AI68" s="7"/>
      <c r="AJ68" s="4"/>
      <c r="AK68" s="4"/>
      <c r="AL68" s="4"/>
      <c r="AM68" s="4"/>
      <c r="AN68" s="4"/>
      <c r="AO68" s="4"/>
      <c r="AP68" s="4"/>
      <c r="AQ68" s="4"/>
      <c r="AR68" s="4"/>
      <c r="AS68" s="4"/>
      <c r="AT68" s="4"/>
      <c r="AU68" s="4"/>
      <c r="AV68" s="4"/>
      <c r="AW68" s="4"/>
      <c r="AX68" s="4"/>
    </row>
    <row r="69" spans="1:50" ht="15.75" thickBot="1" x14ac:dyDescent="0.3">
      <c r="A69" s="4"/>
      <c r="B69" s="4"/>
      <c r="C69" s="4"/>
      <c r="D69" s="4"/>
      <c r="E69" s="4"/>
      <c r="F69" s="4"/>
      <c r="G69" s="4"/>
      <c r="H69" s="4"/>
      <c r="I69" s="4"/>
      <c r="J69" s="4"/>
      <c r="K69" s="4"/>
      <c r="L69" s="4"/>
      <c r="M69" s="7"/>
      <c r="N69" s="7"/>
      <c r="O69" s="7"/>
      <c r="P69" s="7"/>
      <c r="Q69" s="4"/>
      <c r="R69" s="4"/>
      <c r="S69" s="4"/>
      <c r="T69" s="4"/>
      <c r="U69" s="4"/>
      <c r="V69" s="4"/>
      <c r="W69" s="7"/>
      <c r="X69" s="4"/>
      <c r="Y69" s="4"/>
      <c r="Z69" s="4"/>
      <c r="AA69" s="4"/>
      <c r="AB69" s="4"/>
      <c r="AC69" s="4"/>
      <c r="AD69" s="7"/>
      <c r="AE69" s="4"/>
      <c r="AF69" s="4"/>
      <c r="AG69" s="4"/>
      <c r="AH69" s="4"/>
      <c r="AI69" s="7"/>
      <c r="AJ69" s="4"/>
      <c r="AK69" s="4"/>
      <c r="AL69" s="4"/>
      <c r="AM69" s="4"/>
      <c r="AN69" s="4"/>
      <c r="AO69" s="4"/>
      <c r="AP69" s="4"/>
      <c r="AQ69" s="4"/>
      <c r="AR69" s="4"/>
      <c r="AS69" s="4"/>
      <c r="AT69" s="4"/>
      <c r="AU69" s="4"/>
      <c r="AV69" s="4"/>
      <c r="AW69" s="4"/>
      <c r="AX69" s="4"/>
    </row>
    <row r="70" spans="1:50" ht="15.75" thickBot="1" x14ac:dyDescent="0.3">
      <c r="A70" s="4"/>
      <c r="B70" s="4"/>
      <c r="C70" s="4"/>
      <c r="D70" s="4"/>
      <c r="E70" s="4"/>
      <c r="F70" s="4"/>
      <c r="G70" s="4"/>
      <c r="H70" s="4"/>
      <c r="I70" s="4"/>
      <c r="J70" s="4"/>
      <c r="K70" s="4"/>
      <c r="L70" s="4"/>
      <c r="M70" s="7"/>
      <c r="N70" s="7"/>
      <c r="O70" s="7"/>
      <c r="P70" s="7"/>
      <c r="Q70" s="4"/>
      <c r="R70" s="4"/>
      <c r="S70" s="4"/>
      <c r="T70" s="4"/>
      <c r="U70" s="4"/>
      <c r="V70" s="4"/>
      <c r="W70" s="7"/>
      <c r="X70" s="4"/>
      <c r="Y70" s="4"/>
      <c r="Z70" s="4"/>
      <c r="AA70" s="4"/>
      <c r="AB70" s="4"/>
      <c r="AC70" s="4"/>
      <c r="AD70" s="7"/>
      <c r="AE70" s="4"/>
      <c r="AF70" s="4"/>
      <c r="AG70" s="4"/>
      <c r="AH70" s="4"/>
      <c r="AI70" s="7"/>
      <c r="AJ70" s="4"/>
      <c r="AK70" s="4"/>
      <c r="AL70" s="4"/>
      <c r="AM70" s="4"/>
      <c r="AN70" s="4"/>
      <c r="AO70" s="4"/>
      <c r="AP70" s="4"/>
      <c r="AQ70" s="4"/>
      <c r="AR70" s="4"/>
      <c r="AS70" s="4"/>
      <c r="AT70" s="4"/>
      <c r="AU70" s="4"/>
      <c r="AV70" s="4"/>
      <c r="AW70" s="4"/>
      <c r="AX70" s="4"/>
    </row>
    <row r="71" spans="1:50" ht="15.75" thickBot="1" x14ac:dyDescent="0.3">
      <c r="A71" s="4"/>
      <c r="B71" s="4"/>
      <c r="C71" s="4"/>
      <c r="D71" s="4"/>
      <c r="E71" s="4"/>
      <c r="F71" s="4"/>
      <c r="G71" s="4"/>
      <c r="H71" s="4"/>
      <c r="I71" s="4"/>
      <c r="J71" s="4"/>
      <c r="K71" s="4"/>
      <c r="L71" s="4"/>
      <c r="M71" s="7"/>
      <c r="N71" s="7"/>
      <c r="O71" s="7"/>
      <c r="P71" s="7"/>
      <c r="Q71" s="4"/>
      <c r="R71" s="4"/>
      <c r="S71" s="4"/>
      <c r="T71" s="4"/>
      <c r="U71" s="4"/>
      <c r="V71" s="4"/>
      <c r="W71" s="7"/>
      <c r="X71" s="4"/>
      <c r="Y71" s="4"/>
      <c r="Z71" s="4"/>
      <c r="AA71" s="4"/>
      <c r="AB71" s="4"/>
      <c r="AC71" s="4"/>
      <c r="AD71" s="7"/>
      <c r="AE71" s="4"/>
      <c r="AF71" s="4"/>
      <c r="AG71" s="4"/>
      <c r="AH71" s="4"/>
      <c r="AI71" s="7"/>
      <c r="AJ71" s="4"/>
      <c r="AK71" s="4"/>
      <c r="AL71" s="4"/>
      <c r="AM71" s="4"/>
      <c r="AN71" s="4"/>
      <c r="AO71" s="4"/>
      <c r="AP71" s="4"/>
      <c r="AQ71" s="4"/>
      <c r="AR71" s="4"/>
      <c r="AS71" s="4"/>
      <c r="AT71" s="4"/>
      <c r="AU71" s="4"/>
      <c r="AV71" s="4"/>
      <c r="AW71" s="4"/>
      <c r="AX71" s="4"/>
    </row>
    <row r="72" spans="1:50" ht="15.75" thickBot="1" x14ac:dyDescent="0.3">
      <c r="A72" s="4"/>
      <c r="B72" s="4"/>
      <c r="C72" s="4"/>
      <c r="D72" s="4"/>
      <c r="E72" s="4"/>
      <c r="F72" s="4"/>
      <c r="G72" s="4"/>
      <c r="H72" s="4"/>
      <c r="I72" s="4"/>
      <c r="J72" s="4"/>
      <c r="K72" s="4"/>
      <c r="L72" s="4"/>
      <c r="M72" s="7"/>
      <c r="N72" s="7"/>
      <c r="O72" s="7"/>
      <c r="P72" s="7"/>
      <c r="Q72" s="4"/>
      <c r="R72" s="4"/>
      <c r="S72" s="4"/>
      <c r="T72" s="4"/>
      <c r="U72" s="4"/>
      <c r="V72" s="4"/>
      <c r="W72" s="7"/>
      <c r="X72" s="4"/>
      <c r="Y72" s="4"/>
      <c r="Z72" s="4"/>
      <c r="AA72" s="4"/>
      <c r="AB72" s="4"/>
      <c r="AC72" s="4"/>
      <c r="AD72" s="7"/>
      <c r="AE72" s="4"/>
      <c r="AF72" s="4"/>
      <c r="AG72" s="4"/>
      <c r="AH72" s="4"/>
      <c r="AI72" s="7"/>
      <c r="AJ72" s="4"/>
      <c r="AK72" s="4"/>
      <c r="AL72" s="4"/>
      <c r="AM72" s="4"/>
      <c r="AN72" s="4"/>
      <c r="AO72" s="4"/>
      <c r="AP72" s="4"/>
      <c r="AQ72" s="4"/>
      <c r="AR72" s="4"/>
      <c r="AS72" s="4"/>
      <c r="AT72" s="4"/>
      <c r="AU72" s="4"/>
      <c r="AV72" s="4"/>
      <c r="AW72" s="4"/>
      <c r="AX72" s="4"/>
    </row>
    <row r="73" spans="1:50" ht="15.75" thickBot="1" x14ac:dyDescent="0.3">
      <c r="A73" s="4"/>
      <c r="B73" s="4"/>
      <c r="C73" s="4"/>
      <c r="D73" s="4"/>
      <c r="E73" s="4"/>
      <c r="F73" s="4"/>
      <c r="G73" s="4"/>
      <c r="H73" s="4"/>
      <c r="I73" s="4"/>
      <c r="J73" s="4"/>
      <c r="K73" s="4"/>
      <c r="L73" s="4"/>
      <c r="M73" s="7"/>
      <c r="N73" s="7"/>
      <c r="O73" s="7"/>
      <c r="P73" s="7"/>
      <c r="Q73" s="4"/>
      <c r="R73" s="4"/>
      <c r="S73" s="4"/>
      <c r="T73" s="4"/>
      <c r="U73" s="4"/>
      <c r="V73" s="4"/>
      <c r="W73" s="7"/>
      <c r="X73" s="4"/>
      <c r="Y73" s="4"/>
      <c r="Z73" s="4"/>
      <c r="AA73" s="4"/>
      <c r="AB73" s="4"/>
      <c r="AC73" s="4"/>
      <c r="AD73" s="7"/>
      <c r="AE73" s="4"/>
      <c r="AF73" s="4"/>
      <c r="AG73" s="4"/>
      <c r="AH73" s="4"/>
      <c r="AI73" s="7"/>
      <c r="AJ73" s="4"/>
      <c r="AK73" s="4"/>
      <c r="AL73" s="4"/>
      <c r="AM73" s="4"/>
      <c r="AN73" s="4"/>
      <c r="AO73" s="4"/>
      <c r="AP73" s="4"/>
      <c r="AQ73" s="4"/>
      <c r="AR73" s="4"/>
      <c r="AS73" s="4"/>
      <c r="AT73" s="4"/>
      <c r="AU73" s="4"/>
      <c r="AV73" s="4"/>
      <c r="AW73" s="4"/>
      <c r="AX73" s="4"/>
    </row>
    <row r="74" spans="1:50" ht="15.75" thickBot="1" x14ac:dyDescent="0.3">
      <c r="A74" s="4"/>
      <c r="B74" s="4"/>
      <c r="C74" s="4"/>
      <c r="D74" s="4"/>
      <c r="E74" s="4"/>
      <c r="F74" s="4"/>
      <c r="G74" s="4"/>
      <c r="H74" s="4"/>
      <c r="I74" s="4"/>
      <c r="J74" s="4"/>
      <c r="K74" s="4"/>
      <c r="L74" s="4"/>
      <c r="M74" s="7"/>
      <c r="N74" s="7"/>
      <c r="O74" s="7"/>
      <c r="P74" s="7"/>
      <c r="Q74" s="4"/>
      <c r="R74" s="4"/>
      <c r="S74" s="4"/>
      <c r="T74" s="4"/>
      <c r="U74" s="4"/>
      <c r="V74" s="4"/>
      <c r="W74" s="7"/>
      <c r="X74" s="4"/>
      <c r="Y74" s="4"/>
      <c r="Z74" s="4"/>
      <c r="AA74" s="4"/>
      <c r="AB74" s="4"/>
      <c r="AC74" s="4"/>
      <c r="AD74" s="7"/>
      <c r="AE74" s="4"/>
      <c r="AF74" s="4"/>
      <c r="AG74" s="4"/>
      <c r="AH74" s="4"/>
      <c r="AI74" s="7"/>
      <c r="AJ74" s="4"/>
      <c r="AK74" s="4"/>
      <c r="AL74" s="4"/>
      <c r="AM74" s="4"/>
      <c r="AN74" s="4"/>
      <c r="AO74" s="4"/>
      <c r="AP74" s="4"/>
      <c r="AQ74" s="4"/>
      <c r="AR74" s="4"/>
      <c r="AS74" s="4"/>
      <c r="AT74" s="4"/>
      <c r="AU74" s="4"/>
      <c r="AV74" s="4"/>
      <c r="AW74" s="4"/>
      <c r="AX74" s="4"/>
    </row>
    <row r="75" spans="1:50" ht="15.75" thickBot="1" x14ac:dyDescent="0.3">
      <c r="A75" s="4"/>
      <c r="B75" s="4"/>
      <c r="C75" s="4"/>
      <c r="D75" s="4"/>
      <c r="E75" s="4"/>
      <c r="F75" s="4"/>
      <c r="G75" s="4"/>
      <c r="H75" s="4"/>
      <c r="I75" s="4"/>
      <c r="J75" s="4"/>
      <c r="K75" s="4"/>
      <c r="L75" s="4"/>
      <c r="M75" s="7"/>
      <c r="N75" s="7"/>
      <c r="O75" s="7"/>
      <c r="P75" s="7"/>
      <c r="Q75" s="4"/>
      <c r="R75" s="4"/>
      <c r="S75" s="4"/>
      <c r="T75" s="4"/>
      <c r="U75" s="4"/>
      <c r="V75" s="4"/>
      <c r="W75" s="7"/>
      <c r="X75" s="4"/>
      <c r="Y75" s="4"/>
      <c r="Z75" s="4"/>
      <c r="AA75" s="4"/>
      <c r="AB75" s="4"/>
      <c r="AC75" s="4"/>
      <c r="AD75" s="7"/>
      <c r="AE75" s="4"/>
      <c r="AF75" s="4"/>
      <c r="AG75" s="4"/>
      <c r="AH75" s="4"/>
      <c r="AI75" s="7"/>
      <c r="AJ75" s="4"/>
      <c r="AK75" s="4"/>
      <c r="AL75" s="4"/>
      <c r="AM75" s="4"/>
      <c r="AN75" s="4"/>
      <c r="AO75" s="4"/>
      <c r="AP75" s="4"/>
      <c r="AQ75" s="4"/>
      <c r="AR75" s="4"/>
      <c r="AS75" s="4"/>
      <c r="AT75" s="4"/>
      <c r="AU75" s="4"/>
      <c r="AV75" s="4"/>
      <c r="AW75" s="4"/>
      <c r="AX75" s="4"/>
    </row>
    <row r="76" spans="1:50" ht="15.75" thickBot="1" x14ac:dyDescent="0.3">
      <c r="A76" s="4"/>
      <c r="B76" s="4"/>
      <c r="C76" s="4"/>
      <c r="D76" s="4"/>
      <c r="E76" s="4"/>
      <c r="F76" s="4"/>
      <c r="G76" s="4"/>
      <c r="H76" s="4"/>
      <c r="I76" s="4"/>
      <c r="J76" s="4"/>
      <c r="K76" s="4"/>
      <c r="L76" s="4"/>
      <c r="M76" s="7"/>
      <c r="N76" s="7"/>
      <c r="O76" s="7"/>
      <c r="P76" s="7"/>
      <c r="Q76" s="4"/>
      <c r="R76" s="4"/>
      <c r="S76" s="4"/>
      <c r="T76" s="4"/>
      <c r="U76" s="4"/>
      <c r="V76" s="4"/>
      <c r="W76" s="7"/>
      <c r="X76" s="4"/>
      <c r="Y76" s="4"/>
      <c r="Z76" s="4"/>
      <c r="AA76" s="4"/>
      <c r="AB76" s="4"/>
      <c r="AC76" s="4"/>
      <c r="AD76" s="7"/>
      <c r="AE76" s="4"/>
      <c r="AF76" s="4"/>
      <c r="AG76" s="4"/>
      <c r="AH76" s="4"/>
      <c r="AI76" s="7"/>
      <c r="AJ76" s="4"/>
      <c r="AK76" s="4"/>
      <c r="AL76" s="4"/>
      <c r="AM76" s="4"/>
      <c r="AN76" s="4"/>
      <c r="AO76" s="4"/>
      <c r="AP76" s="4"/>
      <c r="AQ76" s="4"/>
      <c r="AR76" s="4"/>
      <c r="AS76" s="4"/>
      <c r="AT76" s="4"/>
      <c r="AU76" s="4"/>
      <c r="AV76" s="4"/>
      <c r="AW76" s="4"/>
      <c r="AX76" s="4"/>
    </row>
    <row r="77" spans="1:50" ht="15.75" thickBot="1" x14ac:dyDescent="0.3">
      <c r="A77" s="4"/>
      <c r="B77" s="4"/>
      <c r="C77" s="4"/>
      <c r="D77" s="4"/>
      <c r="E77" s="4"/>
      <c r="F77" s="4"/>
      <c r="G77" s="4"/>
      <c r="H77" s="4"/>
      <c r="I77" s="4"/>
      <c r="J77" s="4"/>
      <c r="K77" s="4"/>
      <c r="L77" s="4"/>
      <c r="M77" s="7"/>
      <c r="N77" s="7"/>
      <c r="O77" s="7"/>
      <c r="P77" s="7"/>
      <c r="Q77" s="4"/>
      <c r="R77" s="4"/>
      <c r="S77" s="4"/>
      <c r="T77" s="4"/>
      <c r="U77" s="4"/>
      <c r="V77" s="4"/>
      <c r="W77" s="7"/>
      <c r="X77" s="4"/>
      <c r="Y77" s="4"/>
      <c r="Z77" s="4"/>
      <c r="AA77" s="4"/>
      <c r="AB77" s="4"/>
      <c r="AC77" s="4"/>
      <c r="AD77" s="7"/>
      <c r="AE77" s="4"/>
      <c r="AF77" s="4"/>
      <c r="AG77" s="4"/>
      <c r="AH77" s="4"/>
      <c r="AI77" s="7"/>
      <c r="AJ77" s="4"/>
      <c r="AK77" s="4"/>
      <c r="AL77" s="4"/>
      <c r="AM77" s="4"/>
      <c r="AN77" s="4"/>
      <c r="AO77" s="4"/>
      <c r="AP77" s="4"/>
      <c r="AQ77" s="4"/>
      <c r="AR77" s="4"/>
      <c r="AS77" s="4"/>
      <c r="AT77" s="4"/>
      <c r="AU77" s="4"/>
      <c r="AV77" s="4"/>
      <c r="AW77" s="4"/>
      <c r="AX77" s="4"/>
    </row>
    <row r="78" spans="1:50" ht="15.75" thickBot="1" x14ac:dyDescent="0.3">
      <c r="A78" s="4"/>
      <c r="B78" s="4"/>
      <c r="C78" s="4"/>
      <c r="D78" s="4"/>
      <c r="E78" s="4"/>
      <c r="F78" s="4"/>
      <c r="G78" s="4"/>
      <c r="H78" s="4"/>
      <c r="I78" s="4"/>
      <c r="J78" s="4"/>
      <c r="K78" s="4"/>
      <c r="L78" s="4"/>
      <c r="M78" s="7"/>
      <c r="N78" s="7"/>
      <c r="O78" s="7"/>
      <c r="P78" s="7"/>
      <c r="Q78" s="4"/>
      <c r="R78" s="4"/>
      <c r="S78" s="4"/>
      <c r="T78" s="4"/>
      <c r="U78" s="4"/>
      <c r="V78" s="4"/>
      <c r="W78" s="7"/>
      <c r="X78" s="4"/>
      <c r="Y78" s="4"/>
      <c r="Z78" s="4"/>
      <c r="AA78" s="4"/>
      <c r="AB78" s="4"/>
      <c r="AC78" s="4"/>
      <c r="AD78" s="7"/>
      <c r="AE78" s="4"/>
      <c r="AF78" s="4"/>
      <c r="AG78" s="4"/>
      <c r="AH78" s="4"/>
      <c r="AI78" s="7"/>
      <c r="AJ78" s="4"/>
      <c r="AK78" s="4"/>
      <c r="AL78" s="4"/>
      <c r="AM78" s="4"/>
      <c r="AN78" s="4"/>
      <c r="AO78" s="4"/>
      <c r="AP78" s="4"/>
      <c r="AQ78" s="4"/>
      <c r="AR78" s="4"/>
      <c r="AS78" s="4"/>
      <c r="AT78" s="4"/>
      <c r="AU78" s="4"/>
      <c r="AV78" s="4"/>
      <c r="AW78" s="4"/>
      <c r="AX78" s="4"/>
    </row>
    <row r="79" spans="1:50" ht="15.75" thickBot="1" x14ac:dyDescent="0.3">
      <c r="A79" s="4"/>
      <c r="B79" s="4"/>
      <c r="C79" s="4"/>
      <c r="D79" s="4"/>
      <c r="E79" s="4"/>
      <c r="F79" s="4"/>
      <c r="G79" s="4"/>
      <c r="H79" s="4"/>
      <c r="I79" s="4"/>
      <c r="J79" s="4"/>
      <c r="K79" s="4"/>
      <c r="L79" s="4"/>
      <c r="M79" s="7"/>
      <c r="N79" s="7"/>
      <c r="O79" s="7"/>
      <c r="P79" s="7"/>
      <c r="Q79" s="4"/>
      <c r="R79" s="4"/>
      <c r="S79" s="4"/>
      <c r="T79" s="4"/>
      <c r="U79" s="4"/>
      <c r="V79" s="4"/>
      <c r="W79" s="7"/>
      <c r="X79" s="4"/>
      <c r="Y79" s="4"/>
      <c r="Z79" s="4"/>
      <c r="AA79" s="4"/>
      <c r="AB79" s="4"/>
      <c r="AC79" s="4"/>
      <c r="AD79" s="7"/>
      <c r="AE79" s="4"/>
      <c r="AF79" s="4"/>
      <c r="AG79" s="4"/>
      <c r="AH79" s="4"/>
      <c r="AI79" s="7"/>
      <c r="AJ79" s="4"/>
      <c r="AK79" s="4"/>
      <c r="AL79" s="4"/>
      <c r="AM79" s="4"/>
      <c r="AN79" s="4"/>
      <c r="AO79" s="4"/>
      <c r="AP79" s="4"/>
      <c r="AQ79" s="4"/>
      <c r="AR79" s="4"/>
      <c r="AS79" s="4"/>
      <c r="AT79" s="4"/>
      <c r="AU79" s="4"/>
      <c r="AV79" s="4"/>
      <c r="AW79" s="4"/>
      <c r="AX79" s="4"/>
    </row>
    <row r="80" spans="1:50" ht="15.75" thickBot="1" x14ac:dyDescent="0.3">
      <c r="A80" s="4"/>
      <c r="B80" s="4"/>
      <c r="C80" s="4"/>
      <c r="D80" s="4"/>
      <c r="E80" s="4"/>
      <c r="F80" s="4"/>
      <c r="G80" s="4"/>
      <c r="H80" s="4"/>
      <c r="I80" s="4"/>
      <c r="J80" s="4"/>
      <c r="K80" s="4"/>
      <c r="L80" s="4"/>
      <c r="M80" s="7"/>
      <c r="N80" s="7"/>
      <c r="O80" s="7"/>
      <c r="P80" s="7"/>
      <c r="Q80" s="4"/>
      <c r="R80" s="4"/>
      <c r="S80" s="4"/>
      <c r="T80" s="4"/>
      <c r="U80" s="4"/>
      <c r="V80" s="4"/>
      <c r="W80" s="7"/>
      <c r="X80" s="4"/>
      <c r="Y80" s="4"/>
      <c r="Z80" s="4"/>
      <c r="AA80" s="4"/>
      <c r="AB80" s="4"/>
      <c r="AC80" s="4"/>
      <c r="AD80" s="7"/>
      <c r="AE80" s="4"/>
      <c r="AF80" s="4"/>
      <c r="AG80" s="4"/>
      <c r="AH80" s="4"/>
      <c r="AI80" s="7"/>
      <c r="AJ80" s="4"/>
      <c r="AK80" s="4"/>
      <c r="AL80" s="4"/>
      <c r="AM80" s="4"/>
      <c r="AN80" s="4"/>
      <c r="AO80" s="4"/>
      <c r="AP80" s="4"/>
      <c r="AQ80" s="4"/>
      <c r="AR80" s="4"/>
      <c r="AS80" s="4"/>
      <c r="AT80" s="4"/>
      <c r="AU80" s="4"/>
      <c r="AV80" s="4"/>
      <c r="AW80" s="4"/>
      <c r="AX80" s="4"/>
    </row>
    <row r="81" spans="1:50" ht="15.75" thickBot="1" x14ac:dyDescent="0.3">
      <c r="A81" s="4"/>
      <c r="B81" s="4"/>
      <c r="C81" s="4"/>
      <c r="D81" s="4"/>
      <c r="E81" s="4"/>
      <c r="F81" s="4"/>
      <c r="G81" s="4"/>
      <c r="H81" s="4"/>
      <c r="I81" s="4"/>
      <c r="J81" s="4"/>
      <c r="K81" s="4"/>
      <c r="L81" s="4"/>
      <c r="M81" s="7"/>
      <c r="N81" s="7"/>
      <c r="O81" s="7"/>
      <c r="P81" s="7"/>
      <c r="Q81" s="4"/>
      <c r="R81" s="4"/>
      <c r="S81" s="4"/>
      <c r="T81" s="4"/>
      <c r="U81" s="4"/>
      <c r="V81" s="4"/>
      <c r="W81" s="7"/>
      <c r="X81" s="4"/>
      <c r="Y81" s="4"/>
      <c r="Z81" s="4"/>
      <c r="AA81" s="4"/>
      <c r="AB81" s="4"/>
      <c r="AC81" s="4"/>
      <c r="AD81" s="7"/>
      <c r="AE81" s="4"/>
      <c r="AF81" s="4"/>
      <c r="AG81" s="4"/>
      <c r="AH81" s="4"/>
      <c r="AI81" s="7"/>
      <c r="AJ81" s="4"/>
      <c r="AK81" s="4"/>
      <c r="AL81" s="4"/>
      <c r="AM81" s="4"/>
      <c r="AN81" s="4"/>
      <c r="AO81" s="4"/>
      <c r="AP81" s="4"/>
      <c r="AQ81" s="4"/>
      <c r="AR81" s="4"/>
      <c r="AS81" s="4"/>
      <c r="AT81" s="4"/>
      <c r="AU81" s="4"/>
      <c r="AV81" s="4"/>
      <c r="AW81" s="4"/>
      <c r="AX81" s="4"/>
    </row>
    <row r="82" spans="1:50" ht="15.75" thickBot="1" x14ac:dyDescent="0.3">
      <c r="A82" s="4"/>
      <c r="B82" s="4"/>
      <c r="C82" s="4"/>
      <c r="D82" s="4"/>
      <c r="E82" s="4"/>
      <c r="F82" s="4"/>
      <c r="G82" s="4"/>
      <c r="H82" s="4"/>
      <c r="I82" s="4"/>
      <c r="J82" s="4"/>
      <c r="K82" s="4"/>
      <c r="L82" s="4"/>
      <c r="M82" s="7"/>
      <c r="N82" s="7"/>
      <c r="O82" s="7"/>
      <c r="P82" s="7"/>
      <c r="Q82" s="4"/>
      <c r="R82" s="4"/>
      <c r="S82" s="4"/>
      <c r="T82" s="4"/>
      <c r="U82" s="4"/>
      <c r="V82" s="4"/>
      <c r="W82" s="7"/>
      <c r="X82" s="4"/>
      <c r="Y82" s="4"/>
      <c r="Z82" s="4"/>
      <c r="AA82" s="4"/>
      <c r="AB82" s="4"/>
      <c r="AC82" s="4"/>
      <c r="AD82" s="7"/>
      <c r="AE82" s="4"/>
      <c r="AF82" s="4"/>
      <c r="AG82" s="4"/>
      <c r="AH82" s="4"/>
      <c r="AI82" s="7"/>
      <c r="AJ82" s="4"/>
      <c r="AK82" s="4"/>
      <c r="AL82" s="4"/>
      <c r="AM82" s="4"/>
      <c r="AN82" s="4"/>
      <c r="AO82" s="4"/>
      <c r="AP82" s="4"/>
      <c r="AQ82" s="4"/>
      <c r="AR82" s="4"/>
      <c r="AS82" s="4"/>
      <c r="AT82" s="4"/>
      <c r="AU82" s="4"/>
      <c r="AV82" s="4"/>
      <c r="AW82" s="4"/>
      <c r="AX82" s="4"/>
    </row>
    <row r="83" spans="1:50" ht="15.75" thickBot="1" x14ac:dyDescent="0.3">
      <c r="A83" s="4"/>
      <c r="B83" s="4"/>
      <c r="C83" s="4"/>
      <c r="D83" s="4"/>
      <c r="E83" s="4"/>
      <c r="F83" s="4"/>
      <c r="G83" s="4"/>
      <c r="H83" s="4"/>
      <c r="I83" s="4"/>
      <c r="J83" s="4"/>
      <c r="K83" s="4"/>
      <c r="L83" s="4"/>
      <c r="M83" s="7"/>
      <c r="N83" s="7"/>
      <c r="O83" s="7"/>
      <c r="P83" s="7"/>
      <c r="Q83" s="4"/>
      <c r="R83" s="4"/>
      <c r="S83" s="4"/>
      <c r="T83" s="4"/>
      <c r="U83" s="4"/>
      <c r="V83" s="4"/>
      <c r="W83" s="7"/>
      <c r="X83" s="4"/>
      <c r="Y83" s="4"/>
      <c r="Z83" s="4"/>
      <c r="AA83" s="4"/>
      <c r="AB83" s="4"/>
      <c r="AC83" s="4"/>
      <c r="AD83" s="7"/>
      <c r="AE83" s="4"/>
      <c r="AF83" s="4"/>
      <c r="AG83" s="4"/>
      <c r="AH83" s="4"/>
      <c r="AI83" s="7"/>
      <c r="AJ83" s="4"/>
      <c r="AK83" s="4"/>
      <c r="AL83" s="4"/>
      <c r="AM83" s="4"/>
      <c r="AN83" s="4"/>
      <c r="AO83" s="4"/>
      <c r="AP83" s="4"/>
      <c r="AQ83" s="4"/>
      <c r="AR83" s="4"/>
      <c r="AS83" s="4"/>
      <c r="AT83" s="4"/>
      <c r="AU83" s="4"/>
      <c r="AV83" s="4"/>
      <c r="AW83" s="4"/>
      <c r="AX83" s="4"/>
    </row>
    <row r="84" spans="1:50" ht="15.75" thickBot="1" x14ac:dyDescent="0.3">
      <c r="A84" s="4"/>
      <c r="B84" s="4"/>
      <c r="C84" s="4"/>
      <c r="D84" s="4"/>
      <c r="E84" s="4"/>
      <c r="F84" s="4"/>
      <c r="G84" s="4"/>
      <c r="H84" s="4"/>
      <c r="I84" s="4"/>
      <c r="J84" s="4"/>
      <c r="K84" s="4"/>
      <c r="L84" s="4"/>
      <c r="M84" s="7"/>
      <c r="N84" s="7"/>
      <c r="O84" s="7"/>
      <c r="P84" s="7"/>
      <c r="Q84" s="4"/>
      <c r="R84" s="4"/>
      <c r="S84" s="4"/>
      <c r="T84" s="4"/>
      <c r="U84" s="4"/>
      <c r="V84" s="4"/>
      <c r="W84" s="7"/>
      <c r="X84" s="4"/>
      <c r="Y84" s="4"/>
      <c r="Z84" s="4"/>
      <c r="AA84" s="4"/>
      <c r="AB84" s="4"/>
      <c r="AC84" s="4"/>
      <c r="AD84" s="7"/>
      <c r="AE84" s="4"/>
      <c r="AF84" s="4"/>
      <c r="AG84" s="4"/>
      <c r="AH84" s="4"/>
      <c r="AI84" s="7"/>
      <c r="AJ84" s="4"/>
      <c r="AK84" s="4"/>
      <c r="AL84" s="4"/>
      <c r="AM84" s="4"/>
      <c r="AN84" s="4"/>
      <c r="AO84" s="4"/>
      <c r="AP84" s="4"/>
      <c r="AQ84" s="4"/>
      <c r="AR84" s="4"/>
      <c r="AS84" s="4"/>
      <c r="AT84" s="4"/>
      <c r="AU84" s="4"/>
      <c r="AV84" s="4"/>
      <c r="AW84" s="4"/>
      <c r="AX84" s="4"/>
    </row>
    <row r="85" spans="1:50" ht="15.75" thickBot="1" x14ac:dyDescent="0.3">
      <c r="A85" s="4"/>
      <c r="B85" s="4"/>
      <c r="C85" s="4"/>
      <c r="D85" s="4"/>
      <c r="E85" s="4"/>
      <c r="F85" s="4"/>
      <c r="G85" s="4"/>
      <c r="H85" s="4"/>
      <c r="I85" s="4"/>
      <c r="J85" s="4"/>
      <c r="K85" s="4"/>
      <c r="L85" s="4"/>
      <c r="M85" s="7"/>
      <c r="N85" s="7"/>
      <c r="O85" s="7"/>
      <c r="P85" s="7"/>
      <c r="Q85" s="4"/>
      <c r="R85" s="4"/>
      <c r="S85" s="4"/>
      <c r="T85" s="4"/>
      <c r="U85" s="4"/>
      <c r="V85" s="4"/>
      <c r="W85" s="7"/>
      <c r="X85" s="4"/>
      <c r="Y85" s="4"/>
      <c r="Z85" s="4"/>
      <c r="AA85" s="4"/>
      <c r="AB85" s="4"/>
      <c r="AC85" s="4"/>
      <c r="AD85" s="7"/>
      <c r="AE85" s="4"/>
      <c r="AF85" s="4"/>
      <c r="AG85" s="4"/>
      <c r="AH85" s="4"/>
      <c r="AI85" s="7"/>
      <c r="AJ85" s="4"/>
      <c r="AK85" s="4"/>
      <c r="AL85" s="4"/>
      <c r="AM85" s="4"/>
      <c r="AN85" s="4"/>
      <c r="AO85" s="4"/>
      <c r="AP85" s="4"/>
      <c r="AQ85" s="4"/>
      <c r="AR85" s="4"/>
      <c r="AS85" s="4"/>
      <c r="AT85" s="4"/>
      <c r="AU85" s="4"/>
      <c r="AV85" s="4"/>
      <c r="AW85" s="4"/>
      <c r="AX85" s="4"/>
    </row>
    <row r="86" spans="1:50" ht="15.75" thickBot="1" x14ac:dyDescent="0.3">
      <c r="A86" s="4"/>
      <c r="B86" s="4"/>
      <c r="C86" s="4"/>
      <c r="D86" s="4"/>
      <c r="E86" s="4"/>
      <c r="F86" s="4"/>
      <c r="G86" s="4"/>
      <c r="H86" s="4"/>
      <c r="I86" s="4"/>
      <c r="J86" s="4"/>
      <c r="K86" s="4"/>
      <c r="L86" s="4"/>
      <c r="M86" s="7"/>
      <c r="N86" s="7"/>
      <c r="O86" s="7"/>
      <c r="P86" s="7"/>
      <c r="Q86" s="4"/>
      <c r="R86" s="4"/>
      <c r="S86" s="4"/>
      <c r="T86" s="4"/>
      <c r="U86" s="4"/>
      <c r="V86" s="4"/>
      <c r="W86" s="7"/>
      <c r="X86" s="4"/>
      <c r="Y86" s="4"/>
      <c r="Z86" s="4"/>
      <c r="AA86" s="4"/>
      <c r="AB86" s="4"/>
      <c r="AC86" s="4"/>
      <c r="AD86" s="7"/>
      <c r="AE86" s="4"/>
      <c r="AF86" s="4"/>
      <c r="AG86" s="4"/>
      <c r="AH86" s="4"/>
      <c r="AI86" s="7"/>
      <c r="AJ86" s="4"/>
      <c r="AK86" s="4"/>
      <c r="AL86" s="4"/>
      <c r="AM86" s="4"/>
      <c r="AN86" s="4"/>
      <c r="AO86" s="4"/>
      <c r="AP86" s="4"/>
      <c r="AQ86" s="4"/>
      <c r="AR86" s="4"/>
      <c r="AS86" s="4"/>
      <c r="AT86" s="4"/>
      <c r="AU86" s="4"/>
      <c r="AV86" s="4"/>
      <c r="AW86" s="4"/>
      <c r="AX86" s="4"/>
    </row>
    <row r="87" spans="1:50" ht="15.75" thickBot="1" x14ac:dyDescent="0.3">
      <c r="A87" s="4"/>
      <c r="B87" s="4"/>
      <c r="C87" s="4"/>
      <c r="D87" s="4"/>
      <c r="E87" s="4"/>
      <c r="F87" s="4"/>
      <c r="G87" s="4"/>
      <c r="H87" s="4"/>
      <c r="I87" s="4"/>
      <c r="J87" s="4"/>
      <c r="K87" s="4"/>
      <c r="L87" s="4"/>
      <c r="M87" s="7"/>
      <c r="N87" s="7"/>
      <c r="O87" s="7"/>
      <c r="P87" s="7"/>
      <c r="Q87" s="4"/>
      <c r="R87" s="4"/>
      <c r="S87" s="4"/>
      <c r="T87" s="4"/>
      <c r="U87" s="4"/>
      <c r="V87" s="4"/>
      <c r="W87" s="7"/>
      <c r="X87" s="4"/>
      <c r="Y87" s="4"/>
      <c r="Z87" s="4"/>
      <c r="AA87" s="4"/>
      <c r="AB87" s="4"/>
      <c r="AC87" s="4"/>
      <c r="AD87" s="7"/>
      <c r="AE87" s="4"/>
      <c r="AF87" s="4"/>
      <c r="AG87" s="4"/>
      <c r="AH87" s="4"/>
      <c r="AI87" s="7"/>
      <c r="AJ87" s="4"/>
      <c r="AK87" s="4"/>
      <c r="AL87" s="4"/>
      <c r="AM87" s="4"/>
      <c r="AN87" s="4"/>
      <c r="AO87" s="4"/>
      <c r="AP87" s="4"/>
      <c r="AQ87" s="4"/>
      <c r="AR87" s="4"/>
      <c r="AS87" s="4"/>
      <c r="AT87" s="4"/>
      <c r="AU87" s="4"/>
      <c r="AV87" s="4"/>
      <c r="AW87" s="4"/>
      <c r="AX87" s="4"/>
    </row>
    <row r="88" spans="1:50" ht="15.75" thickBot="1" x14ac:dyDescent="0.3">
      <c r="A88" s="4"/>
      <c r="B88" s="4"/>
      <c r="C88" s="4"/>
      <c r="D88" s="4"/>
      <c r="E88" s="4"/>
      <c r="F88" s="4"/>
      <c r="G88" s="4"/>
      <c r="H88" s="4"/>
      <c r="I88" s="4"/>
      <c r="J88" s="4"/>
      <c r="K88" s="4"/>
      <c r="L88" s="4"/>
      <c r="M88" s="7"/>
      <c r="N88" s="7"/>
      <c r="O88" s="7"/>
      <c r="P88" s="7"/>
      <c r="Q88" s="4"/>
      <c r="R88" s="4"/>
      <c r="S88" s="4"/>
      <c r="T88" s="4"/>
      <c r="U88" s="4"/>
      <c r="V88" s="4"/>
      <c r="W88" s="7"/>
      <c r="X88" s="4"/>
      <c r="Y88" s="4"/>
      <c r="Z88" s="4"/>
      <c r="AA88" s="4"/>
      <c r="AB88" s="4"/>
      <c r="AC88" s="4"/>
      <c r="AD88" s="7"/>
      <c r="AE88" s="4"/>
      <c r="AF88" s="4"/>
      <c r="AG88" s="4"/>
      <c r="AH88" s="4"/>
      <c r="AI88" s="7"/>
      <c r="AJ88" s="4"/>
      <c r="AK88" s="4"/>
      <c r="AL88" s="4"/>
      <c r="AM88" s="4"/>
      <c r="AN88" s="4"/>
      <c r="AO88" s="4"/>
      <c r="AP88" s="4"/>
      <c r="AQ88" s="4"/>
      <c r="AR88" s="4"/>
      <c r="AS88" s="4"/>
      <c r="AT88" s="4"/>
      <c r="AU88" s="4"/>
      <c r="AV88" s="4"/>
      <c r="AW88" s="4"/>
      <c r="AX88" s="4"/>
    </row>
    <row r="89" spans="1:50" ht="15.75" thickBot="1" x14ac:dyDescent="0.3">
      <c r="A89" s="4"/>
      <c r="B89" s="4"/>
      <c r="C89" s="4"/>
      <c r="D89" s="4"/>
      <c r="E89" s="4"/>
      <c r="F89" s="4"/>
      <c r="G89" s="4"/>
      <c r="H89" s="4"/>
      <c r="I89" s="4"/>
      <c r="J89" s="4"/>
      <c r="K89" s="4"/>
      <c r="L89" s="4"/>
      <c r="M89" s="7"/>
      <c r="N89" s="7"/>
      <c r="O89" s="7"/>
      <c r="P89" s="7"/>
      <c r="Q89" s="4"/>
      <c r="R89" s="4"/>
      <c r="S89" s="4"/>
      <c r="T89" s="4"/>
      <c r="U89" s="4"/>
      <c r="V89" s="4"/>
      <c r="W89" s="7"/>
      <c r="X89" s="4"/>
      <c r="Y89" s="4"/>
      <c r="Z89" s="4"/>
      <c r="AA89" s="4"/>
      <c r="AB89" s="4"/>
      <c r="AC89" s="4"/>
      <c r="AD89" s="7"/>
      <c r="AE89" s="4"/>
      <c r="AF89" s="4"/>
      <c r="AG89" s="4"/>
      <c r="AH89" s="4"/>
      <c r="AI89" s="7"/>
      <c r="AJ89" s="4"/>
      <c r="AK89" s="4"/>
      <c r="AL89" s="4"/>
      <c r="AM89" s="4"/>
      <c r="AN89" s="4"/>
      <c r="AO89" s="4"/>
      <c r="AP89" s="4"/>
      <c r="AQ89" s="4"/>
      <c r="AR89" s="4"/>
      <c r="AS89" s="4"/>
      <c r="AT89" s="4"/>
      <c r="AU89" s="4"/>
      <c r="AV89" s="4"/>
      <c r="AW89" s="4"/>
      <c r="AX89" s="4"/>
    </row>
    <row r="90" spans="1:50" ht="15.75" thickBot="1" x14ac:dyDescent="0.3">
      <c r="A90" s="4"/>
      <c r="B90" s="4"/>
      <c r="C90" s="4"/>
      <c r="D90" s="4"/>
      <c r="E90" s="4"/>
      <c r="F90" s="4"/>
      <c r="G90" s="4"/>
      <c r="H90" s="4"/>
      <c r="I90" s="4"/>
      <c r="J90" s="4"/>
      <c r="K90" s="4"/>
      <c r="L90" s="4"/>
      <c r="M90" s="7"/>
      <c r="N90" s="7"/>
      <c r="O90" s="7"/>
      <c r="P90" s="7"/>
      <c r="Q90" s="4"/>
      <c r="R90" s="4"/>
      <c r="S90" s="4"/>
      <c r="T90" s="4"/>
      <c r="U90" s="4"/>
      <c r="V90" s="4"/>
      <c r="W90" s="7"/>
      <c r="X90" s="4"/>
      <c r="Y90" s="4"/>
      <c r="Z90" s="4"/>
      <c r="AA90" s="4"/>
      <c r="AB90" s="4"/>
      <c r="AC90" s="4"/>
      <c r="AD90" s="7"/>
      <c r="AE90" s="4"/>
      <c r="AF90" s="4"/>
      <c r="AG90" s="4"/>
      <c r="AH90" s="4"/>
      <c r="AI90" s="7"/>
      <c r="AJ90" s="4"/>
      <c r="AK90" s="4"/>
      <c r="AL90" s="4"/>
      <c r="AM90" s="4"/>
      <c r="AN90" s="4"/>
      <c r="AO90" s="4"/>
      <c r="AP90" s="4"/>
      <c r="AQ90" s="4"/>
      <c r="AR90" s="4"/>
      <c r="AS90" s="4"/>
      <c r="AT90" s="4"/>
      <c r="AU90" s="4"/>
      <c r="AV90" s="4"/>
      <c r="AW90" s="4"/>
      <c r="AX90" s="4"/>
    </row>
    <row r="91" spans="1:50" ht="15.75" thickBot="1" x14ac:dyDescent="0.3">
      <c r="A91" s="4"/>
      <c r="B91" s="4"/>
      <c r="C91" s="4"/>
      <c r="D91" s="4"/>
      <c r="E91" s="4"/>
      <c r="F91" s="4"/>
      <c r="G91" s="4"/>
      <c r="H91" s="4"/>
      <c r="I91" s="4"/>
      <c r="J91" s="4"/>
      <c r="K91" s="4"/>
      <c r="L91" s="4"/>
      <c r="M91" s="7"/>
      <c r="N91" s="7"/>
      <c r="O91" s="7"/>
      <c r="P91" s="7"/>
      <c r="Q91" s="4"/>
      <c r="R91" s="4"/>
      <c r="S91" s="4"/>
      <c r="T91" s="4"/>
      <c r="U91" s="4"/>
      <c r="V91" s="4"/>
      <c r="W91" s="7"/>
      <c r="X91" s="4"/>
      <c r="Y91" s="4"/>
      <c r="Z91" s="4"/>
      <c r="AA91" s="4"/>
      <c r="AB91" s="4"/>
      <c r="AC91" s="4"/>
      <c r="AD91" s="7"/>
      <c r="AE91" s="4"/>
      <c r="AF91" s="4"/>
      <c r="AG91" s="4"/>
      <c r="AH91" s="4"/>
      <c r="AI91" s="7"/>
      <c r="AJ91" s="4"/>
      <c r="AK91" s="4"/>
      <c r="AL91" s="4"/>
      <c r="AM91" s="4"/>
      <c r="AN91" s="4"/>
      <c r="AO91" s="4"/>
      <c r="AP91" s="4"/>
      <c r="AQ91" s="4"/>
      <c r="AR91" s="4"/>
      <c r="AS91" s="4"/>
      <c r="AT91" s="4"/>
      <c r="AU91" s="4"/>
      <c r="AV91" s="4"/>
      <c r="AW91" s="4"/>
      <c r="AX91" s="4"/>
    </row>
    <row r="92" spans="1:50" ht="15.75" thickBot="1" x14ac:dyDescent="0.3">
      <c r="A92" s="4"/>
      <c r="B92" s="4"/>
      <c r="C92" s="4"/>
      <c r="D92" s="4"/>
      <c r="E92" s="4"/>
      <c r="F92" s="4"/>
      <c r="G92" s="4"/>
      <c r="H92" s="4"/>
      <c r="I92" s="4"/>
      <c r="J92" s="4"/>
      <c r="K92" s="4"/>
      <c r="L92" s="4"/>
      <c r="M92" s="7"/>
      <c r="N92" s="7"/>
      <c r="O92" s="7"/>
      <c r="P92" s="7"/>
      <c r="Q92" s="4"/>
      <c r="R92" s="4"/>
      <c r="S92" s="4"/>
      <c r="T92" s="4"/>
      <c r="U92" s="4"/>
      <c r="V92" s="4"/>
      <c r="W92" s="7"/>
      <c r="X92" s="4"/>
      <c r="Y92" s="4"/>
      <c r="Z92" s="4"/>
      <c r="AA92" s="4"/>
      <c r="AB92" s="4"/>
      <c r="AC92" s="4"/>
      <c r="AD92" s="7"/>
      <c r="AE92" s="4"/>
      <c r="AF92" s="4"/>
      <c r="AG92" s="4"/>
      <c r="AH92" s="4"/>
      <c r="AI92" s="7"/>
      <c r="AJ92" s="4"/>
      <c r="AK92" s="4"/>
      <c r="AL92" s="4"/>
      <c r="AM92" s="4"/>
      <c r="AN92" s="4"/>
      <c r="AO92" s="4"/>
      <c r="AP92" s="4"/>
      <c r="AQ92" s="4"/>
      <c r="AR92" s="4"/>
      <c r="AS92" s="4"/>
      <c r="AT92" s="4"/>
      <c r="AU92" s="4"/>
      <c r="AV92" s="4"/>
      <c r="AW92" s="4"/>
      <c r="AX92" s="4"/>
    </row>
    <row r="93" spans="1:50" ht="15.75" thickBot="1" x14ac:dyDescent="0.3">
      <c r="A93" s="4"/>
      <c r="B93" s="4"/>
      <c r="C93" s="4"/>
      <c r="D93" s="4"/>
      <c r="E93" s="4"/>
      <c r="F93" s="4"/>
      <c r="G93" s="4"/>
      <c r="H93" s="4"/>
      <c r="I93" s="4"/>
      <c r="J93" s="4"/>
      <c r="K93" s="4"/>
      <c r="L93" s="4"/>
      <c r="M93" s="7"/>
      <c r="N93" s="7"/>
      <c r="O93" s="7"/>
      <c r="P93" s="7"/>
      <c r="Q93" s="4"/>
      <c r="R93" s="4"/>
      <c r="S93" s="4"/>
      <c r="T93" s="4"/>
      <c r="U93" s="4"/>
      <c r="V93" s="4"/>
      <c r="W93" s="7"/>
      <c r="X93" s="4"/>
      <c r="Y93" s="4"/>
      <c r="Z93" s="4"/>
      <c r="AA93" s="4"/>
      <c r="AB93" s="4"/>
      <c r="AC93" s="4"/>
      <c r="AD93" s="7"/>
      <c r="AE93" s="4"/>
      <c r="AF93" s="4"/>
      <c r="AG93" s="4"/>
      <c r="AH93" s="4"/>
      <c r="AI93" s="7"/>
      <c r="AJ93" s="4"/>
      <c r="AK93" s="4"/>
      <c r="AL93" s="4"/>
      <c r="AM93" s="4"/>
      <c r="AN93" s="4"/>
      <c r="AO93" s="4"/>
      <c r="AP93" s="4"/>
      <c r="AQ93" s="4"/>
      <c r="AR93" s="4"/>
      <c r="AS93" s="4"/>
      <c r="AT93" s="4"/>
      <c r="AU93" s="4"/>
      <c r="AV93" s="4"/>
      <c r="AW93" s="4"/>
      <c r="AX93" s="4"/>
    </row>
    <row r="94" spans="1:50" ht="15.75" thickBot="1" x14ac:dyDescent="0.3">
      <c r="A94" s="4"/>
      <c r="B94" s="4"/>
      <c r="C94" s="4"/>
      <c r="D94" s="4"/>
      <c r="E94" s="4"/>
      <c r="F94" s="4"/>
      <c r="G94" s="4"/>
      <c r="H94" s="4"/>
      <c r="I94" s="4"/>
      <c r="J94" s="4"/>
      <c r="K94" s="4"/>
      <c r="L94" s="4"/>
      <c r="M94" s="7"/>
      <c r="N94" s="7"/>
      <c r="O94" s="7"/>
      <c r="P94" s="7"/>
      <c r="Q94" s="4"/>
      <c r="R94" s="4"/>
      <c r="S94" s="4"/>
      <c r="T94" s="4"/>
      <c r="U94" s="4"/>
      <c r="V94" s="4"/>
      <c r="W94" s="7"/>
      <c r="X94" s="4"/>
      <c r="Y94" s="4"/>
      <c r="Z94" s="4"/>
      <c r="AA94" s="4"/>
      <c r="AB94" s="4"/>
      <c r="AC94" s="4"/>
      <c r="AD94" s="7"/>
      <c r="AE94" s="4"/>
      <c r="AF94" s="4"/>
      <c r="AG94" s="4"/>
      <c r="AH94" s="4"/>
      <c r="AI94" s="7"/>
      <c r="AJ94" s="4"/>
      <c r="AK94" s="4"/>
      <c r="AL94" s="4"/>
      <c r="AM94" s="4"/>
      <c r="AN94" s="4"/>
      <c r="AO94" s="4"/>
      <c r="AP94" s="4"/>
      <c r="AQ94" s="4"/>
      <c r="AR94" s="4"/>
      <c r="AS94" s="4"/>
      <c r="AT94" s="4"/>
      <c r="AU94" s="4"/>
      <c r="AV94" s="4"/>
      <c r="AW94" s="4"/>
      <c r="AX94" s="4"/>
    </row>
    <row r="95" spans="1:50" ht="15.75" thickBot="1" x14ac:dyDescent="0.3">
      <c r="A95" s="4"/>
      <c r="B95" s="4"/>
      <c r="C95" s="4"/>
      <c r="D95" s="4"/>
      <c r="E95" s="4"/>
      <c r="F95" s="4"/>
      <c r="G95" s="4"/>
      <c r="H95" s="4"/>
      <c r="I95" s="4"/>
      <c r="J95" s="4"/>
      <c r="K95" s="4"/>
      <c r="L95" s="4"/>
      <c r="M95" s="7"/>
      <c r="N95" s="7"/>
      <c r="O95" s="7"/>
      <c r="P95" s="7"/>
      <c r="Q95" s="4"/>
      <c r="R95" s="4"/>
      <c r="S95" s="4"/>
      <c r="T95" s="4"/>
      <c r="U95" s="4"/>
      <c r="V95" s="4"/>
      <c r="W95" s="7"/>
      <c r="X95" s="4"/>
      <c r="Y95" s="4"/>
      <c r="Z95" s="4"/>
      <c r="AA95" s="4"/>
      <c r="AB95" s="4"/>
      <c r="AC95" s="4"/>
      <c r="AD95" s="7"/>
      <c r="AE95" s="4"/>
      <c r="AF95" s="4"/>
      <c r="AG95" s="4"/>
      <c r="AH95" s="4"/>
      <c r="AI95" s="7"/>
      <c r="AJ95" s="4"/>
      <c r="AK95" s="4"/>
      <c r="AL95" s="4"/>
      <c r="AM95" s="4"/>
      <c r="AN95" s="4"/>
      <c r="AO95" s="4"/>
      <c r="AP95" s="4"/>
      <c r="AQ95" s="4"/>
      <c r="AR95" s="4"/>
      <c r="AS95" s="4"/>
      <c r="AT95" s="4"/>
      <c r="AU95" s="4"/>
      <c r="AV95" s="4"/>
      <c r="AW95" s="4"/>
      <c r="AX95" s="4"/>
    </row>
    <row r="96" spans="1:50" ht="15.75" thickBot="1" x14ac:dyDescent="0.3">
      <c r="A96" s="4"/>
      <c r="B96" s="4"/>
      <c r="C96" s="4"/>
      <c r="D96" s="4"/>
      <c r="E96" s="4"/>
      <c r="F96" s="4"/>
      <c r="G96" s="4"/>
      <c r="H96" s="4"/>
      <c r="I96" s="4"/>
      <c r="J96" s="4"/>
      <c r="K96" s="4"/>
      <c r="L96" s="4"/>
      <c r="M96" s="7"/>
      <c r="N96" s="7"/>
      <c r="O96" s="7"/>
      <c r="P96" s="7"/>
      <c r="Q96" s="4"/>
      <c r="R96" s="4"/>
      <c r="S96" s="4"/>
      <c r="T96" s="4"/>
      <c r="U96" s="4"/>
      <c r="V96" s="4"/>
      <c r="W96" s="7"/>
      <c r="X96" s="4"/>
      <c r="Y96" s="4"/>
      <c r="Z96" s="4"/>
      <c r="AA96" s="4"/>
      <c r="AB96" s="4"/>
      <c r="AC96" s="4"/>
      <c r="AD96" s="7"/>
      <c r="AE96" s="4"/>
      <c r="AF96" s="4"/>
      <c r="AG96" s="4"/>
      <c r="AH96" s="4"/>
      <c r="AI96" s="7"/>
      <c r="AJ96" s="4"/>
      <c r="AK96" s="4"/>
      <c r="AL96" s="4"/>
      <c r="AM96" s="4"/>
      <c r="AN96" s="4"/>
      <c r="AO96" s="4"/>
      <c r="AP96" s="4"/>
      <c r="AQ96" s="4"/>
      <c r="AR96" s="4"/>
      <c r="AS96" s="4"/>
      <c r="AT96" s="4"/>
      <c r="AU96" s="4"/>
      <c r="AV96" s="4"/>
      <c r="AW96" s="4"/>
      <c r="AX96" s="4"/>
    </row>
    <row r="97" spans="1:50" ht="15.75" thickBot="1" x14ac:dyDescent="0.3">
      <c r="A97" s="4"/>
      <c r="B97" s="4"/>
      <c r="C97" s="4"/>
      <c r="D97" s="4"/>
      <c r="E97" s="4"/>
      <c r="F97" s="4"/>
      <c r="G97" s="4"/>
      <c r="H97" s="4"/>
      <c r="I97" s="4"/>
      <c r="J97" s="4"/>
      <c r="K97" s="4"/>
      <c r="L97" s="4"/>
      <c r="M97" s="7"/>
      <c r="N97" s="7"/>
      <c r="O97" s="7"/>
      <c r="P97" s="7"/>
      <c r="Q97" s="4"/>
      <c r="R97" s="4"/>
      <c r="S97" s="4"/>
      <c r="T97" s="4"/>
      <c r="U97" s="4"/>
      <c r="V97" s="4"/>
      <c r="W97" s="7"/>
      <c r="X97" s="4"/>
      <c r="Y97" s="4"/>
      <c r="Z97" s="4"/>
      <c r="AA97" s="4"/>
      <c r="AB97" s="4"/>
      <c r="AC97" s="4"/>
      <c r="AD97" s="7"/>
      <c r="AE97" s="4"/>
      <c r="AF97" s="4"/>
      <c r="AG97" s="4"/>
      <c r="AH97" s="4"/>
      <c r="AI97" s="7"/>
      <c r="AJ97" s="4"/>
      <c r="AK97" s="4"/>
      <c r="AL97" s="4"/>
      <c r="AM97" s="4"/>
      <c r="AN97" s="4"/>
      <c r="AO97" s="4"/>
      <c r="AP97" s="4"/>
      <c r="AQ97" s="4"/>
      <c r="AR97" s="4"/>
      <c r="AS97" s="4"/>
      <c r="AT97" s="4"/>
      <c r="AU97" s="4"/>
      <c r="AV97" s="4"/>
      <c r="AW97" s="4"/>
      <c r="AX97" s="4"/>
    </row>
    <row r="98" spans="1:50" ht="15.75" thickBot="1" x14ac:dyDescent="0.3">
      <c r="A98" s="4"/>
      <c r="B98" s="4"/>
      <c r="C98" s="4"/>
      <c r="D98" s="4"/>
      <c r="E98" s="4"/>
      <c r="F98" s="4"/>
      <c r="G98" s="4"/>
      <c r="H98" s="4"/>
      <c r="I98" s="4"/>
      <c r="J98" s="4"/>
      <c r="K98" s="4"/>
      <c r="L98" s="4"/>
      <c r="M98" s="7"/>
      <c r="N98" s="7"/>
      <c r="O98" s="7"/>
      <c r="P98" s="7"/>
      <c r="Q98" s="4"/>
      <c r="R98" s="4"/>
      <c r="S98" s="4"/>
      <c r="T98" s="4"/>
      <c r="U98" s="4"/>
      <c r="V98" s="4"/>
      <c r="W98" s="7"/>
      <c r="X98" s="4"/>
      <c r="Y98" s="4"/>
      <c r="Z98" s="4"/>
      <c r="AA98" s="4"/>
      <c r="AB98" s="4"/>
      <c r="AC98" s="4"/>
      <c r="AD98" s="7"/>
      <c r="AE98" s="4"/>
      <c r="AF98" s="4"/>
      <c r="AG98" s="4"/>
      <c r="AH98" s="4"/>
      <c r="AI98" s="7"/>
      <c r="AJ98" s="4"/>
      <c r="AK98" s="4"/>
      <c r="AL98" s="4"/>
      <c r="AM98" s="4"/>
      <c r="AN98" s="4"/>
      <c r="AO98" s="4"/>
      <c r="AP98" s="4"/>
      <c r="AQ98" s="4"/>
      <c r="AR98" s="4"/>
      <c r="AS98" s="4"/>
      <c r="AT98" s="4"/>
      <c r="AU98" s="4"/>
      <c r="AV98" s="4"/>
      <c r="AW98" s="4"/>
      <c r="AX98" s="4"/>
    </row>
    <row r="99" spans="1:50" ht="15.75" thickBot="1" x14ac:dyDescent="0.3">
      <c r="A99" s="4"/>
      <c r="B99" s="4"/>
      <c r="C99" s="4"/>
      <c r="D99" s="4"/>
      <c r="E99" s="4"/>
      <c r="F99" s="4"/>
      <c r="G99" s="4"/>
      <c r="H99" s="4"/>
      <c r="I99" s="4"/>
      <c r="J99" s="4"/>
      <c r="K99" s="4"/>
      <c r="L99" s="4"/>
      <c r="M99" s="7"/>
      <c r="N99" s="7"/>
      <c r="O99" s="7"/>
      <c r="P99" s="7"/>
      <c r="Q99" s="4"/>
      <c r="R99" s="4"/>
      <c r="S99" s="4"/>
      <c r="T99" s="4"/>
      <c r="U99" s="4"/>
      <c r="V99" s="4"/>
      <c r="W99" s="7"/>
      <c r="X99" s="4"/>
      <c r="Y99" s="4"/>
      <c r="Z99" s="4"/>
      <c r="AA99" s="4"/>
      <c r="AB99" s="4"/>
      <c r="AC99" s="4"/>
      <c r="AD99" s="7"/>
      <c r="AE99" s="4"/>
      <c r="AF99" s="4"/>
      <c r="AG99" s="4"/>
      <c r="AH99" s="4"/>
      <c r="AI99" s="7"/>
      <c r="AJ99" s="4"/>
      <c r="AK99" s="4"/>
      <c r="AL99" s="4"/>
      <c r="AM99" s="4"/>
      <c r="AN99" s="4"/>
      <c r="AO99" s="4"/>
      <c r="AP99" s="4"/>
      <c r="AQ99" s="4"/>
      <c r="AR99" s="4"/>
      <c r="AS99" s="4"/>
      <c r="AT99" s="4"/>
      <c r="AU99" s="4"/>
      <c r="AV99" s="4"/>
      <c r="AW99" s="4"/>
      <c r="AX99" s="4"/>
    </row>
    <row r="100" spans="1:50" ht="15.75" thickBot="1" x14ac:dyDescent="0.3">
      <c r="A100" s="4"/>
      <c r="B100" s="4"/>
      <c r="C100" s="4"/>
      <c r="D100" s="4"/>
      <c r="E100" s="4"/>
      <c r="F100" s="4"/>
      <c r="G100" s="4"/>
      <c r="H100" s="4"/>
      <c r="I100" s="4"/>
      <c r="J100" s="4"/>
      <c r="K100" s="4"/>
      <c r="L100" s="4"/>
      <c r="M100" s="7"/>
      <c r="N100" s="7"/>
      <c r="O100" s="7"/>
      <c r="P100" s="7"/>
      <c r="Q100" s="4"/>
      <c r="R100" s="4"/>
      <c r="S100" s="4"/>
      <c r="T100" s="4"/>
      <c r="U100" s="4"/>
      <c r="V100" s="4"/>
      <c r="W100" s="7"/>
      <c r="X100" s="4"/>
      <c r="Y100" s="4"/>
      <c r="Z100" s="4"/>
      <c r="AA100" s="4"/>
      <c r="AB100" s="4"/>
      <c r="AC100" s="4"/>
      <c r="AD100" s="7"/>
      <c r="AE100" s="4"/>
      <c r="AF100" s="4"/>
      <c r="AG100" s="4"/>
      <c r="AH100" s="4"/>
      <c r="AI100" s="7"/>
      <c r="AJ100" s="4"/>
      <c r="AK100" s="4"/>
      <c r="AL100" s="4"/>
      <c r="AM100" s="4"/>
      <c r="AN100" s="4"/>
      <c r="AO100" s="4"/>
      <c r="AP100" s="4"/>
      <c r="AQ100" s="4"/>
      <c r="AR100" s="4"/>
      <c r="AS100" s="4"/>
      <c r="AT100" s="4"/>
      <c r="AU100" s="4"/>
      <c r="AV100" s="4"/>
      <c r="AW100" s="4"/>
      <c r="AX100" s="4"/>
    </row>
    <row r="101" spans="1:50" ht="15.75" thickBot="1" x14ac:dyDescent="0.3">
      <c r="A101" s="4"/>
      <c r="B101" s="4"/>
      <c r="C101" s="4"/>
      <c r="D101" s="4"/>
      <c r="E101" s="4"/>
      <c r="F101" s="4"/>
      <c r="G101" s="4"/>
      <c r="H101" s="4"/>
      <c r="I101" s="4"/>
      <c r="J101" s="4"/>
      <c r="K101" s="4"/>
      <c r="L101" s="4"/>
      <c r="M101" s="7"/>
      <c r="N101" s="7"/>
      <c r="O101" s="7"/>
      <c r="P101" s="7"/>
      <c r="Q101" s="4"/>
      <c r="R101" s="4"/>
      <c r="S101" s="4"/>
      <c r="T101" s="4"/>
      <c r="U101" s="4"/>
      <c r="V101" s="4"/>
      <c r="W101" s="7"/>
      <c r="X101" s="4"/>
      <c r="Y101" s="4"/>
      <c r="Z101" s="4"/>
      <c r="AA101" s="4"/>
      <c r="AB101" s="4"/>
      <c r="AC101" s="4"/>
      <c r="AD101" s="7"/>
      <c r="AE101" s="4"/>
      <c r="AF101" s="4"/>
      <c r="AG101" s="4"/>
      <c r="AH101" s="4"/>
      <c r="AI101" s="7"/>
      <c r="AJ101" s="4"/>
      <c r="AK101" s="4"/>
      <c r="AL101" s="4"/>
      <c r="AM101" s="4"/>
      <c r="AN101" s="4"/>
      <c r="AO101" s="4"/>
      <c r="AP101" s="4"/>
      <c r="AQ101" s="4"/>
      <c r="AR101" s="4"/>
      <c r="AS101" s="4"/>
      <c r="AT101" s="4"/>
      <c r="AU101" s="4"/>
      <c r="AV101" s="4"/>
      <c r="AW101" s="4"/>
      <c r="AX101" s="4"/>
    </row>
    <row r="102" spans="1:50" ht="15.75" thickBot="1" x14ac:dyDescent="0.3">
      <c r="A102" s="4"/>
      <c r="B102" s="4"/>
      <c r="C102" s="4"/>
      <c r="D102" s="4"/>
      <c r="E102" s="4"/>
      <c r="F102" s="4"/>
      <c r="G102" s="4"/>
      <c r="H102" s="4"/>
      <c r="I102" s="4"/>
      <c r="J102" s="4"/>
      <c r="K102" s="4"/>
      <c r="L102" s="4"/>
      <c r="M102" s="7"/>
      <c r="N102" s="7"/>
      <c r="O102" s="7"/>
      <c r="P102" s="7"/>
      <c r="Q102" s="4"/>
      <c r="R102" s="4"/>
      <c r="S102" s="4"/>
      <c r="T102" s="4"/>
      <c r="U102" s="4"/>
      <c r="V102" s="4"/>
      <c r="W102" s="7"/>
      <c r="X102" s="4"/>
      <c r="Y102" s="4"/>
      <c r="Z102" s="4"/>
      <c r="AA102" s="4"/>
      <c r="AB102" s="4"/>
      <c r="AC102" s="4"/>
      <c r="AD102" s="7"/>
      <c r="AE102" s="4"/>
      <c r="AF102" s="4"/>
      <c r="AG102" s="4"/>
      <c r="AH102" s="4"/>
      <c r="AI102" s="7"/>
      <c r="AJ102" s="4"/>
      <c r="AK102" s="4"/>
      <c r="AL102" s="4"/>
      <c r="AM102" s="4"/>
      <c r="AN102" s="4"/>
      <c r="AO102" s="4"/>
      <c r="AP102" s="4"/>
      <c r="AQ102" s="4"/>
      <c r="AR102" s="4"/>
      <c r="AS102" s="4"/>
      <c r="AT102" s="4"/>
      <c r="AU102" s="4"/>
      <c r="AV102" s="4"/>
      <c r="AW102" s="4"/>
      <c r="AX102" s="4"/>
    </row>
    <row r="103" spans="1:50" ht="15.75" thickBot="1" x14ac:dyDescent="0.3">
      <c r="A103" s="4"/>
      <c r="B103" s="4"/>
      <c r="C103" s="4"/>
      <c r="D103" s="4"/>
      <c r="E103" s="4"/>
      <c r="F103" s="4"/>
      <c r="G103" s="4"/>
      <c r="H103" s="4"/>
      <c r="I103" s="4"/>
      <c r="J103" s="4"/>
      <c r="K103" s="4"/>
      <c r="L103" s="4"/>
      <c r="M103" s="7"/>
      <c r="N103" s="7"/>
      <c r="O103" s="7"/>
      <c r="P103" s="7"/>
      <c r="Q103" s="4"/>
      <c r="R103" s="4"/>
      <c r="S103" s="4"/>
      <c r="T103" s="4"/>
      <c r="U103" s="4"/>
      <c r="V103" s="4"/>
      <c r="W103" s="7"/>
      <c r="X103" s="4"/>
      <c r="Y103" s="4"/>
      <c r="Z103" s="4"/>
      <c r="AA103" s="4"/>
      <c r="AB103" s="4"/>
      <c r="AC103" s="4"/>
      <c r="AD103" s="7"/>
      <c r="AE103" s="4"/>
      <c r="AF103" s="4"/>
      <c r="AG103" s="4"/>
      <c r="AH103" s="4"/>
      <c r="AI103" s="7"/>
      <c r="AJ103" s="4"/>
      <c r="AK103" s="4"/>
      <c r="AL103" s="4"/>
      <c r="AM103" s="4"/>
      <c r="AN103" s="4"/>
      <c r="AO103" s="4"/>
      <c r="AP103" s="4"/>
      <c r="AQ103" s="4"/>
      <c r="AR103" s="4"/>
      <c r="AS103" s="4"/>
      <c r="AT103" s="4"/>
      <c r="AU103" s="4"/>
      <c r="AV103" s="4"/>
      <c r="AW103" s="4"/>
      <c r="AX103" s="4"/>
    </row>
    <row r="104" spans="1:50" ht="15.75" thickBot="1" x14ac:dyDescent="0.3">
      <c r="A104" s="4"/>
      <c r="B104" s="4"/>
      <c r="C104" s="4"/>
      <c r="D104" s="4"/>
      <c r="E104" s="4"/>
      <c r="F104" s="4"/>
      <c r="G104" s="4"/>
      <c r="H104" s="4"/>
      <c r="I104" s="4"/>
      <c r="J104" s="4"/>
      <c r="K104" s="4"/>
      <c r="L104" s="4"/>
      <c r="M104" s="7"/>
      <c r="N104" s="7"/>
      <c r="O104" s="7"/>
      <c r="P104" s="7"/>
      <c r="Q104" s="4"/>
      <c r="R104" s="4"/>
      <c r="S104" s="4"/>
      <c r="T104" s="4"/>
      <c r="U104" s="4"/>
      <c r="V104" s="4"/>
      <c r="W104" s="7"/>
      <c r="X104" s="4"/>
      <c r="Y104" s="4"/>
      <c r="Z104" s="4"/>
      <c r="AA104" s="4"/>
      <c r="AB104" s="4"/>
      <c r="AC104" s="4"/>
      <c r="AD104" s="7"/>
      <c r="AE104" s="4"/>
      <c r="AF104" s="4"/>
      <c r="AG104" s="4"/>
      <c r="AH104" s="4"/>
      <c r="AI104" s="7"/>
      <c r="AJ104" s="4"/>
      <c r="AK104" s="4"/>
      <c r="AL104" s="4"/>
      <c r="AM104" s="4"/>
      <c r="AN104" s="4"/>
      <c r="AO104" s="4"/>
      <c r="AP104" s="4"/>
      <c r="AQ104" s="4"/>
      <c r="AR104" s="4"/>
      <c r="AS104" s="4"/>
      <c r="AT104" s="4"/>
      <c r="AU104" s="4"/>
      <c r="AV104" s="4"/>
      <c r="AW104" s="4"/>
      <c r="AX104" s="4"/>
    </row>
    <row r="105" spans="1:50" ht="15.75" thickBot="1" x14ac:dyDescent="0.3">
      <c r="A105" s="4"/>
      <c r="B105" s="4"/>
      <c r="C105" s="4"/>
      <c r="D105" s="4"/>
      <c r="E105" s="4"/>
      <c r="F105" s="4"/>
      <c r="G105" s="4"/>
      <c r="H105" s="4"/>
      <c r="I105" s="4"/>
      <c r="J105" s="4"/>
      <c r="K105" s="4"/>
      <c r="L105" s="4"/>
      <c r="M105" s="7"/>
      <c r="N105" s="7"/>
      <c r="O105" s="7"/>
      <c r="P105" s="7"/>
      <c r="Q105" s="4"/>
      <c r="R105" s="4"/>
      <c r="S105" s="4"/>
      <c r="T105" s="4"/>
      <c r="U105" s="4"/>
      <c r="V105" s="4"/>
      <c r="W105" s="7"/>
      <c r="X105" s="4"/>
      <c r="Y105" s="4"/>
      <c r="Z105" s="4"/>
      <c r="AA105" s="4"/>
      <c r="AB105" s="4"/>
      <c r="AC105" s="4"/>
      <c r="AD105" s="7"/>
      <c r="AE105" s="4"/>
      <c r="AF105" s="4"/>
      <c r="AG105" s="4"/>
      <c r="AH105" s="4"/>
      <c r="AI105" s="7"/>
      <c r="AJ105" s="4"/>
      <c r="AK105" s="4"/>
      <c r="AL105" s="4"/>
      <c r="AM105" s="4"/>
      <c r="AN105" s="4"/>
      <c r="AO105" s="4"/>
      <c r="AP105" s="4"/>
      <c r="AQ105" s="4"/>
      <c r="AR105" s="4"/>
      <c r="AS105" s="4"/>
      <c r="AT105" s="4"/>
      <c r="AU105" s="4"/>
      <c r="AV105" s="4"/>
      <c r="AW105" s="4"/>
      <c r="AX105" s="4"/>
    </row>
    <row r="106" spans="1:50" ht="15.75" thickBot="1" x14ac:dyDescent="0.3">
      <c r="A106" s="4"/>
      <c r="B106" s="4"/>
      <c r="C106" s="4"/>
      <c r="D106" s="4"/>
      <c r="E106" s="4"/>
      <c r="F106" s="4"/>
      <c r="G106" s="4"/>
      <c r="H106" s="4"/>
      <c r="I106" s="4"/>
      <c r="J106" s="4"/>
      <c r="K106" s="4"/>
      <c r="L106" s="4"/>
      <c r="M106" s="7"/>
      <c r="N106" s="7"/>
      <c r="O106" s="7"/>
      <c r="P106" s="7"/>
      <c r="Q106" s="4"/>
      <c r="R106" s="4"/>
      <c r="S106" s="4"/>
      <c r="T106" s="4"/>
      <c r="U106" s="4"/>
      <c r="V106" s="4"/>
      <c r="W106" s="7"/>
      <c r="X106" s="4"/>
      <c r="Y106" s="4"/>
      <c r="Z106" s="4"/>
      <c r="AA106" s="4"/>
      <c r="AB106" s="4"/>
      <c r="AC106" s="4"/>
      <c r="AD106" s="7"/>
      <c r="AE106" s="4"/>
      <c r="AF106" s="4"/>
      <c r="AG106" s="4"/>
      <c r="AH106" s="4"/>
      <c r="AI106" s="7"/>
      <c r="AJ106" s="4"/>
      <c r="AK106" s="4"/>
      <c r="AL106" s="4"/>
      <c r="AM106" s="4"/>
      <c r="AN106" s="4"/>
      <c r="AO106" s="4"/>
      <c r="AP106" s="4"/>
      <c r="AQ106" s="4"/>
      <c r="AR106" s="4"/>
      <c r="AS106" s="4"/>
      <c r="AT106" s="4"/>
      <c r="AU106" s="4"/>
      <c r="AV106" s="4"/>
      <c r="AW106" s="4"/>
      <c r="AX106" s="4"/>
    </row>
    <row r="107" spans="1:50" ht="15.75" thickBot="1" x14ac:dyDescent="0.3">
      <c r="A107" s="4"/>
      <c r="B107" s="4"/>
      <c r="C107" s="4"/>
      <c r="D107" s="4"/>
      <c r="E107" s="4"/>
      <c r="F107" s="4"/>
      <c r="G107" s="4"/>
      <c r="H107" s="4"/>
      <c r="I107" s="4"/>
      <c r="J107" s="4"/>
      <c r="K107" s="4"/>
      <c r="L107" s="4"/>
      <c r="M107" s="7"/>
      <c r="N107" s="7"/>
      <c r="O107" s="7"/>
      <c r="P107" s="7"/>
      <c r="Q107" s="4"/>
      <c r="R107" s="4"/>
      <c r="S107" s="4"/>
      <c r="T107" s="4"/>
      <c r="U107" s="4"/>
      <c r="V107" s="4"/>
      <c r="W107" s="7"/>
      <c r="X107" s="4"/>
      <c r="Y107" s="4"/>
      <c r="Z107" s="4"/>
      <c r="AA107" s="4"/>
      <c r="AB107" s="4"/>
      <c r="AC107" s="4"/>
      <c r="AD107" s="7"/>
      <c r="AE107" s="4"/>
      <c r="AF107" s="4"/>
      <c r="AG107" s="4"/>
      <c r="AH107" s="4"/>
      <c r="AI107" s="7"/>
      <c r="AJ107" s="4"/>
      <c r="AK107" s="4"/>
      <c r="AL107" s="4"/>
      <c r="AM107" s="4"/>
      <c r="AN107" s="4"/>
      <c r="AO107" s="4"/>
      <c r="AP107" s="4"/>
      <c r="AQ107" s="4"/>
      <c r="AR107" s="4"/>
      <c r="AS107" s="4"/>
      <c r="AT107" s="4"/>
      <c r="AU107" s="4"/>
      <c r="AV107" s="4"/>
      <c r="AW107" s="4"/>
      <c r="AX107" s="4"/>
    </row>
    <row r="108" spans="1:50" ht="15.75" thickBot="1" x14ac:dyDescent="0.3">
      <c r="A108" s="4"/>
      <c r="B108" s="4"/>
      <c r="C108" s="4"/>
      <c r="D108" s="4"/>
      <c r="E108" s="4"/>
      <c r="F108" s="4"/>
      <c r="G108" s="4"/>
      <c r="H108" s="4"/>
      <c r="I108" s="4"/>
      <c r="J108" s="4"/>
      <c r="K108" s="4"/>
      <c r="L108" s="4"/>
      <c r="M108" s="7"/>
      <c r="N108" s="7"/>
      <c r="O108" s="7"/>
      <c r="P108" s="7"/>
      <c r="Q108" s="4"/>
      <c r="R108" s="4"/>
      <c r="S108" s="4"/>
      <c r="T108" s="4"/>
      <c r="U108" s="4"/>
      <c r="V108" s="4"/>
      <c r="W108" s="7"/>
      <c r="X108" s="4"/>
      <c r="Y108" s="4"/>
      <c r="Z108" s="4"/>
      <c r="AA108" s="4"/>
      <c r="AB108" s="4"/>
      <c r="AC108" s="4"/>
      <c r="AD108" s="7"/>
      <c r="AE108" s="4"/>
      <c r="AF108" s="4"/>
      <c r="AG108" s="4"/>
      <c r="AH108" s="4"/>
      <c r="AI108" s="7"/>
      <c r="AJ108" s="4"/>
      <c r="AK108" s="4"/>
      <c r="AL108" s="4"/>
      <c r="AM108" s="4"/>
      <c r="AN108" s="4"/>
      <c r="AO108" s="4"/>
      <c r="AP108" s="4"/>
      <c r="AQ108" s="4"/>
      <c r="AR108" s="4"/>
      <c r="AS108" s="4"/>
      <c r="AT108" s="4"/>
      <c r="AU108" s="4"/>
      <c r="AV108" s="4"/>
      <c r="AW108" s="4"/>
      <c r="AX108" s="4"/>
    </row>
    <row r="109" spans="1:50" ht="15.75" thickBot="1" x14ac:dyDescent="0.3">
      <c r="A109" s="4"/>
      <c r="B109" s="4"/>
      <c r="C109" s="4"/>
      <c r="D109" s="4"/>
      <c r="E109" s="4"/>
      <c r="F109" s="4"/>
      <c r="G109" s="4"/>
      <c r="H109" s="4"/>
      <c r="I109" s="4"/>
      <c r="J109" s="4"/>
      <c r="K109" s="4"/>
      <c r="L109" s="4"/>
      <c r="M109" s="7"/>
      <c r="N109" s="7"/>
      <c r="O109" s="7"/>
      <c r="P109" s="7"/>
      <c r="Q109" s="4"/>
      <c r="R109" s="4"/>
      <c r="S109" s="4"/>
      <c r="T109" s="4"/>
      <c r="U109" s="4"/>
      <c r="V109" s="4"/>
      <c r="W109" s="7"/>
      <c r="X109" s="4"/>
      <c r="Y109" s="4"/>
      <c r="Z109" s="4"/>
      <c r="AA109" s="4"/>
      <c r="AB109" s="4"/>
      <c r="AC109" s="4"/>
      <c r="AD109" s="7"/>
      <c r="AE109" s="4"/>
      <c r="AF109" s="4"/>
      <c r="AG109" s="4"/>
      <c r="AH109" s="4"/>
      <c r="AI109" s="7"/>
      <c r="AJ109" s="4"/>
      <c r="AK109" s="4"/>
      <c r="AL109" s="4"/>
      <c r="AM109" s="4"/>
      <c r="AN109" s="4"/>
      <c r="AO109" s="4"/>
      <c r="AP109" s="4"/>
      <c r="AQ109" s="4"/>
      <c r="AR109" s="4"/>
      <c r="AS109" s="4"/>
      <c r="AT109" s="4"/>
      <c r="AU109" s="4"/>
      <c r="AV109" s="4"/>
      <c r="AW109" s="4"/>
      <c r="AX109" s="4"/>
    </row>
    <row r="110" spans="1:50" ht="15.75" thickBot="1" x14ac:dyDescent="0.3">
      <c r="A110" s="4"/>
      <c r="B110" s="4"/>
      <c r="C110" s="4"/>
      <c r="D110" s="4"/>
      <c r="E110" s="4"/>
      <c r="F110" s="4"/>
      <c r="G110" s="4"/>
      <c r="H110" s="4"/>
      <c r="I110" s="4"/>
      <c r="J110" s="4"/>
      <c r="K110" s="4"/>
      <c r="L110" s="4"/>
      <c r="M110" s="7"/>
      <c r="N110" s="7"/>
      <c r="O110" s="7"/>
      <c r="P110" s="7"/>
      <c r="Q110" s="4"/>
      <c r="R110" s="4"/>
      <c r="S110" s="4"/>
      <c r="T110" s="4"/>
      <c r="U110" s="4"/>
      <c r="V110" s="4"/>
      <c r="W110" s="7"/>
      <c r="X110" s="4"/>
      <c r="Y110" s="4"/>
      <c r="Z110" s="4"/>
      <c r="AA110" s="4"/>
      <c r="AB110" s="4"/>
      <c r="AC110" s="4"/>
      <c r="AD110" s="7"/>
      <c r="AE110" s="4"/>
      <c r="AF110" s="4"/>
      <c r="AG110" s="4"/>
      <c r="AH110" s="4"/>
      <c r="AI110" s="7"/>
      <c r="AJ110" s="4"/>
      <c r="AK110" s="4"/>
      <c r="AL110" s="4"/>
      <c r="AM110" s="4"/>
      <c r="AN110" s="4"/>
      <c r="AO110" s="4"/>
      <c r="AP110" s="4"/>
      <c r="AQ110" s="4"/>
      <c r="AR110" s="4"/>
      <c r="AS110" s="4"/>
      <c r="AT110" s="4"/>
      <c r="AU110" s="4"/>
      <c r="AV110" s="4"/>
      <c r="AW110" s="4"/>
      <c r="AX110" s="4"/>
    </row>
    <row r="111" spans="1:50" ht="15.75" thickBot="1" x14ac:dyDescent="0.3">
      <c r="A111" s="4"/>
      <c r="B111" s="4"/>
      <c r="C111" s="4"/>
      <c r="D111" s="4"/>
      <c r="E111" s="4"/>
      <c r="F111" s="4"/>
      <c r="G111" s="4"/>
      <c r="H111" s="4"/>
      <c r="I111" s="4"/>
      <c r="J111" s="4"/>
      <c r="K111" s="4"/>
      <c r="L111" s="4"/>
      <c r="M111" s="7"/>
      <c r="N111" s="7"/>
      <c r="O111" s="7"/>
      <c r="P111" s="7"/>
      <c r="Q111" s="4"/>
      <c r="R111" s="4"/>
      <c r="S111" s="4"/>
      <c r="T111" s="4"/>
      <c r="U111" s="4"/>
      <c r="V111" s="4"/>
      <c r="W111" s="7"/>
      <c r="X111" s="4"/>
      <c r="Y111" s="4"/>
      <c r="Z111" s="4"/>
      <c r="AA111" s="4"/>
      <c r="AB111" s="4"/>
      <c r="AC111" s="4"/>
      <c r="AD111" s="7"/>
      <c r="AE111" s="4"/>
      <c r="AF111" s="4"/>
      <c r="AG111" s="4"/>
      <c r="AH111" s="4"/>
      <c r="AI111" s="7"/>
      <c r="AJ111" s="4"/>
      <c r="AK111" s="4"/>
      <c r="AL111" s="4"/>
      <c r="AM111" s="4"/>
      <c r="AN111" s="4"/>
      <c r="AO111" s="4"/>
      <c r="AP111" s="4"/>
      <c r="AQ111" s="4"/>
      <c r="AR111" s="4"/>
      <c r="AS111" s="4"/>
      <c r="AT111" s="4"/>
      <c r="AU111" s="4"/>
      <c r="AV111" s="4"/>
      <c r="AW111" s="4"/>
      <c r="AX111" s="4"/>
    </row>
    <row r="112" spans="1:50" ht="15.75" thickBot="1" x14ac:dyDescent="0.3">
      <c r="A112" s="4"/>
      <c r="B112" s="4"/>
      <c r="C112" s="4"/>
      <c r="D112" s="4"/>
      <c r="E112" s="4"/>
      <c r="F112" s="4"/>
      <c r="G112" s="4"/>
      <c r="H112" s="4"/>
      <c r="I112" s="4"/>
      <c r="J112" s="4"/>
      <c r="K112" s="4"/>
      <c r="L112" s="4"/>
      <c r="M112" s="7"/>
      <c r="N112" s="7"/>
      <c r="O112" s="7"/>
      <c r="P112" s="7"/>
      <c r="Q112" s="4"/>
      <c r="R112" s="4"/>
      <c r="S112" s="4"/>
      <c r="T112" s="4"/>
      <c r="U112" s="4"/>
      <c r="V112" s="4"/>
      <c r="W112" s="7"/>
      <c r="X112" s="4"/>
      <c r="Y112" s="4"/>
      <c r="Z112" s="4"/>
      <c r="AA112" s="4"/>
      <c r="AB112" s="4"/>
      <c r="AC112" s="4"/>
      <c r="AD112" s="7"/>
      <c r="AE112" s="4"/>
      <c r="AF112" s="4"/>
      <c r="AG112" s="4"/>
      <c r="AH112" s="4"/>
      <c r="AI112" s="7"/>
      <c r="AJ112" s="4"/>
      <c r="AK112" s="4"/>
      <c r="AL112" s="4"/>
      <c r="AM112" s="4"/>
      <c r="AN112" s="4"/>
      <c r="AO112" s="4"/>
      <c r="AP112" s="4"/>
      <c r="AQ112" s="4"/>
      <c r="AR112" s="4"/>
      <c r="AS112" s="4"/>
      <c r="AT112" s="4"/>
      <c r="AU112" s="4"/>
      <c r="AV112" s="4"/>
      <c r="AW112" s="4"/>
      <c r="AX112" s="4"/>
    </row>
    <row r="113" spans="1:50" ht="15.75" thickBot="1" x14ac:dyDescent="0.3">
      <c r="A113" s="4"/>
      <c r="B113" s="4"/>
      <c r="C113" s="4"/>
      <c r="D113" s="4"/>
      <c r="E113" s="4"/>
      <c r="F113" s="4"/>
      <c r="G113" s="4"/>
      <c r="H113" s="4"/>
      <c r="I113" s="4"/>
      <c r="J113" s="4"/>
      <c r="K113" s="4"/>
      <c r="L113" s="4"/>
      <c r="M113" s="7"/>
      <c r="N113" s="7"/>
      <c r="O113" s="7"/>
      <c r="P113" s="7"/>
      <c r="Q113" s="4"/>
      <c r="R113" s="4"/>
      <c r="S113" s="4"/>
      <c r="T113" s="4"/>
      <c r="U113" s="4"/>
      <c r="V113" s="4"/>
      <c r="W113" s="7"/>
      <c r="X113" s="4"/>
      <c r="Y113" s="4"/>
      <c r="Z113" s="4"/>
      <c r="AA113" s="4"/>
      <c r="AB113" s="4"/>
      <c r="AC113" s="4"/>
      <c r="AD113" s="7"/>
      <c r="AE113" s="4"/>
      <c r="AF113" s="4"/>
      <c r="AG113" s="4"/>
      <c r="AH113" s="4"/>
      <c r="AI113" s="7"/>
      <c r="AJ113" s="4"/>
      <c r="AK113" s="4"/>
      <c r="AL113" s="4"/>
      <c r="AM113" s="4"/>
      <c r="AN113" s="4"/>
      <c r="AO113" s="4"/>
      <c r="AP113" s="4"/>
      <c r="AQ113" s="4"/>
      <c r="AR113" s="4"/>
      <c r="AS113" s="4"/>
      <c r="AT113" s="4"/>
      <c r="AU113" s="4"/>
      <c r="AV113" s="4"/>
      <c r="AW113" s="4"/>
      <c r="AX113" s="4"/>
    </row>
    <row r="114" spans="1:50" ht="15.75" thickBot="1" x14ac:dyDescent="0.3">
      <c r="A114" s="4"/>
      <c r="B114" s="4"/>
      <c r="C114" s="4"/>
      <c r="D114" s="4"/>
      <c r="E114" s="4"/>
      <c r="F114" s="4"/>
      <c r="G114" s="4"/>
      <c r="H114" s="4"/>
      <c r="I114" s="4"/>
      <c r="J114" s="4"/>
      <c r="K114" s="4"/>
      <c r="L114" s="4"/>
      <c r="M114" s="7"/>
      <c r="N114" s="7"/>
      <c r="O114" s="7"/>
      <c r="P114" s="7"/>
      <c r="Q114" s="4"/>
      <c r="R114" s="4"/>
      <c r="S114" s="4"/>
      <c r="T114" s="4"/>
      <c r="U114" s="4"/>
      <c r="V114" s="4"/>
      <c r="W114" s="7"/>
      <c r="X114" s="4"/>
      <c r="Y114" s="4"/>
      <c r="Z114" s="4"/>
      <c r="AA114" s="4"/>
      <c r="AB114" s="4"/>
      <c r="AC114" s="4"/>
      <c r="AD114" s="7"/>
      <c r="AE114" s="4"/>
      <c r="AF114" s="4"/>
      <c r="AG114" s="4"/>
      <c r="AH114" s="4"/>
      <c r="AI114" s="7"/>
      <c r="AJ114" s="4"/>
      <c r="AK114" s="4"/>
      <c r="AL114" s="4"/>
      <c r="AM114" s="4"/>
      <c r="AN114" s="4"/>
      <c r="AO114" s="4"/>
      <c r="AP114" s="4"/>
      <c r="AQ114" s="4"/>
      <c r="AR114" s="4"/>
      <c r="AS114" s="4"/>
      <c r="AT114" s="4"/>
      <c r="AU114" s="4"/>
      <c r="AV114" s="4"/>
      <c r="AW114" s="4"/>
      <c r="AX114" s="4"/>
    </row>
    <row r="115" spans="1:50" ht="15.75" thickBot="1" x14ac:dyDescent="0.3">
      <c r="A115" s="4"/>
      <c r="B115" s="4"/>
      <c r="C115" s="4"/>
      <c r="D115" s="4"/>
      <c r="E115" s="4"/>
      <c r="F115" s="4"/>
      <c r="G115" s="4"/>
      <c r="H115" s="4"/>
      <c r="I115" s="4"/>
      <c r="J115" s="4"/>
      <c r="K115" s="4"/>
      <c r="L115" s="4"/>
      <c r="M115" s="7"/>
      <c r="N115" s="7"/>
      <c r="O115" s="7"/>
      <c r="P115" s="7"/>
      <c r="Q115" s="4"/>
      <c r="R115" s="4"/>
      <c r="S115" s="4"/>
      <c r="T115" s="4"/>
      <c r="U115" s="4"/>
      <c r="V115" s="4"/>
      <c r="W115" s="7"/>
      <c r="X115" s="4"/>
      <c r="Y115" s="4"/>
      <c r="Z115" s="4"/>
      <c r="AA115" s="4"/>
      <c r="AB115" s="4"/>
      <c r="AC115" s="4"/>
      <c r="AD115" s="7"/>
      <c r="AE115" s="4"/>
      <c r="AF115" s="4"/>
      <c r="AG115" s="4"/>
      <c r="AH115" s="4"/>
      <c r="AI115" s="7"/>
      <c r="AJ115" s="4"/>
      <c r="AK115" s="4"/>
      <c r="AL115" s="4"/>
      <c r="AM115" s="4"/>
      <c r="AN115" s="4"/>
      <c r="AO115" s="4"/>
      <c r="AP115" s="4"/>
      <c r="AQ115" s="4"/>
      <c r="AR115" s="4"/>
      <c r="AS115" s="4"/>
      <c r="AT115" s="4"/>
      <c r="AU115" s="4"/>
      <c r="AV115" s="4"/>
      <c r="AW115" s="4"/>
      <c r="AX115" s="4"/>
    </row>
    <row r="116" spans="1:50" ht="15.75" thickBot="1" x14ac:dyDescent="0.3">
      <c r="A116" s="4"/>
      <c r="B116" s="4"/>
      <c r="C116" s="4"/>
      <c r="D116" s="4"/>
      <c r="E116" s="4"/>
      <c r="F116" s="4"/>
      <c r="G116" s="4"/>
      <c r="H116" s="4"/>
      <c r="I116" s="4"/>
      <c r="J116" s="4"/>
      <c r="K116" s="4"/>
      <c r="L116" s="4"/>
      <c r="M116" s="7"/>
      <c r="N116" s="7"/>
      <c r="O116" s="7"/>
      <c r="P116" s="7"/>
      <c r="Q116" s="4"/>
      <c r="R116" s="4"/>
      <c r="S116" s="4"/>
      <c r="T116" s="4"/>
      <c r="U116" s="4"/>
      <c r="V116" s="4"/>
      <c r="W116" s="7"/>
      <c r="X116" s="4"/>
      <c r="Y116" s="4"/>
      <c r="Z116" s="4"/>
      <c r="AA116" s="4"/>
      <c r="AB116" s="4"/>
      <c r="AC116" s="4"/>
      <c r="AD116" s="7"/>
      <c r="AE116" s="4"/>
      <c r="AF116" s="4"/>
      <c r="AG116" s="4"/>
      <c r="AH116" s="4"/>
      <c r="AI116" s="7"/>
      <c r="AJ116" s="4"/>
      <c r="AK116" s="4"/>
      <c r="AL116" s="4"/>
      <c r="AM116" s="4"/>
      <c r="AN116" s="4"/>
      <c r="AO116" s="4"/>
      <c r="AP116" s="4"/>
      <c r="AQ116" s="4"/>
      <c r="AR116" s="4"/>
      <c r="AS116" s="4"/>
      <c r="AT116" s="4"/>
      <c r="AU116" s="4"/>
      <c r="AV116" s="4"/>
      <c r="AW116" s="4"/>
      <c r="AX116" s="4"/>
    </row>
    <row r="117" spans="1:50" ht="15.75" thickBot="1" x14ac:dyDescent="0.3">
      <c r="A117" s="4"/>
      <c r="B117" s="4"/>
      <c r="C117" s="4"/>
      <c r="D117" s="4"/>
      <c r="E117" s="4"/>
      <c r="F117" s="4"/>
      <c r="G117" s="4"/>
      <c r="H117" s="4"/>
      <c r="I117" s="4"/>
      <c r="J117" s="4"/>
      <c r="K117" s="4"/>
      <c r="L117" s="4"/>
      <c r="M117" s="7"/>
      <c r="N117" s="7"/>
      <c r="O117" s="7"/>
      <c r="P117" s="7"/>
      <c r="Q117" s="4"/>
      <c r="R117" s="4"/>
      <c r="S117" s="4"/>
      <c r="T117" s="4"/>
      <c r="U117" s="4"/>
      <c r="V117" s="4"/>
      <c r="W117" s="7"/>
      <c r="X117" s="4"/>
      <c r="Y117" s="4"/>
      <c r="Z117" s="4"/>
      <c r="AA117" s="4"/>
      <c r="AB117" s="4"/>
      <c r="AC117" s="4"/>
      <c r="AD117" s="7"/>
      <c r="AE117" s="4"/>
      <c r="AF117" s="4"/>
      <c r="AG117" s="4"/>
      <c r="AH117" s="4"/>
      <c r="AI117" s="7"/>
      <c r="AJ117" s="4"/>
      <c r="AK117" s="4"/>
      <c r="AL117" s="4"/>
      <c r="AM117" s="4"/>
      <c r="AN117" s="4"/>
      <c r="AO117" s="4"/>
      <c r="AP117" s="4"/>
      <c r="AQ117" s="4"/>
      <c r="AR117" s="4"/>
      <c r="AS117" s="4"/>
      <c r="AT117" s="4"/>
      <c r="AU117" s="4"/>
      <c r="AV117" s="4"/>
      <c r="AW117" s="4"/>
      <c r="AX117" s="4"/>
    </row>
    <row r="118" spans="1:50" ht="15.75" thickBot="1" x14ac:dyDescent="0.3">
      <c r="A118" s="4"/>
      <c r="B118" s="4"/>
      <c r="C118" s="4"/>
      <c r="D118" s="4"/>
      <c r="E118" s="4"/>
      <c r="F118" s="4"/>
      <c r="G118" s="4"/>
      <c r="H118" s="4"/>
      <c r="I118" s="4"/>
      <c r="J118" s="4"/>
      <c r="K118" s="4"/>
      <c r="L118" s="4"/>
      <c r="M118" s="7"/>
      <c r="N118" s="7"/>
      <c r="O118" s="7"/>
      <c r="P118" s="7"/>
      <c r="Q118" s="4"/>
      <c r="R118" s="4"/>
      <c r="S118" s="4"/>
      <c r="T118" s="4"/>
      <c r="U118" s="4"/>
      <c r="V118" s="4"/>
      <c r="W118" s="7"/>
      <c r="X118" s="4"/>
      <c r="Y118" s="4"/>
      <c r="Z118" s="4"/>
      <c r="AA118" s="4"/>
      <c r="AB118" s="4"/>
      <c r="AC118" s="4"/>
      <c r="AD118" s="7"/>
      <c r="AE118" s="4"/>
      <c r="AF118" s="4"/>
      <c r="AG118" s="4"/>
      <c r="AH118" s="4"/>
      <c r="AI118" s="7"/>
      <c r="AJ118" s="4"/>
      <c r="AK118" s="4"/>
      <c r="AL118" s="4"/>
      <c r="AM118" s="4"/>
      <c r="AN118" s="4"/>
      <c r="AO118" s="4"/>
      <c r="AP118" s="4"/>
      <c r="AQ118" s="4"/>
      <c r="AR118" s="4"/>
      <c r="AS118" s="4"/>
      <c r="AT118" s="4"/>
      <c r="AU118" s="4"/>
      <c r="AV118" s="4"/>
      <c r="AW118" s="4"/>
      <c r="AX118" s="4"/>
    </row>
    <row r="119" spans="1:50" ht="15.75" thickBot="1" x14ac:dyDescent="0.3">
      <c r="A119" s="4"/>
      <c r="B119" s="4"/>
      <c r="C119" s="4"/>
      <c r="D119" s="4"/>
      <c r="E119" s="4"/>
      <c r="F119" s="4"/>
      <c r="G119" s="4"/>
      <c r="H119" s="4"/>
      <c r="I119" s="4"/>
      <c r="J119" s="4"/>
      <c r="K119" s="4"/>
      <c r="L119" s="4"/>
      <c r="M119" s="7"/>
      <c r="N119" s="7"/>
      <c r="O119" s="7"/>
      <c r="P119" s="7"/>
      <c r="Q119" s="4"/>
      <c r="R119" s="4"/>
      <c r="S119" s="4"/>
      <c r="T119" s="4"/>
      <c r="U119" s="4"/>
      <c r="V119" s="4"/>
      <c r="W119" s="7"/>
      <c r="X119" s="4"/>
      <c r="Y119" s="4"/>
      <c r="Z119" s="4"/>
      <c r="AA119" s="4"/>
      <c r="AB119" s="4"/>
      <c r="AC119" s="4"/>
      <c r="AD119" s="7"/>
      <c r="AE119" s="4"/>
      <c r="AF119" s="4"/>
      <c r="AG119" s="4"/>
      <c r="AH119" s="4"/>
      <c r="AI119" s="7"/>
      <c r="AJ119" s="4"/>
      <c r="AK119" s="4"/>
      <c r="AL119" s="4"/>
      <c r="AM119" s="4"/>
      <c r="AN119" s="4"/>
      <c r="AO119" s="4"/>
      <c r="AP119" s="4"/>
      <c r="AQ119" s="4"/>
      <c r="AR119" s="4"/>
      <c r="AS119" s="4"/>
      <c r="AT119" s="4"/>
      <c r="AU119" s="4"/>
      <c r="AV119" s="4"/>
      <c r="AW119" s="4"/>
      <c r="AX119" s="4"/>
    </row>
    <row r="120" spans="1:50" ht="15.75" thickBot="1" x14ac:dyDescent="0.3">
      <c r="A120" s="4"/>
      <c r="B120" s="4"/>
      <c r="C120" s="4"/>
      <c r="D120" s="4"/>
      <c r="E120" s="4"/>
      <c r="F120" s="4"/>
      <c r="G120" s="4"/>
      <c r="H120" s="4"/>
      <c r="I120" s="4"/>
      <c r="J120" s="4"/>
      <c r="K120" s="4"/>
      <c r="L120" s="4"/>
      <c r="M120" s="7"/>
      <c r="N120" s="7"/>
      <c r="O120" s="7"/>
      <c r="P120" s="7"/>
      <c r="Q120" s="4"/>
      <c r="R120" s="4"/>
      <c r="S120" s="4"/>
      <c r="T120" s="4"/>
      <c r="U120" s="4"/>
      <c r="V120" s="4"/>
      <c r="W120" s="7"/>
      <c r="X120" s="4"/>
      <c r="Y120" s="4"/>
      <c r="Z120" s="4"/>
      <c r="AA120" s="4"/>
      <c r="AB120" s="4"/>
      <c r="AC120" s="4"/>
      <c r="AD120" s="7"/>
      <c r="AE120" s="4"/>
      <c r="AF120" s="4"/>
      <c r="AG120" s="4"/>
      <c r="AH120" s="4"/>
      <c r="AI120" s="7"/>
      <c r="AJ120" s="4"/>
      <c r="AK120" s="4"/>
      <c r="AL120" s="4"/>
      <c r="AM120" s="4"/>
      <c r="AN120" s="4"/>
      <c r="AO120" s="4"/>
      <c r="AP120" s="4"/>
      <c r="AQ120" s="4"/>
      <c r="AR120" s="4"/>
      <c r="AS120" s="4"/>
      <c r="AT120" s="4"/>
      <c r="AU120" s="4"/>
      <c r="AV120" s="4"/>
      <c r="AW120" s="4"/>
      <c r="AX120" s="4"/>
    </row>
    <row r="121" spans="1:50" ht="15.75" thickBot="1" x14ac:dyDescent="0.3">
      <c r="A121" s="4"/>
      <c r="B121" s="4"/>
      <c r="C121" s="4"/>
      <c r="D121" s="4"/>
      <c r="E121" s="4"/>
      <c r="F121" s="4"/>
      <c r="G121" s="4"/>
      <c r="H121" s="4"/>
      <c r="I121" s="4"/>
      <c r="J121" s="4"/>
      <c r="K121" s="4"/>
      <c r="L121" s="4"/>
      <c r="M121" s="7"/>
      <c r="N121" s="7"/>
      <c r="O121" s="7"/>
      <c r="P121" s="7"/>
      <c r="Q121" s="4"/>
      <c r="R121" s="4"/>
      <c r="S121" s="4"/>
      <c r="T121" s="4"/>
      <c r="U121" s="4"/>
      <c r="V121" s="4"/>
      <c r="W121" s="7"/>
      <c r="X121" s="4"/>
      <c r="Y121" s="4"/>
      <c r="Z121" s="4"/>
      <c r="AA121" s="4"/>
      <c r="AB121" s="4"/>
      <c r="AC121" s="4"/>
      <c r="AD121" s="7"/>
      <c r="AE121" s="4"/>
      <c r="AF121" s="4"/>
      <c r="AG121" s="4"/>
      <c r="AH121" s="4"/>
      <c r="AI121" s="7"/>
      <c r="AJ121" s="4"/>
      <c r="AK121" s="4"/>
      <c r="AL121" s="4"/>
      <c r="AM121" s="4"/>
      <c r="AN121" s="4"/>
      <c r="AO121" s="4"/>
      <c r="AP121" s="4"/>
      <c r="AQ121" s="4"/>
      <c r="AR121" s="4"/>
      <c r="AS121" s="4"/>
      <c r="AT121" s="4"/>
      <c r="AU121" s="4"/>
      <c r="AV121" s="4"/>
      <c r="AW121" s="4"/>
      <c r="AX121" s="4"/>
    </row>
    <row r="122" spans="1:50" ht="15.75" thickBot="1" x14ac:dyDescent="0.3">
      <c r="A122" s="4"/>
      <c r="B122" s="4"/>
      <c r="C122" s="4"/>
      <c r="D122" s="4"/>
      <c r="E122" s="4"/>
      <c r="F122" s="4"/>
      <c r="G122" s="4"/>
      <c r="H122" s="4"/>
      <c r="I122" s="4"/>
      <c r="J122" s="4"/>
      <c r="K122" s="4"/>
      <c r="L122" s="4"/>
      <c r="M122" s="7"/>
      <c r="N122" s="7"/>
      <c r="O122" s="7"/>
      <c r="P122" s="7"/>
      <c r="Q122" s="4"/>
      <c r="R122" s="4"/>
      <c r="S122" s="4"/>
      <c r="T122" s="4"/>
      <c r="U122" s="4"/>
      <c r="V122" s="4"/>
      <c r="W122" s="7"/>
      <c r="X122" s="4"/>
      <c r="Y122" s="4"/>
      <c r="Z122" s="4"/>
      <c r="AA122" s="4"/>
      <c r="AB122" s="4"/>
      <c r="AC122" s="4"/>
      <c r="AD122" s="7"/>
      <c r="AE122" s="4"/>
      <c r="AF122" s="4"/>
      <c r="AG122" s="4"/>
      <c r="AH122" s="4"/>
      <c r="AI122" s="7"/>
      <c r="AJ122" s="4"/>
      <c r="AK122" s="4"/>
      <c r="AL122" s="4"/>
      <c r="AM122" s="4"/>
      <c r="AN122" s="4"/>
      <c r="AO122" s="4"/>
      <c r="AP122" s="4"/>
      <c r="AQ122" s="4"/>
      <c r="AR122" s="4"/>
      <c r="AS122" s="4"/>
      <c r="AT122" s="4"/>
      <c r="AU122" s="4"/>
      <c r="AV122" s="4"/>
      <c r="AW122" s="4"/>
      <c r="AX122" s="4"/>
    </row>
    <row r="123" spans="1:50" ht="15.75" thickBot="1" x14ac:dyDescent="0.3">
      <c r="A123" s="4"/>
      <c r="B123" s="4"/>
      <c r="C123" s="4"/>
      <c r="D123" s="4"/>
      <c r="E123" s="4"/>
      <c r="F123" s="4"/>
      <c r="G123" s="4"/>
      <c r="H123" s="4"/>
      <c r="I123" s="4"/>
      <c r="J123" s="4"/>
      <c r="K123" s="4"/>
      <c r="L123" s="4"/>
      <c r="M123" s="7"/>
      <c r="N123" s="7"/>
      <c r="O123" s="7"/>
      <c r="P123" s="7"/>
      <c r="Q123" s="4"/>
      <c r="R123" s="4"/>
      <c r="S123" s="4"/>
      <c r="T123" s="4"/>
      <c r="U123" s="4"/>
      <c r="V123" s="4"/>
      <c r="W123" s="7"/>
      <c r="X123" s="4"/>
      <c r="Y123" s="4"/>
      <c r="Z123" s="4"/>
      <c r="AA123" s="4"/>
      <c r="AB123" s="4"/>
      <c r="AC123" s="4"/>
      <c r="AD123" s="7"/>
      <c r="AE123" s="4"/>
      <c r="AF123" s="4"/>
      <c r="AG123" s="4"/>
      <c r="AH123" s="4"/>
      <c r="AI123" s="7"/>
      <c r="AJ123" s="4"/>
      <c r="AK123" s="4"/>
      <c r="AL123" s="4"/>
      <c r="AM123" s="4"/>
      <c r="AN123" s="4"/>
      <c r="AO123" s="4"/>
      <c r="AP123" s="4"/>
      <c r="AQ123" s="4"/>
      <c r="AR123" s="4"/>
      <c r="AS123" s="4"/>
      <c r="AT123" s="4"/>
      <c r="AU123" s="4"/>
      <c r="AV123" s="4"/>
      <c r="AW123" s="4"/>
      <c r="AX123" s="4"/>
    </row>
    <row r="124" spans="1:50" ht="15.75" thickBot="1" x14ac:dyDescent="0.3">
      <c r="A124" s="4"/>
      <c r="B124" s="4"/>
      <c r="C124" s="4"/>
      <c r="D124" s="4"/>
      <c r="E124" s="4"/>
      <c r="F124" s="4"/>
      <c r="G124" s="4"/>
      <c r="H124" s="4"/>
      <c r="I124" s="4"/>
      <c r="J124" s="4"/>
      <c r="K124" s="4"/>
      <c r="L124" s="4"/>
      <c r="M124" s="7"/>
      <c r="N124" s="7"/>
      <c r="O124" s="7"/>
      <c r="P124" s="7"/>
      <c r="Q124" s="4"/>
      <c r="R124" s="4"/>
      <c r="S124" s="4"/>
      <c r="T124" s="4"/>
      <c r="U124" s="4"/>
      <c r="V124" s="4"/>
      <c r="W124" s="7"/>
      <c r="X124" s="4"/>
      <c r="Y124" s="4"/>
      <c r="Z124" s="4"/>
      <c r="AA124" s="4"/>
      <c r="AB124" s="4"/>
      <c r="AC124" s="4"/>
      <c r="AD124" s="7"/>
      <c r="AE124" s="4"/>
      <c r="AF124" s="4"/>
      <c r="AG124" s="4"/>
      <c r="AH124" s="4"/>
      <c r="AI124" s="7"/>
      <c r="AJ124" s="4"/>
      <c r="AK124" s="4"/>
      <c r="AL124" s="4"/>
      <c r="AM124" s="4"/>
      <c r="AN124" s="4"/>
      <c r="AO124" s="4"/>
      <c r="AP124" s="4"/>
      <c r="AQ124" s="4"/>
      <c r="AR124" s="4"/>
      <c r="AS124" s="4"/>
      <c r="AT124" s="4"/>
      <c r="AU124" s="4"/>
      <c r="AV124" s="4"/>
      <c r="AW124" s="4"/>
      <c r="AX124" s="4"/>
    </row>
    <row r="125" spans="1:50" ht="15.75" thickBot="1" x14ac:dyDescent="0.3">
      <c r="A125" s="4"/>
      <c r="B125" s="4"/>
      <c r="C125" s="4"/>
      <c r="D125" s="4"/>
      <c r="E125" s="4"/>
      <c r="F125" s="4"/>
      <c r="G125" s="4"/>
      <c r="H125" s="4"/>
      <c r="I125" s="4"/>
      <c r="J125" s="4"/>
      <c r="K125" s="4"/>
      <c r="L125" s="4"/>
      <c r="M125" s="7"/>
      <c r="N125" s="7"/>
      <c r="O125" s="7"/>
      <c r="P125" s="7"/>
      <c r="Q125" s="4"/>
      <c r="R125" s="4"/>
      <c r="S125" s="4"/>
      <c r="T125" s="4"/>
      <c r="U125" s="4"/>
      <c r="V125" s="4"/>
      <c r="W125" s="7"/>
      <c r="X125" s="4"/>
      <c r="Y125" s="4"/>
      <c r="Z125" s="4"/>
      <c r="AA125" s="4"/>
      <c r="AB125" s="4"/>
      <c r="AC125" s="4"/>
      <c r="AD125" s="7"/>
      <c r="AE125" s="4"/>
      <c r="AF125" s="4"/>
      <c r="AG125" s="4"/>
      <c r="AH125" s="4"/>
      <c r="AI125" s="7"/>
      <c r="AJ125" s="4"/>
      <c r="AK125" s="4"/>
      <c r="AL125" s="4"/>
      <c r="AM125" s="4"/>
      <c r="AN125" s="4"/>
      <c r="AO125" s="4"/>
      <c r="AP125" s="4"/>
      <c r="AQ125" s="4"/>
      <c r="AR125" s="4"/>
      <c r="AS125" s="4"/>
      <c r="AT125" s="4"/>
      <c r="AU125" s="4"/>
      <c r="AV125" s="4"/>
      <c r="AW125" s="4"/>
      <c r="AX125" s="4"/>
    </row>
    <row r="126" spans="1:50" ht="15.75" thickBot="1" x14ac:dyDescent="0.3">
      <c r="A126" s="4"/>
      <c r="B126" s="4"/>
      <c r="C126" s="4"/>
      <c r="D126" s="4"/>
      <c r="E126" s="4"/>
      <c r="F126" s="4"/>
      <c r="G126" s="4"/>
      <c r="H126" s="4"/>
      <c r="I126" s="4"/>
      <c r="J126" s="4"/>
      <c r="K126" s="4"/>
      <c r="L126" s="4"/>
      <c r="M126" s="7"/>
      <c r="N126" s="7"/>
      <c r="O126" s="7"/>
      <c r="P126" s="7"/>
      <c r="Q126" s="4"/>
      <c r="R126" s="4"/>
      <c r="S126" s="4"/>
      <c r="T126" s="4"/>
      <c r="U126" s="4"/>
      <c r="V126" s="4"/>
      <c r="W126" s="7"/>
      <c r="X126" s="4"/>
      <c r="Y126" s="4"/>
      <c r="Z126" s="4"/>
      <c r="AA126" s="4"/>
      <c r="AB126" s="4"/>
      <c r="AC126" s="4"/>
      <c r="AD126" s="7"/>
      <c r="AE126" s="4"/>
      <c r="AF126" s="4"/>
      <c r="AG126" s="4"/>
      <c r="AH126" s="4"/>
      <c r="AI126" s="7"/>
      <c r="AJ126" s="4"/>
      <c r="AK126" s="4"/>
      <c r="AL126" s="4"/>
      <c r="AM126" s="4"/>
      <c r="AN126" s="4"/>
      <c r="AO126" s="4"/>
      <c r="AP126" s="4"/>
      <c r="AQ126" s="4"/>
      <c r="AR126" s="4"/>
      <c r="AS126" s="4"/>
      <c r="AT126" s="4"/>
      <c r="AU126" s="4"/>
      <c r="AV126" s="4"/>
      <c r="AW126" s="4"/>
      <c r="AX126" s="4"/>
    </row>
    <row r="127" spans="1:50" ht="15.75" thickBot="1" x14ac:dyDescent="0.3">
      <c r="A127" s="4"/>
      <c r="B127" s="4"/>
      <c r="C127" s="4"/>
      <c r="D127" s="4"/>
      <c r="E127" s="4"/>
      <c r="F127" s="4"/>
      <c r="G127" s="4"/>
      <c r="H127" s="4"/>
      <c r="I127" s="4"/>
      <c r="J127" s="4"/>
      <c r="K127" s="4"/>
      <c r="L127" s="4"/>
      <c r="M127" s="7"/>
      <c r="N127" s="7"/>
      <c r="O127" s="7"/>
      <c r="P127" s="7"/>
      <c r="Q127" s="4"/>
      <c r="R127" s="4"/>
      <c r="S127" s="4"/>
      <c r="T127" s="4"/>
      <c r="U127" s="4"/>
      <c r="V127" s="4"/>
      <c r="W127" s="7"/>
      <c r="X127" s="4"/>
      <c r="Y127" s="4"/>
      <c r="Z127" s="4"/>
      <c r="AA127" s="4"/>
      <c r="AB127" s="4"/>
      <c r="AC127" s="4"/>
      <c r="AD127" s="7"/>
      <c r="AE127" s="4"/>
      <c r="AF127" s="4"/>
      <c r="AG127" s="4"/>
      <c r="AH127" s="4"/>
      <c r="AI127" s="7"/>
      <c r="AJ127" s="4"/>
      <c r="AK127" s="4"/>
      <c r="AL127" s="4"/>
      <c r="AM127" s="4"/>
      <c r="AN127" s="4"/>
      <c r="AO127" s="4"/>
      <c r="AP127" s="4"/>
      <c r="AQ127" s="4"/>
      <c r="AR127" s="4"/>
      <c r="AS127" s="4"/>
      <c r="AT127" s="4"/>
      <c r="AU127" s="4"/>
      <c r="AV127" s="4"/>
      <c r="AW127" s="4"/>
      <c r="AX127" s="4"/>
    </row>
    <row r="128" spans="1:50" ht="15.75" thickBot="1" x14ac:dyDescent="0.3">
      <c r="A128" s="4"/>
      <c r="B128" s="4"/>
      <c r="C128" s="4"/>
      <c r="D128" s="4"/>
      <c r="E128" s="4"/>
      <c r="F128" s="4"/>
      <c r="G128" s="4"/>
      <c r="H128" s="4"/>
      <c r="I128" s="4"/>
      <c r="J128" s="4"/>
      <c r="K128" s="4"/>
      <c r="L128" s="4"/>
      <c r="M128" s="7"/>
      <c r="N128" s="7"/>
      <c r="O128" s="7"/>
      <c r="P128" s="7"/>
      <c r="Q128" s="4"/>
      <c r="R128" s="4"/>
      <c r="S128" s="4"/>
      <c r="T128" s="4"/>
      <c r="U128" s="4"/>
      <c r="V128" s="4"/>
      <c r="W128" s="7"/>
      <c r="X128" s="4"/>
      <c r="Y128" s="4"/>
      <c r="Z128" s="4"/>
      <c r="AA128" s="4"/>
      <c r="AB128" s="4"/>
      <c r="AC128" s="4"/>
      <c r="AD128" s="7"/>
      <c r="AE128" s="4"/>
      <c r="AF128" s="4"/>
      <c r="AG128" s="4"/>
      <c r="AH128" s="4"/>
      <c r="AI128" s="7"/>
      <c r="AJ128" s="4"/>
      <c r="AK128" s="4"/>
      <c r="AL128" s="4"/>
      <c r="AM128" s="4"/>
      <c r="AN128" s="4"/>
      <c r="AO128" s="4"/>
      <c r="AP128" s="4"/>
      <c r="AQ128" s="4"/>
      <c r="AR128" s="4"/>
      <c r="AS128" s="4"/>
      <c r="AT128" s="4"/>
      <c r="AU128" s="4"/>
      <c r="AV128" s="4"/>
      <c r="AW128" s="4"/>
      <c r="AX128" s="4"/>
    </row>
    <row r="129" spans="1:50" ht="15.75" thickBot="1" x14ac:dyDescent="0.3">
      <c r="A129" s="4"/>
      <c r="B129" s="4"/>
      <c r="C129" s="4"/>
      <c r="D129" s="4"/>
      <c r="E129" s="4"/>
      <c r="F129" s="4"/>
      <c r="G129" s="4"/>
      <c r="H129" s="4"/>
      <c r="I129" s="4"/>
      <c r="J129" s="4"/>
      <c r="K129" s="4"/>
      <c r="L129" s="4"/>
      <c r="M129" s="7"/>
      <c r="N129" s="7"/>
      <c r="O129" s="7"/>
      <c r="P129" s="7"/>
      <c r="Q129" s="4"/>
      <c r="R129" s="4"/>
      <c r="S129" s="4"/>
      <c r="T129" s="4"/>
      <c r="U129" s="4"/>
      <c r="V129" s="4"/>
      <c r="W129" s="7"/>
      <c r="X129" s="4"/>
      <c r="Y129" s="4"/>
      <c r="Z129" s="4"/>
      <c r="AA129" s="4"/>
      <c r="AB129" s="4"/>
      <c r="AC129" s="4"/>
      <c r="AD129" s="7"/>
      <c r="AE129" s="4"/>
      <c r="AF129" s="4"/>
      <c r="AG129" s="4"/>
      <c r="AH129" s="4"/>
      <c r="AI129" s="7"/>
      <c r="AJ129" s="4"/>
      <c r="AK129" s="4"/>
      <c r="AL129" s="4"/>
      <c r="AM129" s="4"/>
      <c r="AN129" s="4"/>
      <c r="AO129" s="4"/>
      <c r="AP129" s="4"/>
      <c r="AQ129" s="4"/>
      <c r="AR129" s="4"/>
      <c r="AS129" s="4"/>
      <c r="AT129" s="4"/>
      <c r="AU129" s="4"/>
      <c r="AV129" s="4"/>
      <c r="AW129" s="4"/>
      <c r="AX129" s="4"/>
    </row>
    <row r="130" spans="1:50" ht="15.75" thickBot="1" x14ac:dyDescent="0.3">
      <c r="A130" s="4"/>
      <c r="B130" s="4"/>
      <c r="C130" s="4"/>
      <c r="D130" s="4"/>
      <c r="E130" s="4"/>
      <c r="F130" s="4"/>
      <c r="G130" s="4"/>
      <c r="H130" s="4"/>
      <c r="I130" s="4"/>
      <c r="J130" s="4"/>
      <c r="K130" s="4"/>
      <c r="L130" s="4"/>
      <c r="M130" s="7"/>
      <c r="N130" s="7"/>
      <c r="O130" s="7"/>
      <c r="P130" s="7"/>
      <c r="Q130" s="4"/>
      <c r="R130" s="4"/>
      <c r="S130" s="4"/>
      <c r="T130" s="4"/>
      <c r="U130" s="4"/>
      <c r="V130" s="4"/>
      <c r="W130" s="7"/>
      <c r="X130" s="4"/>
      <c r="Y130" s="4"/>
      <c r="Z130" s="4"/>
      <c r="AA130" s="4"/>
      <c r="AB130" s="4"/>
      <c r="AC130" s="4"/>
      <c r="AD130" s="7"/>
      <c r="AE130" s="4"/>
      <c r="AF130" s="4"/>
      <c r="AG130" s="4"/>
      <c r="AH130" s="4"/>
      <c r="AI130" s="7"/>
      <c r="AJ130" s="4"/>
      <c r="AK130" s="4"/>
      <c r="AL130" s="4"/>
      <c r="AM130" s="4"/>
      <c r="AN130" s="4"/>
      <c r="AO130" s="4"/>
      <c r="AP130" s="4"/>
      <c r="AQ130" s="4"/>
      <c r="AR130" s="4"/>
      <c r="AS130" s="4"/>
      <c r="AT130" s="4"/>
      <c r="AU130" s="4"/>
      <c r="AV130" s="4"/>
      <c r="AW130" s="4"/>
      <c r="AX130" s="4"/>
    </row>
    <row r="131" spans="1:50" ht="15.75" thickBot="1" x14ac:dyDescent="0.3">
      <c r="A131" s="4"/>
      <c r="B131" s="4"/>
      <c r="C131" s="4"/>
      <c r="D131" s="4"/>
      <c r="E131" s="4"/>
      <c r="F131" s="4"/>
      <c r="G131" s="4"/>
      <c r="H131" s="4"/>
      <c r="I131" s="4"/>
      <c r="J131" s="4"/>
      <c r="K131" s="4"/>
      <c r="L131" s="4"/>
      <c r="M131" s="7"/>
      <c r="N131" s="7"/>
      <c r="O131" s="7"/>
      <c r="P131" s="7"/>
      <c r="Q131" s="4"/>
      <c r="R131" s="4"/>
      <c r="S131" s="4"/>
      <c r="T131" s="4"/>
      <c r="U131" s="4"/>
      <c r="V131" s="4"/>
      <c r="W131" s="7"/>
      <c r="X131" s="4"/>
      <c r="Y131" s="4"/>
      <c r="Z131" s="4"/>
      <c r="AA131" s="4"/>
      <c r="AB131" s="4"/>
      <c r="AC131" s="4"/>
      <c r="AD131" s="7"/>
      <c r="AE131" s="4"/>
      <c r="AF131" s="4"/>
      <c r="AG131" s="4"/>
      <c r="AH131" s="4"/>
      <c r="AI131" s="7"/>
      <c r="AJ131" s="4"/>
      <c r="AK131" s="4"/>
      <c r="AL131" s="4"/>
      <c r="AM131" s="4"/>
      <c r="AN131" s="4"/>
      <c r="AO131" s="4"/>
      <c r="AP131" s="4"/>
      <c r="AQ131" s="4"/>
      <c r="AR131" s="4"/>
      <c r="AS131" s="4"/>
      <c r="AT131" s="4"/>
      <c r="AU131" s="4"/>
      <c r="AV131" s="4"/>
      <c r="AW131" s="4"/>
      <c r="AX131" s="4"/>
    </row>
    <row r="132" spans="1:50" ht="15.75" thickBot="1" x14ac:dyDescent="0.3">
      <c r="A132" s="4"/>
      <c r="B132" s="4"/>
      <c r="C132" s="4"/>
      <c r="D132" s="4"/>
      <c r="E132" s="4"/>
      <c r="F132" s="4"/>
      <c r="G132" s="4"/>
      <c r="H132" s="4"/>
      <c r="I132" s="4"/>
      <c r="J132" s="4"/>
      <c r="K132" s="4"/>
      <c r="L132" s="4"/>
      <c r="M132" s="7"/>
      <c r="N132" s="7"/>
      <c r="O132" s="7"/>
      <c r="P132" s="7"/>
      <c r="Q132" s="4"/>
      <c r="R132" s="4"/>
      <c r="S132" s="4"/>
      <c r="T132" s="4"/>
      <c r="U132" s="4"/>
      <c r="V132" s="4"/>
      <c r="W132" s="7"/>
      <c r="X132" s="4"/>
      <c r="Y132" s="4"/>
      <c r="Z132" s="4"/>
      <c r="AA132" s="4"/>
      <c r="AB132" s="4"/>
      <c r="AC132" s="4"/>
      <c r="AD132" s="7"/>
      <c r="AE132" s="4"/>
      <c r="AF132" s="4"/>
      <c r="AG132" s="4"/>
      <c r="AH132" s="4"/>
      <c r="AI132" s="7"/>
      <c r="AJ132" s="4"/>
      <c r="AK132" s="4"/>
      <c r="AL132" s="4"/>
      <c r="AM132" s="4"/>
      <c r="AN132" s="4"/>
      <c r="AO132" s="4"/>
      <c r="AP132" s="4"/>
      <c r="AQ132" s="4"/>
      <c r="AR132" s="4"/>
      <c r="AS132" s="4"/>
      <c r="AT132" s="4"/>
      <c r="AU132" s="4"/>
      <c r="AV132" s="4"/>
      <c r="AW132" s="4"/>
      <c r="AX132" s="4"/>
    </row>
    <row r="133" spans="1:50" ht="15.75" thickBot="1" x14ac:dyDescent="0.3">
      <c r="A133" s="4"/>
      <c r="B133" s="4"/>
      <c r="C133" s="4"/>
      <c r="D133" s="4"/>
      <c r="E133" s="4"/>
      <c r="F133" s="4"/>
      <c r="G133" s="4"/>
      <c r="H133" s="4"/>
      <c r="I133" s="4"/>
      <c r="J133" s="4"/>
      <c r="K133" s="4"/>
      <c r="L133" s="4"/>
      <c r="M133" s="7"/>
      <c r="N133" s="7"/>
      <c r="O133" s="7"/>
      <c r="P133" s="7"/>
      <c r="Q133" s="4"/>
      <c r="R133" s="4"/>
      <c r="S133" s="4"/>
      <c r="T133" s="4"/>
      <c r="U133" s="4"/>
      <c r="V133" s="4"/>
      <c r="W133" s="7"/>
      <c r="X133" s="4"/>
      <c r="Y133" s="4"/>
      <c r="Z133" s="4"/>
      <c r="AA133" s="4"/>
      <c r="AB133" s="4"/>
      <c r="AC133" s="4"/>
      <c r="AD133" s="7"/>
      <c r="AE133" s="4"/>
      <c r="AF133" s="4"/>
      <c r="AG133" s="4"/>
      <c r="AH133" s="4"/>
      <c r="AI133" s="7"/>
      <c r="AJ133" s="4"/>
      <c r="AK133" s="4"/>
      <c r="AL133" s="4"/>
      <c r="AM133" s="4"/>
      <c r="AN133" s="4"/>
      <c r="AO133" s="4"/>
      <c r="AP133" s="4"/>
      <c r="AQ133" s="4"/>
      <c r="AR133" s="4"/>
      <c r="AS133" s="4"/>
      <c r="AT133" s="4"/>
      <c r="AU133" s="4"/>
      <c r="AV133" s="4"/>
      <c r="AW133" s="4"/>
      <c r="AX133" s="4"/>
    </row>
    <row r="134" spans="1:50" ht="15.75" thickBot="1" x14ac:dyDescent="0.3">
      <c r="A134" s="4"/>
      <c r="B134" s="4"/>
      <c r="C134" s="4"/>
      <c r="D134" s="4"/>
      <c r="E134" s="4"/>
      <c r="F134" s="4"/>
      <c r="G134" s="4"/>
      <c r="H134" s="4"/>
      <c r="I134" s="4"/>
      <c r="J134" s="4"/>
      <c r="K134" s="4"/>
      <c r="L134" s="4"/>
      <c r="M134" s="7"/>
      <c r="N134" s="7"/>
      <c r="O134" s="7"/>
      <c r="P134" s="7"/>
      <c r="Q134" s="4"/>
      <c r="R134" s="4"/>
      <c r="S134" s="4"/>
      <c r="T134" s="4"/>
      <c r="U134" s="4"/>
      <c r="V134" s="4"/>
      <c r="W134" s="7"/>
      <c r="X134" s="4"/>
      <c r="Y134" s="4"/>
      <c r="Z134" s="4"/>
      <c r="AA134" s="4"/>
      <c r="AB134" s="4"/>
      <c r="AC134" s="4"/>
      <c r="AD134" s="7"/>
      <c r="AE134" s="4"/>
      <c r="AF134" s="4"/>
      <c r="AG134" s="4"/>
      <c r="AH134" s="4"/>
      <c r="AI134" s="7"/>
      <c r="AJ134" s="4"/>
      <c r="AK134" s="4"/>
      <c r="AL134" s="4"/>
      <c r="AM134" s="4"/>
      <c r="AN134" s="4"/>
      <c r="AO134" s="4"/>
      <c r="AP134" s="4"/>
      <c r="AQ134" s="4"/>
      <c r="AR134" s="4"/>
      <c r="AS134" s="4"/>
      <c r="AT134" s="4"/>
      <c r="AU134" s="4"/>
      <c r="AV134" s="4"/>
      <c r="AW134" s="4"/>
      <c r="AX134" s="4"/>
    </row>
    <row r="135" spans="1:50" ht="15.75" thickBot="1" x14ac:dyDescent="0.3">
      <c r="A135" s="4"/>
      <c r="B135" s="4"/>
      <c r="C135" s="4"/>
      <c r="D135" s="4"/>
      <c r="E135" s="4"/>
      <c r="F135" s="4"/>
      <c r="G135" s="4"/>
      <c r="H135" s="4"/>
      <c r="I135" s="4"/>
      <c r="J135" s="4"/>
      <c r="K135" s="4"/>
      <c r="L135" s="4"/>
      <c r="M135" s="7"/>
      <c r="N135" s="7"/>
      <c r="O135" s="7"/>
      <c r="P135" s="7"/>
      <c r="Q135" s="4"/>
      <c r="R135" s="4"/>
      <c r="S135" s="4"/>
      <c r="T135" s="4"/>
      <c r="U135" s="4"/>
      <c r="V135" s="4"/>
      <c r="W135" s="7"/>
      <c r="X135" s="4"/>
      <c r="Y135" s="4"/>
      <c r="Z135" s="4"/>
      <c r="AA135" s="4"/>
      <c r="AB135" s="4"/>
      <c r="AC135" s="4"/>
      <c r="AD135" s="7"/>
      <c r="AE135" s="4"/>
      <c r="AF135" s="4"/>
      <c r="AG135" s="4"/>
      <c r="AH135" s="4"/>
      <c r="AI135" s="7"/>
      <c r="AJ135" s="4"/>
      <c r="AK135" s="4"/>
      <c r="AL135" s="4"/>
      <c r="AM135" s="4"/>
      <c r="AN135" s="4"/>
      <c r="AO135" s="4"/>
      <c r="AP135" s="4"/>
      <c r="AQ135" s="4"/>
      <c r="AR135" s="4"/>
      <c r="AS135" s="4"/>
      <c r="AT135" s="4"/>
      <c r="AU135" s="4"/>
      <c r="AV135" s="4"/>
      <c r="AW135" s="4"/>
      <c r="AX135" s="4"/>
    </row>
    <row r="136" spans="1:50" ht="15.75" thickBot="1" x14ac:dyDescent="0.3">
      <c r="A136" s="4"/>
      <c r="B136" s="4"/>
      <c r="C136" s="4"/>
      <c r="D136" s="4"/>
      <c r="E136" s="4"/>
      <c r="F136" s="4"/>
      <c r="G136" s="4"/>
      <c r="H136" s="4"/>
      <c r="I136" s="4"/>
      <c r="J136" s="4"/>
      <c r="K136" s="4"/>
      <c r="L136" s="4"/>
      <c r="M136" s="7"/>
      <c r="N136" s="7"/>
      <c r="O136" s="7"/>
      <c r="P136" s="7"/>
      <c r="Q136" s="4"/>
      <c r="R136" s="4"/>
      <c r="S136" s="4"/>
      <c r="T136" s="4"/>
      <c r="U136" s="4"/>
      <c r="V136" s="4"/>
      <c r="W136" s="7"/>
      <c r="X136" s="4"/>
      <c r="Y136" s="4"/>
      <c r="Z136" s="4"/>
      <c r="AA136" s="4"/>
      <c r="AB136" s="4"/>
      <c r="AC136" s="4"/>
      <c r="AD136" s="7"/>
      <c r="AE136" s="4"/>
      <c r="AF136" s="4"/>
      <c r="AG136" s="4"/>
      <c r="AH136" s="4"/>
      <c r="AI136" s="7"/>
      <c r="AJ136" s="4"/>
      <c r="AK136" s="4"/>
      <c r="AL136" s="4"/>
      <c r="AM136" s="4"/>
      <c r="AN136" s="4"/>
      <c r="AO136" s="4"/>
      <c r="AP136" s="4"/>
      <c r="AQ136" s="4"/>
      <c r="AR136" s="4"/>
      <c r="AS136" s="4"/>
      <c r="AT136" s="4"/>
      <c r="AU136" s="4"/>
      <c r="AV136" s="4"/>
      <c r="AW136" s="4"/>
      <c r="AX136" s="4"/>
    </row>
    <row r="137" spans="1:50" ht="15.75" thickBot="1" x14ac:dyDescent="0.3">
      <c r="A137" s="4"/>
      <c r="B137" s="4"/>
      <c r="C137" s="4"/>
      <c r="D137" s="4"/>
      <c r="E137" s="4"/>
      <c r="F137" s="4"/>
      <c r="G137" s="4"/>
      <c r="H137" s="4"/>
      <c r="I137" s="4"/>
      <c r="J137" s="4"/>
      <c r="K137" s="4"/>
      <c r="L137" s="4"/>
      <c r="M137" s="7"/>
      <c r="N137" s="7"/>
      <c r="O137" s="7"/>
      <c r="P137" s="7"/>
      <c r="Q137" s="4"/>
      <c r="R137" s="4"/>
      <c r="S137" s="4"/>
      <c r="T137" s="4"/>
      <c r="U137" s="4"/>
      <c r="V137" s="4"/>
      <c r="W137" s="7"/>
      <c r="X137" s="4"/>
      <c r="Y137" s="4"/>
      <c r="Z137" s="4"/>
      <c r="AA137" s="4"/>
      <c r="AB137" s="4"/>
      <c r="AC137" s="4"/>
      <c r="AD137" s="7"/>
      <c r="AE137" s="4"/>
      <c r="AF137" s="4"/>
      <c r="AG137" s="4"/>
      <c r="AH137" s="4"/>
      <c r="AI137" s="7"/>
      <c r="AJ137" s="4"/>
      <c r="AK137" s="4"/>
      <c r="AL137" s="4"/>
      <c r="AM137" s="4"/>
      <c r="AN137" s="4"/>
      <c r="AO137" s="4"/>
      <c r="AP137" s="4"/>
      <c r="AQ137" s="4"/>
      <c r="AR137" s="4"/>
      <c r="AS137" s="4"/>
      <c r="AT137" s="4"/>
      <c r="AU137" s="4"/>
      <c r="AV137" s="4"/>
      <c r="AW137" s="4"/>
      <c r="AX137" s="4"/>
    </row>
    <row r="138" spans="1:50" ht="15.75" thickBot="1" x14ac:dyDescent="0.3">
      <c r="A138" s="4"/>
      <c r="B138" s="4"/>
      <c r="C138" s="4"/>
      <c r="D138" s="4"/>
      <c r="E138" s="4"/>
      <c r="F138" s="4"/>
      <c r="G138" s="4"/>
      <c r="H138" s="4"/>
      <c r="I138" s="4"/>
      <c r="J138" s="4"/>
      <c r="K138" s="4"/>
      <c r="L138" s="4"/>
      <c r="M138" s="7"/>
      <c r="N138" s="7"/>
      <c r="O138" s="7"/>
      <c r="P138" s="7"/>
      <c r="Q138" s="4"/>
      <c r="R138" s="4"/>
      <c r="S138" s="4"/>
      <c r="T138" s="4"/>
      <c r="U138" s="4"/>
      <c r="V138" s="4"/>
      <c r="W138" s="7"/>
      <c r="X138" s="4"/>
      <c r="Y138" s="4"/>
      <c r="Z138" s="4"/>
      <c r="AA138" s="4"/>
      <c r="AB138" s="4"/>
      <c r="AC138" s="4"/>
      <c r="AD138" s="7"/>
      <c r="AE138" s="4"/>
      <c r="AF138" s="4"/>
      <c r="AG138" s="4"/>
      <c r="AH138" s="4"/>
      <c r="AI138" s="7"/>
      <c r="AJ138" s="4"/>
      <c r="AK138" s="4"/>
      <c r="AL138" s="4"/>
      <c r="AM138" s="4"/>
      <c r="AN138" s="4"/>
      <c r="AO138" s="4"/>
      <c r="AP138" s="4"/>
      <c r="AQ138" s="4"/>
      <c r="AR138" s="4"/>
      <c r="AS138" s="4"/>
      <c r="AT138" s="4"/>
      <c r="AU138" s="4"/>
      <c r="AV138" s="4"/>
      <c r="AW138" s="4"/>
      <c r="AX138" s="4"/>
    </row>
    <row r="139" spans="1:50" ht="15.75" thickBot="1" x14ac:dyDescent="0.3">
      <c r="A139" s="4"/>
      <c r="B139" s="4"/>
      <c r="C139" s="4"/>
      <c r="D139" s="4"/>
      <c r="E139" s="4"/>
      <c r="F139" s="4"/>
      <c r="G139" s="4"/>
      <c r="H139" s="4"/>
      <c r="I139" s="4"/>
      <c r="J139" s="4"/>
      <c r="K139" s="4"/>
      <c r="L139" s="4"/>
      <c r="M139" s="7"/>
      <c r="N139" s="7"/>
      <c r="O139" s="7"/>
      <c r="P139" s="7"/>
      <c r="Q139" s="4"/>
      <c r="R139" s="4"/>
      <c r="S139" s="4"/>
      <c r="T139" s="4"/>
      <c r="U139" s="4"/>
      <c r="V139" s="4"/>
      <c r="W139" s="7"/>
      <c r="X139" s="4"/>
      <c r="Y139" s="4"/>
      <c r="Z139" s="4"/>
      <c r="AA139" s="4"/>
      <c r="AB139" s="4"/>
      <c r="AC139" s="4"/>
      <c r="AD139" s="7"/>
      <c r="AE139" s="4"/>
      <c r="AF139" s="4"/>
      <c r="AG139" s="4"/>
      <c r="AH139" s="4"/>
      <c r="AI139" s="7"/>
      <c r="AJ139" s="4"/>
      <c r="AK139" s="4"/>
      <c r="AL139" s="4"/>
      <c r="AM139" s="4"/>
      <c r="AN139" s="4"/>
      <c r="AO139" s="4"/>
      <c r="AP139" s="4"/>
      <c r="AQ139" s="4"/>
      <c r="AR139" s="4"/>
      <c r="AS139" s="4"/>
      <c r="AT139" s="4"/>
      <c r="AU139" s="4"/>
      <c r="AV139" s="4"/>
      <c r="AW139" s="4"/>
      <c r="AX139" s="4"/>
    </row>
    <row r="140" spans="1:50" ht="15.75" thickBot="1" x14ac:dyDescent="0.3">
      <c r="A140" s="4"/>
      <c r="B140" s="4"/>
      <c r="C140" s="4"/>
      <c r="D140" s="4"/>
      <c r="E140" s="4"/>
      <c r="F140" s="4"/>
      <c r="G140" s="4"/>
      <c r="H140" s="4"/>
      <c r="I140" s="4"/>
      <c r="J140" s="4"/>
      <c r="K140" s="4"/>
      <c r="L140" s="4"/>
      <c r="M140" s="7"/>
      <c r="N140" s="7"/>
      <c r="O140" s="7"/>
      <c r="P140" s="7"/>
      <c r="Q140" s="4"/>
      <c r="R140" s="4"/>
      <c r="S140" s="4"/>
      <c r="T140" s="4"/>
      <c r="U140" s="4"/>
      <c r="V140" s="4"/>
      <c r="W140" s="7"/>
      <c r="X140" s="4"/>
      <c r="Y140" s="4"/>
      <c r="Z140" s="4"/>
      <c r="AA140" s="4"/>
      <c r="AB140" s="4"/>
      <c r="AC140" s="4"/>
      <c r="AD140" s="7"/>
      <c r="AE140" s="4"/>
      <c r="AF140" s="4"/>
      <c r="AG140" s="4"/>
      <c r="AH140" s="4"/>
      <c r="AI140" s="7"/>
      <c r="AJ140" s="4"/>
      <c r="AK140" s="4"/>
      <c r="AL140" s="4"/>
      <c r="AM140" s="4"/>
      <c r="AN140" s="4"/>
      <c r="AO140" s="4"/>
      <c r="AP140" s="4"/>
      <c r="AQ140" s="4"/>
      <c r="AR140" s="4"/>
      <c r="AS140" s="4"/>
      <c r="AT140" s="4"/>
      <c r="AU140" s="4"/>
      <c r="AV140" s="4"/>
      <c r="AW140" s="4"/>
      <c r="AX140" s="4"/>
    </row>
    <row r="141" spans="1:50" ht="15.75" thickBot="1" x14ac:dyDescent="0.3">
      <c r="A141" s="4"/>
      <c r="B141" s="4"/>
      <c r="C141" s="4"/>
      <c r="D141" s="4"/>
      <c r="E141" s="4"/>
      <c r="F141" s="4"/>
      <c r="G141" s="4"/>
      <c r="H141" s="4"/>
      <c r="I141" s="4"/>
      <c r="J141" s="4"/>
      <c r="K141" s="4"/>
      <c r="L141" s="4"/>
      <c r="M141" s="7"/>
      <c r="N141" s="7"/>
      <c r="O141" s="7"/>
      <c r="P141" s="7"/>
      <c r="Q141" s="4"/>
      <c r="R141" s="4"/>
      <c r="S141" s="4"/>
      <c r="T141" s="4"/>
      <c r="U141" s="4"/>
      <c r="V141" s="4"/>
      <c r="W141" s="7"/>
      <c r="X141" s="4"/>
      <c r="Y141" s="4"/>
      <c r="Z141" s="4"/>
      <c r="AA141" s="4"/>
      <c r="AB141" s="4"/>
      <c r="AC141" s="4"/>
      <c r="AD141" s="7"/>
      <c r="AE141" s="4"/>
      <c r="AF141" s="4"/>
      <c r="AG141" s="4"/>
      <c r="AH141" s="4"/>
      <c r="AI141" s="7"/>
      <c r="AJ141" s="4"/>
      <c r="AK141" s="4"/>
      <c r="AL141" s="4"/>
      <c r="AM141" s="4"/>
      <c r="AN141" s="4"/>
      <c r="AO141" s="4"/>
      <c r="AP141" s="4"/>
      <c r="AQ141" s="4"/>
      <c r="AR141" s="4"/>
      <c r="AS141" s="4"/>
      <c r="AT141" s="4"/>
      <c r="AU141" s="4"/>
      <c r="AV141" s="4"/>
      <c r="AW141" s="4"/>
      <c r="AX141" s="4"/>
    </row>
    <row r="142" spans="1:50" ht="15.75" thickBot="1" x14ac:dyDescent="0.3">
      <c r="A142" s="4"/>
      <c r="B142" s="4"/>
      <c r="C142" s="4"/>
      <c r="D142" s="4"/>
      <c r="E142" s="4"/>
      <c r="F142" s="4"/>
      <c r="G142" s="4"/>
      <c r="H142" s="4"/>
      <c r="I142" s="4"/>
      <c r="J142" s="4"/>
      <c r="K142" s="4"/>
      <c r="L142" s="4"/>
      <c r="M142" s="7"/>
      <c r="N142" s="7"/>
      <c r="O142" s="7"/>
      <c r="P142" s="7"/>
      <c r="Q142" s="4"/>
      <c r="R142" s="4"/>
      <c r="S142" s="4"/>
      <c r="T142" s="4"/>
      <c r="U142" s="4"/>
      <c r="V142" s="4"/>
      <c r="W142" s="7"/>
      <c r="X142" s="4"/>
      <c r="Y142" s="4"/>
      <c r="Z142" s="4"/>
      <c r="AA142" s="4"/>
      <c r="AB142" s="4"/>
      <c r="AC142" s="4"/>
      <c r="AD142" s="7"/>
      <c r="AE142" s="4"/>
      <c r="AF142" s="4"/>
      <c r="AG142" s="4"/>
      <c r="AH142" s="4"/>
      <c r="AI142" s="7"/>
      <c r="AJ142" s="4"/>
      <c r="AK142" s="4"/>
      <c r="AL142" s="4"/>
      <c r="AM142" s="4"/>
      <c r="AN142" s="4"/>
      <c r="AO142" s="4"/>
      <c r="AP142" s="4"/>
      <c r="AQ142" s="4"/>
      <c r="AR142" s="4"/>
      <c r="AS142" s="4"/>
      <c r="AT142" s="4"/>
      <c r="AU142" s="4"/>
      <c r="AV142" s="4"/>
      <c r="AW142" s="4"/>
      <c r="AX142" s="4"/>
    </row>
    <row r="143" spans="1:50" ht="15.75" thickBot="1" x14ac:dyDescent="0.3">
      <c r="A143" s="4"/>
      <c r="B143" s="4"/>
      <c r="C143" s="4"/>
      <c r="D143" s="4"/>
      <c r="E143" s="4"/>
      <c r="F143" s="4"/>
      <c r="G143" s="4"/>
      <c r="H143" s="4"/>
      <c r="I143" s="4"/>
      <c r="J143" s="4"/>
      <c r="K143" s="4"/>
      <c r="L143" s="4"/>
      <c r="M143" s="7"/>
      <c r="N143" s="7"/>
      <c r="O143" s="7"/>
      <c r="P143" s="7"/>
      <c r="Q143" s="4"/>
      <c r="R143" s="4"/>
      <c r="S143" s="4"/>
      <c r="T143" s="4"/>
      <c r="U143" s="4"/>
      <c r="V143" s="4"/>
      <c r="W143" s="7"/>
      <c r="X143" s="4"/>
      <c r="Y143" s="4"/>
      <c r="Z143" s="4"/>
      <c r="AA143" s="4"/>
      <c r="AB143" s="4"/>
      <c r="AC143" s="4"/>
      <c r="AD143" s="7"/>
      <c r="AE143" s="4"/>
      <c r="AF143" s="4"/>
      <c r="AG143" s="4"/>
      <c r="AH143" s="4"/>
      <c r="AI143" s="7"/>
      <c r="AJ143" s="4"/>
      <c r="AK143" s="4"/>
      <c r="AL143" s="4"/>
      <c r="AM143" s="4"/>
      <c r="AN143" s="4"/>
      <c r="AO143" s="4"/>
      <c r="AP143" s="4"/>
      <c r="AQ143" s="4"/>
      <c r="AR143" s="4"/>
      <c r="AS143" s="4"/>
      <c r="AT143" s="4"/>
      <c r="AU143" s="4"/>
      <c r="AV143" s="4"/>
      <c r="AW143" s="4"/>
      <c r="AX143" s="4"/>
    </row>
    <row r="144" spans="1:50" ht="15.75" thickBot="1" x14ac:dyDescent="0.3">
      <c r="A144" s="4"/>
      <c r="B144" s="4"/>
      <c r="C144" s="4"/>
      <c r="D144" s="4"/>
      <c r="E144" s="4"/>
      <c r="F144" s="4"/>
      <c r="G144" s="4"/>
      <c r="H144" s="4"/>
      <c r="I144" s="4"/>
      <c r="J144" s="4"/>
      <c r="K144" s="4"/>
      <c r="L144" s="4"/>
      <c r="M144" s="7"/>
      <c r="N144" s="7"/>
      <c r="O144" s="7"/>
      <c r="P144" s="7"/>
      <c r="Q144" s="4"/>
      <c r="R144" s="4"/>
      <c r="S144" s="4"/>
      <c r="T144" s="4"/>
      <c r="U144" s="4"/>
      <c r="V144" s="4"/>
      <c r="W144" s="7"/>
      <c r="X144" s="4"/>
      <c r="Y144" s="4"/>
      <c r="Z144" s="4"/>
      <c r="AA144" s="4"/>
      <c r="AB144" s="4"/>
      <c r="AC144" s="4"/>
      <c r="AD144" s="7"/>
      <c r="AE144" s="4"/>
      <c r="AF144" s="4"/>
      <c r="AG144" s="4"/>
      <c r="AH144" s="4"/>
      <c r="AI144" s="7"/>
      <c r="AJ144" s="4"/>
      <c r="AK144" s="4"/>
      <c r="AL144" s="4"/>
      <c r="AM144" s="4"/>
      <c r="AN144" s="4"/>
      <c r="AO144" s="4"/>
      <c r="AP144" s="4"/>
      <c r="AQ144" s="4"/>
      <c r="AR144" s="4"/>
      <c r="AS144" s="4"/>
      <c r="AT144" s="4"/>
      <c r="AU144" s="4"/>
      <c r="AV144" s="4"/>
      <c r="AW144" s="4"/>
      <c r="AX144" s="4"/>
    </row>
    <row r="145" spans="1:50" ht="15.75" thickBot="1" x14ac:dyDescent="0.3">
      <c r="A145" s="4"/>
      <c r="B145" s="4"/>
      <c r="C145" s="4"/>
      <c r="D145" s="4"/>
      <c r="E145" s="4"/>
      <c r="F145" s="4"/>
      <c r="G145" s="4"/>
      <c r="H145" s="4"/>
      <c r="I145" s="4"/>
      <c r="J145" s="4"/>
      <c r="K145" s="4"/>
      <c r="L145" s="4"/>
      <c r="M145" s="7"/>
      <c r="N145" s="7"/>
      <c r="O145" s="7"/>
      <c r="P145" s="7"/>
      <c r="Q145" s="4"/>
      <c r="R145" s="4"/>
      <c r="S145" s="4"/>
      <c r="T145" s="4"/>
      <c r="U145" s="4"/>
      <c r="V145" s="4"/>
      <c r="W145" s="7"/>
      <c r="X145" s="4"/>
      <c r="Y145" s="4"/>
      <c r="Z145" s="4"/>
      <c r="AA145" s="4"/>
      <c r="AB145" s="4"/>
      <c r="AC145" s="4"/>
      <c r="AD145" s="7"/>
      <c r="AE145" s="4"/>
      <c r="AF145" s="4"/>
      <c r="AG145" s="4"/>
      <c r="AH145" s="4"/>
      <c r="AI145" s="7"/>
      <c r="AJ145" s="4"/>
      <c r="AK145" s="4"/>
      <c r="AL145" s="4"/>
      <c r="AM145" s="4"/>
      <c r="AN145" s="4"/>
      <c r="AO145" s="4"/>
      <c r="AP145" s="4"/>
      <c r="AQ145" s="4"/>
      <c r="AR145" s="4"/>
      <c r="AS145" s="4"/>
      <c r="AT145" s="4"/>
      <c r="AU145" s="4"/>
      <c r="AV145" s="4"/>
      <c r="AW145" s="4"/>
      <c r="AX145" s="4"/>
    </row>
    <row r="146" spans="1:50" ht="15.75" thickBot="1" x14ac:dyDescent="0.3">
      <c r="A146" s="4"/>
      <c r="B146" s="4"/>
      <c r="C146" s="4"/>
      <c r="D146" s="4"/>
      <c r="E146" s="4"/>
      <c r="F146" s="4"/>
      <c r="G146" s="4"/>
      <c r="H146" s="4"/>
      <c r="I146" s="4"/>
      <c r="J146" s="4"/>
      <c r="K146" s="4"/>
      <c r="L146" s="4"/>
      <c r="M146" s="7"/>
      <c r="N146" s="7"/>
      <c r="O146" s="7"/>
      <c r="P146" s="7"/>
      <c r="Q146" s="4"/>
      <c r="R146" s="4"/>
      <c r="S146" s="4"/>
      <c r="T146" s="4"/>
      <c r="U146" s="4"/>
      <c r="V146" s="4"/>
      <c r="W146" s="7"/>
      <c r="X146" s="4"/>
      <c r="Y146" s="4"/>
      <c r="Z146" s="4"/>
      <c r="AA146" s="4"/>
      <c r="AB146" s="4"/>
      <c r="AC146" s="4"/>
      <c r="AD146" s="7"/>
      <c r="AE146" s="4"/>
      <c r="AF146" s="4"/>
      <c r="AG146" s="4"/>
      <c r="AH146" s="4"/>
      <c r="AI146" s="7"/>
      <c r="AJ146" s="4"/>
      <c r="AK146" s="4"/>
      <c r="AL146" s="4"/>
      <c r="AM146" s="4"/>
      <c r="AN146" s="4"/>
      <c r="AO146" s="4"/>
      <c r="AP146" s="4"/>
      <c r="AQ146" s="4"/>
      <c r="AR146" s="4"/>
      <c r="AS146" s="4"/>
      <c r="AT146" s="4"/>
      <c r="AU146" s="4"/>
      <c r="AV146" s="4"/>
      <c r="AW146" s="4"/>
      <c r="AX146" s="4"/>
    </row>
    <row r="147" spans="1:50" ht="15.75" thickBot="1" x14ac:dyDescent="0.3">
      <c r="A147" s="4"/>
      <c r="B147" s="4"/>
      <c r="C147" s="4"/>
      <c r="D147" s="4"/>
      <c r="E147" s="4"/>
      <c r="F147" s="4"/>
      <c r="G147" s="4"/>
      <c r="H147" s="4"/>
      <c r="I147" s="4"/>
      <c r="J147" s="4"/>
      <c r="K147" s="4"/>
      <c r="L147" s="4"/>
      <c r="M147" s="7"/>
      <c r="N147" s="7"/>
      <c r="O147" s="7"/>
      <c r="P147" s="7"/>
      <c r="Q147" s="4"/>
      <c r="R147" s="4"/>
      <c r="S147" s="4"/>
      <c r="T147" s="4"/>
      <c r="U147" s="4"/>
      <c r="V147" s="4"/>
      <c r="W147" s="7"/>
      <c r="X147" s="4"/>
      <c r="Y147" s="4"/>
      <c r="Z147" s="4"/>
      <c r="AA147" s="4"/>
      <c r="AB147" s="4"/>
      <c r="AC147" s="4"/>
      <c r="AD147" s="7"/>
      <c r="AE147" s="4"/>
      <c r="AF147" s="4"/>
      <c r="AG147" s="4"/>
      <c r="AH147" s="4"/>
      <c r="AI147" s="7"/>
      <c r="AJ147" s="4"/>
      <c r="AK147" s="4"/>
      <c r="AL147" s="4"/>
      <c r="AM147" s="4"/>
      <c r="AN147" s="4"/>
      <c r="AO147" s="4"/>
      <c r="AP147" s="4"/>
      <c r="AQ147" s="4"/>
      <c r="AR147" s="4"/>
      <c r="AS147" s="4"/>
      <c r="AT147" s="4"/>
      <c r="AU147" s="4"/>
      <c r="AV147" s="4"/>
      <c r="AW147" s="4"/>
      <c r="AX147" s="4"/>
    </row>
    <row r="148" spans="1:50" ht="15.75" thickBot="1" x14ac:dyDescent="0.3">
      <c r="A148" s="4"/>
      <c r="B148" s="4"/>
      <c r="C148" s="4"/>
      <c r="D148" s="4"/>
      <c r="E148" s="4"/>
      <c r="F148" s="4"/>
      <c r="G148" s="4"/>
      <c r="H148" s="4"/>
      <c r="I148" s="4"/>
      <c r="J148" s="4"/>
      <c r="K148" s="4"/>
      <c r="L148" s="4"/>
      <c r="M148" s="7"/>
      <c r="N148" s="7"/>
      <c r="O148" s="7"/>
      <c r="P148" s="7"/>
      <c r="Q148" s="4"/>
      <c r="R148" s="4"/>
      <c r="S148" s="4"/>
      <c r="T148" s="4"/>
      <c r="U148" s="4"/>
      <c r="V148" s="4"/>
      <c r="W148" s="7"/>
      <c r="X148" s="4"/>
      <c r="Y148" s="4"/>
      <c r="Z148" s="4"/>
      <c r="AA148" s="4"/>
      <c r="AB148" s="4"/>
      <c r="AC148" s="4"/>
      <c r="AD148" s="7"/>
      <c r="AE148" s="4"/>
      <c r="AF148" s="4"/>
      <c r="AG148" s="4"/>
      <c r="AH148" s="4"/>
      <c r="AI148" s="7"/>
      <c r="AJ148" s="4"/>
      <c r="AK148" s="4"/>
      <c r="AL148" s="4"/>
      <c r="AM148" s="4"/>
      <c r="AN148" s="4"/>
      <c r="AO148" s="4"/>
      <c r="AP148" s="4"/>
      <c r="AQ148" s="4"/>
      <c r="AR148" s="4"/>
      <c r="AS148" s="4"/>
      <c r="AT148" s="4"/>
      <c r="AU148" s="4"/>
      <c r="AV148" s="4"/>
      <c r="AW148" s="4"/>
      <c r="AX148" s="4"/>
    </row>
    <row r="149" spans="1:50" ht="15.75" thickBot="1" x14ac:dyDescent="0.3">
      <c r="A149" s="4"/>
      <c r="B149" s="4"/>
      <c r="C149" s="4"/>
      <c r="D149" s="4"/>
      <c r="E149" s="4"/>
      <c r="F149" s="4"/>
      <c r="G149" s="4"/>
      <c r="H149" s="4"/>
      <c r="I149" s="4"/>
      <c r="J149" s="4"/>
      <c r="K149" s="4"/>
      <c r="L149" s="4"/>
      <c r="M149" s="7"/>
      <c r="N149" s="7"/>
      <c r="O149" s="7"/>
      <c r="P149" s="7"/>
      <c r="Q149" s="4"/>
      <c r="R149" s="4"/>
      <c r="S149" s="4"/>
      <c r="T149" s="4"/>
      <c r="U149" s="4"/>
      <c r="V149" s="4"/>
      <c r="W149" s="7"/>
      <c r="X149" s="4"/>
      <c r="Y149" s="4"/>
      <c r="Z149" s="4"/>
      <c r="AA149" s="4"/>
      <c r="AB149" s="4"/>
      <c r="AC149" s="4"/>
      <c r="AD149" s="7"/>
      <c r="AE149" s="4"/>
      <c r="AF149" s="4"/>
      <c r="AG149" s="4"/>
      <c r="AH149" s="4"/>
      <c r="AI149" s="7"/>
      <c r="AJ149" s="4"/>
      <c r="AK149" s="4"/>
      <c r="AL149" s="4"/>
      <c r="AM149" s="4"/>
      <c r="AN149" s="4"/>
      <c r="AO149" s="4"/>
      <c r="AP149" s="4"/>
      <c r="AQ149" s="4"/>
      <c r="AR149" s="4"/>
      <c r="AS149" s="4"/>
      <c r="AT149" s="4"/>
      <c r="AU149" s="4"/>
      <c r="AV149" s="4"/>
      <c r="AW149" s="4"/>
      <c r="AX149" s="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8"/>
  <sheetViews>
    <sheetView tabSelected="1" topLeftCell="A205" workbookViewId="0">
      <selection activeCell="E199" sqref="E199"/>
    </sheetView>
  </sheetViews>
  <sheetFormatPr defaultRowHeight="15" x14ac:dyDescent="0.25"/>
  <cols>
    <col min="1" max="1" width="26.5703125" style="5" customWidth="1"/>
    <col min="2" max="2" width="32" style="13" customWidth="1"/>
    <col min="3" max="3" width="18.140625" style="13" customWidth="1"/>
    <col min="4" max="4" width="67.28515625" style="5" customWidth="1"/>
    <col min="5" max="5" width="17.28515625" customWidth="1"/>
  </cols>
  <sheetData>
    <row r="1" spans="1:5" s="37" customFormat="1" ht="30.75" thickBot="1" x14ac:dyDescent="0.3">
      <c r="A1" s="45" t="s">
        <v>3064</v>
      </c>
      <c r="B1" s="46" t="s">
        <v>33</v>
      </c>
      <c r="C1" s="70" t="s">
        <v>3294</v>
      </c>
      <c r="D1" s="45" t="s">
        <v>34</v>
      </c>
    </row>
    <row r="2" spans="1:5" ht="15.75" thickBot="1" x14ac:dyDescent="0.3">
      <c r="A2" s="7" t="s">
        <v>2630</v>
      </c>
      <c r="B2" s="7" t="s">
        <v>3273</v>
      </c>
      <c r="C2" s="4" t="s">
        <v>3292</v>
      </c>
      <c r="D2" s="7" t="s">
        <v>536</v>
      </c>
      <c r="E2" s="72" t="s">
        <v>3296</v>
      </c>
    </row>
    <row r="3" spans="1:5" ht="15.75" thickBot="1" x14ac:dyDescent="0.3">
      <c r="A3" s="7" t="s">
        <v>2611</v>
      </c>
      <c r="B3" s="7" t="s">
        <v>283</v>
      </c>
      <c r="C3" s="7" t="s">
        <v>3191</v>
      </c>
      <c r="D3" s="7" t="s">
        <v>284</v>
      </c>
    </row>
    <row r="4" spans="1:5" ht="45.75" thickBot="1" x14ac:dyDescent="0.3">
      <c r="A4" s="7" t="s">
        <v>2639</v>
      </c>
      <c r="B4" s="7" t="s">
        <v>3274</v>
      </c>
      <c r="C4" s="4" t="s">
        <v>3291</v>
      </c>
      <c r="D4" s="7" t="s">
        <v>665</v>
      </c>
      <c r="E4" s="71" t="s">
        <v>3191</v>
      </c>
    </row>
    <row r="5" spans="1:5" ht="30.75" thickBot="1" x14ac:dyDescent="0.3">
      <c r="A5" s="7" t="s">
        <v>2626</v>
      </c>
      <c r="B5" s="7" t="s">
        <v>3275</v>
      </c>
      <c r="C5" s="4" t="s">
        <v>3291</v>
      </c>
      <c r="D5" s="7" t="s">
        <v>479</v>
      </c>
      <c r="E5" s="71" t="s">
        <v>3295</v>
      </c>
    </row>
    <row r="6" spans="1:5" ht="30.75" thickBot="1" x14ac:dyDescent="0.3">
      <c r="A6" s="7" t="s">
        <v>2607</v>
      </c>
      <c r="B6" s="7" t="s">
        <v>3276</v>
      </c>
      <c r="C6" s="4" t="s">
        <v>3291</v>
      </c>
      <c r="D6" s="7" t="s">
        <v>227</v>
      </c>
      <c r="E6" s="71" t="s">
        <v>3191</v>
      </c>
    </row>
    <row r="7" spans="1:5" ht="30.75" thickBot="1" x14ac:dyDescent="0.3">
      <c r="A7" s="7" t="s">
        <v>2632</v>
      </c>
      <c r="B7" s="7" t="s">
        <v>3277</v>
      </c>
      <c r="C7" s="4" t="s">
        <v>3291</v>
      </c>
      <c r="D7" s="7" t="s">
        <v>564</v>
      </c>
      <c r="E7" s="71" t="s">
        <v>3191</v>
      </c>
    </row>
    <row r="8" spans="1:5" ht="15.75" thickBot="1" x14ac:dyDescent="0.3">
      <c r="A8" s="7" t="s">
        <v>2596</v>
      </c>
      <c r="B8" s="69" t="s">
        <v>62</v>
      </c>
      <c r="C8" s="4" t="s">
        <v>3293</v>
      </c>
      <c r="D8" s="7" t="s">
        <v>63</v>
      </c>
    </row>
    <row r="9" spans="1:5" ht="15.75" thickBot="1" x14ac:dyDescent="0.3">
      <c r="A9" s="7" t="s">
        <v>2606</v>
      </c>
      <c r="B9" s="69" t="s">
        <v>211</v>
      </c>
      <c r="C9" s="4" t="s">
        <v>3293</v>
      </c>
      <c r="D9" s="7" t="s">
        <v>212</v>
      </c>
    </row>
    <row r="10" spans="1:5" ht="15.75" thickBot="1" x14ac:dyDescent="0.3">
      <c r="A10" s="7" t="s">
        <v>2603</v>
      </c>
      <c r="B10" s="69" t="s">
        <v>172</v>
      </c>
      <c r="C10" s="4" t="s">
        <v>3293</v>
      </c>
      <c r="D10" s="7" t="s">
        <v>173</v>
      </c>
      <c r="E10" s="72" t="s">
        <v>3296</v>
      </c>
    </row>
    <row r="11" spans="1:5" ht="60.75" thickBot="1" x14ac:dyDescent="0.3">
      <c r="A11" s="7" t="s">
        <v>2598</v>
      </c>
      <c r="B11" s="7" t="s">
        <v>3278</v>
      </c>
      <c r="C11" s="4" t="s">
        <v>3291</v>
      </c>
      <c r="D11" s="7" t="s">
        <v>105</v>
      </c>
    </row>
    <row r="12" spans="1:5" ht="30.75" thickBot="1" x14ac:dyDescent="0.3">
      <c r="A12" s="7" t="s">
        <v>2599</v>
      </c>
      <c r="B12" s="7" t="s">
        <v>119</v>
      </c>
      <c r="C12" s="4" t="s">
        <v>3292</v>
      </c>
      <c r="D12" s="7" t="s">
        <v>120</v>
      </c>
    </row>
    <row r="13" spans="1:5" ht="45.75" thickBot="1" x14ac:dyDescent="0.3">
      <c r="A13" s="7" t="s">
        <v>2623</v>
      </c>
      <c r="B13" s="7" t="s">
        <v>3279</v>
      </c>
      <c r="C13" s="4" t="s">
        <v>3292</v>
      </c>
      <c r="D13" s="7" t="s">
        <v>446</v>
      </c>
      <c r="E13" s="71" t="s">
        <v>3297</v>
      </c>
    </row>
    <row r="14" spans="1:5" ht="45.75" thickBot="1" x14ac:dyDescent="0.3">
      <c r="A14" s="7" t="s">
        <v>2622</v>
      </c>
      <c r="B14" s="7" t="s">
        <v>437</v>
      </c>
      <c r="C14" s="4" t="s">
        <v>3292</v>
      </c>
      <c r="D14" s="7" t="s">
        <v>438</v>
      </c>
      <c r="E14" s="71" t="s">
        <v>3297</v>
      </c>
    </row>
    <row r="15" spans="1:5" ht="75.75" thickBot="1" x14ac:dyDescent="0.3">
      <c r="A15" s="7" t="s">
        <v>2612</v>
      </c>
      <c r="B15" s="7" t="s">
        <v>3280</v>
      </c>
      <c r="C15" s="7" t="s">
        <v>3191</v>
      </c>
      <c r="D15" s="7" t="s">
        <v>301</v>
      </c>
    </row>
    <row r="16" spans="1:5" ht="45.75" thickBot="1" x14ac:dyDescent="0.3">
      <c r="A16" s="7" t="s">
        <v>2633</v>
      </c>
      <c r="B16" s="7" t="s">
        <v>577</v>
      </c>
      <c r="C16" s="7" t="s">
        <v>3191</v>
      </c>
      <c r="D16" s="7" t="s">
        <v>578</v>
      </c>
      <c r="E16" s="71" t="s">
        <v>3191</v>
      </c>
    </row>
    <row r="17" spans="1:5" ht="30.75" thickBot="1" x14ac:dyDescent="0.3">
      <c r="A17" s="7" t="s">
        <v>2634</v>
      </c>
      <c r="B17" s="7" t="s">
        <v>3281</v>
      </c>
      <c r="C17" s="4" t="s">
        <v>3191</v>
      </c>
      <c r="D17" s="7" t="s">
        <v>593</v>
      </c>
      <c r="E17" s="72" t="s">
        <v>3296</v>
      </c>
    </row>
    <row r="18" spans="1:5" ht="45.75" thickBot="1" x14ac:dyDescent="0.3">
      <c r="A18" s="7" t="s">
        <v>2616</v>
      </c>
      <c r="B18" s="7" t="s">
        <v>3282</v>
      </c>
      <c r="C18" s="4" t="s">
        <v>3293</v>
      </c>
      <c r="D18" s="7" t="s">
        <v>355</v>
      </c>
    </row>
    <row r="19" spans="1:5" ht="15.75" thickBot="1" x14ac:dyDescent="0.3">
      <c r="A19" s="7" t="s">
        <v>2601</v>
      </c>
      <c r="B19" s="7" t="s">
        <v>145</v>
      </c>
      <c r="C19" s="7"/>
      <c r="D19" s="7" t="s">
        <v>146</v>
      </c>
    </row>
    <row r="20" spans="1:5" ht="15.75" thickBot="1" x14ac:dyDescent="0.3">
      <c r="A20" s="7" t="s">
        <v>2627</v>
      </c>
      <c r="B20" s="69" t="s">
        <v>491</v>
      </c>
      <c r="C20" s="4" t="s">
        <v>3291</v>
      </c>
      <c r="D20" s="7" t="s">
        <v>301</v>
      </c>
    </row>
    <row r="21" spans="1:5" ht="45.75" thickBot="1" x14ac:dyDescent="0.3">
      <c r="A21" s="7" t="s">
        <v>2637</v>
      </c>
      <c r="B21" s="7" t="s">
        <v>3283</v>
      </c>
      <c r="C21" s="4" t="s">
        <v>3291</v>
      </c>
      <c r="D21" s="7" t="s">
        <v>639</v>
      </c>
      <c r="E21" s="71" t="s">
        <v>3298</v>
      </c>
    </row>
    <row r="22" spans="1:5" ht="45.75" thickBot="1" x14ac:dyDescent="0.3">
      <c r="A22" s="7" t="s">
        <v>2618</v>
      </c>
      <c r="B22" s="69" t="s">
        <v>382</v>
      </c>
      <c r="C22" s="4" t="s">
        <v>3292</v>
      </c>
      <c r="D22" s="7" t="s">
        <v>383</v>
      </c>
      <c r="E22" s="71" t="s">
        <v>3298</v>
      </c>
    </row>
    <row r="23" spans="1:5" ht="15.75" thickBot="1" x14ac:dyDescent="0.3">
      <c r="A23" s="7" t="s">
        <v>2597</v>
      </c>
      <c r="B23" s="69" t="s">
        <v>84</v>
      </c>
      <c r="C23" s="4" t="s">
        <v>3292</v>
      </c>
      <c r="D23" s="7" t="s">
        <v>85</v>
      </c>
    </row>
    <row r="24" spans="1:5" ht="15.75" thickBot="1" x14ac:dyDescent="0.3">
      <c r="A24" s="7" t="s">
        <v>2631</v>
      </c>
      <c r="B24" s="7" t="s">
        <v>548</v>
      </c>
      <c r="C24" s="7"/>
      <c r="D24" s="7" t="s">
        <v>549</v>
      </c>
    </row>
    <row r="25" spans="1:5" ht="30.75" thickBot="1" x14ac:dyDescent="0.3">
      <c r="A25" s="7" t="s">
        <v>2638</v>
      </c>
      <c r="B25" s="7" t="s">
        <v>652</v>
      </c>
      <c r="C25" s="4" t="s">
        <v>3292</v>
      </c>
      <c r="D25" s="7" t="s">
        <v>653</v>
      </c>
      <c r="E25" s="72" t="s">
        <v>3296</v>
      </c>
    </row>
    <row r="26" spans="1:5" ht="15.75" thickBot="1" x14ac:dyDescent="0.3">
      <c r="A26" s="7" t="s">
        <v>2636</v>
      </c>
      <c r="B26" s="7" t="s">
        <v>622</v>
      </c>
      <c r="C26" s="4" t="s">
        <v>3292</v>
      </c>
      <c r="D26" s="7" t="s">
        <v>623</v>
      </c>
    </row>
    <row r="27" spans="1:5" ht="105.75" thickBot="1" x14ac:dyDescent="0.3">
      <c r="A27" s="7" t="s">
        <v>2644</v>
      </c>
      <c r="B27" s="7" t="s">
        <v>728</v>
      </c>
      <c r="C27" s="4" t="s">
        <v>3293</v>
      </c>
      <c r="D27" s="7" t="s">
        <v>729</v>
      </c>
      <c r="E27" s="72" t="s">
        <v>3296</v>
      </c>
    </row>
    <row r="28" spans="1:5" ht="30.75" thickBot="1" x14ac:dyDescent="0.3">
      <c r="A28" s="7" t="s">
        <v>2640</v>
      </c>
      <c r="B28" s="7" t="s">
        <v>675</v>
      </c>
      <c r="C28" s="4" t="s">
        <v>3292</v>
      </c>
      <c r="D28" s="7" t="s">
        <v>676</v>
      </c>
    </row>
    <row r="29" spans="1:5" ht="15.75" thickBot="1" x14ac:dyDescent="0.3">
      <c r="A29" s="7" t="s">
        <v>2619</v>
      </c>
      <c r="B29" s="7" t="s">
        <v>397</v>
      </c>
      <c r="C29" s="4" t="s">
        <v>3293</v>
      </c>
      <c r="D29" s="7" t="s">
        <v>398</v>
      </c>
    </row>
    <row r="30" spans="1:5" ht="45.75" thickBot="1" x14ac:dyDescent="0.3">
      <c r="A30" s="7" t="s">
        <v>2625</v>
      </c>
      <c r="B30" s="7" t="s">
        <v>465</v>
      </c>
      <c r="C30" s="4" t="s">
        <v>3292</v>
      </c>
      <c r="D30" s="7" t="s">
        <v>466</v>
      </c>
    </row>
    <row r="31" spans="1:5" ht="45.75" thickBot="1" x14ac:dyDescent="0.3">
      <c r="A31" s="7" t="s">
        <v>2602</v>
      </c>
      <c r="B31" s="7" t="s">
        <v>157</v>
      </c>
      <c r="C31" s="7"/>
      <c r="D31" s="7" t="s">
        <v>158</v>
      </c>
    </row>
    <row r="32" spans="1:5" ht="75.75" thickBot="1" x14ac:dyDescent="0.3">
      <c r="A32" s="7" t="s">
        <v>2604</v>
      </c>
      <c r="B32" s="7" t="s">
        <v>183</v>
      </c>
      <c r="C32" s="7"/>
      <c r="D32" s="7" t="s">
        <v>184</v>
      </c>
    </row>
    <row r="33" spans="1:5" ht="30.75" thickBot="1" x14ac:dyDescent="0.3">
      <c r="A33" s="7" t="s">
        <v>2621</v>
      </c>
      <c r="B33" s="7" t="s">
        <v>423</v>
      </c>
      <c r="C33" s="4" t="s">
        <v>3292</v>
      </c>
      <c r="D33" s="7" t="s">
        <v>424</v>
      </c>
      <c r="E33" s="71" t="s">
        <v>3191</v>
      </c>
    </row>
    <row r="34" spans="1:5" ht="15.75" thickBot="1" x14ac:dyDescent="0.3">
      <c r="A34" s="7" t="s">
        <v>2609</v>
      </c>
      <c r="B34" s="7" t="s">
        <v>253</v>
      </c>
      <c r="C34" s="7"/>
      <c r="D34" s="7" t="s">
        <v>254</v>
      </c>
      <c r="E34" s="72" t="s">
        <v>3296</v>
      </c>
    </row>
    <row r="35" spans="1:5" ht="15.75" thickBot="1" x14ac:dyDescent="0.3">
      <c r="A35" s="7" t="s">
        <v>2615</v>
      </c>
      <c r="B35" s="7" t="s">
        <v>341</v>
      </c>
      <c r="C35" s="4" t="s">
        <v>3293</v>
      </c>
      <c r="D35" s="7" t="s">
        <v>342</v>
      </c>
      <c r="E35" s="71" t="s">
        <v>3191</v>
      </c>
    </row>
    <row r="36" spans="1:5" ht="45.75" thickBot="1" x14ac:dyDescent="0.3">
      <c r="A36" s="7" t="s">
        <v>2610</v>
      </c>
      <c r="B36" s="7" t="s">
        <v>270</v>
      </c>
      <c r="C36" s="4" t="s">
        <v>3292</v>
      </c>
      <c r="D36" s="7" t="s">
        <v>271</v>
      </c>
    </row>
    <row r="37" spans="1:5" ht="15.75" thickBot="1" x14ac:dyDescent="0.3">
      <c r="A37" s="7" t="s">
        <v>2641</v>
      </c>
      <c r="B37" s="7" t="s">
        <v>689</v>
      </c>
      <c r="C37" s="7" t="s">
        <v>3191</v>
      </c>
      <c r="D37" s="7" t="s">
        <v>690</v>
      </c>
      <c r="E37" s="71" t="s">
        <v>3191</v>
      </c>
    </row>
    <row r="38" spans="1:5" ht="30.75" thickBot="1" x14ac:dyDescent="0.3">
      <c r="A38" s="7" t="s">
        <v>2628</v>
      </c>
      <c r="B38" s="7" t="s">
        <v>505</v>
      </c>
      <c r="C38" s="4" t="s">
        <v>3288</v>
      </c>
      <c r="D38" s="7" t="s">
        <v>506</v>
      </c>
    </row>
    <row r="39" spans="1:5" ht="30.75" thickBot="1" x14ac:dyDescent="0.3">
      <c r="A39" s="7" t="s">
        <v>2642</v>
      </c>
      <c r="B39" s="7" t="s">
        <v>701</v>
      </c>
      <c r="C39" s="4" t="s">
        <v>3288</v>
      </c>
      <c r="D39" s="7" t="s">
        <v>702</v>
      </c>
      <c r="E39" s="71" t="s">
        <v>3191</v>
      </c>
    </row>
    <row r="40" spans="1:5" ht="75.75" thickBot="1" x14ac:dyDescent="0.3">
      <c r="A40" s="7" t="s">
        <v>2635</v>
      </c>
      <c r="B40" s="7" t="s">
        <v>607</v>
      </c>
      <c r="C40" s="4" t="s">
        <v>3288</v>
      </c>
      <c r="D40" s="7" t="s">
        <v>608</v>
      </c>
      <c r="E40" s="71" t="s">
        <v>3298</v>
      </c>
    </row>
    <row r="41" spans="1:5" ht="30.75" thickBot="1" x14ac:dyDescent="0.3">
      <c r="A41" s="7" t="s">
        <v>2620</v>
      </c>
      <c r="B41" s="7" t="s">
        <v>409</v>
      </c>
      <c r="C41" s="7" t="s">
        <v>3191</v>
      </c>
      <c r="D41" s="7" t="s">
        <v>410</v>
      </c>
      <c r="E41" s="72" t="s">
        <v>3191</v>
      </c>
    </row>
    <row r="42" spans="1:5" ht="15.75" thickBot="1" x14ac:dyDescent="0.3">
      <c r="A42" s="7" t="s">
        <v>2629</v>
      </c>
      <c r="B42" s="7" t="s">
        <v>520</v>
      </c>
      <c r="C42" s="4" t="s">
        <v>3288</v>
      </c>
      <c r="D42" s="7" t="s">
        <v>521</v>
      </c>
    </row>
    <row r="43" spans="1:5" ht="409.6" thickBot="1" x14ac:dyDescent="0.3">
      <c r="A43" s="7" t="s">
        <v>2608</v>
      </c>
      <c r="B43" s="7" t="s">
        <v>239</v>
      </c>
      <c r="C43" s="4" t="s">
        <v>3292</v>
      </c>
      <c r="D43" s="7" t="s">
        <v>240</v>
      </c>
      <c r="E43" s="71" t="s">
        <v>3297</v>
      </c>
    </row>
    <row r="44" spans="1:5" ht="30.75" thickBot="1" x14ac:dyDescent="0.3">
      <c r="A44" s="7" t="s">
        <v>2643</v>
      </c>
      <c r="B44" s="7" t="s">
        <v>713</v>
      </c>
      <c r="C44" s="4" t="s">
        <v>3292</v>
      </c>
      <c r="D44" s="7" t="s">
        <v>714</v>
      </c>
      <c r="E44" s="71" t="s">
        <v>3295</v>
      </c>
    </row>
    <row r="45" spans="1:5" ht="15.75" thickBot="1" x14ac:dyDescent="0.3">
      <c r="A45" s="7" t="s">
        <v>2617</v>
      </c>
      <c r="B45" s="7" t="s">
        <v>367</v>
      </c>
      <c r="C45" s="7" t="s">
        <v>3191</v>
      </c>
      <c r="D45" s="7" t="s">
        <v>368</v>
      </c>
    </row>
    <row r="46" spans="1:5" ht="60.75" thickBot="1" x14ac:dyDescent="0.3">
      <c r="A46" s="7" t="s">
        <v>2614</v>
      </c>
      <c r="B46" s="7" t="s">
        <v>328</v>
      </c>
      <c r="C46" s="4" t="s">
        <v>3292</v>
      </c>
      <c r="D46" s="7" t="s">
        <v>329</v>
      </c>
      <c r="E46" s="72" t="s">
        <v>3296</v>
      </c>
    </row>
    <row r="47" spans="1:5" ht="45.75" thickBot="1" x14ac:dyDescent="0.3">
      <c r="A47" s="7" t="s">
        <v>2613</v>
      </c>
      <c r="B47" s="7" t="s">
        <v>314</v>
      </c>
      <c r="C47" s="4" t="s">
        <v>3292</v>
      </c>
      <c r="D47" s="7" t="s">
        <v>315</v>
      </c>
    </row>
    <row r="48" spans="1:5" ht="15.75" thickBot="1" x14ac:dyDescent="0.3">
      <c r="A48" s="7" t="s">
        <v>2600</v>
      </c>
      <c r="B48" s="7" t="s">
        <v>131</v>
      </c>
      <c r="C48" s="4" t="s">
        <v>3292</v>
      </c>
      <c r="D48" s="7" t="s">
        <v>85</v>
      </c>
    </row>
    <row r="49" spans="1:5" ht="60.75" thickBot="1" x14ac:dyDescent="0.3">
      <c r="A49" s="7" t="s">
        <v>2605</v>
      </c>
      <c r="B49" s="7" t="s">
        <v>197</v>
      </c>
      <c r="C49" s="4" t="s">
        <v>3291</v>
      </c>
      <c r="D49" s="7" t="s">
        <v>198</v>
      </c>
    </row>
    <row r="50" spans="1:5" ht="15.75" thickBot="1" x14ac:dyDescent="0.3">
      <c r="A50" s="4" t="s">
        <v>2686</v>
      </c>
      <c r="B50" s="4" t="s">
        <v>1120</v>
      </c>
      <c r="C50" s="4"/>
      <c r="D50" s="4" t="s">
        <v>1123</v>
      </c>
    </row>
    <row r="51" spans="1:5" ht="15.75" thickBot="1" x14ac:dyDescent="0.3">
      <c r="A51" s="4" t="s">
        <v>2703</v>
      </c>
      <c r="B51" s="4" t="s">
        <v>1283</v>
      </c>
      <c r="C51" s="4"/>
      <c r="D51" s="4" t="s">
        <v>1284</v>
      </c>
    </row>
    <row r="52" spans="1:5" ht="15.75" thickBot="1" x14ac:dyDescent="0.3">
      <c r="A52" s="4" t="s">
        <v>2704</v>
      </c>
      <c r="B52" s="4" t="s">
        <v>1295</v>
      </c>
      <c r="C52" s="4"/>
      <c r="D52" s="4" t="s">
        <v>63</v>
      </c>
    </row>
    <row r="53" spans="1:5" ht="15.75" thickBot="1" x14ac:dyDescent="0.3">
      <c r="A53" s="4" t="s">
        <v>2702</v>
      </c>
      <c r="B53" s="4" t="s">
        <v>64</v>
      </c>
      <c r="C53" s="4"/>
      <c r="D53" s="4" t="s">
        <v>63</v>
      </c>
    </row>
    <row r="54" spans="1:5" ht="30.75" thickBot="1" x14ac:dyDescent="0.3">
      <c r="A54" s="4" t="s">
        <v>2683</v>
      </c>
      <c r="B54" s="4" t="s">
        <v>1101</v>
      </c>
      <c r="C54" s="4"/>
      <c r="D54" s="4" t="s">
        <v>1102</v>
      </c>
    </row>
    <row r="55" spans="1:5" ht="15.75" thickBot="1" x14ac:dyDescent="0.3">
      <c r="A55" s="4" t="s">
        <v>2707</v>
      </c>
      <c r="B55" s="4" t="s">
        <v>1332</v>
      </c>
      <c r="C55" s="4" t="s">
        <v>3292</v>
      </c>
      <c r="D55" s="4" t="s">
        <v>1333</v>
      </c>
      <c r="E55" s="72" t="s">
        <v>3296</v>
      </c>
    </row>
    <row r="56" spans="1:5" ht="30.75" thickBot="1" x14ac:dyDescent="0.3">
      <c r="A56" s="4" t="s">
        <v>2713</v>
      </c>
      <c r="B56" s="4" t="s">
        <v>1411</v>
      </c>
      <c r="C56" s="4" t="s">
        <v>3288</v>
      </c>
      <c r="D56" s="4" t="s">
        <v>1412</v>
      </c>
      <c r="E56" s="72" t="s">
        <v>3296</v>
      </c>
    </row>
    <row r="57" spans="1:5" ht="15.75" thickBot="1" x14ac:dyDescent="0.3">
      <c r="A57" s="4" t="s">
        <v>2655</v>
      </c>
      <c r="B57" s="4" t="s">
        <v>788</v>
      </c>
      <c r="C57" s="4" t="s">
        <v>3291</v>
      </c>
      <c r="D57" s="4" t="s">
        <v>789</v>
      </c>
    </row>
    <row r="58" spans="1:5" ht="45.75" thickBot="1" x14ac:dyDescent="0.3">
      <c r="A58" s="4" t="s">
        <v>2660</v>
      </c>
      <c r="B58" s="4" t="s">
        <v>854</v>
      </c>
      <c r="C58" s="4" t="s">
        <v>3293</v>
      </c>
      <c r="D58" s="4" t="s">
        <v>855</v>
      </c>
      <c r="E58" s="73" t="s">
        <v>3191</v>
      </c>
    </row>
    <row r="59" spans="1:5" ht="15.75" thickBot="1" x14ac:dyDescent="0.3">
      <c r="A59" s="4" t="s">
        <v>2653</v>
      </c>
      <c r="B59" s="4" t="s">
        <v>768</v>
      </c>
      <c r="C59" s="4" t="s">
        <v>3292</v>
      </c>
      <c r="D59" s="4" t="s">
        <v>769</v>
      </c>
    </row>
    <row r="60" spans="1:5" ht="30.75" thickBot="1" x14ac:dyDescent="0.3">
      <c r="A60" s="4" t="s">
        <v>2682</v>
      </c>
      <c r="B60" s="4" t="s">
        <v>1089</v>
      </c>
      <c r="C60" s="4" t="s">
        <v>3293</v>
      </c>
      <c r="D60" s="4" t="s">
        <v>1090</v>
      </c>
      <c r="E60" s="72" t="s">
        <v>3296</v>
      </c>
    </row>
    <row r="61" spans="1:5" ht="90.75" thickBot="1" x14ac:dyDescent="0.3">
      <c r="A61" s="4" t="s">
        <v>2689</v>
      </c>
      <c r="B61" s="4" t="s">
        <v>1142</v>
      </c>
      <c r="C61" s="4" t="s">
        <v>3291</v>
      </c>
      <c r="D61" s="4" t="s">
        <v>1143</v>
      </c>
    </row>
    <row r="62" spans="1:5" ht="75.75" thickBot="1" x14ac:dyDescent="0.3">
      <c r="A62" s="4" t="s">
        <v>2690</v>
      </c>
      <c r="B62" s="4" t="s">
        <v>1147</v>
      </c>
      <c r="C62" s="4" t="s">
        <v>3293</v>
      </c>
      <c r="D62" s="4" t="s">
        <v>1148</v>
      </c>
    </row>
    <row r="63" spans="1:5" ht="30.75" thickBot="1" x14ac:dyDescent="0.3">
      <c r="A63" s="4" t="s">
        <v>2676</v>
      </c>
      <c r="B63" s="4" t="s">
        <v>1034</v>
      </c>
      <c r="C63" s="4" t="s">
        <v>3293</v>
      </c>
      <c r="D63" s="4" t="s">
        <v>1035</v>
      </c>
      <c r="E63" s="73" t="s">
        <v>3191</v>
      </c>
    </row>
    <row r="64" spans="1:5" ht="30.75" thickBot="1" x14ac:dyDescent="0.3">
      <c r="A64" s="4" t="s">
        <v>2706</v>
      </c>
      <c r="B64" s="4" t="s">
        <v>1319</v>
      </c>
      <c r="C64" s="4" t="s">
        <v>3292</v>
      </c>
      <c r="D64" s="4" t="s">
        <v>1320</v>
      </c>
      <c r="E64" s="73" t="s">
        <v>3191</v>
      </c>
    </row>
    <row r="65" spans="1:5" ht="30.75" thickBot="1" x14ac:dyDescent="0.3">
      <c r="A65" s="4" t="s">
        <v>2684</v>
      </c>
      <c r="B65" s="4" t="s">
        <v>1101</v>
      </c>
      <c r="C65" s="4"/>
      <c r="D65" s="4" t="s">
        <v>1102</v>
      </c>
    </row>
    <row r="66" spans="1:5" ht="45.75" thickBot="1" x14ac:dyDescent="0.3">
      <c r="A66" s="4" t="s">
        <v>2685</v>
      </c>
      <c r="B66" s="4" t="s">
        <v>1117</v>
      </c>
      <c r="C66" s="4"/>
      <c r="D66" s="4" t="s">
        <v>1118</v>
      </c>
    </row>
    <row r="67" spans="1:5" ht="30.75" thickBot="1" x14ac:dyDescent="0.3">
      <c r="A67" s="4" t="s">
        <v>2652</v>
      </c>
      <c r="B67" s="4" t="s">
        <v>759</v>
      </c>
      <c r="C67" s="4" t="s">
        <v>3291</v>
      </c>
      <c r="D67" s="4" t="s">
        <v>760</v>
      </c>
    </row>
    <row r="68" spans="1:5" ht="15.75" thickBot="1" x14ac:dyDescent="0.3">
      <c r="A68" s="4" t="s">
        <v>2679</v>
      </c>
      <c r="B68" s="4" t="s">
        <v>1066</v>
      </c>
      <c r="C68" s="4"/>
      <c r="D68" s="4" t="s">
        <v>85</v>
      </c>
    </row>
    <row r="69" spans="1:5" ht="30.75" thickBot="1" x14ac:dyDescent="0.3">
      <c r="A69" s="4" t="s">
        <v>2693</v>
      </c>
      <c r="B69" s="4" t="s">
        <v>759</v>
      </c>
      <c r="C69" s="4" t="s">
        <v>3291</v>
      </c>
      <c r="D69" s="4" t="s">
        <v>1177</v>
      </c>
    </row>
    <row r="70" spans="1:5" ht="15.75" thickBot="1" x14ac:dyDescent="0.3">
      <c r="A70" s="4" t="s">
        <v>2674</v>
      </c>
      <c r="B70" s="4" t="s">
        <v>1007</v>
      </c>
      <c r="C70" s="4"/>
      <c r="D70" s="4" t="s">
        <v>1008</v>
      </c>
    </row>
    <row r="71" spans="1:5" ht="30.75" thickBot="1" x14ac:dyDescent="0.3">
      <c r="A71" s="4" t="s">
        <v>2677</v>
      </c>
      <c r="B71" s="4" t="s">
        <v>1047</v>
      </c>
      <c r="C71" s="4" t="s">
        <v>3291</v>
      </c>
      <c r="D71" s="4" t="s">
        <v>1048</v>
      </c>
    </row>
    <row r="72" spans="1:5" ht="45.75" thickBot="1" x14ac:dyDescent="0.3">
      <c r="A72" s="4" t="s">
        <v>2664</v>
      </c>
      <c r="B72" s="4" t="s">
        <v>895</v>
      </c>
      <c r="C72" s="4" t="s">
        <v>3291</v>
      </c>
      <c r="D72" s="4" t="s">
        <v>896</v>
      </c>
      <c r="E72" s="73" t="s">
        <v>3299</v>
      </c>
    </row>
    <row r="73" spans="1:5" ht="30.75" thickBot="1" x14ac:dyDescent="0.3">
      <c r="A73" s="4" t="s">
        <v>2672</v>
      </c>
      <c r="B73" s="4" t="s">
        <v>993</v>
      </c>
      <c r="C73" s="4" t="s">
        <v>3288</v>
      </c>
      <c r="D73" s="4" t="s">
        <v>994</v>
      </c>
      <c r="E73" s="72" t="s">
        <v>3296</v>
      </c>
    </row>
    <row r="74" spans="1:5" ht="15.75" thickBot="1" x14ac:dyDescent="0.3">
      <c r="A74" s="4" t="s">
        <v>2711</v>
      </c>
      <c r="B74" s="4" t="s">
        <v>1386</v>
      </c>
      <c r="C74" s="4" t="s">
        <v>3292</v>
      </c>
      <c r="D74" s="4" t="s">
        <v>1387</v>
      </c>
    </row>
    <row r="75" spans="1:5" ht="15.75" thickBot="1" x14ac:dyDescent="0.3">
      <c r="A75" s="4" t="s">
        <v>2699</v>
      </c>
      <c r="B75" s="4" t="s">
        <v>1238</v>
      </c>
      <c r="C75" s="4" t="s">
        <v>3293</v>
      </c>
      <c r="D75" s="4" t="s">
        <v>1239</v>
      </c>
    </row>
    <row r="76" spans="1:5" ht="15.75" thickBot="1" x14ac:dyDescent="0.3">
      <c r="A76" s="4" t="s">
        <v>2708</v>
      </c>
      <c r="B76" s="4" t="s">
        <v>1346</v>
      </c>
      <c r="C76" s="4"/>
      <c r="D76" s="4" t="s">
        <v>1347</v>
      </c>
    </row>
    <row r="77" spans="1:5" ht="409.6" thickBot="1" x14ac:dyDescent="0.3">
      <c r="A77" s="4" t="s">
        <v>2659</v>
      </c>
      <c r="B77" s="4" t="s">
        <v>840</v>
      </c>
      <c r="C77" s="4" t="s">
        <v>3302</v>
      </c>
      <c r="D77" s="4" t="s">
        <v>841</v>
      </c>
      <c r="E77" s="71" t="s">
        <v>3297</v>
      </c>
    </row>
    <row r="78" spans="1:5" ht="60.75" thickBot="1" x14ac:dyDescent="0.3">
      <c r="A78" s="4" t="s">
        <v>2701</v>
      </c>
      <c r="B78" s="4" t="s">
        <v>1262</v>
      </c>
      <c r="C78" s="4" t="s">
        <v>3292</v>
      </c>
      <c r="D78" s="4" t="s">
        <v>1263</v>
      </c>
      <c r="E78" s="73" t="s">
        <v>3295</v>
      </c>
    </row>
    <row r="79" spans="1:5" ht="30.75" thickBot="1" x14ac:dyDescent="0.3">
      <c r="A79" s="4" t="s">
        <v>2696</v>
      </c>
      <c r="B79" s="4" t="s">
        <v>1201</v>
      </c>
      <c r="C79" s="4" t="s">
        <v>3292</v>
      </c>
      <c r="D79" s="4" t="s">
        <v>1202</v>
      </c>
      <c r="E79" s="73" t="s">
        <v>3295</v>
      </c>
    </row>
    <row r="80" spans="1:5" ht="30.75" thickBot="1" x14ac:dyDescent="0.3">
      <c r="A80" s="4" t="s">
        <v>2654</v>
      </c>
      <c r="B80" s="4" t="s">
        <v>759</v>
      </c>
      <c r="C80" s="4" t="s">
        <v>3293</v>
      </c>
      <c r="D80" s="4" t="s">
        <v>778</v>
      </c>
    </row>
    <row r="81" spans="1:5" ht="30.75" thickBot="1" x14ac:dyDescent="0.3">
      <c r="A81" s="4" t="s">
        <v>2697</v>
      </c>
      <c r="B81" s="4" t="s">
        <v>1214</v>
      </c>
      <c r="C81" s="4" t="s">
        <v>3293</v>
      </c>
      <c r="D81" s="4" t="s">
        <v>1215</v>
      </c>
      <c r="E81" s="73" t="s">
        <v>3295</v>
      </c>
    </row>
    <row r="82" spans="1:5" ht="15.75" thickBot="1" x14ac:dyDescent="0.3">
      <c r="A82" s="4" t="s">
        <v>2687</v>
      </c>
      <c r="B82" s="4" t="s">
        <v>1130</v>
      </c>
      <c r="C82" s="4" t="s">
        <v>3291</v>
      </c>
      <c r="D82" s="4" t="s">
        <v>1131</v>
      </c>
    </row>
    <row r="83" spans="1:5" ht="15.75" thickBot="1" x14ac:dyDescent="0.3">
      <c r="A83" s="4" t="s">
        <v>2691</v>
      </c>
      <c r="B83" s="4" t="s">
        <v>1156</v>
      </c>
      <c r="C83" s="4" t="s">
        <v>3291</v>
      </c>
      <c r="D83" s="4" t="s">
        <v>1157</v>
      </c>
      <c r="E83" s="59" t="s">
        <v>3191</v>
      </c>
    </row>
    <row r="84" spans="1:5" ht="15.75" thickBot="1" x14ac:dyDescent="0.3">
      <c r="A84" s="4" t="s">
        <v>2656</v>
      </c>
      <c r="B84" s="4" t="s">
        <v>803</v>
      </c>
      <c r="C84" s="4" t="s">
        <v>3292</v>
      </c>
      <c r="D84" s="4" t="s">
        <v>804</v>
      </c>
    </row>
    <row r="85" spans="1:5" ht="15.75" thickBot="1" x14ac:dyDescent="0.3">
      <c r="A85" s="4" t="s">
        <v>2668</v>
      </c>
      <c r="B85" s="4" t="s">
        <v>947</v>
      </c>
      <c r="C85" s="4" t="s">
        <v>3292</v>
      </c>
      <c r="D85" s="4" t="s">
        <v>948</v>
      </c>
    </row>
    <row r="86" spans="1:5" ht="45.75" thickBot="1" x14ac:dyDescent="0.3">
      <c r="A86" s="4" t="s">
        <v>2657</v>
      </c>
      <c r="B86" s="4" t="s">
        <v>814</v>
      </c>
      <c r="C86" s="4" t="s">
        <v>3292</v>
      </c>
      <c r="D86" s="4" t="s">
        <v>815</v>
      </c>
    </row>
    <row r="87" spans="1:5" ht="15.75" thickBot="1" x14ac:dyDescent="0.3">
      <c r="A87" s="4" t="s">
        <v>2692</v>
      </c>
      <c r="B87" s="4" t="s">
        <v>1169</v>
      </c>
      <c r="C87" s="4"/>
      <c r="D87" s="4" t="s">
        <v>1170</v>
      </c>
    </row>
    <row r="88" spans="1:5" ht="15.75" thickBot="1" x14ac:dyDescent="0.3">
      <c r="A88" s="4" t="s">
        <v>2681</v>
      </c>
      <c r="B88" s="4" t="s">
        <v>1076</v>
      </c>
      <c r="C88" s="4" t="s">
        <v>3191</v>
      </c>
      <c r="D88" s="4" t="s">
        <v>1077</v>
      </c>
    </row>
    <row r="89" spans="1:5" ht="15.75" thickBot="1" x14ac:dyDescent="0.3">
      <c r="A89" s="4" t="s">
        <v>2658</v>
      </c>
      <c r="B89" s="4" t="s">
        <v>828</v>
      </c>
      <c r="C89" s="4" t="s">
        <v>3291</v>
      </c>
      <c r="D89" s="4" t="s">
        <v>829</v>
      </c>
    </row>
    <row r="90" spans="1:5" ht="15.75" thickBot="1" x14ac:dyDescent="0.3">
      <c r="A90" s="4" t="s">
        <v>2700</v>
      </c>
      <c r="B90" s="4" t="s">
        <v>1251</v>
      </c>
      <c r="C90" s="4" t="s">
        <v>3292</v>
      </c>
      <c r="D90" s="4" t="s">
        <v>85</v>
      </c>
    </row>
    <row r="91" spans="1:5" ht="15.75" thickBot="1" x14ac:dyDescent="0.3">
      <c r="A91" s="4" t="s">
        <v>2705</v>
      </c>
      <c r="B91" s="4" t="s">
        <v>1307</v>
      </c>
      <c r="C91" s="4" t="s">
        <v>3292</v>
      </c>
      <c r="D91" s="4" t="s">
        <v>1308</v>
      </c>
    </row>
    <row r="92" spans="1:5" ht="30.75" thickBot="1" x14ac:dyDescent="0.3">
      <c r="A92" s="4" t="s">
        <v>2669</v>
      </c>
      <c r="B92" s="4" t="s">
        <v>961</v>
      </c>
      <c r="C92" s="4" t="s">
        <v>3291</v>
      </c>
      <c r="D92" s="4" t="s">
        <v>962</v>
      </c>
    </row>
    <row r="93" spans="1:5" ht="30.75" thickBot="1" x14ac:dyDescent="0.3">
      <c r="A93" s="4" t="s">
        <v>2667</v>
      </c>
      <c r="B93" s="4" t="s">
        <v>934</v>
      </c>
      <c r="C93" s="4" t="s">
        <v>3292</v>
      </c>
      <c r="D93" s="4" t="s">
        <v>935</v>
      </c>
      <c r="E93" s="73" t="s">
        <v>3296</v>
      </c>
    </row>
    <row r="94" spans="1:5" ht="15.75" thickBot="1" x14ac:dyDescent="0.3">
      <c r="A94" s="4" t="s">
        <v>2671</v>
      </c>
      <c r="B94" s="4" t="s">
        <v>982</v>
      </c>
      <c r="C94" s="4" t="s">
        <v>3293</v>
      </c>
      <c r="D94" s="4" t="s">
        <v>983</v>
      </c>
    </row>
    <row r="95" spans="1:5" ht="30.75" thickBot="1" x14ac:dyDescent="0.3">
      <c r="A95" s="4" t="s">
        <v>2661</v>
      </c>
      <c r="B95" s="4" t="s">
        <v>868</v>
      </c>
      <c r="C95" s="4" t="s">
        <v>3293</v>
      </c>
      <c r="D95" s="4" t="s">
        <v>869</v>
      </c>
      <c r="E95" s="73" t="s">
        <v>3191</v>
      </c>
    </row>
    <row r="96" spans="1:5" ht="75.75" thickBot="1" x14ac:dyDescent="0.3">
      <c r="A96" s="4" t="s">
        <v>2678</v>
      </c>
      <c r="B96" s="4" t="s">
        <v>1061</v>
      </c>
      <c r="C96" s="4" t="s">
        <v>3293</v>
      </c>
      <c r="D96" s="4" t="s">
        <v>1062</v>
      </c>
    </row>
    <row r="97" spans="1:5" ht="30.75" thickBot="1" x14ac:dyDescent="0.3">
      <c r="A97" s="4" t="s">
        <v>2675</v>
      </c>
      <c r="B97" s="4" t="s">
        <v>1022</v>
      </c>
      <c r="C97" s="4" t="s">
        <v>3292</v>
      </c>
      <c r="D97" s="4" t="s">
        <v>1023</v>
      </c>
      <c r="E97" s="73" t="s">
        <v>3191</v>
      </c>
    </row>
    <row r="98" spans="1:5" ht="15.75" thickBot="1" x14ac:dyDescent="0.3">
      <c r="A98" s="4" t="s">
        <v>2710</v>
      </c>
      <c r="B98" s="4" t="s">
        <v>1373</v>
      </c>
      <c r="C98" s="4"/>
      <c r="D98" s="4" t="s">
        <v>1374</v>
      </c>
    </row>
    <row r="99" spans="1:5" ht="60.75" thickBot="1" x14ac:dyDescent="0.3">
      <c r="A99" s="4" t="s">
        <v>2694</v>
      </c>
      <c r="B99" s="4" t="s">
        <v>1186</v>
      </c>
      <c r="C99" s="4" t="s">
        <v>3292</v>
      </c>
      <c r="D99" s="4" t="s">
        <v>1187</v>
      </c>
    </row>
    <row r="100" spans="1:5" ht="15.75" thickBot="1" x14ac:dyDescent="0.3">
      <c r="A100" s="4" t="s">
        <v>2670</v>
      </c>
      <c r="B100" s="4" t="s">
        <v>974</v>
      </c>
      <c r="C100" s="4" t="s">
        <v>3293</v>
      </c>
      <c r="D100" s="4" t="s">
        <v>975</v>
      </c>
    </row>
    <row r="101" spans="1:5" ht="15.75" thickBot="1" x14ac:dyDescent="0.3">
      <c r="A101" s="4" t="s">
        <v>2665</v>
      </c>
      <c r="B101" s="4" t="s">
        <v>908</v>
      </c>
      <c r="C101" s="4" t="s">
        <v>3291</v>
      </c>
      <c r="D101" s="4" t="s">
        <v>909</v>
      </c>
    </row>
    <row r="102" spans="1:5" ht="30.75" thickBot="1" x14ac:dyDescent="0.3">
      <c r="A102" s="4" t="s">
        <v>2662</v>
      </c>
      <c r="B102" s="4" t="s">
        <v>880</v>
      </c>
      <c r="C102" s="4" t="s">
        <v>3291</v>
      </c>
      <c r="D102" s="4" t="s">
        <v>881</v>
      </c>
    </row>
    <row r="103" spans="1:5" ht="15.75" thickBot="1" x14ac:dyDescent="0.3">
      <c r="A103" s="4" t="s">
        <v>2666</v>
      </c>
      <c r="B103" s="4" t="s">
        <v>920</v>
      </c>
      <c r="C103" s="4"/>
      <c r="D103" s="4" t="s">
        <v>921</v>
      </c>
    </row>
    <row r="104" spans="1:5" ht="15.75" thickBot="1" x14ac:dyDescent="0.3">
      <c r="A104" s="4" t="s">
        <v>2712</v>
      </c>
      <c r="B104" s="4" t="s">
        <v>1398</v>
      </c>
      <c r="C104" s="4"/>
      <c r="D104" s="4" t="s">
        <v>85</v>
      </c>
    </row>
    <row r="105" spans="1:5" ht="30.75" thickBot="1" x14ac:dyDescent="0.3">
      <c r="A105" s="4" t="s">
        <v>2709</v>
      </c>
      <c r="B105" s="4" t="s">
        <v>1359</v>
      </c>
      <c r="C105" s="4" t="s">
        <v>3292</v>
      </c>
      <c r="D105" s="4" t="s">
        <v>1360</v>
      </c>
      <c r="E105" s="73" t="s">
        <v>3191</v>
      </c>
    </row>
    <row r="106" spans="1:5" ht="15.75" thickBot="1" x14ac:dyDescent="0.3">
      <c r="A106" s="4" t="s">
        <v>2698</v>
      </c>
      <c r="B106" s="4" t="s">
        <v>1226</v>
      </c>
      <c r="C106" s="4"/>
      <c r="D106" s="4" t="s">
        <v>549</v>
      </c>
    </row>
    <row r="107" spans="1:5" ht="30.75" thickBot="1" x14ac:dyDescent="0.3">
      <c r="A107" s="44" t="s">
        <v>2751</v>
      </c>
      <c r="B107" s="22" t="s">
        <v>1517</v>
      </c>
      <c r="C107" s="4" t="s">
        <v>3293</v>
      </c>
      <c r="D107" s="22" t="s">
        <v>1486</v>
      </c>
      <c r="E107" t="s">
        <v>3300</v>
      </c>
    </row>
    <row r="108" spans="1:5" ht="30.75" thickBot="1" x14ac:dyDescent="0.3">
      <c r="A108" s="44" t="s">
        <v>2784</v>
      </c>
      <c r="B108" s="22" t="s">
        <v>1676</v>
      </c>
      <c r="C108" s="4" t="s">
        <v>3293</v>
      </c>
      <c r="D108" s="22" t="s">
        <v>1997</v>
      </c>
    </row>
    <row r="109" spans="1:5" ht="15.75" thickBot="1" x14ac:dyDescent="0.3">
      <c r="A109" s="44" t="s">
        <v>2716</v>
      </c>
      <c r="B109" s="22" t="s">
        <v>1448</v>
      </c>
      <c r="C109" s="22"/>
      <c r="D109" s="22" t="s">
        <v>1446</v>
      </c>
    </row>
    <row r="110" spans="1:5" ht="15.75" thickBot="1" x14ac:dyDescent="0.3">
      <c r="A110" s="44" t="s">
        <v>2760</v>
      </c>
      <c r="B110" s="22" t="s">
        <v>1787</v>
      </c>
      <c r="C110" s="22"/>
      <c r="D110" s="22" t="s">
        <v>85</v>
      </c>
    </row>
    <row r="111" spans="1:5" ht="45.75" thickBot="1" x14ac:dyDescent="0.3">
      <c r="A111" s="44" t="s">
        <v>2773</v>
      </c>
      <c r="B111" s="22" t="s">
        <v>1907</v>
      </c>
      <c r="C111" s="4" t="s">
        <v>3293</v>
      </c>
      <c r="D111" s="22" t="s">
        <v>1908</v>
      </c>
      <c r="E111" t="s">
        <v>3300</v>
      </c>
    </row>
    <row r="112" spans="1:5" ht="60.75" thickBot="1" x14ac:dyDescent="0.3">
      <c r="A112" s="44" t="s">
        <v>2786</v>
      </c>
      <c r="B112" s="22" t="s">
        <v>1907</v>
      </c>
      <c r="C112" s="4" t="s">
        <v>3293</v>
      </c>
      <c r="D112" s="22" t="s">
        <v>1525</v>
      </c>
      <c r="E112" t="s">
        <v>3300</v>
      </c>
    </row>
    <row r="113" spans="1:4" ht="15.75" thickBot="1" x14ac:dyDescent="0.3">
      <c r="A113" s="44" t="s">
        <v>2774</v>
      </c>
      <c r="B113" s="22" t="s">
        <v>1917</v>
      </c>
      <c r="C113" s="22"/>
      <c r="D113" s="22" t="s">
        <v>1918</v>
      </c>
    </row>
    <row r="114" spans="1:4" ht="45.75" thickBot="1" x14ac:dyDescent="0.3">
      <c r="A114" s="44" t="s">
        <v>2777</v>
      </c>
      <c r="B114" s="22" t="s">
        <v>1946</v>
      </c>
      <c r="C114" s="4" t="s">
        <v>3292</v>
      </c>
      <c r="D114" s="22" t="s">
        <v>1947</v>
      </c>
    </row>
    <row r="115" spans="1:4" ht="45.75" thickBot="1" x14ac:dyDescent="0.3">
      <c r="A115" s="44" t="s">
        <v>2772</v>
      </c>
      <c r="B115" s="22" t="s">
        <v>1894</v>
      </c>
      <c r="C115" s="4" t="s">
        <v>3292</v>
      </c>
      <c r="D115" s="22" t="s">
        <v>1895</v>
      </c>
    </row>
    <row r="116" spans="1:4" ht="15.75" thickBot="1" x14ac:dyDescent="0.3">
      <c r="A116" s="44" t="s">
        <v>2739</v>
      </c>
      <c r="B116" s="22" t="s">
        <v>1626</v>
      </c>
      <c r="C116" s="22"/>
      <c r="D116" s="22" t="s">
        <v>1627</v>
      </c>
    </row>
    <row r="117" spans="1:4" ht="45.75" thickBot="1" x14ac:dyDescent="0.3">
      <c r="A117" s="44" t="s">
        <v>2776</v>
      </c>
      <c r="B117" s="22" t="s">
        <v>1935</v>
      </c>
      <c r="C117" s="4" t="s">
        <v>3292</v>
      </c>
      <c r="D117" s="22" t="s">
        <v>1936</v>
      </c>
    </row>
    <row r="118" spans="1:4" ht="15.75" thickBot="1" x14ac:dyDescent="0.3">
      <c r="A118" s="44" t="s">
        <v>2762</v>
      </c>
      <c r="B118" s="22" t="s">
        <v>64</v>
      </c>
      <c r="C118" s="22"/>
      <c r="D118" s="22" t="s">
        <v>1802</v>
      </c>
    </row>
    <row r="119" spans="1:4" ht="15.75" thickBot="1" x14ac:dyDescent="0.3">
      <c r="A119" s="44" t="s">
        <v>2748</v>
      </c>
      <c r="B119" s="22" t="s">
        <v>92</v>
      </c>
      <c r="C119" s="22"/>
      <c r="D119" s="22" t="s">
        <v>1683</v>
      </c>
    </row>
    <row r="120" spans="1:4" ht="45.75" thickBot="1" x14ac:dyDescent="0.3">
      <c r="A120" s="44" t="s">
        <v>2752</v>
      </c>
      <c r="B120" s="22" t="s">
        <v>1713</v>
      </c>
      <c r="C120" s="4" t="s">
        <v>3292</v>
      </c>
      <c r="D120" s="22" t="s">
        <v>1714</v>
      </c>
    </row>
    <row r="121" spans="1:4" ht="15.75" thickBot="1" x14ac:dyDescent="0.3">
      <c r="A121" s="44" t="s">
        <v>2737</v>
      </c>
      <c r="B121" s="22" t="s">
        <v>1605</v>
      </c>
      <c r="C121" s="22"/>
      <c r="D121" s="22" t="s">
        <v>1606</v>
      </c>
    </row>
    <row r="122" spans="1:4" ht="30.75" thickBot="1" x14ac:dyDescent="0.3">
      <c r="A122" s="44" t="s">
        <v>2724</v>
      </c>
      <c r="B122" s="22" t="s">
        <v>1517</v>
      </c>
      <c r="C122" s="4" t="s">
        <v>3293</v>
      </c>
      <c r="D122" s="22" t="s">
        <v>1486</v>
      </c>
    </row>
    <row r="123" spans="1:4" ht="15.75" thickBot="1" x14ac:dyDescent="0.3">
      <c r="A123" s="44" t="s">
        <v>2775</v>
      </c>
      <c r="B123" s="22" t="s">
        <v>1929</v>
      </c>
      <c r="C123" s="22"/>
      <c r="D123" s="22" t="s">
        <v>1930</v>
      </c>
    </row>
    <row r="124" spans="1:4" ht="15.75" thickBot="1" x14ac:dyDescent="0.3">
      <c r="A124" s="44" t="s">
        <v>2746</v>
      </c>
      <c r="B124" s="22" t="s">
        <v>1601</v>
      </c>
      <c r="C124" s="22"/>
      <c r="D124" s="22" t="s">
        <v>1601</v>
      </c>
    </row>
    <row r="125" spans="1:4" ht="15.75" thickBot="1" x14ac:dyDescent="0.3">
      <c r="A125" s="44" t="s">
        <v>2728</v>
      </c>
      <c r="B125" s="22" t="s">
        <v>1539</v>
      </c>
      <c r="C125" s="22"/>
      <c r="D125" s="22" t="s">
        <v>1539</v>
      </c>
    </row>
    <row r="126" spans="1:4" ht="15.75" thickBot="1" x14ac:dyDescent="0.3">
      <c r="A126" s="44" t="s">
        <v>2719</v>
      </c>
      <c r="B126" s="22" t="s">
        <v>1475</v>
      </c>
      <c r="C126" s="22"/>
      <c r="D126" s="22" t="s">
        <v>1476</v>
      </c>
    </row>
    <row r="127" spans="1:4" ht="75.75" thickBot="1" x14ac:dyDescent="0.3">
      <c r="A127" s="44" t="s">
        <v>2742</v>
      </c>
      <c r="B127" s="22" t="s">
        <v>1642</v>
      </c>
      <c r="C127" s="4" t="s">
        <v>3293</v>
      </c>
      <c r="D127" s="22" t="s">
        <v>1525</v>
      </c>
    </row>
    <row r="128" spans="1:4" ht="15.75" thickBot="1" x14ac:dyDescent="0.3">
      <c r="A128" s="44" t="s">
        <v>2763</v>
      </c>
      <c r="B128" s="22" t="s">
        <v>1811</v>
      </c>
      <c r="C128" s="22"/>
      <c r="D128" s="22" t="s">
        <v>1812</v>
      </c>
    </row>
    <row r="129" spans="1:5" ht="15.75" thickBot="1" x14ac:dyDescent="0.3">
      <c r="A129" s="44" t="s">
        <v>2738</v>
      </c>
      <c r="B129" s="22" t="s">
        <v>1616</v>
      </c>
      <c r="C129" s="22"/>
      <c r="D129" s="22" t="s">
        <v>1617</v>
      </c>
    </row>
    <row r="130" spans="1:5" ht="409.6" thickBot="1" x14ac:dyDescent="0.3">
      <c r="A130" s="44" t="s">
        <v>2771</v>
      </c>
      <c r="B130" s="22" t="s">
        <v>1880</v>
      </c>
      <c r="C130" s="4" t="s">
        <v>3293</v>
      </c>
      <c r="D130" s="22" t="s">
        <v>1881</v>
      </c>
      <c r="E130" t="s">
        <v>3298</v>
      </c>
    </row>
    <row r="131" spans="1:5" ht="90.75" thickBot="1" x14ac:dyDescent="0.3">
      <c r="A131" s="44" t="s">
        <v>2785</v>
      </c>
      <c r="B131" s="22" t="s">
        <v>1796</v>
      </c>
      <c r="C131" s="4" t="s">
        <v>3293</v>
      </c>
      <c r="D131" s="22" t="s">
        <v>1732</v>
      </c>
    </row>
    <row r="132" spans="1:5" ht="15.75" thickBot="1" x14ac:dyDescent="0.3">
      <c r="A132" s="44" t="s">
        <v>2718</v>
      </c>
      <c r="B132" s="22" t="s">
        <v>1466</v>
      </c>
      <c r="C132" s="4" t="s">
        <v>3292</v>
      </c>
      <c r="D132" s="22" t="s">
        <v>1467</v>
      </c>
    </row>
    <row r="133" spans="1:5" ht="15.75" thickBot="1" x14ac:dyDescent="0.3">
      <c r="A133" s="44" t="s">
        <v>2740</v>
      </c>
      <c r="B133" s="22" t="s">
        <v>1636</v>
      </c>
      <c r="C133" s="22"/>
      <c r="D133" s="22" t="s">
        <v>1637</v>
      </c>
    </row>
    <row r="134" spans="1:5" ht="75.75" thickBot="1" x14ac:dyDescent="0.3">
      <c r="A134" s="44" t="s">
        <v>2759</v>
      </c>
      <c r="B134" s="22" t="s">
        <v>1777</v>
      </c>
      <c r="C134" s="22" t="s">
        <v>3291</v>
      </c>
      <c r="D134" s="22" t="s">
        <v>1778</v>
      </c>
    </row>
    <row r="135" spans="1:5" ht="120.75" thickBot="1" x14ac:dyDescent="0.3">
      <c r="A135" s="44" t="s">
        <v>2778</v>
      </c>
      <c r="B135" s="22" t="s">
        <v>1960</v>
      </c>
      <c r="C135" s="22" t="s">
        <v>3291</v>
      </c>
      <c r="D135" s="22" t="s">
        <v>1961</v>
      </c>
    </row>
    <row r="136" spans="1:5" ht="120.75" thickBot="1" x14ac:dyDescent="0.3">
      <c r="A136" s="44" t="s">
        <v>2758</v>
      </c>
      <c r="B136" s="22" t="s">
        <v>1764</v>
      </c>
      <c r="C136" s="4" t="s">
        <v>3293</v>
      </c>
      <c r="D136" s="22" t="s">
        <v>1765</v>
      </c>
    </row>
    <row r="137" spans="1:5" ht="15.75" thickBot="1" x14ac:dyDescent="0.3">
      <c r="A137" s="44" t="s">
        <v>2769</v>
      </c>
      <c r="B137" s="22" t="s">
        <v>1867</v>
      </c>
      <c r="C137" s="4" t="s">
        <v>3292</v>
      </c>
      <c r="D137" s="22" t="s">
        <v>301</v>
      </c>
    </row>
    <row r="138" spans="1:5" ht="150.75" thickBot="1" x14ac:dyDescent="0.3">
      <c r="A138" s="44" t="s">
        <v>2744</v>
      </c>
      <c r="B138" s="22" t="s">
        <v>1655</v>
      </c>
      <c r="C138" s="4" t="s">
        <v>3293</v>
      </c>
      <c r="D138" s="22" t="s">
        <v>1656</v>
      </c>
    </row>
    <row r="139" spans="1:5" ht="150.75" thickBot="1" x14ac:dyDescent="0.3">
      <c r="A139" s="44" t="s">
        <v>2767</v>
      </c>
      <c r="B139" s="22" t="s">
        <v>1655</v>
      </c>
      <c r="C139" s="4" t="s">
        <v>3293</v>
      </c>
      <c r="D139" s="22" t="s">
        <v>1841</v>
      </c>
    </row>
    <row r="140" spans="1:5" ht="60.75" thickBot="1" x14ac:dyDescent="0.3">
      <c r="A140" s="44" t="s">
        <v>2735</v>
      </c>
      <c r="B140" s="22" t="s">
        <v>1446</v>
      </c>
      <c r="C140" s="22"/>
      <c r="D140" s="22" t="s">
        <v>1586</v>
      </c>
    </row>
    <row r="141" spans="1:5" ht="165.75" thickBot="1" x14ac:dyDescent="0.3">
      <c r="A141" s="44" t="s">
        <v>2768</v>
      </c>
      <c r="B141" s="22" t="s">
        <v>1853</v>
      </c>
      <c r="C141" s="4" t="s">
        <v>3292</v>
      </c>
      <c r="D141" s="22" t="s">
        <v>1854</v>
      </c>
    </row>
    <row r="142" spans="1:5" ht="30.75" thickBot="1" x14ac:dyDescent="0.3">
      <c r="A142" s="44" t="s">
        <v>2729</v>
      </c>
      <c r="B142" s="22" t="s">
        <v>1517</v>
      </c>
      <c r="C142" s="4" t="s">
        <v>3293</v>
      </c>
      <c r="D142" s="22" t="s">
        <v>1486</v>
      </c>
    </row>
    <row r="143" spans="1:5" ht="30.75" thickBot="1" x14ac:dyDescent="0.3">
      <c r="A143" s="44" t="s">
        <v>2733</v>
      </c>
      <c r="B143" s="22" t="s">
        <v>1517</v>
      </c>
      <c r="C143" s="4" t="s">
        <v>3293</v>
      </c>
      <c r="D143" s="22" t="s">
        <v>1486</v>
      </c>
    </row>
    <row r="144" spans="1:5" ht="75.75" thickBot="1" x14ac:dyDescent="0.3">
      <c r="A144" s="44" t="s">
        <v>2757</v>
      </c>
      <c r="B144" s="22" t="s">
        <v>1642</v>
      </c>
      <c r="C144" s="4" t="s">
        <v>3293</v>
      </c>
      <c r="D144" s="22" t="s">
        <v>1732</v>
      </c>
    </row>
    <row r="145" spans="1:5" ht="15.75" thickBot="1" x14ac:dyDescent="0.3">
      <c r="A145" s="44" t="s">
        <v>2770</v>
      </c>
      <c r="B145" s="22" t="s">
        <v>631</v>
      </c>
      <c r="C145" s="22"/>
      <c r="D145" s="22" t="s">
        <v>631</v>
      </c>
    </row>
    <row r="146" spans="1:5" ht="15.75" thickBot="1" x14ac:dyDescent="0.3">
      <c r="A146" s="44" t="s">
        <v>2736</v>
      </c>
      <c r="B146" s="22" t="s">
        <v>64</v>
      </c>
      <c r="C146" s="22"/>
      <c r="D146" s="22" t="s">
        <v>1596</v>
      </c>
    </row>
    <row r="147" spans="1:5" ht="60.75" thickBot="1" x14ac:dyDescent="0.3">
      <c r="A147" s="44" t="s">
        <v>2756</v>
      </c>
      <c r="B147" s="22" t="s">
        <v>1747</v>
      </c>
      <c r="C147" s="4" t="s">
        <v>3293</v>
      </c>
      <c r="D147" s="22" t="s">
        <v>45</v>
      </c>
    </row>
    <row r="148" spans="1:5" ht="15.75" thickBot="1" x14ac:dyDescent="0.3">
      <c r="A148" s="44" t="s">
        <v>2730</v>
      </c>
      <c r="B148" s="22" t="s">
        <v>1554</v>
      </c>
      <c r="C148" s="22"/>
      <c r="D148" s="22" t="s">
        <v>1555</v>
      </c>
    </row>
    <row r="149" spans="1:5" ht="15.75" thickBot="1" x14ac:dyDescent="0.3">
      <c r="A149" s="44" t="s">
        <v>2749</v>
      </c>
      <c r="B149" s="22" t="s">
        <v>1692</v>
      </c>
      <c r="C149" s="4" t="s">
        <v>3293</v>
      </c>
      <c r="D149" s="22" t="s">
        <v>1693</v>
      </c>
    </row>
    <row r="150" spans="1:5" ht="15.75" thickBot="1" x14ac:dyDescent="0.3">
      <c r="A150" s="44" t="s">
        <v>2765</v>
      </c>
      <c r="B150" s="22" t="s">
        <v>1822</v>
      </c>
      <c r="C150" s="22"/>
      <c r="D150" s="22" t="s">
        <v>63</v>
      </c>
    </row>
    <row r="151" spans="1:5" ht="15.75" thickBot="1" x14ac:dyDescent="0.3">
      <c r="A151" s="44" t="s">
        <v>2780</v>
      </c>
      <c r="B151" s="22" t="s">
        <v>1976</v>
      </c>
      <c r="C151" s="22" t="s">
        <v>3191</v>
      </c>
      <c r="D151" s="22" t="s">
        <v>1144</v>
      </c>
    </row>
    <row r="152" spans="1:5" ht="30.75" thickBot="1" x14ac:dyDescent="0.3">
      <c r="A152" s="44" t="s">
        <v>2747</v>
      </c>
      <c r="B152" s="22" t="s">
        <v>1676</v>
      </c>
      <c r="C152" s="4" t="s">
        <v>3293</v>
      </c>
      <c r="D152" s="22" t="s">
        <v>1677</v>
      </c>
      <c r="E152" t="s">
        <v>3297</v>
      </c>
    </row>
    <row r="153" spans="1:5" ht="30.75" thickBot="1" x14ac:dyDescent="0.3">
      <c r="A153" s="44" t="s">
        <v>2734</v>
      </c>
      <c r="B153" s="22" t="s">
        <v>1485</v>
      </c>
      <c r="C153" s="4" t="s">
        <v>3291</v>
      </c>
      <c r="D153" s="22" t="s">
        <v>1577</v>
      </c>
      <c r="E153" t="s">
        <v>3297</v>
      </c>
    </row>
    <row r="154" spans="1:5" ht="15.75" thickBot="1" x14ac:dyDescent="0.3">
      <c r="A154" s="44" t="s">
        <v>2781</v>
      </c>
      <c r="B154" s="22" t="s">
        <v>1984</v>
      </c>
      <c r="C154" s="22"/>
      <c r="D154" s="22" t="s">
        <v>63</v>
      </c>
    </row>
    <row r="155" spans="1:5" ht="15.75" thickBot="1" x14ac:dyDescent="0.3">
      <c r="A155" s="44" t="s">
        <v>2722</v>
      </c>
      <c r="B155" s="22" t="s">
        <v>1503</v>
      </c>
      <c r="C155" s="22"/>
      <c r="D155" s="22" t="s">
        <v>1504</v>
      </c>
    </row>
    <row r="156" spans="1:5" ht="15.75" thickBot="1" x14ac:dyDescent="0.3">
      <c r="A156" s="44" t="s">
        <v>2779</v>
      </c>
      <c r="B156" s="22" t="s">
        <v>304</v>
      </c>
      <c r="C156" s="22"/>
      <c r="D156" s="22" t="s">
        <v>304</v>
      </c>
    </row>
    <row r="157" spans="1:5" ht="15.75" thickBot="1" x14ac:dyDescent="0.3">
      <c r="A157" s="44" t="s">
        <v>2741</v>
      </c>
      <c r="B157" s="22" t="s">
        <v>1562</v>
      </c>
      <c r="C157" s="22" t="s">
        <v>3191</v>
      </c>
      <c r="D157" s="22" t="s">
        <v>63</v>
      </c>
    </row>
    <row r="158" spans="1:5" ht="15.75" thickBot="1" x14ac:dyDescent="0.3">
      <c r="A158" s="44" t="s">
        <v>2727</v>
      </c>
      <c r="B158" s="22" t="s">
        <v>64</v>
      </c>
      <c r="C158" s="22"/>
      <c r="D158" s="22" t="s">
        <v>1538</v>
      </c>
    </row>
    <row r="159" spans="1:5" ht="15.75" thickBot="1" x14ac:dyDescent="0.3">
      <c r="A159" s="44" t="s">
        <v>2732</v>
      </c>
      <c r="B159" s="22" t="s">
        <v>1563</v>
      </c>
      <c r="C159" s="22" t="s">
        <v>3191</v>
      </c>
      <c r="D159" s="22" t="s">
        <v>63</v>
      </c>
    </row>
    <row r="160" spans="1:5" ht="15.75" thickBot="1" x14ac:dyDescent="0.3">
      <c r="A160" s="44" t="s">
        <v>2783</v>
      </c>
      <c r="B160" s="22" t="s">
        <v>64</v>
      </c>
      <c r="C160" s="22"/>
      <c r="D160" s="22" t="s">
        <v>63</v>
      </c>
    </row>
    <row r="161" spans="1:5" ht="15.75" thickBot="1" x14ac:dyDescent="0.3">
      <c r="A161" s="44" t="s">
        <v>2745</v>
      </c>
      <c r="B161" s="22" t="s">
        <v>1665</v>
      </c>
      <c r="C161" s="4" t="s">
        <v>3292</v>
      </c>
      <c r="D161" s="22" t="s">
        <v>63</v>
      </c>
    </row>
    <row r="162" spans="1:5" ht="30.75" thickBot="1" x14ac:dyDescent="0.3">
      <c r="A162" s="44" t="s">
        <v>2720</v>
      </c>
      <c r="B162" s="22" t="s">
        <v>1485</v>
      </c>
      <c r="C162" s="4" t="s">
        <v>3291</v>
      </c>
      <c r="D162" s="22" t="s">
        <v>1486</v>
      </c>
      <c r="E162" t="s">
        <v>3297</v>
      </c>
    </row>
    <row r="163" spans="1:5" ht="60.75" thickBot="1" x14ac:dyDescent="0.3">
      <c r="A163" s="44" t="s">
        <v>2725</v>
      </c>
      <c r="B163" s="22" t="s">
        <v>1524</v>
      </c>
      <c r="C163" s="4" t="s">
        <v>3293</v>
      </c>
      <c r="D163" s="22" t="s">
        <v>1525</v>
      </c>
      <c r="E163" t="s">
        <v>3297</v>
      </c>
    </row>
    <row r="164" spans="1:5" ht="90.75" thickBot="1" x14ac:dyDescent="0.3">
      <c r="A164" s="44" t="s">
        <v>2754</v>
      </c>
      <c r="B164" s="22" t="s">
        <v>1731</v>
      </c>
      <c r="C164" s="4" t="s">
        <v>3293</v>
      </c>
      <c r="D164" s="22" t="s">
        <v>1732</v>
      </c>
      <c r="E164" t="s">
        <v>3297</v>
      </c>
    </row>
    <row r="165" spans="1:5" ht="90.75" thickBot="1" x14ac:dyDescent="0.3">
      <c r="A165" s="44" t="s">
        <v>2761</v>
      </c>
      <c r="B165" s="22" t="s">
        <v>1796</v>
      </c>
      <c r="C165" s="4" t="s">
        <v>3293</v>
      </c>
      <c r="D165" s="22" t="s">
        <v>1732</v>
      </c>
    </row>
    <row r="166" spans="1:5" ht="15.75" thickBot="1" x14ac:dyDescent="0.3">
      <c r="A166" s="44" t="s">
        <v>2717</v>
      </c>
      <c r="B166" s="22" t="s">
        <v>1457</v>
      </c>
      <c r="C166" s="4" t="s">
        <v>3293</v>
      </c>
      <c r="D166" s="22" t="s">
        <v>1458</v>
      </c>
    </row>
    <row r="167" spans="1:5" ht="15.75" thickBot="1" x14ac:dyDescent="0.3">
      <c r="A167" s="44" t="s">
        <v>2723</v>
      </c>
      <c r="B167" s="22" t="s">
        <v>1507</v>
      </c>
      <c r="C167" s="22"/>
      <c r="D167" s="22" t="s">
        <v>1508</v>
      </c>
    </row>
    <row r="168" spans="1:5" ht="15.75" thickBot="1" x14ac:dyDescent="0.3">
      <c r="A168" s="44" t="s">
        <v>2766</v>
      </c>
      <c r="B168" s="22" t="s">
        <v>1830</v>
      </c>
      <c r="C168" s="22"/>
      <c r="D168" s="22" t="s">
        <v>1831</v>
      </c>
    </row>
    <row r="169" spans="1:5" ht="15.75" thickBot="1" x14ac:dyDescent="0.3">
      <c r="A169" s="44" t="s">
        <v>2755</v>
      </c>
      <c r="B169" s="22" t="s">
        <v>64</v>
      </c>
      <c r="C169" s="22"/>
      <c r="D169" s="22" t="s">
        <v>1739</v>
      </c>
    </row>
    <row r="170" spans="1:5" ht="60.75" thickBot="1" x14ac:dyDescent="0.3">
      <c r="A170" s="5" t="s">
        <v>2841</v>
      </c>
      <c r="B170" s="4" t="s">
        <v>2288</v>
      </c>
      <c r="C170" s="4"/>
      <c r="D170" s="4" t="s">
        <v>2536</v>
      </c>
    </row>
    <row r="171" spans="1:5" ht="30.75" thickBot="1" x14ac:dyDescent="0.3">
      <c r="A171" s="5" t="s">
        <v>2838</v>
      </c>
      <c r="B171" s="4" t="s">
        <v>2509</v>
      </c>
      <c r="C171" s="4" t="s">
        <v>3289</v>
      </c>
      <c r="D171" s="4" t="s">
        <v>2512</v>
      </c>
    </row>
    <row r="172" spans="1:5" ht="45.75" thickBot="1" x14ac:dyDescent="0.3">
      <c r="A172" s="5" t="s">
        <v>2820</v>
      </c>
      <c r="B172" s="4" t="s">
        <v>2339</v>
      </c>
      <c r="C172" s="4" t="s">
        <v>3291</v>
      </c>
      <c r="D172" s="4" t="s">
        <v>2340</v>
      </c>
      <c r="E172" s="74" t="s">
        <v>3300</v>
      </c>
    </row>
    <row r="173" spans="1:5" ht="45.75" thickBot="1" x14ac:dyDescent="0.3">
      <c r="A173" s="5" t="s">
        <v>2796</v>
      </c>
      <c r="B173" s="4" t="s">
        <v>2042</v>
      </c>
      <c r="C173" s="4" t="s">
        <v>3191</v>
      </c>
      <c r="D173" s="4" t="s">
        <v>2043</v>
      </c>
      <c r="E173" s="74" t="s">
        <v>3296</v>
      </c>
    </row>
    <row r="174" spans="1:5" ht="30.75" thickBot="1" x14ac:dyDescent="0.3">
      <c r="A174" s="5" t="s">
        <v>2812</v>
      </c>
      <c r="B174" s="4" t="s">
        <v>2246</v>
      </c>
      <c r="C174" s="4" t="s">
        <v>3289</v>
      </c>
      <c r="D174" s="4" t="s">
        <v>2247</v>
      </c>
    </row>
    <row r="175" spans="1:5" ht="60.75" thickBot="1" x14ac:dyDescent="0.3">
      <c r="A175" s="5" t="s">
        <v>2811</v>
      </c>
      <c r="B175" s="4" t="s">
        <v>2232</v>
      </c>
      <c r="C175" s="4" t="s">
        <v>3289</v>
      </c>
      <c r="D175" s="4" t="s">
        <v>2233</v>
      </c>
    </row>
    <row r="176" spans="1:5" ht="15.75" thickBot="1" x14ac:dyDescent="0.3">
      <c r="A176" s="5" t="s">
        <v>2848</v>
      </c>
      <c r="B176" s="4" t="s">
        <v>2585</v>
      </c>
      <c r="C176" s="4"/>
      <c r="D176" s="4" t="s">
        <v>549</v>
      </c>
    </row>
    <row r="177" spans="1:5" ht="15.75" thickBot="1" x14ac:dyDescent="0.3">
      <c r="A177" s="5" t="s">
        <v>2831</v>
      </c>
      <c r="B177" s="4" t="s">
        <v>2453</v>
      </c>
      <c r="C177" s="4" t="s">
        <v>3191</v>
      </c>
      <c r="D177" s="4" t="s">
        <v>2454</v>
      </c>
    </row>
    <row r="178" spans="1:5" ht="15.75" thickBot="1" x14ac:dyDescent="0.3">
      <c r="A178" s="5" t="s">
        <v>2829</v>
      </c>
      <c r="B178" s="4" t="s">
        <v>2427</v>
      </c>
      <c r="C178" s="4"/>
      <c r="D178" s="4" t="s">
        <v>301</v>
      </c>
    </row>
    <row r="179" spans="1:5" ht="15.75" thickBot="1" x14ac:dyDescent="0.3">
      <c r="A179" s="5" t="s">
        <v>2828</v>
      </c>
      <c r="B179" s="4" t="s">
        <v>304</v>
      </c>
      <c r="C179" s="4"/>
      <c r="D179" s="4" t="s">
        <v>304</v>
      </c>
    </row>
    <row r="180" spans="1:5" ht="60.75" thickBot="1" x14ac:dyDescent="0.3">
      <c r="A180" s="5" t="s">
        <v>2807</v>
      </c>
      <c r="B180" s="4" t="s">
        <v>2180</v>
      </c>
      <c r="C180" s="4" t="s">
        <v>3289</v>
      </c>
      <c r="D180" s="4" t="s">
        <v>2181</v>
      </c>
      <c r="E180" s="74" t="s">
        <v>3191</v>
      </c>
    </row>
    <row r="181" spans="1:5" ht="15.75" thickBot="1" x14ac:dyDescent="0.3">
      <c r="A181" s="5" t="s">
        <v>2818</v>
      </c>
      <c r="B181" s="4" t="s">
        <v>2312</v>
      </c>
      <c r="C181" s="4" t="s">
        <v>3291</v>
      </c>
      <c r="D181" s="4" t="s">
        <v>2313</v>
      </c>
      <c r="E181" s="74" t="s">
        <v>3191</v>
      </c>
    </row>
    <row r="182" spans="1:5" ht="15.75" thickBot="1" x14ac:dyDescent="0.3">
      <c r="A182" s="5" t="s">
        <v>2797</v>
      </c>
      <c r="B182" s="4" t="s">
        <v>2056</v>
      </c>
      <c r="C182" s="4"/>
      <c r="D182" s="4" t="s">
        <v>2057</v>
      </c>
    </row>
    <row r="183" spans="1:5" ht="15.75" thickBot="1" x14ac:dyDescent="0.3">
      <c r="A183" s="5" t="s">
        <v>2824</v>
      </c>
      <c r="B183" s="4" t="s">
        <v>2391</v>
      </c>
      <c r="C183" s="4"/>
      <c r="D183" s="4" t="s">
        <v>1474</v>
      </c>
    </row>
    <row r="184" spans="1:5" ht="15.75" thickBot="1" x14ac:dyDescent="0.3">
      <c r="A184" s="5" t="s">
        <v>2825</v>
      </c>
      <c r="B184" s="4" t="s">
        <v>2391</v>
      </c>
      <c r="C184" s="4"/>
      <c r="D184" s="4" t="s">
        <v>2394</v>
      </c>
    </row>
    <row r="185" spans="1:5" ht="30.75" thickBot="1" x14ac:dyDescent="0.3">
      <c r="A185" s="5" t="s">
        <v>2837</v>
      </c>
      <c r="B185" s="4" t="s">
        <v>2509</v>
      </c>
      <c r="C185" s="4" t="s">
        <v>3289</v>
      </c>
      <c r="D185" s="4" t="s">
        <v>2510</v>
      </c>
    </row>
    <row r="186" spans="1:5" ht="15.75" thickBot="1" x14ac:dyDescent="0.3">
      <c r="A186" s="5" t="s">
        <v>2842</v>
      </c>
      <c r="B186" s="4" t="s">
        <v>64</v>
      </c>
      <c r="C186" s="4"/>
      <c r="D186" s="4" t="s">
        <v>85</v>
      </c>
    </row>
    <row r="187" spans="1:5" ht="45.75" thickBot="1" x14ac:dyDescent="0.3">
      <c r="A187" s="5" t="s">
        <v>2835</v>
      </c>
      <c r="B187" s="4" t="s">
        <v>2504</v>
      </c>
      <c r="C187" s="4"/>
      <c r="D187" s="4" t="s">
        <v>2505</v>
      </c>
    </row>
    <row r="188" spans="1:5" ht="90.75" thickBot="1" x14ac:dyDescent="0.3">
      <c r="A188" s="5" t="s">
        <v>2816</v>
      </c>
      <c r="B188" s="4" t="s">
        <v>2288</v>
      </c>
      <c r="C188" s="4"/>
      <c r="D188" s="4" t="s">
        <v>2289</v>
      </c>
    </row>
    <row r="189" spans="1:5" ht="45.75" thickBot="1" x14ac:dyDescent="0.3">
      <c r="A189" s="5" t="s">
        <v>2808</v>
      </c>
      <c r="B189" s="4" t="s">
        <v>2192</v>
      </c>
      <c r="C189" s="4" t="s">
        <v>3191</v>
      </c>
      <c r="D189" s="4" t="s">
        <v>2193</v>
      </c>
      <c r="E189" s="74" t="s">
        <v>3298</v>
      </c>
    </row>
    <row r="190" spans="1:5" ht="30.75" thickBot="1" x14ac:dyDescent="0.3">
      <c r="A190" s="5" t="s">
        <v>2821</v>
      </c>
      <c r="B190" s="4" t="s">
        <v>2354</v>
      </c>
      <c r="C190" s="4" t="s">
        <v>3191</v>
      </c>
      <c r="D190" s="4" t="s">
        <v>2355</v>
      </c>
      <c r="E190" s="74" t="s">
        <v>3300</v>
      </c>
    </row>
    <row r="191" spans="1:5" ht="15.75" thickBot="1" x14ac:dyDescent="0.3">
      <c r="A191" s="5" t="s">
        <v>2802</v>
      </c>
      <c r="B191" s="4" t="s">
        <v>2118</v>
      </c>
      <c r="C191" s="4" t="s">
        <v>3293</v>
      </c>
      <c r="D191" s="4" t="s">
        <v>2119</v>
      </c>
    </row>
    <row r="192" spans="1:5" ht="15.75" thickBot="1" x14ac:dyDescent="0.3">
      <c r="A192" s="5" t="s">
        <v>2803</v>
      </c>
      <c r="B192" s="4" t="s">
        <v>2130</v>
      </c>
      <c r="C192" s="4"/>
      <c r="D192" s="4" t="s">
        <v>2131</v>
      </c>
    </row>
    <row r="193" spans="1:5" ht="30.75" thickBot="1" x14ac:dyDescent="0.3">
      <c r="A193" s="5" t="s">
        <v>2801</v>
      </c>
      <c r="B193" s="4" t="s">
        <v>2106</v>
      </c>
      <c r="C193" s="4" t="s">
        <v>3289</v>
      </c>
      <c r="D193" s="4" t="s">
        <v>2107</v>
      </c>
    </row>
    <row r="194" spans="1:5" ht="60.75" thickBot="1" x14ac:dyDescent="0.3">
      <c r="A194" s="5" t="s">
        <v>2813</v>
      </c>
      <c r="B194" s="4" t="s">
        <v>2259</v>
      </c>
      <c r="C194" s="4" t="s">
        <v>3289</v>
      </c>
      <c r="D194" s="4" t="s">
        <v>2260</v>
      </c>
      <c r="E194" s="74" t="s">
        <v>3191</v>
      </c>
    </row>
    <row r="195" spans="1:5" ht="30.75" thickBot="1" x14ac:dyDescent="0.3">
      <c r="A195" s="5" t="s">
        <v>2810</v>
      </c>
      <c r="B195" s="4" t="s">
        <v>2219</v>
      </c>
      <c r="C195" s="4" t="s">
        <v>3303</v>
      </c>
      <c r="D195" s="4" t="s">
        <v>2220</v>
      </c>
      <c r="E195" s="71" t="s">
        <v>3297</v>
      </c>
    </row>
    <row r="196" spans="1:5" ht="75.75" thickBot="1" x14ac:dyDescent="0.3">
      <c r="A196" s="5" t="s">
        <v>2833</v>
      </c>
      <c r="B196" s="4" t="s">
        <v>2481</v>
      </c>
      <c r="C196" s="4" t="s">
        <v>3303</v>
      </c>
      <c r="D196" s="4" t="s">
        <v>2482</v>
      </c>
      <c r="E196" s="74" t="s">
        <v>3191</v>
      </c>
    </row>
    <row r="197" spans="1:5" ht="15.75" thickBot="1" x14ac:dyDescent="0.3">
      <c r="A197" s="5" t="s">
        <v>2846</v>
      </c>
      <c r="B197" s="4" t="s">
        <v>2559</v>
      </c>
      <c r="C197" s="4"/>
      <c r="D197" s="4" t="s">
        <v>2560</v>
      </c>
    </row>
    <row r="198" spans="1:5" ht="45.75" thickBot="1" x14ac:dyDescent="0.3">
      <c r="A198" s="5" t="s">
        <v>2805</v>
      </c>
      <c r="B198" s="4" t="s">
        <v>2155</v>
      </c>
      <c r="C198" s="4" t="s">
        <v>3191</v>
      </c>
      <c r="D198" s="4" t="s">
        <v>2156</v>
      </c>
      <c r="E198" s="74" t="s">
        <v>3301</v>
      </c>
    </row>
    <row r="199" spans="1:5" ht="409.6" thickBot="1" x14ac:dyDescent="0.3">
      <c r="A199" s="5" t="s">
        <v>2799</v>
      </c>
      <c r="B199" s="4" t="s">
        <v>2080</v>
      </c>
      <c r="C199" s="4" t="s">
        <v>3303</v>
      </c>
      <c r="D199" s="4" t="s">
        <v>2081</v>
      </c>
      <c r="E199" s="75" t="s">
        <v>3297</v>
      </c>
    </row>
    <row r="200" spans="1:5" ht="30.75" thickBot="1" x14ac:dyDescent="0.3">
      <c r="A200" s="5" t="s">
        <v>2827</v>
      </c>
      <c r="B200" s="4" t="s">
        <v>2409</v>
      </c>
      <c r="C200" s="4" t="s">
        <v>3289</v>
      </c>
      <c r="D200" s="4" t="s">
        <v>2410</v>
      </c>
    </row>
    <row r="201" spans="1:5" ht="30.75" thickBot="1" x14ac:dyDescent="0.3">
      <c r="A201" s="5" t="s">
        <v>2832</v>
      </c>
      <c r="B201" s="4" t="s">
        <v>2467</v>
      </c>
      <c r="C201" s="4" t="s">
        <v>3289</v>
      </c>
      <c r="D201" s="4" t="s">
        <v>2468</v>
      </c>
    </row>
    <row r="202" spans="1:5" ht="15.75" thickBot="1" x14ac:dyDescent="0.3">
      <c r="A202" s="5" t="s">
        <v>2804</v>
      </c>
      <c r="B202" s="4" t="s">
        <v>2143</v>
      </c>
      <c r="C202" s="4" t="s">
        <v>3289</v>
      </c>
      <c r="D202" s="4" t="s">
        <v>63</v>
      </c>
    </row>
    <row r="203" spans="1:5" ht="45.75" thickBot="1" x14ac:dyDescent="0.3">
      <c r="A203" s="5" t="s">
        <v>2817</v>
      </c>
      <c r="B203" s="4" t="s">
        <v>2298</v>
      </c>
      <c r="C203" s="4" t="s">
        <v>3191</v>
      </c>
      <c r="D203" s="4" t="s">
        <v>2299</v>
      </c>
    </row>
    <row r="204" spans="1:5" ht="30.75" thickBot="1" x14ac:dyDescent="0.3">
      <c r="A204" s="5" t="s">
        <v>2823</v>
      </c>
      <c r="B204" s="4" t="s">
        <v>2380</v>
      </c>
      <c r="C204" s="4" t="s">
        <v>3289</v>
      </c>
      <c r="D204" s="4" t="s">
        <v>2381</v>
      </c>
    </row>
    <row r="205" spans="1:5" ht="15.75" thickBot="1" x14ac:dyDescent="0.3">
      <c r="A205" s="5" t="s">
        <v>2822</v>
      </c>
      <c r="B205" s="4" t="s">
        <v>2367</v>
      </c>
      <c r="C205" s="4" t="s">
        <v>3290</v>
      </c>
      <c r="D205" s="4" t="s">
        <v>2368</v>
      </c>
    </row>
    <row r="206" spans="1:5" ht="15.75" thickBot="1" x14ac:dyDescent="0.3">
      <c r="A206" s="5" t="s">
        <v>2834</v>
      </c>
      <c r="B206" s="4" t="s">
        <v>2494</v>
      </c>
      <c r="C206" s="4" t="s">
        <v>3290</v>
      </c>
      <c r="D206" s="4" t="s">
        <v>2495</v>
      </c>
    </row>
    <row r="207" spans="1:5" ht="30.75" thickBot="1" x14ac:dyDescent="0.3">
      <c r="A207" s="5" t="s">
        <v>2826</v>
      </c>
      <c r="B207" s="4" t="s">
        <v>2400</v>
      </c>
      <c r="C207" s="4" t="s">
        <v>3290</v>
      </c>
      <c r="D207" s="4" t="s">
        <v>2401</v>
      </c>
    </row>
    <row r="208" spans="1:5" ht="15.75" thickBot="1" x14ac:dyDescent="0.3">
      <c r="A208" s="5" t="s">
        <v>2845</v>
      </c>
      <c r="B208" s="4" t="s">
        <v>2546</v>
      </c>
      <c r="C208" s="4" t="s">
        <v>3191</v>
      </c>
      <c r="D208" s="4" t="s">
        <v>2547</v>
      </c>
    </row>
    <row r="209" spans="1:5" ht="15.75" thickBot="1" x14ac:dyDescent="0.3">
      <c r="A209" s="5" t="s">
        <v>2819</v>
      </c>
      <c r="B209" s="4" t="s">
        <v>2325</v>
      </c>
      <c r="C209" s="4" t="s">
        <v>3191</v>
      </c>
      <c r="D209" s="4" t="s">
        <v>2326</v>
      </c>
    </row>
    <row r="210" spans="1:5" ht="15.75" thickBot="1" x14ac:dyDescent="0.3">
      <c r="A210" s="5" t="s">
        <v>2806</v>
      </c>
      <c r="B210" s="4" t="s">
        <v>2167</v>
      </c>
      <c r="C210" s="4" t="s">
        <v>3289</v>
      </c>
      <c r="D210" s="4" t="s">
        <v>301</v>
      </c>
    </row>
    <row r="211" spans="1:5" ht="15.75" thickBot="1" x14ac:dyDescent="0.3">
      <c r="A211" s="5" t="s">
        <v>2840</v>
      </c>
      <c r="B211" s="4" t="s">
        <v>2524</v>
      </c>
      <c r="C211" s="4" t="s">
        <v>3288</v>
      </c>
      <c r="D211" s="4" t="s">
        <v>2525</v>
      </c>
    </row>
    <row r="212" spans="1:5" ht="15.75" thickBot="1" x14ac:dyDescent="0.3">
      <c r="A212" s="5" t="s">
        <v>2800</v>
      </c>
      <c r="B212" s="4" t="s">
        <v>2093</v>
      </c>
      <c r="C212" s="4" t="s">
        <v>3191</v>
      </c>
      <c r="D212" s="4" t="s">
        <v>2094</v>
      </c>
    </row>
    <row r="213" spans="1:5" ht="45.75" thickBot="1" x14ac:dyDescent="0.3">
      <c r="A213" s="5" t="s">
        <v>2798</v>
      </c>
      <c r="B213" s="4" t="s">
        <v>2068</v>
      </c>
      <c r="C213" s="4" t="s">
        <v>3293</v>
      </c>
      <c r="D213" s="4" t="s">
        <v>2069</v>
      </c>
    </row>
    <row r="214" spans="1:5" ht="60.75" thickBot="1" x14ac:dyDescent="0.3">
      <c r="A214" s="5" t="s">
        <v>2847</v>
      </c>
      <c r="B214" s="4" t="s">
        <v>2572</v>
      </c>
      <c r="C214" s="4"/>
      <c r="D214" s="4" t="s">
        <v>2573</v>
      </c>
    </row>
    <row r="215" spans="1:5" ht="60.75" thickBot="1" x14ac:dyDescent="0.3">
      <c r="A215" s="5" t="s">
        <v>2814</v>
      </c>
      <c r="B215" s="4" t="s">
        <v>3285</v>
      </c>
      <c r="C215" s="4" t="s">
        <v>3287</v>
      </c>
      <c r="D215" s="4" t="s">
        <v>2273</v>
      </c>
    </row>
    <row r="216" spans="1:5" ht="15.75" thickBot="1" x14ac:dyDescent="0.3">
      <c r="A216" s="5" t="s">
        <v>2815</v>
      </c>
      <c r="B216" s="4" t="s">
        <v>2280</v>
      </c>
      <c r="C216" s="4" t="s">
        <v>3191</v>
      </c>
      <c r="D216" s="4" t="s">
        <v>2281</v>
      </c>
    </row>
    <row r="217" spans="1:5" ht="15.75" thickBot="1" x14ac:dyDescent="0.3">
      <c r="A217" s="5" t="s">
        <v>2809</v>
      </c>
      <c r="B217" s="55" t="s">
        <v>2204</v>
      </c>
      <c r="C217" s="55" t="s">
        <v>3286</v>
      </c>
      <c r="D217" s="4" t="s">
        <v>2205</v>
      </c>
    </row>
    <row r="218" spans="1:5" ht="45.75" thickBot="1" x14ac:dyDescent="0.3">
      <c r="A218" s="5" t="s">
        <v>2830</v>
      </c>
      <c r="B218" s="4" t="s">
        <v>3284</v>
      </c>
      <c r="C218" s="4" t="s">
        <v>3191</v>
      </c>
      <c r="D218" s="4" t="s">
        <v>2441</v>
      </c>
      <c r="E218" s="74" t="s">
        <v>3298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63"/>
  <sheetViews>
    <sheetView topLeftCell="A63" workbookViewId="0">
      <selection activeCell="M63" sqref="M63"/>
    </sheetView>
  </sheetViews>
  <sheetFormatPr defaultRowHeight="15" x14ac:dyDescent="0.25"/>
  <sheetData>
    <row r="1" spans="1:51" ht="409.6" thickBot="1" x14ac:dyDescent="0.3">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734</v>
      </c>
      <c r="S1" s="1" t="s">
        <v>735</v>
      </c>
      <c r="T1" s="1" t="s">
        <v>736</v>
      </c>
      <c r="U1" s="1" t="s">
        <v>737</v>
      </c>
      <c r="V1" s="1" t="s">
        <v>738</v>
      </c>
      <c r="W1" s="1" t="s">
        <v>739</v>
      </c>
      <c r="X1" s="1" t="s">
        <v>22</v>
      </c>
      <c r="Y1" s="1" t="s">
        <v>740</v>
      </c>
      <c r="Z1" s="1" t="s">
        <v>741</v>
      </c>
      <c r="AA1" s="1" t="s">
        <v>742</v>
      </c>
      <c r="AB1" s="1" t="s">
        <v>743</v>
      </c>
      <c r="AC1" s="1" t="s">
        <v>744</v>
      </c>
      <c r="AD1" s="1" t="s">
        <v>745</v>
      </c>
      <c r="AE1" s="1" t="s">
        <v>22</v>
      </c>
      <c r="AF1" s="1" t="s">
        <v>746</v>
      </c>
      <c r="AG1" s="1" t="s">
        <v>747</v>
      </c>
      <c r="AH1" s="1" t="s">
        <v>748</v>
      </c>
      <c r="AI1" s="1" t="s">
        <v>749</v>
      </c>
      <c r="AJ1" s="1" t="s">
        <v>750</v>
      </c>
      <c r="AK1" s="1" t="s">
        <v>751</v>
      </c>
      <c r="AL1" s="1" t="s">
        <v>35</v>
      </c>
      <c r="AM1" s="1" t="s">
        <v>36</v>
      </c>
      <c r="AN1" s="1" t="s">
        <v>37</v>
      </c>
      <c r="AO1" s="1" t="s">
        <v>36</v>
      </c>
      <c r="AP1" s="1" t="s">
        <v>38</v>
      </c>
      <c r="AQ1" s="1" t="s">
        <v>36</v>
      </c>
      <c r="AR1" s="1" t="s">
        <v>39</v>
      </c>
      <c r="AS1" s="2" t="s">
        <v>36</v>
      </c>
      <c r="AT1" s="1"/>
      <c r="AU1" s="1"/>
      <c r="AV1" s="1"/>
      <c r="AW1" s="1"/>
      <c r="AX1" s="1"/>
      <c r="AY1" s="1"/>
    </row>
    <row r="2" spans="1:51" ht="270.75" thickBot="1" x14ac:dyDescent="0.3">
      <c r="A2" s="1" t="s">
        <v>2652</v>
      </c>
      <c r="B2" s="1" t="s">
        <v>110</v>
      </c>
      <c r="C2" s="1" t="s">
        <v>91</v>
      </c>
      <c r="D2" s="1" t="s">
        <v>752</v>
      </c>
      <c r="E2" s="1" t="s">
        <v>43</v>
      </c>
      <c r="F2" s="1" t="s">
        <v>71</v>
      </c>
      <c r="G2" s="1" t="s">
        <v>72</v>
      </c>
      <c r="H2" s="1" t="s">
        <v>47</v>
      </c>
      <c r="I2" s="1" t="s">
        <v>165</v>
      </c>
      <c r="J2" s="1" t="s">
        <v>191</v>
      </c>
      <c r="K2" s="1" t="s">
        <v>49</v>
      </c>
      <c r="L2" s="1" t="s">
        <v>75</v>
      </c>
      <c r="M2" s="1" t="s">
        <v>95</v>
      </c>
      <c r="N2" s="1" t="s">
        <v>753</v>
      </c>
      <c r="O2" s="1" t="s">
        <v>754</v>
      </c>
      <c r="P2" s="1" t="s">
        <v>755</v>
      </c>
      <c r="Q2" s="1" t="s">
        <v>756</v>
      </c>
      <c r="R2" s="1" t="s">
        <v>56</v>
      </c>
      <c r="S2" s="1" t="s">
        <v>58</v>
      </c>
      <c r="T2" s="1" t="s">
        <v>56</v>
      </c>
      <c r="U2" s="1" t="s">
        <v>58</v>
      </c>
      <c r="V2" s="1" t="s">
        <v>56</v>
      </c>
      <c r="W2" s="1" t="s">
        <v>58</v>
      </c>
      <c r="X2" s="1" t="s">
        <v>757</v>
      </c>
      <c r="Y2" s="1" t="s">
        <v>56</v>
      </c>
      <c r="Z2" s="1" t="s">
        <v>58</v>
      </c>
      <c r="AA2" s="1" t="s">
        <v>56</v>
      </c>
      <c r="AB2" s="1" t="s">
        <v>58</v>
      </c>
      <c r="AC2" s="1" t="s">
        <v>56</v>
      </c>
      <c r="AD2" s="1" t="s">
        <v>58</v>
      </c>
      <c r="AE2" s="1" t="s">
        <v>758</v>
      </c>
      <c r="AF2" s="1" t="s">
        <v>83</v>
      </c>
      <c r="AG2" s="1" t="s">
        <v>82</v>
      </c>
      <c r="AH2" s="1" t="s">
        <v>61</v>
      </c>
      <c r="AI2" s="1" t="s">
        <v>82</v>
      </c>
      <c r="AJ2" s="1" t="s">
        <v>759</v>
      </c>
      <c r="AK2" s="1" t="s">
        <v>760</v>
      </c>
      <c r="AL2" s="3">
        <v>12</v>
      </c>
      <c r="AM2" s="1" t="s">
        <v>301</v>
      </c>
      <c r="AN2" s="3">
        <v>10</v>
      </c>
      <c r="AO2" s="1" t="s">
        <v>301</v>
      </c>
      <c r="AP2" s="3">
        <v>15</v>
      </c>
      <c r="AQ2" s="1" t="s">
        <v>301</v>
      </c>
      <c r="AR2" s="3">
        <v>17</v>
      </c>
      <c r="AS2" s="1" t="s">
        <v>301</v>
      </c>
      <c r="AT2" s="1"/>
      <c r="AU2" s="1"/>
      <c r="AV2" s="1"/>
      <c r="AW2" s="1"/>
      <c r="AX2" s="1"/>
      <c r="AY2" s="1"/>
    </row>
    <row r="3" spans="1:51" ht="75.75" thickBot="1" x14ac:dyDescent="0.3">
      <c r="A3" s="1" t="s">
        <v>2653</v>
      </c>
      <c r="B3" s="1" t="s">
        <v>68</v>
      </c>
      <c r="C3" s="1" t="s">
        <v>69</v>
      </c>
      <c r="D3" s="1" t="s">
        <v>761</v>
      </c>
      <c r="E3" s="1" t="s">
        <v>43</v>
      </c>
      <c r="F3" s="1" t="s">
        <v>44</v>
      </c>
      <c r="G3" s="1" t="s">
        <v>72</v>
      </c>
      <c r="H3" s="1" t="s">
        <v>46</v>
      </c>
      <c r="I3" s="1" t="s">
        <v>46</v>
      </c>
      <c r="J3" s="1" t="s">
        <v>191</v>
      </c>
      <c r="K3" s="1" t="s">
        <v>49</v>
      </c>
      <c r="L3" s="1" t="s">
        <v>75</v>
      </c>
      <c r="M3" s="1" t="s">
        <v>95</v>
      </c>
      <c r="N3" s="1" t="s">
        <v>762</v>
      </c>
      <c r="O3" s="1" t="s">
        <v>763</v>
      </c>
      <c r="P3" s="1" t="s">
        <v>764</v>
      </c>
      <c r="Q3" s="1" t="s">
        <v>765</v>
      </c>
      <c r="R3" s="1" t="s">
        <v>56</v>
      </c>
      <c r="S3" s="1" t="s">
        <v>56</v>
      </c>
      <c r="T3" s="1" t="s">
        <v>58</v>
      </c>
      <c r="U3" s="1" t="s">
        <v>58</v>
      </c>
      <c r="V3" s="1" t="s">
        <v>58</v>
      </c>
      <c r="W3" s="1" t="s">
        <v>56</v>
      </c>
      <c r="X3" s="1" t="s">
        <v>766</v>
      </c>
      <c r="Y3" s="1" t="s">
        <v>58</v>
      </c>
      <c r="Z3" s="1" t="s">
        <v>58</v>
      </c>
      <c r="AA3" s="1" t="s">
        <v>56</v>
      </c>
      <c r="AB3" s="1" t="s">
        <v>58</v>
      </c>
      <c r="AC3" s="1" t="s">
        <v>58</v>
      </c>
      <c r="AD3" s="1" t="s">
        <v>58</v>
      </c>
      <c r="AE3" s="1" t="s">
        <v>767</v>
      </c>
      <c r="AF3" s="1" t="s">
        <v>82</v>
      </c>
      <c r="AG3" s="1" t="s">
        <v>61</v>
      </c>
      <c r="AH3" s="1" t="s">
        <v>61</v>
      </c>
      <c r="AI3" s="1" t="s">
        <v>82</v>
      </c>
      <c r="AJ3" s="1" t="s">
        <v>768</v>
      </c>
      <c r="AK3" s="1" t="s">
        <v>769</v>
      </c>
      <c r="AL3" s="3">
        <v>20</v>
      </c>
      <c r="AM3" s="1" t="s">
        <v>770</v>
      </c>
      <c r="AN3" s="3">
        <v>20</v>
      </c>
      <c r="AO3" s="1" t="s">
        <v>771</v>
      </c>
      <c r="AP3" s="3">
        <v>2</v>
      </c>
      <c r="AQ3" s="1" t="s">
        <v>772</v>
      </c>
      <c r="AR3" s="3">
        <v>20</v>
      </c>
      <c r="AS3" s="2" t="s">
        <v>773</v>
      </c>
      <c r="AT3" s="1"/>
      <c r="AU3" s="1"/>
      <c r="AV3" s="1"/>
      <c r="AW3" s="1"/>
      <c r="AX3" s="1"/>
      <c r="AY3" s="1"/>
    </row>
    <row r="4" spans="1:51" ht="315.75" thickBot="1" x14ac:dyDescent="0.3">
      <c r="A4" s="1" t="s">
        <v>2654</v>
      </c>
      <c r="B4" s="1" t="s">
        <v>151</v>
      </c>
      <c r="C4" s="1" t="s">
        <v>91</v>
      </c>
      <c r="D4" s="1" t="s">
        <v>152</v>
      </c>
      <c r="E4" s="1" t="s">
        <v>93</v>
      </c>
      <c r="F4" s="1" t="s">
        <v>44</v>
      </c>
      <c r="G4" s="1" t="s">
        <v>72</v>
      </c>
      <c r="H4" s="1" t="s">
        <v>47</v>
      </c>
      <c r="I4" s="1" t="s">
        <v>46</v>
      </c>
      <c r="J4" s="1" t="s">
        <v>73</v>
      </c>
      <c r="K4" s="1" t="s">
        <v>49</v>
      </c>
      <c r="L4" s="1" t="s">
        <v>75</v>
      </c>
      <c r="M4" s="1" t="s">
        <v>293</v>
      </c>
      <c r="N4" s="1" t="s">
        <v>774</v>
      </c>
      <c r="O4" s="1" t="s">
        <v>775</v>
      </c>
      <c r="P4" s="1" t="s">
        <v>776</v>
      </c>
      <c r="Q4" s="1" t="s">
        <v>194</v>
      </c>
      <c r="R4" s="1" t="s">
        <v>58</v>
      </c>
      <c r="S4" s="1" t="s">
        <v>56</v>
      </c>
      <c r="T4" s="1" t="s">
        <v>58</v>
      </c>
      <c r="U4" s="1" t="s">
        <v>56</v>
      </c>
      <c r="V4" s="1" t="s">
        <v>56</v>
      </c>
      <c r="W4" s="1" t="s">
        <v>58</v>
      </c>
      <c r="X4" s="1" t="s">
        <v>777</v>
      </c>
      <c r="Y4" s="1" t="s">
        <v>56</v>
      </c>
      <c r="Z4" s="1" t="s">
        <v>58</v>
      </c>
      <c r="AA4" s="1" t="s">
        <v>56</v>
      </c>
      <c r="AB4" s="1" t="s">
        <v>56</v>
      </c>
      <c r="AC4" s="1" t="s">
        <v>58</v>
      </c>
      <c r="AD4" s="1" t="s">
        <v>56</v>
      </c>
      <c r="AE4" s="1" t="s">
        <v>777</v>
      </c>
      <c r="AF4" s="1" t="s">
        <v>83</v>
      </c>
      <c r="AG4" s="1" t="s">
        <v>82</v>
      </c>
      <c r="AH4" s="1" t="s">
        <v>61</v>
      </c>
      <c r="AI4" s="1" t="s">
        <v>82</v>
      </c>
      <c r="AJ4" s="1" t="s">
        <v>759</v>
      </c>
      <c r="AK4" s="1" t="s">
        <v>778</v>
      </c>
      <c r="AL4" s="3">
        <v>15</v>
      </c>
      <c r="AM4" s="1" t="s">
        <v>779</v>
      </c>
      <c r="AN4" s="3">
        <v>15</v>
      </c>
      <c r="AO4" s="1" t="s">
        <v>779</v>
      </c>
      <c r="AP4" s="3">
        <v>16</v>
      </c>
      <c r="AQ4" s="1" t="s">
        <v>779</v>
      </c>
      <c r="AR4" s="3">
        <v>17</v>
      </c>
      <c r="AS4" s="1" t="s">
        <v>779</v>
      </c>
      <c r="AT4" s="1"/>
      <c r="AU4" s="1"/>
      <c r="AV4" s="1"/>
      <c r="AW4" s="1"/>
      <c r="AX4" s="1"/>
      <c r="AY4" s="1"/>
    </row>
    <row r="5" spans="1:51" ht="409.6" thickBot="1" x14ac:dyDescent="0.3">
      <c r="A5" s="1" t="s">
        <v>2655</v>
      </c>
      <c r="B5" s="1" t="s">
        <v>780</v>
      </c>
      <c r="C5" s="1" t="s">
        <v>69</v>
      </c>
      <c r="D5" s="1" t="s">
        <v>781</v>
      </c>
      <c r="E5" s="1" t="s">
        <v>43</v>
      </c>
      <c r="F5" s="1" t="s">
        <v>219</v>
      </c>
      <c r="G5" s="1" t="s">
        <v>72</v>
      </c>
      <c r="H5" s="1" t="s">
        <v>46</v>
      </c>
      <c r="I5" s="1" t="s">
        <v>47</v>
      </c>
      <c r="J5" s="1" t="s">
        <v>292</v>
      </c>
      <c r="K5" s="1" t="s">
        <v>204</v>
      </c>
      <c r="L5" s="1" t="s">
        <v>50</v>
      </c>
      <c r="M5" s="1" t="s">
        <v>498</v>
      </c>
      <c r="N5" s="1" t="s">
        <v>782</v>
      </c>
      <c r="O5" s="1" t="s">
        <v>783</v>
      </c>
      <c r="P5" s="1" t="s">
        <v>784</v>
      </c>
      <c r="Q5" s="1" t="s">
        <v>785</v>
      </c>
      <c r="R5" s="1" t="s">
        <v>56</v>
      </c>
      <c r="S5" s="1" t="s">
        <v>56</v>
      </c>
      <c r="T5" s="1" t="s">
        <v>57</v>
      </c>
      <c r="U5" s="1" t="s">
        <v>58</v>
      </c>
      <c r="V5" s="1" t="s">
        <v>57</v>
      </c>
      <c r="W5" s="1" t="s">
        <v>56</v>
      </c>
      <c r="X5" s="1" t="s">
        <v>786</v>
      </c>
      <c r="Y5" s="1" t="s">
        <v>56</v>
      </c>
      <c r="Z5" s="1" t="s">
        <v>56</v>
      </c>
      <c r="AA5" s="1" t="s">
        <v>57</v>
      </c>
      <c r="AB5" s="1" t="s">
        <v>58</v>
      </c>
      <c r="AC5" s="1" t="s">
        <v>57</v>
      </c>
      <c r="AD5" s="1" t="s">
        <v>56</v>
      </c>
      <c r="AE5" s="1" t="s">
        <v>787</v>
      </c>
      <c r="AF5" s="1" t="s">
        <v>82</v>
      </c>
      <c r="AG5" s="1" t="s">
        <v>82</v>
      </c>
      <c r="AH5" s="1" t="s">
        <v>83</v>
      </c>
      <c r="AI5" s="1" t="s">
        <v>82</v>
      </c>
      <c r="AJ5" s="1" t="s">
        <v>788</v>
      </c>
      <c r="AK5" s="1" t="s">
        <v>789</v>
      </c>
      <c r="AL5" s="3">
        <v>5</v>
      </c>
      <c r="AM5" s="1" t="s">
        <v>790</v>
      </c>
      <c r="AN5" s="3">
        <v>1</v>
      </c>
      <c r="AO5" s="1" t="s">
        <v>791</v>
      </c>
      <c r="AP5" s="3">
        <v>1</v>
      </c>
      <c r="AQ5" s="1" t="s">
        <v>792</v>
      </c>
      <c r="AR5" s="3">
        <v>15</v>
      </c>
      <c r="AS5" s="2" t="s">
        <v>793</v>
      </c>
      <c r="AT5" s="1"/>
      <c r="AU5" s="1"/>
      <c r="AV5" s="1"/>
      <c r="AW5" s="1"/>
      <c r="AX5" s="1"/>
      <c r="AY5" s="1"/>
    </row>
    <row r="6" spans="1:51" ht="409.6" thickBot="1" x14ac:dyDescent="0.3">
      <c r="A6" s="1" t="s">
        <v>2656</v>
      </c>
      <c r="B6" s="1" t="s">
        <v>794</v>
      </c>
      <c r="C6" s="1" t="s">
        <v>795</v>
      </c>
      <c r="D6" s="1" t="s">
        <v>796</v>
      </c>
      <c r="E6" s="1" t="s">
        <v>93</v>
      </c>
      <c r="F6" s="1" t="s">
        <v>44</v>
      </c>
      <c r="G6" s="1" t="s">
        <v>72</v>
      </c>
      <c r="H6" s="1" t="s">
        <v>46</v>
      </c>
      <c r="I6" s="1" t="s">
        <v>46</v>
      </c>
      <c r="J6" s="1" t="s">
        <v>48</v>
      </c>
      <c r="K6" s="1" t="s">
        <v>204</v>
      </c>
      <c r="L6" s="1" t="s">
        <v>124</v>
      </c>
      <c r="M6" s="1" t="s">
        <v>180</v>
      </c>
      <c r="N6" s="1" t="s">
        <v>797</v>
      </c>
      <c r="O6" s="1" t="s">
        <v>798</v>
      </c>
      <c r="P6" s="1" t="s">
        <v>799</v>
      </c>
      <c r="Q6" s="1" t="s">
        <v>800</v>
      </c>
      <c r="R6" s="1" t="s">
        <v>56</v>
      </c>
      <c r="S6" s="1" t="s">
        <v>56</v>
      </c>
      <c r="T6" s="1" t="s">
        <v>56</v>
      </c>
      <c r="U6" s="1" t="s">
        <v>56</v>
      </c>
      <c r="V6" s="1" t="s">
        <v>56</v>
      </c>
      <c r="W6" s="1" t="s">
        <v>56</v>
      </c>
      <c r="X6" s="1" t="s">
        <v>801</v>
      </c>
      <c r="Y6" s="1" t="s">
        <v>58</v>
      </c>
      <c r="Z6" s="1" t="s">
        <v>58</v>
      </c>
      <c r="AA6" s="1" t="s">
        <v>58</v>
      </c>
      <c r="AB6" s="1" t="s">
        <v>58</v>
      </c>
      <c r="AC6" s="1" t="s">
        <v>58</v>
      </c>
      <c r="AD6" s="1" t="s">
        <v>58</v>
      </c>
      <c r="AE6" s="1" t="s">
        <v>802</v>
      </c>
      <c r="AF6" s="1" t="s">
        <v>83</v>
      </c>
      <c r="AG6" s="1" t="s">
        <v>83</v>
      </c>
      <c r="AH6" s="1" t="s">
        <v>83</v>
      </c>
      <c r="AI6" s="1" t="s">
        <v>83</v>
      </c>
      <c r="AJ6" s="1" t="s">
        <v>803</v>
      </c>
      <c r="AK6" s="1" t="s">
        <v>804</v>
      </c>
      <c r="AL6" s="3">
        <v>1</v>
      </c>
      <c r="AM6" s="1" t="s">
        <v>805</v>
      </c>
      <c r="AN6" s="3">
        <v>1</v>
      </c>
      <c r="AO6" s="1" t="s">
        <v>805</v>
      </c>
      <c r="AP6" s="3">
        <v>1</v>
      </c>
      <c r="AQ6" s="1" t="s">
        <v>806</v>
      </c>
      <c r="AR6" s="3">
        <v>1</v>
      </c>
      <c r="AS6" s="2" t="s">
        <v>807</v>
      </c>
      <c r="AT6" s="1"/>
      <c r="AU6" s="1"/>
      <c r="AV6" s="1"/>
      <c r="AW6" s="1"/>
      <c r="AX6" s="1"/>
      <c r="AY6" s="1"/>
    </row>
    <row r="7" spans="1:51" ht="360.75" thickBot="1" x14ac:dyDescent="0.3">
      <c r="A7" s="1" t="s">
        <v>2657</v>
      </c>
      <c r="B7" s="1" t="s">
        <v>456</v>
      </c>
      <c r="C7" s="1" t="s">
        <v>91</v>
      </c>
      <c r="D7" s="1" t="s">
        <v>457</v>
      </c>
      <c r="E7" s="1" t="s">
        <v>43</v>
      </c>
      <c r="F7" s="1" t="s">
        <v>219</v>
      </c>
      <c r="G7" s="1" t="s">
        <v>72</v>
      </c>
      <c r="H7" s="1" t="s">
        <v>46</v>
      </c>
      <c r="I7" s="1" t="s">
        <v>46</v>
      </c>
      <c r="J7" s="1" t="s">
        <v>191</v>
      </c>
      <c r="K7" s="1" t="s">
        <v>94</v>
      </c>
      <c r="L7" s="1" t="s">
        <v>458</v>
      </c>
      <c r="M7" s="1" t="s">
        <v>95</v>
      </c>
      <c r="N7" s="1" t="s">
        <v>808</v>
      </c>
      <c r="O7" s="1" t="s">
        <v>809</v>
      </c>
      <c r="P7" s="1" t="s">
        <v>810</v>
      </c>
      <c r="Q7" s="1" t="s">
        <v>811</v>
      </c>
      <c r="R7" s="1" t="s">
        <v>58</v>
      </c>
      <c r="S7" s="1" t="s">
        <v>58</v>
      </c>
      <c r="T7" s="1" t="s">
        <v>58</v>
      </c>
      <c r="U7" s="1" t="s">
        <v>58</v>
      </c>
      <c r="V7" s="1" t="s">
        <v>58</v>
      </c>
      <c r="W7" s="1" t="s">
        <v>58</v>
      </c>
      <c r="X7" s="1" t="s">
        <v>812</v>
      </c>
      <c r="Y7" s="1" t="s">
        <v>58</v>
      </c>
      <c r="Z7" s="1" t="s">
        <v>58</v>
      </c>
      <c r="AA7" s="1" t="s">
        <v>58</v>
      </c>
      <c r="AB7" s="1" t="s">
        <v>58</v>
      </c>
      <c r="AC7" s="1" t="s">
        <v>58</v>
      </c>
      <c r="AD7" s="1" t="s">
        <v>58</v>
      </c>
      <c r="AE7" s="1" t="s">
        <v>813</v>
      </c>
      <c r="AF7" s="1" t="s">
        <v>83</v>
      </c>
      <c r="AG7" s="1" t="s">
        <v>83</v>
      </c>
      <c r="AH7" s="1" t="s">
        <v>83</v>
      </c>
      <c r="AI7" s="1" t="s">
        <v>83</v>
      </c>
      <c r="AJ7" s="1" t="s">
        <v>814</v>
      </c>
      <c r="AK7" s="1" t="s">
        <v>815</v>
      </c>
      <c r="AL7" s="3">
        <v>20</v>
      </c>
      <c r="AM7" s="1" t="s">
        <v>816</v>
      </c>
      <c r="AN7" s="3">
        <v>20</v>
      </c>
      <c r="AO7" s="1" t="s">
        <v>817</v>
      </c>
      <c r="AP7" s="3">
        <v>1</v>
      </c>
      <c r="AQ7" s="1" t="s">
        <v>818</v>
      </c>
      <c r="AR7" s="3">
        <v>20</v>
      </c>
      <c r="AS7" s="2" t="s">
        <v>819</v>
      </c>
      <c r="AT7" s="1"/>
      <c r="AU7" s="1"/>
      <c r="AV7" s="1"/>
      <c r="AW7" s="1"/>
      <c r="AX7" s="1"/>
      <c r="AY7" s="1"/>
    </row>
    <row r="8" spans="1:51" ht="409.6" thickBot="1" x14ac:dyDescent="0.3">
      <c r="A8" s="1" t="s">
        <v>2658</v>
      </c>
      <c r="B8" s="1" t="s">
        <v>820</v>
      </c>
      <c r="C8" s="1" t="s">
        <v>69</v>
      </c>
      <c r="D8" s="1" t="s">
        <v>821</v>
      </c>
      <c r="E8" s="1" t="s">
        <v>93</v>
      </c>
      <c r="F8" s="1" t="s">
        <v>71</v>
      </c>
      <c r="G8" s="1" t="s">
        <v>72</v>
      </c>
      <c r="H8" s="1" t="s">
        <v>47</v>
      </c>
      <c r="I8" s="1" t="s">
        <v>375</v>
      </c>
      <c r="J8" s="1" t="s">
        <v>292</v>
      </c>
      <c r="K8" s="1" t="s">
        <v>204</v>
      </c>
      <c r="L8" s="1" t="s">
        <v>263</v>
      </c>
      <c r="M8" s="1" t="s">
        <v>51</v>
      </c>
      <c r="N8" s="1" t="s">
        <v>822</v>
      </c>
      <c r="O8" s="1" t="s">
        <v>823</v>
      </c>
      <c r="P8" s="1" t="s">
        <v>824</v>
      </c>
      <c r="Q8" s="1" t="s">
        <v>825</v>
      </c>
      <c r="R8" s="1" t="s">
        <v>56</v>
      </c>
      <c r="S8" s="1" t="s">
        <v>56</v>
      </c>
      <c r="T8" s="1" t="s">
        <v>57</v>
      </c>
      <c r="U8" s="1" t="s">
        <v>56</v>
      </c>
      <c r="V8" s="1" t="s">
        <v>57</v>
      </c>
      <c r="W8" s="1" t="s">
        <v>56</v>
      </c>
      <c r="X8" s="1" t="s">
        <v>826</v>
      </c>
      <c r="Y8" s="1" t="s">
        <v>57</v>
      </c>
      <c r="Z8" s="1" t="s">
        <v>56</v>
      </c>
      <c r="AA8" s="1" t="s">
        <v>57</v>
      </c>
      <c r="AB8" s="1" t="s">
        <v>56</v>
      </c>
      <c r="AC8" s="1" t="s">
        <v>57</v>
      </c>
      <c r="AD8" s="1" t="s">
        <v>56</v>
      </c>
      <c r="AE8" s="1" t="s">
        <v>827</v>
      </c>
      <c r="AF8" s="1" t="s">
        <v>82</v>
      </c>
      <c r="AG8" s="1" t="s">
        <v>83</v>
      </c>
      <c r="AH8" s="1" t="s">
        <v>82</v>
      </c>
      <c r="AI8" s="1" t="s">
        <v>61</v>
      </c>
      <c r="AJ8" s="1" t="s">
        <v>828</v>
      </c>
      <c r="AK8" s="1" t="s">
        <v>829</v>
      </c>
      <c r="AL8" s="3">
        <v>12</v>
      </c>
      <c r="AM8" s="1" t="s">
        <v>830</v>
      </c>
      <c r="AN8" s="3">
        <v>10</v>
      </c>
      <c r="AO8" s="1" t="s">
        <v>831</v>
      </c>
      <c r="AP8" s="3">
        <v>1</v>
      </c>
      <c r="AQ8" s="1" t="s">
        <v>832</v>
      </c>
      <c r="AR8" s="3">
        <v>15</v>
      </c>
      <c r="AS8" s="2" t="s">
        <v>833</v>
      </c>
      <c r="AT8" s="1"/>
      <c r="AU8" s="1"/>
      <c r="AV8" s="1"/>
      <c r="AW8" s="1"/>
      <c r="AX8" s="1"/>
      <c r="AY8" s="1"/>
    </row>
    <row r="9" spans="1:51" ht="409.6" thickBot="1" x14ac:dyDescent="0.3">
      <c r="A9" s="1" t="s">
        <v>2659</v>
      </c>
      <c r="B9" s="1" t="s">
        <v>232</v>
      </c>
      <c r="C9" s="1" t="s">
        <v>69</v>
      </c>
      <c r="D9" s="1" t="s">
        <v>152</v>
      </c>
      <c r="E9" s="1" t="s">
        <v>43</v>
      </c>
      <c r="F9" s="1" t="s">
        <v>44</v>
      </c>
      <c r="G9" s="1" t="s">
        <v>72</v>
      </c>
      <c r="H9" s="1" t="s">
        <v>46</v>
      </c>
      <c r="I9" s="1" t="s">
        <v>47</v>
      </c>
      <c r="J9" s="1" t="s">
        <v>73</v>
      </c>
      <c r="K9" s="1" t="s">
        <v>94</v>
      </c>
      <c r="L9" s="1" t="s">
        <v>75</v>
      </c>
      <c r="M9" s="1" t="s">
        <v>51</v>
      </c>
      <c r="N9" s="1" t="s">
        <v>834</v>
      </c>
      <c r="O9" s="1" t="s">
        <v>835</v>
      </c>
      <c r="P9" s="1" t="s">
        <v>836</v>
      </c>
      <c r="Q9" s="1" t="s">
        <v>837</v>
      </c>
      <c r="R9" s="1" t="s">
        <v>56</v>
      </c>
      <c r="S9" s="1" t="s">
        <v>58</v>
      </c>
      <c r="T9" s="1" t="s">
        <v>58</v>
      </c>
      <c r="U9" s="1" t="s">
        <v>56</v>
      </c>
      <c r="V9" s="1" t="s">
        <v>58</v>
      </c>
      <c r="W9" s="1" t="s">
        <v>56</v>
      </c>
      <c r="X9" s="1" t="s">
        <v>838</v>
      </c>
      <c r="Y9" s="1" t="s">
        <v>58</v>
      </c>
      <c r="Z9" s="1" t="s">
        <v>56</v>
      </c>
      <c r="AA9" s="1" t="s">
        <v>58</v>
      </c>
      <c r="AB9" s="1" t="s">
        <v>56</v>
      </c>
      <c r="AC9" s="1" t="s">
        <v>56</v>
      </c>
      <c r="AD9" s="1" t="s">
        <v>58</v>
      </c>
      <c r="AE9" s="1" t="s">
        <v>839</v>
      </c>
      <c r="AF9" s="1" t="s">
        <v>82</v>
      </c>
      <c r="AG9" s="1" t="s">
        <v>83</v>
      </c>
      <c r="AH9" s="1" t="s">
        <v>82</v>
      </c>
      <c r="AI9" s="1" t="s">
        <v>83</v>
      </c>
      <c r="AJ9" s="1" t="s">
        <v>840</v>
      </c>
      <c r="AK9" s="1" t="s">
        <v>841</v>
      </c>
      <c r="AL9" s="3">
        <v>18</v>
      </c>
      <c r="AM9" s="1" t="s">
        <v>842</v>
      </c>
      <c r="AN9" s="3">
        <v>20</v>
      </c>
      <c r="AO9" s="1" t="s">
        <v>843</v>
      </c>
      <c r="AP9" s="3">
        <v>5</v>
      </c>
      <c r="AQ9" s="1" t="s">
        <v>844</v>
      </c>
      <c r="AR9" s="3">
        <v>18</v>
      </c>
      <c r="AS9" s="2" t="s">
        <v>845</v>
      </c>
      <c r="AT9" s="1"/>
      <c r="AU9" s="1"/>
      <c r="AV9" s="1"/>
      <c r="AW9" s="1"/>
      <c r="AX9" s="1"/>
      <c r="AY9" s="1"/>
    </row>
    <row r="10" spans="1:51" ht="409.6" thickBot="1" x14ac:dyDescent="0.3">
      <c r="A10" s="1" t="s">
        <v>2660</v>
      </c>
      <c r="B10" s="1" t="s">
        <v>846</v>
      </c>
      <c r="C10" s="1" t="s">
        <v>69</v>
      </c>
      <c r="D10" s="1" t="s">
        <v>847</v>
      </c>
      <c r="E10" s="1" t="s">
        <v>93</v>
      </c>
      <c r="F10" s="1" t="s">
        <v>291</v>
      </c>
      <c r="G10" s="1" t="s">
        <v>72</v>
      </c>
      <c r="H10" s="1" t="s">
        <v>47</v>
      </c>
      <c r="I10" s="1" t="s">
        <v>165</v>
      </c>
      <c r="J10" s="1" t="s">
        <v>292</v>
      </c>
      <c r="K10" s="1" t="s">
        <v>49</v>
      </c>
      <c r="L10" s="1" t="s">
        <v>50</v>
      </c>
      <c r="M10" s="1" t="s">
        <v>51</v>
      </c>
      <c r="N10" s="1" t="s">
        <v>848</v>
      </c>
      <c r="O10" s="1" t="s">
        <v>849</v>
      </c>
      <c r="P10" s="1" t="s">
        <v>850</v>
      </c>
      <c r="Q10" s="1" t="s">
        <v>851</v>
      </c>
      <c r="R10" s="1" t="s">
        <v>56</v>
      </c>
      <c r="S10" s="1" t="s">
        <v>58</v>
      </c>
      <c r="T10" s="1" t="s">
        <v>58</v>
      </c>
      <c r="U10" s="1" t="s">
        <v>58</v>
      </c>
      <c r="V10" s="1" t="s">
        <v>56</v>
      </c>
      <c r="W10" s="1" t="s">
        <v>58</v>
      </c>
      <c r="X10" s="1" t="s">
        <v>852</v>
      </c>
      <c r="Y10" s="1" t="s">
        <v>56</v>
      </c>
      <c r="Z10" s="1" t="s">
        <v>58</v>
      </c>
      <c r="AA10" s="1" t="s">
        <v>56</v>
      </c>
      <c r="AB10" s="1" t="s">
        <v>58</v>
      </c>
      <c r="AC10" s="1" t="s">
        <v>58</v>
      </c>
      <c r="AD10" s="1" t="s">
        <v>58</v>
      </c>
      <c r="AE10" s="1" t="s">
        <v>853</v>
      </c>
      <c r="AF10" s="1" t="s">
        <v>82</v>
      </c>
      <c r="AG10" s="1" t="s">
        <v>61</v>
      </c>
      <c r="AH10" s="1" t="s">
        <v>83</v>
      </c>
      <c r="AI10" s="1" t="s">
        <v>83</v>
      </c>
      <c r="AJ10" s="1" t="s">
        <v>854</v>
      </c>
      <c r="AK10" s="1" t="s">
        <v>855</v>
      </c>
      <c r="AL10" s="3">
        <v>12</v>
      </c>
      <c r="AM10" s="1" t="s">
        <v>856</v>
      </c>
      <c r="AN10" s="3">
        <v>15</v>
      </c>
      <c r="AO10" s="1" t="s">
        <v>857</v>
      </c>
      <c r="AP10" s="3">
        <v>2</v>
      </c>
      <c r="AQ10" s="1" t="s">
        <v>858</v>
      </c>
      <c r="AR10" s="3">
        <v>15</v>
      </c>
      <c r="AS10" s="2" t="s">
        <v>859</v>
      </c>
      <c r="AT10" s="1"/>
      <c r="AU10" s="1"/>
      <c r="AV10" s="1"/>
      <c r="AW10" s="1"/>
      <c r="AX10" s="1"/>
      <c r="AY10" s="1"/>
    </row>
    <row r="11" spans="1:51" ht="409.6" thickBot="1" x14ac:dyDescent="0.3">
      <c r="A11" s="1" t="s">
        <v>2661</v>
      </c>
      <c r="B11" s="1" t="s">
        <v>860</v>
      </c>
      <c r="C11" s="1" t="s">
        <v>526</v>
      </c>
      <c r="D11" s="1" t="s">
        <v>861</v>
      </c>
      <c r="E11" s="1" t="s">
        <v>93</v>
      </c>
      <c r="F11" s="1" t="s">
        <v>528</v>
      </c>
      <c r="G11" s="1" t="s">
        <v>72</v>
      </c>
      <c r="H11" s="1" t="s">
        <v>46</v>
      </c>
      <c r="I11" s="1" t="s">
        <v>46</v>
      </c>
      <c r="J11" s="1" t="s">
        <v>292</v>
      </c>
      <c r="K11" s="1" t="s">
        <v>94</v>
      </c>
      <c r="L11" s="1" t="s">
        <v>50</v>
      </c>
      <c r="M11" s="1" t="s">
        <v>51</v>
      </c>
      <c r="N11" s="1" t="s">
        <v>862</v>
      </c>
      <c r="O11" s="1" t="s">
        <v>863</v>
      </c>
      <c r="P11" s="1" t="s">
        <v>864</v>
      </c>
      <c r="Q11" s="1" t="s">
        <v>865</v>
      </c>
      <c r="R11" s="1" t="s">
        <v>56</v>
      </c>
      <c r="S11" s="1" t="s">
        <v>58</v>
      </c>
      <c r="T11" s="1" t="s">
        <v>56</v>
      </c>
      <c r="U11" s="1" t="s">
        <v>58</v>
      </c>
      <c r="V11" s="1" t="s">
        <v>56</v>
      </c>
      <c r="W11" s="1" t="s">
        <v>58</v>
      </c>
      <c r="X11" s="1" t="s">
        <v>866</v>
      </c>
      <c r="Y11" s="1" t="s">
        <v>58</v>
      </c>
      <c r="Z11" s="1" t="s">
        <v>56</v>
      </c>
      <c r="AA11" s="1" t="s">
        <v>56</v>
      </c>
      <c r="AB11" s="1" t="s">
        <v>58</v>
      </c>
      <c r="AC11" s="1" t="s">
        <v>56</v>
      </c>
      <c r="AD11" s="1" t="s">
        <v>58</v>
      </c>
      <c r="AE11" s="1" t="s">
        <v>867</v>
      </c>
      <c r="AF11" s="1" t="s">
        <v>83</v>
      </c>
      <c r="AG11" s="1" t="s">
        <v>83</v>
      </c>
      <c r="AH11" s="1" t="s">
        <v>83</v>
      </c>
      <c r="AI11" s="1" t="s">
        <v>83</v>
      </c>
      <c r="AJ11" s="1" t="s">
        <v>868</v>
      </c>
      <c r="AK11" s="1" t="s">
        <v>869</v>
      </c>
      <c r="AL11" s="3">
        <v>15</v>
      </c>
      <c r="AM11" s="1" t="s">
        <v>870</v>
      </c>
      <c r="AN11" s="3">
        <v>15</v>
      </c>
      <c r="AO11" s="1" t="s">
        <v>871</v>
      </c>
      <c r="AP11" s="3">
        <v>5</v>
      </c>
      <c r="AQ11" s="1" t="s">
        <v>872</v>
      </c>
      <c r="AR11" s="3">
        <v>15</v>
      </c>
      <c r="AS11" s="2" t="s">
        <v>873</v>
      </c>
      <c r="AT11" s="1"/>
      <c r="AU11" s="1"/>
      <c r="AV11" s="1"/>
      <c r="AW11" s="1"/>
      <c r="AX11" s="1"/>
      <c r="AY11" s="1"/>
    </row>
    <row r="12" spans="1:51" ht="409.6" thickBot="1" x14ac:dyDescent="0.3">
      <c r="A12" s="1" t="s">
        <v>2662</v>
      </c>
      <c r="B12" s="1" t="s">
        <v>306</v>
      </c>
      <c r="C12" s="1" t="s">
        <v>69</v>
      </c>
      <c r="D12" s="1" t="s">
        <v>307</v>
      </c>
      <c r="E12" s="1" t="s">
        <v>43</v>
      </c>
      <c r="F12" s="1" t="s">
        <v>219</v>
      </c>
      <c r="G12" s="1" t="s">
        <v>72</v>
      </c>
      <c r="H12" s="1" t="s">
        <v>46</v>
      </c>
      <c r="I12" s="1" t="s">
        <v>46</v>
      </c>
      <c r="J12" s="1" t="s">
        <v>48</v>
      </c>
      <c r="K12" s="1" t="s">
        <v>74</v>
      </c>
      <c r="L12" s="1" t="s">
        <v>75</v>
      </c>
      <c r="M12" s="1" t="s">
        <v>51</v>
      </c>
      <c r="N12" s="1" t="s">
        <v>874</v>
      </c>
      <c r="O12" s="1" t="s">
        <v>875</v>
      </c>
      <c r="P12" s="1" t="s">
        <v>876</v>
      </c>
      <c r="Q12" s="1" t="s">
        <v>877</v>
      </c>
      <c r="R12" s="1" t="s">
        <v>56</v>
      </c>
      <c r="S12" s="1" t="s">
        <v>58</v>
      </c>
      <c r="T12" s="1" t="s">
        <v>56</v>
      </c>
      <c r="U12" s="1" t="s">
        <v>56</v>
      </c>
      <c r="V12" s="1" t="s">
        <v>58</v>
      </c>
      <c r="W12" s="1" t="s">
        <v>56</v>
      </c>
      <c r="X12" s="1" t="s">
        <v>878</v>
      </c>
      <c r="Y12" s="1" t="s">
        <v>56</v>
      </c>
      <c r="Z12" s="1" t="s">
        <v>58</v>
      </c>
      <c r="AA12" s="1" t="s">
        <v>56</v>
      </c>
      <c r="AB12" s="1" t="s">
        <v>56</v>
      </c>
      <c r="AC12" s="1" t="s">
        <v>58</v>
      </c>
      <c r="AD12" s="1" t="s">
        <v>56</v>
      </c>
      <c r="AE12" s="1" t="s">
        <v>879</v>
      </c>
      <c r="AF12" s="1" t="s">
        <v>82</v>
      </c>
      <c r="AG12" s="1" t="s">
        <v>83</v>
      </c>
      <c r="AH12" s="1" t="s">
        <v>82</v>
      </c>
      <c r="AI12" s="1" t="s">
        <v>82</v>
      </c>
      <c r="AJ12" s="1" t="s">
        <v>880</v>
      </c>
      <c r="AK12" s="1" t="s">
        <v>881</v>
      </c>
      <c r="AL12" s="3">
        <v>6</v>
      </c>
      <c r="AM12" s="1" t="s">
        <v>882</v>
      </c>
      <c r="AN12" s="3">
        <v>5</v>
      </c>
      <c r="AO12" s="1" t="s">
        <v>883</v>
      </c>
      <c r="AP12" s="3">
        <v>1</v>
      </c>
      <c r="AQ12" s="1" t="s">
        <v>884</v>
      </c>
      <c r="AR12" s="3">
        <v>18</v>
      </c>
      <c r="AS12" s="2" t="s">
        <v>885</v>
      </c>
      <c r="AT12" s="1"/>
      <c r="AU12" s="1"/>
      <c r="AV12" s="1"/>
      <c r="AW12" s="1"/>
      <c r="AX12" s="1"/>
      <c r="AY12" s="1"/>
    </row>
    <row r="13" spans="1:51" ht="90.75" thickBot="1" x14ac:dyDescent="0.3">
      <c r="A13" s="1" t="s">
        <v>2663</v>
      </c>
      <c r="B13" s="1" t="s">
        <v>886</v>
      </c>
      <c r="C13" s="1" t="s">
        <v>91</v>
      </c>
      <c r="D13" s="1" t="s">
        <v>887</v>
      </c>
      <c r="E13" s="1" t="s">
        <v>43</v>
      </c>
      <c r="F13" s="1" t="s">
        <v>44</v>
      </c>
      <c r="G13" s="1" t="s">
        <v>72</v>
      </c>
      <c r="H13" s="1" t="s">
        <v>47</v>
      </c>
      <c r="I13" s="1" t="s">
        <v>46</v>
      </c>
      <c r="J13" s="1" t="s">
        <v>73</v>
      </c>
      <c r="K13" s="1" t="s">
        <v>94</v>
      </c>
      <c r="L13" s="1" t="s">
        <v>75</v>
      </c>
      <c r="M13" s="1" t="s">
        <v>112</v>
      </c>
      <c r="N13" s="1" t="s">
        <v>753</v>
      </c>
      <c r="O13" s="1" t="s">
        <v>301</v>
      </c>
      <c r="P13" s="1" t="s">
        <v>301</v>
      </c>
      <c r="Q13" s="1" t="s">
        <v>301</v>
      </c>
      <c r="R13" s="1" t="s">
        <v>58</v>
      </c>
      <c r="S13" s="1" t="s">
        <v>56</v>
      </c>
      <c r="T13" s="1" t="s">
        <v>58</v>
      </c>
      <c r="U13" s="1" t="s">
        <v>56</v>
      </c>
      <c r="V13" s="1" t="s">
        <v>58</v>
      </c>
      <c r="W13" s="1" t="s">
        <v>56</v>
      </c>
      <c r="X13" s="1" t="s">
        <v>301</v>
      </c>
      <c r="Y13" s="1" t="s">
        <v>58</v>
      </c>
      <c r="Z13" s="1" t="s">
        <v>56</v>
      </c>
      <c r="AA13" s="1" t="s">
        <v>58</v>
      </c>
      <c r="AB13" s="1" t="s">
        <v>56</v>
      </c>
      <c r="AC13" s="1" t="s">
        <v>58</v>
      </c>
      <c r="AD13" s="1" t="s">
        <v>56</v>
      </c>
      <c r="AE13" s="1" t="s">
        <v>301</v>
      </c>
      <c r="AF13" s="1" t="s">
        <v>83</v>
      </c>
      <c r="AG13" s="1" t="s">
        <v>82</v>
      </c>
      <c r="AH13" s="1" t="s">
        <v>83</v>
      </c>
      <c r="AI13" s="1" t="s">
        <v>82</v>
      </c>
      <c r="AJ13" s="1" t="s">
        <v>301</v>
      </c>
      <c r="AK13" s="1" t="s">
        <v>301</v>
      </c>
      <c r="AL13" s="3">
        <v>18</v>
      </c>
      <c r="AM13" s="3">
        <v>15</v>
      </c>
      <c r="AN13" s="3">
        <v>16</v>
      </c>
      <c r="AO13" s="3">
        <v>17</v>
      </c>
      <c r="AP13" s="3">
        <v>20</v>
      </c>
      <c r="AQ13" s="3">
        <v>19</v>
      </c>
      <c r="AR13" s="3">
        <v>16</v>
      </c>
      <c r="AS13" s="3">
        <v>11</v>
      </c>
      <c r="AT13" s="1"/>
      <c r="AU13" s="1"/>
      <c r="AV13" s="1"/>
      <c r="AW13" s="1"/>
      <c r="AX13" s="1"/>
      <c r="AY13" s="1"/>
    </row>
    <row r="14" spans="1:51" ht="409.6" thickBot="1" x14ac:dyDescent="0.3">
      <c r="A14" s="1" t="s">
        <v>2664</v>
      </c>
      <c r="B14" s="1" t="s">
        <v>644</v>
      </c>
      <c r="C14" s="1" t="s">
        <v>69</v>
      </c>
      <c r="D14" s="1" t="s">
        <v>888</v>
      </c>
      <c r="E14" s="1" t="s">
        <v>43</v>
      </c>
      <c r="F14" s="1" t="s">
        <v>44</v>
      </c>
      <c r="G14" s="1" t="s">
        <v>72</v>
      </c>
      <c r="H14" s="1" t="s">
        <v>46</v>
      </c>
      <c r="I14" s="1" t="s">
        <v>47</v>
      </c>
      <c r="J14" s="1" t="s">
        <v>48</v>
      </c>
      <c r="K14" s="1" t="s">
        <v>49</v>
      </c>
      <c r="L14" s="1" t="s">
        <v>124</v>
      </c>
      <c r="M14" s="1" t="s">
        <v>51</v>
      </c>
      <c r="N14" s="1" t="s">
        <v>889</v>
      </c>
      <c r="O14" s="1" t="s">
        <v>890</v>
      </c>
      <c r="P14" s="1" t="s">
        <v>891</v>
      </c>
      <c r="Q14" s="1" t="s">
        <v>892</v>
      </c>
      <c r="R14" s="1" t="s">
        <v>58</v>
      </c>
      <c r="S14" s="1" t="s">
        <v>56</v>
      </c>
      <c r="T14" s="1" t="s">
        <v>56</v>
      </c>
      <c r="U14" s="1" t="s">
        <v>56</v>
      </c>
      <c r="V14" s="1" t="s">
        <v>101</v>
      </c>
      <c r="W14" s="1" t="s">
        <v>56</v>
      </c>
      <c r="X14" s="1" t="s">
        <v>893</v>
      </c>
      <c r="Y14" s="1" t="s">
        <v>101</v>
      </c>
      <c r="Z14" s="1" t="s">
        <v>57</v>
      </c>
      <c r="AA14" s="1" t="s">
        <v>56</v>
      </c>
      <c r="AB14" s="1" t="s">
        <v>56</v>
      </c>
      <c r="AC14" s="1" t="s">
        <v>101</v>
      </c>
      <c r="AD14" s="1" t="s">
        <v>57</v>
      </c>
      <c r="AE14" s="1" t="s">
        <v>894</v>
      </c>
      <c r="AF14" s="1" t="s">
        <v>82</v>
      </c>
      <c r="AG14" s="1" t="s">
        <v>82</v>
      </c>
      <c r="AH14" s="1" t="s">
        <v>82</v>
      </c>
      <c r="AI14" s="1" t="s">
        <v>82</v>
      </c>
      <c r="AJ14" s="1" t="s">
        <v>895</v>
      </c>
      <c r="AK14" s="1" t="s">
        <v>896</v>
      </c>
      <c r="AL14" s="3">
        <v>10</v>
      </c>
      <c r="AM14" s="1" t="s">
        <v>897</v>
      </c>
      <c r="AN14" s="3">
        <v>20</v>
      </c>
      <c r="AO14" s="1" t="s">
        <v>898</v>
      </c>
      <c r="AP14" s="3">
        <v>10</v>
      </c>
      <c r="AQ14" s="1" t="s">
        <v>899</v>
      </c>
      <c r="AR14" s="3">
        <v>15</v>
      </c>
      <c r="AS14" s="2" t="s">
        <v>900</v>
      </c>
      <c r="AT14" s="1"/>
      <c r="AU14" s="1"/>
      <c r="AV14" s="1"/>
      <c r="AW14" s="1"/>
      <c r="AX14" s="1"/>
      <c r="AY14" s="1"/>
    </row>
    <row r="15" spans="1:51" ht="409.6" thickBot="1" x14ac:dyDescent="0.3">
      <c r="A15" s="1" t="s">
        <v>2665</v>
      </c>
      <c r="B15" s="1" t="s">
        <v>901</v>
      </c>
      <c r="C15" s="1" t="s">
        <v>69</v>
      </c>
      <c r="D15" s="1" t="s">
        <v>668</v>
      </c>
      <c r="E15" s="1" t="s">
        <v>93</v>
      </c>
      <c r="F15" s="1" t="s">
        <v>513</v>
      </c>
      <c r="G15" s="1" t="s">
        <v>72</v>
      </c>
      <c r="H15" s="1" t="s">
        <v>46</v>
      </c>
      <c r="I15" s="1" t="s">
        <v>375</v>
      </c>
      <c r="J15" s="1" t="s">
        <v>292</v>
      </c>
      <c r="K15" s="1" t="s">
        <v>94</v>
      </c>
      <c r="L15" s="1" t="s">
        <v>50</v>
      </c>
      <c r="M15" s="1" t="s">
        <v>51</v>
      </c>
      <c r="N15" s="1" t="s">
        <v>902</v>
      </c>
      <c r="O15" s="1" t="s">
        <v>903</v>
      </c>
      <c r="P15" s="1" t="s">
        <v>904</v>
      </c>
      <c r="Q15" s="1" t="s">
        <v>905</v>
      </c>
      <c r="R15" s="1" t="s">
        <v>56</v>
      </c>
      <c r="S15" s="1" t="s">
        <v>56</v>
      </c>
      <c r="T15" s="1" t="s">
        <v>58</v>
      </c>
      <c r="U15" s="1" t="s">
        <v>58</v>
      </c>
      <c r="V15" s="1" t="s">
        <v>56</v>
      </c>
      <c r="W15" s="1" t="s">
        <v>58</v>
      </c>
      <c r="X15" s="1" t="s">
        <v>906</v>
      </c>
      <c r="Y15" s="1" t="s">
        <v>56</v>
      </c>
      <c r="Z15" s="1" t="s">
        <v>58</v>
      </c>
      <c r="AA15" s="1" t="s">
        <v>56</v>
      </c>
      <c r="AB15" s="1" t="s">
        <v>56</v>
      </c>
      <c r="AC15" s="1" t="s">
        <v>56</v>
      </c>
      <c r="AD15" s="1" t="s">
        <v>58</v>
      </c>
      <c r="AE15" s="1" t="s">
        <v>907</v>
      </c>
      <c r="AF15" s="1" t="s">
        <v>57</v>
      </c>
      <c r="AG15" s="1" t="s">
        <v>82</v>
      </c>
      <c r="AH15" s="1" t="s">
        <v>82</v>
      </c>
      <c r="AI15" s="1" t="s">
        <v>82</v>
      </c>
      <c r="AJ15" s="1" t="s">
        <v>908</v>
      </c>
      <c r="AK15" s="1" t="s">
        <v>909</v>
      </c>
      <c r="AL15" s="3">
        <v>3</v>
      </c>
      <c r="AM15" s="1" t="s">
        <v>910</v>
      </c>
      <c r="AN15" s="3">
        <v>1</v>
      </c>
      <c r="AO15" s="1" t="s">
        <v>911</v>
      </c>
      <c r="AP15" s="3">
        <v>5</v>
      </c>
      <c r="AQ15" s="1" t="s">
        <v>912</v>
      </c>
      <c r="AR15" s="3">
        <v>5</v>
      </c>
      <c r="AS15" s="2" t="s">
        <v>913</v>
      </c>
      <c r="AT15" s="1"/>
      <c r="AU15" s="1"/>
      <c r="AV15" s="1"/>
      <c r="AW15" s="1"/>
      <c r="AX15" s="1"/>
      <c r="AY15" s="1"/>
    </row>
    <row r="16" spans="1:51" ht="409.6" thickBot="1" x14ac:dyDescent="0.3">
      <c r="A16" s="1" t="s">
        <v>2666</v>
      </c>
      <c r="B16" s="1" t="s">
        <v>320</v>
      </c>
      <c r="C16" s="1" t="s">
        <v>69</v>
      </c>
      <c r="D16" s="1" t="s">
        <v>321</v>
      </c>
      <c r="E16" s="1" t="s">
        <v>93</v>
      </c>
      <c r="F16" s="1" t="s">
        <v>44</v>
      </c>
      <c r="G16" s="1" t="s">
        <v>72</v>
      </c>
      <c r="H16" s="1" t="s">
        <v>46</v>
      </c>
      <c r="I16" s="1" t="s">
        <v>46</v>
      </c>
      <c r="J16" s="1" t="s">
        <v>48</v>
      </c>
      <c r="K16" s="1" t="s">
        <v>49</v>
      </c>
      <c r="L16" s="1" t="s">
        <v>75</v>
      </c>
      <c r="M16" s="1" t="s">
        <v>180</v>
      </c>
      <c r="N16" s="1" t="s">
        <v>914</v>
      </c>
      <c r="O16" s="1" t="s">
        <v>915</v>
      </c>
      <c r="P16" s="1" t="s">
        <v>916</v>
      </c>
      <c r="Q16" s="1" t="s">
        <v>917</v>
      </c>
      <c r="R16" s="1" t="s">
        <v>58</v>
      </c>
      <c r="S16" s="1" t="s">
        <v>56</v>
      </c>
      <c r="T16" s="1" t="s">
        <v>56</v>
      </c>
      <c r="U16" s="1" t="s">
        <v>58</v>
      </c>
      <c r="V16" s="1" t="s">
        <v>56</v>
      </c>
      <c r="W16" s="1" t="s">
        <v>56</v>
      </c>
      <c r="X16" s="1" t="s">
        <v>918</v>
      </c>
      <c r="Y16" s="1" t="s">
        <v>56</v>
      </c>
      <c r="Z16" s="1" t="s">
        <v>56</v>
      </c>
      <c r="AA16" s="1" t="s">
        <v>58</v>
      </c>
      <c r="AB16" s="1" t="s">
        <v>56</v>
      </c>
      <c r="AC16" s="1" t="s">
        <v>56</v>
      </c>
      <c r="AD16" s="1" t="s">
        <v>56</v>
      </c>
      <c r="AE16" s="1" t="s">
        <v>919</v>
      </c>
      <c r="AF16" s="1" t="s">
        <v>82</v>
      </c>
      <c r="AG16" s="1" t="s">
        <v>83</v>
      </c>
      <c r="AH16" s="1" t="s">
        <v>82</v>
      </c>
      <c r="AI16" s="1" t="s">
        <v>82</v>
      </c>
      <c r="AJ16" s="1" t="s">
        <v>920</v>
      </c>
      <c r="AK16" s="1" t="s">
        <v>921</v>
      </c>
      <c r="AL16" s="3">
        <v>5</v>
      </c>
      <c r="AM16" s="1" t="s">
        <v>922</v>
      </c>
      <c r="AN16" s="3">
        <v>7</v>
      </c>
      <c r="AO16" s="1" t="s">
        <v>923</v>
      </c>
      <c r="AP16" s="3">
        <v>2</v>
      </c>
      <c r="AQ16" s="1" t="s">
        <v>924</v>
      </c>
      <c r="AR16" s="3">
        <v>16</v>
      </c>
      <c r="AS16" s="2" t="s">
        <v>925</v>
      </c>
      <c r="AT16" s="1"/>
      <c r="AU16" s="1"/>
      <c r="AV16" s="1"/>
      <c r="AW16" s="1"/>
      <c r="AX16" s="1"/>
      <c r="AY16" s="1"/>
    </row>
    <row r="17" spans="1:51" ht="409.6" thickBot="1" x14ac:dyDescent="0.3">
      <c r="A17" s="1" t="s">
        <v>2667</v>
      </c>
      <c r="B17" s="1" t="s">
        <v>926</v>
      </c>
      <c r="C17" s="1" t="s">
        <v>91</v>
      </c>
      <c r="D17" s="1" t="s">
        <v>927</v>
      </c>
      <c r="E17" s="1" t="s">
        <v>93</v>
      </c>
      <c r="F17" s="1" t="s">
        <v>513</v>
      </c>
      <c r="G17" s="1" t="s">
        <v>72</v>
      </c>
      <c r="H17" s="1" t="s">
        <v>46</v>
      </c>
      <c r="I17" s="1" t="s">
        <v>47</v>
      </c>
      <c r="J17" s="1" t="s">
        <v>292</v>
      </c>
      <c r="K17" s="1" t="s">
        <v>94</v>
      </c>
      <c r="L17" s="1" t="s">
        <v>124</v>
      </c>
      <c r="M17" s="1" t="s">
        <v>51</v>
      </c>
      <c r="N17" s="1" t="s">
        <v>928</v>
      </c>
      <c r="O17" s="1" t="s">
        <v>929</v>
      </c>
      <c r="P17" s="1" t="s">
        <v>930</v>
      </c>
      <c r="Q17" s="1" t="s">
        <v>931</v>
      </c>
      <c r="R17" s="1" t="s">
        <v>56</v>
      </c>
      <c r="S17" s="1" t="s">
        <v>58</v>
      </c>
      <c r="T17" s="1" t="s">
        <v>58</v>
      </c>
      <c r="U17" s="1" t="s">
        <v>56</v>
      </c>
      <c r="V17" s="1" t="s">
        <v>58</v>
      </c>
      <c r="W17" s="1" t="s">
        <v>58</v>
      </c>
      <c r="X17" s="1" t="s">
        <v>932</v>
      </c>
      <c r="Y17" s="1" t="s">
        <v>56</v>
      </c>
      <c r="Z17" s="1" t="s">
        <v>56</v>
      </c>
      <c r="AA17" s="1" t="s">
        <v>56</v>
      </c>
      <c r="AB17" s="1" t="s">
        <v>58</v>
      </c>
      <c r="AC17" s="1" t="s">
        <v>56</v>
      </c>
      <c r="AD17" s="1" t="s">
        <v>56</v>
      </c>
      <c r="AE17" s="1" t="s">
        <v>933</v>
      </c>
      <c r="AF17" s="1" t="s">
        <v>82</v>
      </c>
      <c r="AG17" s="1" t="s">
        <v>83</v>
      </c>
      <c r="AH17" s="1" t="s">
        <v>83</v>
      </c>
      <c r="AI17" s="1" t="s">
        <v>83</v>
      </c>
      <c r="AJ17" s="1" t="s">
        <v>934</v>
      </c>
      <c r="AK17" s="1" t="s">
        <v>935</v>
      </c>
      <c r="AL17" s="3">
        <v>10</v>
      </c>
      <c r="AM17" s="1" t="s">
        <v>936</v>
      </c>
      <c r="AN17" s="3">
        <v>10</v>
      </c>
      <c r="AO17" s="1" t="s">
        <v>937</v>
      </c>
      <c r="AP17" s="3">
        <v>1</v>
      </c>
      <c r="AQ17" s="1" t="s">
        <v>938</v>
      </c>
      <c r="AR17" s="3">
        <v>12</v>
      </c>
      <c r="AS17" s="2" t="s">
        <v>939</v>
      </c>
      <c r="AT17" s="1"/>
      <c r="AU17" s="1"/>
      <c r="AV17" s="1"/>
      <c r="AW17" s="1"/>
      <c r="AX17" s="1"/>
      <c r="AY17" s="1"/>
    </row>
    <row r="18" spans="1:51" ht="409.6" thickBot="1" x14ac:dyDescent="0.3">
      <c r="A18" s="1" t="s">
        <v>2668</v>
      </c>
      <c r="B18" s="1" t="s">
        <v>940</v>
      </c>
      <c r="C18" s="1" t="s">
        <v>69</v>
      </c>
      <c r="D18" s="1" t="s">
        <v>70</v>
      </c>
      <c r="E18" s="1" t="s">
        <v>43</v>
      </c>
      <c r="F18" s="1" t="s">
        <v>291</v>
      </c>
      <c r="G18" s="1" t="s">
        <v>72</v>
      </c>
      <c r="H18" s="1" t="s">
        <v>46</v>
      </c>
      <c r="I18" s="1" t="s">
        <v>375</v>
      </c>
      <c r="J18" s="1" t="s">
        <v>292</v>
      </c>
      <c r="K18" s="1" t="s">
        <v>49</v>
      </c>
      <c r="L18" s="1" t="s">
        <v>50</v>
      </c>
      <c r="M18" s="1" t="s">
        <v>51</v>
      </c>
      <c r="N18" s="1" t="s">
        <v>941</v>
      </c>
      <c r="O18" s="1" t="s">
        <v>942</v>
      </c>
      <c r="P18" s="1" t="s">
        <v>943</v>
      </c>
      <c r="Q18" s="1" t="s">
        <v>944</v>
      </c>
      <c r="R18" s="1" t="s">
        <v>56</v>
      </c>
      <c r="S18" s="1" t="s">
        <v>58</v>
      </c>
      <c r="T18" s="1" t="s">
        <v>56</v>
      </c>
      <c r="U18" s="1" t="s">
        <v>58</v>
      </c>
      <c r="V18" s="1" t="s">
        <v>56</v>
      </c>
      <c r="W18" s="1" t="s">
        <v>58</v>
      </c>
      <c r="X18" s="1" t="s">
        <v>945</v>
      </c>
      <c r="Y18" s="1" t="s">
        <v>58</v>
      </c>
      <c r="Z18" s="1" t="s">
        <v>56</v>
      </c>
      <c r="AA18" s="1" t="s">
        <v>56</v>
      </c>
      <c r="AB18" s="1" t="s">
        <v>58</v>
      </c>
      <c r="AC18" s="1" t="s">
        <v>100</v>
      </c>
      <c r="AD18" s="1" t="s">
        <v>56</v>
      </c>
      <c r="AE18" s="1" t="s">
        <v>946</v>
      </c>
      <c r="AF18" s="1" t="s">
        <v>82</v>
      </c>
      <c r="AG18" s="1" t="s">
        <v>83</v>
      </c>
      <c r="AH18" s="1" t="s">
        <v>83</v>
      </c>
      <c r="AI18" s="1" t="s">
        <v>83</v>
      </c>
      <c r="AJ18" s="1" t="s">
        <v>947</v>
      </c>
      <c r="AK18" s="1" t="s">
        <v>948</v>
      </c>
      <c r="AL18" s="3">
        <v>12</v>
      </c>
      <c r="AM18" s="1" t="s">
        <v>949</v>
      </c>
      <c r="AN18" s="3">
        <v>5</v>
      </c>
      <c r="AO18" s="1" t="s">
        <v>950</v>
      </c>
      <c r="AP18" s="3">
        <v>2</v>
      </c>
      <c r="AQ18" s="1" t="s">
        <v>951</v>
      </c>
      <c r="AR18" s="3">
        <v>18</v>
      </c>
      <c r="AS18" s="2" t="s">
        <v>952</v>
      </c>
      <c r="AT18" s="1"/>
      <c r="AU18" s="1"/>
      <c r="AV18" s="1"/>
      <c r="AW18" s="1"/>
      <c r="AX18" s="1"/>
      <c r="AY18" s="1"/>
    </row>
    <row r="19" spans="1:51" ht="409.6" thickBot="1" x14ac:dyDescent="0.3">
      <c r="A19" s="1" t="s">
        <v>2669</v>
      </c>
      <c r="B19" s="1" t="s">
        <v>953</v>
      </c>
      <c r="C19" s="1" t="s">
        <v>954</v>
      </c>
      <c r="D19" s="1" t="s">
        <v>262</v>
      </c>
      <c r="E19" s="1" t="s">
        <v>93</v>
      </c>
      <c r="F19" s="1" t="s">
        <v>513</v>
      </c>
      <c r="G19" s="1" t="s">
        <v>72</v>
      </c>
      <c r="H19" s="1" t="s">
        <v>46</v>
      </c>
      <c r="I19" s="1" t="s">
        <v>375</v>
      </c>
      <c r="J19" s="1" t="s">
        <v>261</v>
      </c>
      <c r="K19" s="1" t="s">
        <v>262</v>
      </c>
      <c r="L19" s="1" t="s">
        <v>263</v>
      </c>
      <c r="M19" s="1" t="s">
        <v>262</v>
      </c>
      <c r="N19" s="1" t="s">
        <v>955</v>
      </c>
      <c r="O19" s="1" t="s">
        <v>956</v>
      </c>
      <c r="P19" s="1" t="s">
        <v>957</v>
      </c>
      <c r="Q19" s="1" t="s">
        <v>958</v>
      </c>
      <c r="R19" s="1" t="s">
        <v>56</v>
      </c>
      <c r="S19" s="1" t="s">
        <v>56</v>
      </c>
      <c r="T19" s="1" t="s">
        <v>57</v>
      </c>
      <c r="U19" s="1" t="s">
        <v>56</v>
      </c>
      <c r="V19" s="1" t="s">
        <v>57</v>
      </c>
      <c r="W19" s="1" t="s">
        <v>56</v>
      </c>
      <c r="X19" s="1" t="s">
        <v>959</v>
      </c>
      <c r="Y19" s="1" t="s">
        <v>56</v>
      </c>
      <c r="Z19" s="1" t="s">
        <v>56</v>
      </c>
      <c r="AA19" s="1" t="s">
        <v>56</v>
      </c>
      <c r="AB19" s="1" t="s">
        <v>56</v>
      </c>
      <c r="AC19" s="1" t="s">
        <v>56</v>
      </c>
      <c r="AD19" s="1" t="s">
        <v>56</v>
      </c>
      <c r="AE19" s="1" t="s">
        <v>960</v>
      </c>
      <c r="AF19" s="1" t="s">
        <v>82</v>
      </c>
      <c r="AG19" s="1" t="s">
        <v>61</v>
      </c>
      <c r="AH19" s="1" t="s">
        <v>83</v>
      </c>
      <c r="AI19" s="1" t="s">
        <v>82</v>
      </c>
      <c r="AJ19" s="1" t="s">
        <v>961</v>
      </c>
      <c r="AK19" s="1" t="s">
        <v>962</v>
      </c>
      <c r="AL19" s="3">
        <v>10</v>
      </c>
      <c r="AM19" s="1" t="s">
        <v>963</v>
      </c>
      <c r="AN19" s="3">
        <v>15</v>
      </c>
      <c r="AO19" s="1" t="s">
        <v>964</v>
      </c>
      <c r="AP19" s="3">
        <v>5</v>
      </c>
      <c r="AQ19" s="1" t="s">
        <v>965</v>
      </c>
      <c r="AR19" s="3">
        <v>12</v>
      </c>
      <c r="AS19" s="2" t="s">
        <v>966</v>
      </c>
      <c r="AT19" s="1"/>
      <c r="AU19" s="1"/>
      <c r="AV19" s="1"/>
      <c r="AW19" s="1"/>
      <c r="AX19" s="1"/>
      <c r="AY19" s="1"/>
    </row>
    <row r="20" spans="1:51" ht="135.75" thickBot="1" x14ac:dyDescent="0.3">
      <c r="A20" s="1" t="s">
        <v>2670</v>
      </c>
      <c r="B20" s="1" t="s">
        <v>388</v>
      </c>
      <c r="C20" s="1" t="s">
        <v>389</v>
      </c>
      <c r="D20" s="1" t="s">
        <v>967</v>
      </c>
      <c r="E20" s="1" t="s">
        <v>43</v>
      </c>
      <c r="F20" s="1" t="s">
        <v>291</v>
      </c>
      <c r="G20" s="1" t="s">
        <v>72</v>
      </c>
      <c r="H20" s="1" t="s">
        <v>375</v>
      </c>
      <c r="I20" s="1" t="s">
        <v>375</v>
      </c>
      <c r="J20" s="1" t="s">
        <v>73</v>
      </c>
      <c r="K20" s="1" t="s">
        <v>49</v>
      </c>
      <c r="L20" s="1" t="s">
        <v>124</v>
      </c>
      <c r="M20" s="1" t="s">
        <v>112</v>
      </c>
      <c r="N20" s="1" t="s">
        <v>968</v>
      </c>
      <c r="O20" s="1" t="s">
        <v>969</v>
      </c>
      <c r="P20" s="1" t="s">
        <v>970</v>
      </c>
      <c r="Q20" s="1" t="s">
        <v>971</v>
      </c>
      <c r="R20" s="1" t="s">
        <v>56</v>
      </c>
      <c r="S20" s="1" t="s">
        <v>57</v>
      </c>
      <c r="T20" s="1" t="s">
        <v>58</v>
      </c>
      <c r="U20" s="1" t="s">
        <v>56</v>
      </c>
      <c r="V20" s="1" t="s">
        <v>57</v>
      </c>
      <c r="W20" s="1" t="s">
        <v>56</v>
      </c>
      <c r="X20" s="1" t="s">
        <v>972</v>
      </c>
      <c r="Y20" s="1" t="s">
        <v>57</v>
      </c>
      <c r="Z20" s="1" t="s">
        <v>56</v>
      </c>
      <c r="AA20" s="1" t="s">
        <v>57</v>
      </c>
      <c r="AB20" s="1" t="s">
        <v>58</v>
      </c>
      <c r="AC20" s="1" t="s">
        <v>56</v>
      </c>
      <c r="AD20" s="1" t="s">
        <v>57</v>
      </c>
      <c r="AE20" s="1" t="s">
        <v>973</v>
      </c>
      <c r="AF20" s="1" t="s">
        <v>82</v>
      </c>
      <c r="AG20" s="1" t="s">
        <v>61</v>
      </c>
      <c r="AH20" s="1" t="s">
        <v>83</v>
      </c>
      <c r="AI20" s="1" t="s">
        <v>61</v>
      </c>
      <c r="AJ20" s="1" t="s">
        <v>974</v>
      </c>
      <c r="AK20" s="1" t="s">
        <v>975</v>
      </c>
      <c r="AL20" s="3">
        <v>12</v>
      </c>
      <c r="AM20" s="1" t="s">
        <v>976</v>
      </c>
      <c r="AN20" s="3">
        <v>12</v>
      </c>
      <c r="AO20" s="1" t="s">
        <v>976</v>
      </c>
      <c r="AP20" s="3">
        <v>12</v>
      </c>
      <c r="AQ20" s="1" t="s">
        <v>976</v>
      </c>
      <c r="AR20" s="3">
        <v>12</v>
      </c>
      <c r="AS20" s="2" t="s">
        <v>976</v>
      </c>
      <c r="AT20" s="1"/>
      <c r="AU20" s="1"/>
      <c r="AV20" s="1"/>
      <c r="AW20" s="1"/>
      <c r="AX20" s="1"/>
      <c r="AY20" s="1"/>
    </row>
    <row r="21" spans="1:51" ht="409.6" thickBot="1" x14ac:dyDescent="0.3">
      <c r="A21" s="1" t="s">
        <v>2671</v>
      </c>
      <c r="B21" s="1" t="s">
        <v>259</v>
      </c>
      <c r="C21" s="1" t="s">
        <v>69</v>
      </c>
      <c r="D21" s="1" t="s">
        <v>260</v>
      </c>
      <c r="E21" s="1" t="s">
        <v>43</v>
      </c>
      <c r="F21" s="1" t="s">
        <v>44</v>
      </c>
      <c r="G21" s="1" t="s">
        <v>72</v>
      </c>
      <c r="H21" s="1" t="s">
        <v>46</v>
      </c>
      <c r="I21" s="1" t="s">
        <v>375</v>
      </c>
      <c r="J21" s="1" t="s">
        <v>261</v>
      </c>
      <c r="K21" s="1" t="s">
        <v>301</v>
      </c>
      <c r="L21" s="1" t="s">
        <v>263</v>
      </c>
      <c r="M21" s="1" t="s">
        <v>301</v>
      </c>
      <c r="N21" s="1" t="s">
        <v>977</v>
      </c>
      <c r="O21" s="1" t="s">
        <v>978</v>
      </c>
      <c r="P21" s="1" t="s">
        <v>979</v>
      </c>
      <c r="Q21" s="1" t="s">
        <v>979</v>
      </c>
      <c r="R21" s="1" t="s">
        <v>58</v>
      </c>
      <c r="S21" s="1" t="s">
        <v>58</v>
      </c>
      <c r="T21" s="1" t="s">
        <v>58</v>
      </c>
      <c r="U21" s="1" t="s">
        <v>58</v>
      </c>
      <c r="V21" s="1" t="s">
        <v>58</v>
      </c>
      <c r="W21" s="1" t="s">
        <v>58</v>
      </c>
      <c r="X21" s="1" t="s">
        <v>980</v>
      </c>
      <c r="Y21" s="1" t="s">
        <v>58</v>
      </c>
      <c r="Z21" s="1" t="s">
        <v>58</v>
      </c>
      <c r="AA21" s="1" t="s">
        <v>58</v>
      </c>
      <c r="AB21" s="1" t="s">
        <v>58</v>
      </c>
      <c r="AC21" s="1" t="s">
        <v>58</v>
      </c>
      <c r="AD21" s="1" t="s">
        <v>58</v>
      </c>
      <c r="AE21" s="1" t="s">
        <v>981</v>
      </c>
      <c r="AF21" s="1" t="s">
        <v>82</v>
      </c>
      <c r="AG21" s="1" t="s">
        <v>82</v>
      </c>
      <c r="AH21" s="1" t="s">
        <v>82</v>
      </c>
      <c r="AI21" s="1" t="s">
        <v>82</v>
      </c>
      <c r="AJ21" s="1" t="s">
        <v>982</v>
      </c>
      <c r="AK21" s="1" t="s">
        <v>983</v>
      </c>
      <c r="AL21" s="3">
        <v>5</v>
      </c>
      <c r="AM21" s="1" t="s">
        <v>984</v>
      </c>
      <c r="AN21" s="3">
        <v>5</v>
      </c>
      <c r="AO21" s="1" t="s">
        <v>985</v>
      </c>
      <c r="AP21" s="3">
        <v>1</v>
      </c>
      <c r="AQ21" s="1" t="s">
        <v>986</v>
      </c>
      <c r="AR21" s="3">
        <v>10</v>
      </c>
      <c r="AS21" s="2" t="s">
        <v>987</v>
      </c>
      <c r="AT21" s="1"/>
      <c r="AU21" s="1"/>
      <c r="AV21" s="1"/>
      <c r="AW21" s="1"/>
      <c r="AX21" s="1"/>
      <c r="AY21" s="1"/>
    </row>
    <row r="22" spans="1:51" ht="390.75" thickBot="1" x14ac:dyDescent="0.3">
      <c r="A22" s="1" t="s">
        <v>2672</v>
      </c>
      <c r="B22" s="1" t="s">
        <v>496</v>
      </c>
      <c r="C22" s="1" t="s">
        <v>69</v>
      </c>
      <c r="D22" s="1" t="s">
        <v>497</v>
      </c>
      <c r="E22" s="1" t="s">
        <v>43</v>
      </c>
      <c r="F22" s="1" t="s">
        <v>219</v>
      </c>
      <c r="G22" s="1" t="s">
        <v>72</v>
      </c>
      <c r="H22" s="1" t="s">
        <v>46</v>
      </c>
      <c r="I22" s="1" t="s">
        <v>46</v>
      </c>
      <c r="J22" s="1" t="s">
        <v>48</v>
      </c>
      <c r="K22" s="1" t="s">
        <v>94</v>
      </c>
      <c r="L22" s="1" t="s">
        <v>75</v>
      </c>
      <c r="M22" s="1" t="s">
        <v>498</v>
      </c>
      <c r="N22" s="1" t="s">
        <v>502</v>
      </c>
      <c r="O22" s="1" t="s">
        <v>988</v>
      </c>
      <c r="P22" s="1" t="s">
        <v>989</v>
      </c>
      <c r="Q22" s="1" t="s">
        <v>990</v>
      </c>
      <c r="R22" s="1" t="s">
        <v>56</v>
      </c>
      <c r="S22" s="1" t="s">
        <v>56</v>
      </c>
      <c r="T22" s="1" t="s">
        <v>56</v>
      </c>
      <c r="U22" s="1" t="s">
        <v>57</v>
      </c>
      <c r="V22" s="1" t="s">
        <v>56</v>
      </c>
      <c r="W22" s="1" t="s">
        <v>56</v>
      </c>
      <c r="X22" s="1" t="s">
        <v>991</v>
      </c>
      <c r="Y22" s="1" t="s">
        <v>58</v>
      </c>
      <c r="Z22" s="1" t="s">
        <v>56</v>
      </c>
      <c r="AA22" s="1" t="s">
        <v>58</v>
      </c>
      <c r="AB22" s="1" t="s">
        <v>58</v>
      </c>
      <c r="AC22" s="1" t="s">
        <v>58</v>
      </c>
      <c r="AD22" s="1" t="s">
        <v>56</v>
      </c>
      <c r="AE22" s="1" t="s">
        <v>992</v>
      </c>
      <c r="AF22" s="1" t="s">
        <v>61</v>
      </c>
      <c r="AG22" s="1" t="s">
        <v>82</v>
      </c>
      <c r="AH22" s="1" t="s">
        <v>82</v>
      </c>
      <c r="AI22" s="1" t="s">
        <v>82</v>
      </c>
      <c r="AJ22" s="1" t="s">
        <v>993</v>
      </c>
      <c r="AK22" s="1" t="s">
        <v>994</v>
      </c>
      <c r="AL22" s="3">
        <v>12</v>
      </c>
      <c r="AM22" s="1" t="s">
        <v>995</v>
      </c>
      <c r="AN22" s="3">
        <v>12</v>
      </c>
      <c r="AO22" s="1" t="s">
        <v>996</v>
      </c>
      <c r="AP22" s="3">
        <v>15</v>
      </c>
      <c r="AQ22" s="1" t="s">
        <v>997</v>
      </c>
      <c r="AR22" s="3">
        <v>12</v>
      </c>
      <c r="AS22" s="2" t="s">
        <v>998</v>
      </c>
      <c r="AT22" s="1"/>
      <c r="AU22" s="1"/>
      <c r="AV22" s="1"/>
      <c r="AW22" s="1"/>
      <c r="AX22" s="1"/>
      <c r="AY22" s="1"/>
    </row>
    <row r="23" spans="1:51" ht="45.75" thickBot="1" x14ac:dyDescent="0.3">
      <c r="A23" s="1" t="s">
        <v>2673</v>
      </c>
      <c r="B23" s="1" t="s">
        <v>999</v>
      </c>
      <c r="C23" s="1" t="s">
        <v>122</v>
      </c>
      <c r="D23" s="1" t="s">
        <v>152</v>
      </c>
      <c r="E23" s="1" t="s">
        <v>43</v>
      </c>
      <c r="F23" s="1" t="s">
        <v>44</v>
      </c>
      <c r="G23" s="1" t="s">
        <v>72</v>
      </c>
      <c r="H23" s="1" t="s">
        <v>47</v>
      </c>
      <c r="I23" s="1" t="s">
        <v>46</v>
      </c>
      <c r="J23" s="1" t="s">
        <v>73</v>
      </c>
      <c r="K23" s="1" t="s">
        <v>49</v>
      </c>
      <c r="L23" s="1" t="s">
        <v>75</v>
      </c>
      <c r="M23" s="1" t="s">
        <v>51</v>
      </c>
      <c r="N23" s="1" t="s">
        <v>301</v>
      </c>
      <c r="O23" s="1" t="s">
        <v>301</v>
      </c>
      <c r="P23" s="1" t="s">
        <v>301</v>
      </c>
      <c r="Q23" s="1" t="s">
        <v>301</v>
      </c>
      <c r="R23" s="1" t="s">
        <v>56</v>
      </c>
      <c r="S23" s="1" t="s">
        <v>58</v>
      </c>
      <c r="T23" s="1" t="s">
        <v>56</v>
      </c>
      <c r="U23" s="1" t="s">
        <v>58</v>
      </c>
      <c r="V23" s="1" t="s">
        <v>58</v>
      </c>
      <c r="W23" s="1" t="s">
        <v>56</v>
      </c>
      <c r="X23" s="1" t="s">
        <v>301</v>
      </c>
      <c r="Y23" s="1" t="s">
        <v>56</v>
      </c>
      <c r="Z23" s="1" t="s">
        <v>58</v>
      </c>
      <c r="AA23" s="1" t="s">
        <v>56</v>
      </c>
      <c r="AB23" s="1" t="s">
        <v>58</v>
      </c>
      <c r="AC23" s="1" t="s">
        <v>57</v>
      </c>
      <c r="AD23" s="1" t="s">
        <v>56</v>
      </c>
      <c r="AE23" s="1" t="s">
        <v>301</v>
      </c>
      <c r="AF23" s="1" t="s">
        <v>61</v>
      </c>
      <c r="AG23" s="1" t="s">
        <v>83</v>
      </c>
      <c r="AH23" s="1" t="s">
        <v>82</v>
      </c>
      <c r="AI23" s="1" t="s">
        <v>83</v>
      </c>
      <c r="AJ23" s="1" t="s">
        <v>301</v>
      </c>
      <c r="AK23" s="1" t="s">
        <v>301</v>
      </c>
      <c r="AL23" s="3">
        <v>18</v>
      </c>
      <c r="AM23" s="1" t="s">
        <v>301</v>
      </c>
      <c r="AN23" s="3">
        <v>15</v>
      </c>
      <c r="AO23" s="1" t="s">
        <v>301</v>
      </c>
      <c r="AP23" s="3">
        <v>18</v>
      </c>
      <c r="AQ23" s="1" t="s">
        <v>301</v>
      </c>
      <c r="AR23" s="3">
        <v>20</v>
      </c>
      <c r="AS23" s="1" t="s">
        <v>301</v>
      </c>
      <c r="AT23" s="1"/>
      <c r="AU23" s="1"/>
      <c r="AV23" s="1"/>
      <c r="AW23" s="1"/>
      <c r="AX23" s="1"/>
      <c r="AY23" s="1"/>
    </row>
    <row r="24" spans="1:51" ht="180.75" thickBot="1" x14ac:dyDescent="0.3">
      <c r="A24" s="1" t="s">
        <v>2674</v>
      </c>
      <c r="B24" s="1" t="s">
        <v>289</v>
      </c>
      <c r="C24" s="1" t="s">
        <v>69</v>
      </c>
      <c r="D24" s="1" t="s">
        <v>1000</v>
      </c>
      <c r="E24" s="1" t="s">
        <v>43</v>
      </c>
      <c r="F24" s="1" t="s">
        <v>219</v>
      </c>
      <c r="G24" s="1" t="s">
        <v>45</v>
      </c>
      <c r="H24" s="1" t="s">
        <v>46</v>
      </c>
      <c r="I24" s="1" t="s">
        <v>47</v>
      </c>
      <c r="J24" s="1" t="s">
        <v>292</v>
      </c>
      <c r="K24" s="1" t="s">
        <v>74</v>
      </c>
      <c r="L24" s="1" t="s">
        <v>124</v>
      </c>
      <c r="M24" s="1" t="s">
        <v>51</v>
      </c>
      <c r="N24" s="1" t="s">
        <v>1001</v>
      </c>
      <c r="O24" s="1" t="s">
        <v>1002</v>
      </c>
      <c r="P24" s="1" t="s">
        <v>1003</v>
      </c>
      <c r="Q24" s="1" t="s">
        <v>1004</v>
      </c>
      <c r="R24" s="1" t="s">
        <v>56</v>
      </c>
      <c r="S24" s="1" t="s">
        <v>56</v>
      </c>
      <c r="T24" s="1" t="s">
        <v>58</v>
      </c>
      <c r="U24" s="1" t="s">
        <v>56</v>
      </c>
      <c r="V24" s="1" t="s">
        <v>56</v>
      </c>
      <c r="W24" s="1" t="s">
        <v>58</v>
      </c>
      <c r="X24" s="1" t="s">
        <v>1005</v>
      </c>
      <c r="Y24" s="1" t="s">
        <v>58</v>
      </c>
      <c r="Z24" s="1" t="s">
        <v>58</v>
      </c>
      <c r="AA24" s="1" t="s">
        <v>56</v>
      </c>
      <c r="AB24" s="1" t="s">
        <v>58</v>
      </c>
      <c r="AC24" s="1" t="s">
        <v>58</v>
      </c>
      <c r="AD24" s="1" t="s">
        <v>58</v>
      </c>
      <c r="AE24" s="1" t="s">
        <v>1006</v>
      </c>
      <c r="AF24" s="1" t="s">
        <v>82</v>
      </c>
      <c r="AG24" s="1" t="s">
        <v>83</v>
      </c>
      <c r="AH24" s="1" t="s">
        <v>82</v>
      </c>
      <c r="AI24" s="1" t="s">
        <v>83</v>
      </c>
      <c r="AJ24" s="1" t="s">
        <v>1007</v>
      </c>
      <c r="AK24" s="1" t="s">
        <v>1008</v>
      </c>
      <c r="AL24" s="3">
        <v>16</v>
      </c>
      <c r="AM24" s="1" t="s">
        <v>1009</v>
      </c>
      <c r="AN24" s="3">
        <v>15</v>
      </c>
      <c r="AO24" s="1" t="s">
        <v>1010</v>
      </c>
      <c r="AP24" s="3">
        <v>1</v>
      </c>
      <c r="AQ24" s="1" t="s">
        <v>1011</v>
      </c>
      <c r="AR24" s="3">
        <v>14</v>
      </c>
      <c r="AS24" s="2" t="s">
        <v>1012</v>
      </c>
      <c r="AT24" s="1"/>
      <c r="AU24" s="1"/>
      <c r="AV24" s="1"/>
      <c r="AW24" s="1"/>
      <c r="AX24" s="1"/>
      <c r="AY24" s="1"/>
    </row>
    <row r="25" spans="1:51" ht="270.75" thickBot="1" x14ac:dyDescent="0.3">
      <c r="A25" s="1" t="s">
        <v>2675</v>
      </c>
      <c r="B25" s="1" t="s">
        <v>1013</v>
      </c>
      <c r="C25" s="1" t="s">
        <v>1014</v>
      </c>
      <c r="D25" s="1" t="s">
        <v>1015</v>
      </c>
      <c r="E25" s="1" t="s">
        <v>93</v>
      </c>
      <c r="F25" s="1" t="s">
        <v>219</v>
      </c>
      <c r="G25" s="1" t="s">
        <v>72</v>
      </c>
      <c r="H25" s="1" t="s">
        <v>165</v>
      </c>
      <c r="I25" s="1" t="s">
        <v>375</v>
      </c>
      <c r="J25" s="1" t="s">
        <v>292</v>
      </c>
      <c r="K25" s="1" t="s">
        <v>204</v>
      </c>
      <c r="L25" s="1" t="s">
        <v>263</v>
      </c>
      <c r="M25" s="1" t="s">
        <v>180</v>
      </c>
      <c r="N25" s="1" t="s">
        <v>1016</v>
      </c>
      <c r="O25" s="1" t="s">
        <v>1017</v>
      </c>
      <c r="P25" s="1" t="s">
        <v>1018</v>
      </c>
      <c r="Q25" s="1" t="s">
        <v>1019</v>
      </c>
      <c r="R25" s="1" t="s">
        <v>56</v>
      </c>
      <c r="S25" s="1" t="s">
        <v>58</v>
      </c>
      <c r="T25" s="1" t="s">
        <v>56</v>
      </c>
      <c r="U25" s="1" t="s">
        <v>56</v>
      </c>
      <c r="V25" s="1" t="s">
        <v>57</v>
      </c>
      <c r="W25" s="1" t="s">
        <v>56</v>
      </c>
      <c r="X25" s="1" t="s">
        <v>1020</v>
      </c>
      <c r="Y25" s="1" t="s">
        <v>56</v>
      </c>
      <c r="Z25" s="1" t="s">
        <v>56</v>
      </c>
      <c r="AA25" s="1" t="s">
        <v>56</v>
      </c>
      <c r="AB25" s="1" t="s">
        <v>56</v>
      </c>
      <c r="AC25" s="1" t="s">
        <v>57</v>
      </c>
      <c r="AD25" s="1" t="s">
        <v>56</v>
      </c>
      <c r="AE25" s="1" t="s">
        <v>1021</v>
      </c>
      <c r="AF25" s="1" t="s">
        <v>61</v>
      </c>
      <c r="AG25" s="1" t="s">
        <v>57</v>
      </c>
      <c r="AH25" s="1" t="s">
        <v>61</v>
      </c>
      <c r="AI25" s="1" t="s">
        <v>82</v>
      </c>
      <c r="AJ25" s="1" t="s">
        <v>1022</v>
      </c>
      <c r="AK25" s="1" t="s">
        <v>1023</v>
      </c>
      <c r="AL25" s="3">
        <v>9</v>
      </c>
      <c r="AM25" s="1" t="s">
        <v>1024</v>
      </c>
      <c r="AN25" s="3">
        <v>6</v>
      </c>
      <c r="AO25" s="1" t="s">
        <v>1025</v>
      </c>
      <c r="AP25" s="3">
        <v>5</v>
      </c>
      <c r="AQ25" s="1" t="s">
        <v>1026</v>
      </c>
      <c r="AR25" s="3">
        <v>5</v>
      </c>
      <c r="AS25" s="2" t="s">
        <v>1027</v>
      </c>
      <c r="AT25" s="1"/>
      <c r="AU25" s="1"/>
      <c r="AV25" s="1"/>
      <c r="AW25" s="1"/>
      <c r="AX25" s="1"/>
      <c r="AY25" s="1"/>
    </row>
    <row r="26" spans="1:51" ht="195.75" thickBot="1" x14ac:dyDescent="0.3">
      <c r="A26" s="1" t="s">
        <v>2676</v>
      </c>
      <c r="B26" s="1" t="s">
        <v>415</v>
      </c>
      <c r="C26" s="1" t="s">
        <v>69</v>
      </c>
      <c r="D26" s="1" t="s">
        <v>570</v>
      </c>
      <c r="E26" s="1" t="s">
        <v>93</v>
      </c>
      <c r="F26" s="1" t="s">
        <v>44</v>
      </c>
      <c r="G26" s="1" t="s">
        <v>72</v>
      </c>
      <c r="H26" s="1" t="s">
        <v>46</v>
      </c>
      <c r="I26" s="1" t="s">
        <v>721</v>
      </c>
      <c r="J26" s="1" t="s">
        <v>292</v>
      </c>
      <c r="K26" s="1" t="s">
        <v>204</v>
      </c>
      <c r="L26" s="1" t="s">
        <v>50</v>
      </c>
      <c r="M26" s="1" t="s">
        <v>51</v>
      </c>
      <c r="N26" s="1" t="s">
        <v>1028</v>
      </c>
      <c r="O26" s="1" t="s">
        <v>1029</v>
      </c>
      <c r="P26" s="1" t="s">
        <v>1030</v>
      </c>
      <c r="Q26" s="1" t="s">
        <v>1031</v>
      </c>
      <c r="R26" s="1" t="s">
        <v>56</v>
      </c>
      <c r="S26" s="1" t="s">
        <v>58</v>
      </c>
      <c r="T26" s="1" t="s">
        <v>56</v>
      </c>
      <c r="U26" s="1" t="s">
        <v>58</v>
      </c>
      <c r="V26" s="1" t="s">
        <v>58</v>
      </c>
      <c r="W26" s="1" t="s">
        <v>56</v>
      </c>
      <c r="X26" s="1" t="s">
        <v>1032</v>
      </c>
      <c r="Y26" s="1" t="s">
        <v>56</v>
      </c>
      <c r="Z26" s="1" t="s">
        <v>56</v>
      </c>
      <c r="AA26" s="1" t="s">
        <v>56</v>
      </c>
      <c r="AB26" s="1" t="s">
        <v>58</v>
      </c>
      <c r="AC26" s="1" t="s">
        <v>58</v>
      </c>
      <c r="AD26" s="1" t="s">
        <v>58</v>
      </c>
      <c r="AE26" s="1" t="s">
        <v>1033</v>
      </c>
      <c r="AF26" s="1" t="s">
        <v>82</v>
      </c>
      <c r="AG26" s="1" t="s">
        <v>83</v>
      </c>
      <c r="AH26" s="1" t="s">
        <v>83</v>
      </c>
      <c r="AI26" s="1" t="s">
        <v>83</v>
      </c>
      <c r="AJ26" s="1" t="s">
        <v>1034</v>
      </c>
      <c r="AK26" s="1" t="s">
        <v>1035</v>
      </c>
      <c r="AL26" s="3">
        <v>16</v>
      </c>
      <c r="AM26" s="1" t="s">
        <v>1036</v>
      </c>
      <c r="AN26" s="3">
        <v>4</v>
      </c>
      <c r="AO26" s="1" t="s">
        <v>1037</v>
      </c>
      <c r="AP26" s="3">
        <v>1</v>
      </c>
      <c r="AQ26" s="1" t="s">
        <v>1038</v>
      </c>
      <c r="AR26" s="3">
        <v>10</v>
      </c>
      <c r="AS26" s="2" t="s">
        <v>1039</v>
      </c>
      <c r="AT26" s="1"/>
      <c r="AU26" s="1"/>
      <c r="AV26" s="1"/>
      <c r="AW26" s="1"/>
      <c r="AX26" s="1"/>
      <c r="AY26" s="1"/>
    </row>
    <row r="27" spans="1:51" ht="300.75" thickBot="1" x14ac:dyDescent="0.3">
      <c r="A27" s="1" t="s">
        <v>2677</v>
      </c>
      <c r="B27" s="1" t="s">
        <v>217</v>
      </c>
      <c r="C27" s="1" t="s">
        <v>69</v>
      </c>
      <c r="D27" s="1" t="s">
        <v>1040</v>
      </c>
      <c r="E27" s="1" t="s">
        <v>93</v>
      </c>
      <c r="F27" s="1" t="s">
        <v>219</v>
      </c>
      <c r="G27" s="1" t="s">
        <v>72</v>
      </c>
      <c r="H27" s="1" t="s">
        <v>47</v>
      </c>
      <c r="I27" s="1" t="s">
        <v>47</v>
      </c>
      <c r="J27" s="1" t="s">
        <v>292</v>
      </c>
      <c r="K27" s="1" t="s">
        <v>74</v>
      </c>
      <c r="L27" s="1" t="s">
        <v>50</v>
      </c>
      <c r="M27" s="1" t="s">
        <v>51</v>
      </c>
      <c r="N27" s="1" t="s">
        <v>1041</v>
      </c>
      <c r="O27" s="1" t="s">
        <v>1042</v>
      </c>
      <c r="P27" s="1" t="s">
        <v>1043</v>
      </c>
      <c r="Q27" s="1" t="s">
        <v>1044</v>
      </c>
      <c r="R27" s="1" t="s">
        <v>56</v>
      </c>
      <c r="S27" s="1" t="s">
        <v>57</v>
      </c>
      <c r="T27" s="1" t="s">
        <v>56</v>
      </c>
      <c r="U27" s="1" t="s">
        <v>56</v>
      </c>
      <c r="V27" s="1" t="s">
        <v>100</v>
      </c>
      <c r="W27" s="1" t="s">
        <v>57</v>
      </c>
      <c r="X27" s="1" t="s">
        <v>1045</v>
      </c>
      <c r="Y27" s="1" t="s">
        <v>56</v>
      </c>
      <c r="Z27" s="1" t="s">
        <v>56</v>
      </c>
      <c r="AA27" s="1" t="s">
        <v>57</v>
      </c>
      <c r="AB27" s="1" t="s">
        <v>56</v>
      </c>
      <c r="AC27" s="1" t="s">
        <v>56</v>
      </c>
      <c r="AD27" s="1" t="s">
        <v>56</v>
      </c>
      <c r="AE27" s="1" t="s">
        <v>1046</v>
      </c>
      <c r="AF27" s="1" t="s">
        <v>82</v>
      </c>
      <c r="AG27" s="1" t="s">
        <v>61</v>
      </c>
      <c r="AH27" s="1" t="s">
        <v>82</v>
      </c>
      <c r="AI27" s="1" t="s">
        <v>82</v>
      </c>
      <c r="AJ27" s="1" t="s">
        <v>1047</v>
      </c>
      <c r="AK27" s="1" t="s">
        <v>1048</v>
      </c>
      <c r="AL27" s="3">
        <v>12</v>
      </c>
      <c r="AM27" s="1" t="s">
        <v>1049</v>
      </c>
      <c r="AN27" s="3">
        <v>5</v>
      </c>
      <c r="AO27" s="1" t="s">
        <v>1050</v>
      </c>
      <c r="AP27" s="3">
        <v>20</v>
      </c>
      <c r="AQ27" s="1" t="s">
        <v>1051</v>
      </c>
      <c r="AR27" s="3">
        <v>15</v>
      </c>
      <c r="AS27" s="2" t="s">
        <v>1052</v>
      </c>
      <c r="AT27" s="1"/>
      <c r="AU27" s="1"/>
      <c r="AV27" s="1"/>
      <c r="AW27" s="1"/>
      <c r="AX27" s="1"/>
      <c r="AY27" s="1"/>
    </row>
    <row r="28" spans="1:51" ht="409.6" thickBot="1" x14ac:dyDescent="0.3">
      <c r="A28" s="1" t="s">
        <v>2678</v>
      </c>
      <c r="B28" s="1" t="s">
        <v>1053</v>
      </c>
      <c r="C28" s="1" t="s">
        <v>69</v>
      </c>
      <c r="D28" s="1" t="s">
        <v>1054</v>
      </c>
      <c r="E28" s="1" t="s">
        <v>93</v>
      </c>
      <c r="F28" s="1" t="s">
        <v>291</v>
      </c>
      <c r="G28" s="1" t="s">
        <v>72</v>
      </c>
      <c r="H28" s="1" t="s">
        <v>46</v>
      </c>
      <c r="I28" s="1" t="s">
        <v>46</v>
      </c>
      <c r="J28" s="1" t="s">
        <v>73</v>
      </c>
      <c r="K28" s="1" t="s">
        <v>74</v>
      </c>
      <c r="L28" s="1" t="s">
        <v>458</v>
      </c>
      <c r="M28" s="1" t="s">
        <v>51</v>
      </c>
      <c r="N28" s="1" t="s">
        <v>1055</v>
      </c>
      <c r="O28" s="1" t="s">
        <v>1056</v>
      </c>
      <c r="P28" s="1" t="s">
        <v>1057</v>
      </c>
      <c r="Q28" s="1" t="s">
        <v>1058</v>
      </c>
      <c r="R28" s="1" t="s">
        <v>56</v>
      </c>
      <c r="S28" s="1" t="s">
        <v>58</v>
      </c>
      <c r="T28" s="1" t="s">
        <v>56</v>
      </c>
      <c r="U28" s="1" t="s">
        <v>57</v>
      </c>
      <c r="V28" s="1" t="s">
        <v>56</v>
      </c>
      <c r="W28" s="1" t="s">
        <v>56</v>
      </c>
      <c r="X28" s="1" t="s">
        <v>1059</v>
      </c>
      <c r="Y28" s="1" t="s">
        <v>57</v>
      </c>
      <c r="Z28" s="1" t="s">
        <v>58</v>
      </c>
      <c r="AA28" s="1" t="s">
        <v>56</v>
      </c>
      <c r="AB28" s="1" t="s">
        <v>56</v>
      </c>
      <c r="AC28" s="1" t="s">
        <v>58</v>
      </c>
      <c r="AD28" s="1" t="s">
        <v>56</v>
      </c>
      <c r="AE28" s="1" t="s">
        <v>1060</v>
      </c>
      <c r="AF28" s="1" t="s">
        <v>82</v>
      </c>
      <c r="AG28" s="1" t="s">
        <v>83</v>
      </c>
      <c r="AH28" s="1" t="s">
        <v>82</v>
      </c>
      <c r="AI28" s="1" t="s">
        <v>61</v>
      </c>
      <c r="AJ28" s="1" t="s">
        <v>1061</v>
      </c>
      <c r="AK28" s="1" t="s">
        <v>1062</v>
      </c>
      <c r="AL28" s="3">
        <v>15</v>
      </c>
      <c r="AM28" s="1" t="s">
        <v>1063</v>
      </c>
      <c r="AN28" s="3">
        <v>18</v>
      </c>
      <c r="AO28" s="1" t="s">
        <v>1063</v>
      </c>
      <c r="AP28" s="3">
        <v>1</v>
      </c>
      <c r="AQ28" s="1" t="s">
        <v>549</v>
      </c>
      <c r="AR28" s="3">
        <v>18</v>
      </c>
      <c r="AS28" s="2" t="s">
        <v>1064</v>
      </c>
      <c r="AT28" s="1"/>
      <c r="AU28" s="1"/>
      <c r="AV28" s="1"/>
      <c r="AW28" s="1"/>
      <c r="AX28" s="1"/>
      <c r="AY28" s="1"/>
    </row>
    <row r="29" spans="1:51" ht="75.75" thickBot="1" x14ac:dyDescent="0.3">
      <c r="A29" s="1" t="s">
        <v>2679</v>
      </c>
      <c r="B29" s="1" t="s">
        <v>1065</v>
      </c>
      <c r="C29" s="1" t="s">
        <v>69</v>
      </c>
      <c r="D29" s="1" t="s">
        <v>152</v>
      </c>
      <c r="E29" s="1" t="s">
        <v>43</v>
      </c>
      <c r="F29" s="1" t="s">
        <v>44</v>
      </c>
      <c r="G29" s="1" t="s">
        <v>72</v>
      </c>
      <c r="H29" s="1" t="s">
        <v>47</v>
      </c>
      <c r="I29" s="1" t="s">
        <v>46</v>
      </c>
      <c r="J29" s="1" t="s">
        <v>73</v>
      </c>
      <c r="K29" s="1" t="s">
        <v>94</v>
      </c>
      <c r="L29" s="1" t="s">
        <v>75</v>
      </c>
      <c r="M29" s="1" t="s">
        <v>180</v>
      </c>
      <c r="N29" s="1" t="s">
        <v>139</v>
      </c>
      <c r="O29" s="1" t="s">
        <v>85</v>
      </c>
      <c r="P29" s="1" t="s">
        <v>85</v>
      </c>
      <c r="Q29" s="1" t="s">
        <v>85</v>
      </c>
      <c r="R29" s="1" t="s">
        <v>58</v>
      </c>
      <c r="S29" s="1" t="s">
        <v>56</v>
      </c>
      <c r="T29" s="1" t="s">
        <v>58</v>
      </c>
      <c r="U29" s="1" t="s">
        <v>56</v>
      </c>
      <c r="V29" s="1" t="s">
        <v>58</v>
      </c>
      <c r="W29" s="1" t="s">
        <v>58</v>
      </c>
      <c r="X29" s="1" t="s">
        <v>64</v>
      </c>
      <c r="Y29" s="1" t="s">
        <v>58</v>
      </c>
      <c r="Z29" s="1" t="s">
        <v>56</v>
      </c>
      <c r="AA29" s="1" t="s">
        <v>58</v>
      </c>
      <c r="AB29" s="1" t="s">
        <v>56</v>
      </c>
      <c r="AC29" s="1" t="s">
        <v>58</v>
      </c>
      <c r="AD29" s="1" t="s">
        <v>56</v>
      </c>
      <c r="AE29" s="1" t="s">
        <v>64</v>
      </c>
      <c r="AF29" s="1" t="s">
        <v>83</v>
      </c>
      <c r="AG29" s="1" t="s">
        <v>82</v>
      </c>
      <c r="AH29" s="1" t="s">
        <v>83</v>
      </c>
      <c r="AI29" s="1" t="s">
        <v>82</v>
      </c>
      <c r="AJ29" s="1" t="s">
        <v>1066</v>
      </c>
      <c r="AK29" s="1" t="s">
        <v>85</v>
      </c>
      <c r="AL29" s="3">
        <v>18</v>
      </c>
      <c r="AM29" s="3">
        <v>18</v>
      </c>
      <c r="AN29" s="3">
        <v>19</v>
      </c>
      <c r="AO29" s="3">
        <v>19</v>
      </c>
      <c r="AP29" s="3">
        <v>17</v>
      </c>
      <c r="AQ29" s="3">
        <v>17</v>
      </c>
      <c r="AR29" s="3">
        <v>18</v>
      </c>
      <c r="AS29" s="3">
        <v>18</v>
      </c>
      <c r="AT29" s="1"/>
      <c r="AU29" s="1"/>
      <c r="AV29" s="1"/>
      <c r="AW29" s="1"/>
      <c r="AX29" s="1"/>
      <c r="AY29" s="1"/>
    </row>
    <row r="30" spans="1:51" ht="75.75" thickBot="1" x14ac:dyDescent="0.3">
      <c r="A30" s="1" t="s">
        <v>2680</v>
      </c>
      <c r="B30" s="1" t="s">
        <v>1067</v>
      </c>
      <c r="C30" s="1" t="s">
        <v>69</v>
      </c>
      <c r="D30" s="1" t="s">
        <v>152</v>
      </c>
      <c r="E30" s="1" t="s">
        <v>93</v>
      </c>
      <c r="F30" s="1" t="s">
        <v>44</v>
      </c>
      <c r="G30" s="1" t="s">
        <v>72</v>
      </c>
      <c r="H30" s="1" t="s">
        <v>47</v>
      </c>
      <c r="I30" s="1" t="s">
        <v>46</v>
      </c>
      <c r="J30" s="1" t="s">
        <v>73</v>
      </c>
      <c r="K30" s="1" t="s">
        <v>94</v>
      </c>
      <c r="L30" s="1" t="s">
        <v>75</v>
      </c>
      <c r="M30" s="1" t="s">
        <v>180</v>
      </c>
      <c r="N30" s="1" t="s">
        <v>139</v>
      </c>
      <c r="O30" s="1" t="s">
        <v>85</v>
      </c>
      <c r="P30" s="1" t="s">
        <v>85</v>
      </c>
      <c r="Q30" s="1" t="s">
        <v>85</v>
      </c>
      <c r="R30" s="1" t="s">
        <v>58</v>
      </c>
      <c r="S30" s="1" t="s">
        <v>56</v>
      </c>
      <c r="T30" s="1" t="s">
        <v>58</v>
      </c>
      <c r="U30" s="1" t="s">
        <v>56</v>
      </c>
      <c r="V30" s="1" t="s">
        <v>56</v>
      </c>
      <c r="W30" s="1" t="s">
        <v>58</v>
      </c>
      <c r="X30" s="1" t="s">
        <v>64</v>
      </c>
      <c r="Y30" s="1" t="s">
        <v>58</v>
      </c>
      <c r="Z30" s="1" t="s">
        <v>56</v>
      </c>
      <c r="AA30" s="1" t="s">
        <v>58</v>
      </c>
      <c r="AB30" s="1" t="s">
        <v>58</v>
      </c>
      <c r="AC30" s="1" t="s">
        <v>56</v>
      </c>
      <c r="AD30" s="1" t="s">
        <v>58</v>
      </c>
      <c r="AE30" s="1" t="s">
        <v>64</v>
      </c>
      <c r="AF30" s="1" t="s">
        <v>83</v>
      </c>
      <c r="AG30" s="1" t="s">
        <v>82</v>
      </c>
      <c r="AH30" s="1" t="s">
        <v>83</v>
      </c>
      <c r="AI30" s="1" t="s">
        <v>82</v>
      </c>
      <c r="AJ30" s="1" t="s">
        <v>1066</v>
      </c>
      <c r="AK30" s="1" t="s">
        <v>85</v>
      </c>
      <c r="AL30" s="3">
        <v>18</v>
      </c>
      <c r="AM30" s="3">
        <v>18</v>
      </c>
      <c r="AN30" s="3">
        <v>19</v>
      </c>
      <c r="AO30" s="3">
        <v>19</v>
      </c>
      <c r="AP30" s="3">
        <v>17</v>
      </c>
      <c r="AQ30" s="3">
        <v>17</v>
      </c>
      <c r="AR30" s="3">
        <v>18</v>
      </c>
      <c r="AS30" s="3">
        <v>18</v>
      </c>
      <c r="AT30" s="1"/>
      <c r="AU30" s="1"/>
      <c r="AV30" s="1"/>
      <c r="AW30" s="1"/>
      <c r="AX30" s="1"/>
      <c r="AY30" s="1"/>
    </row>
    <row r="31" spans="1:51" ht="165.75" thickBot="1" x14ac:dyDescent="0.3">
      <c r="A31" s="1" t="s">
        <v>2681</v>
      </c>
      <c r="B31" s="1" t="s">
        <v>1068</v>
      </c>
      <c r="C31" s="1" t="s">
        <v>137</v>
      </c>
      <c r="D31" s="1" t="s">
        <v>1069</v>
      </c>
      <c r="E31" s="1" t="s">
        <v>43</v>
      </c>
      <c r="F31" s="1" t="s">
        <v>219</v>
      </c>
      <c r="G31" s="1" t="s">
        <v>72</v>
      </c>
      <c r="H31" s="1" t="s">
        <v>46</v>
      </c>
      <c r="I31" s="1" t="s">
        <v>46</v>
      </c>
      <c r="J31" s="1" t="s">
        <v>191</v>
      </c>
      <c r="K31" s="1" t="s">
        <v>204</v>
      </c>
      <c r="L31" s="1" t="s">
        <v>458</v>
      </c>
      <c r="M31" s="1" t="s">
        <v>51</v>
      </c>
      <c r="N31" s="1" t="s">
        <v>1070</v>
      </c>
      <c r="O31" s="1" t="s">
        <v>1071</v>
      </c>
      <c r="P31" s="1" t="s">
        <v>1072</v>
      </c>
      <c r="Q31" s="1" t="s">
        <v>1073</v>
      </c>
      <c r="R31" s="1" t="s">
        <v>58</v>
      </c>
      <c r="S31" s="1" t="s">
        <v>56</v>
      </c>
      <c r="T31" s="1" t="s">
        <v>58</v>
      </c>
      <c r="U31" s="1" t="s">
        <v>58</v>
      </c>
      <c r="V31" s="1" t="s">
        <v>58</v>
      </c>
      <c r="W31" s="1" t="s">
        <v>58</v>
      </c>
      <c r="X31" s="1" t="s">
        <v>1074</v>
      </c>
      <c r="Y31" s="1" t="s">
        <v>58</v>
      </c>
      <c r="Z31" s="1" t="s">
        <v>56</v>
      </c>
      <c r="AA31" s="1" t="s">
        <v>58</v>
      </c>
      <c r="AB31" s="1" t="s">
        <v>58</v>
      </c>
      <c r="AC31" s="1" t="s">
        <v>58</v>
      </c>
      <c r="AD31" s="1" t="s">
        <v>58</v>
      </c>
      <c r="AE31" s="1" t="s">
        <v>1075</v>
      </c>
      <c r="AF31" s="1" t="s">
        <v>82</v>
      </c>
      <c r="AG31" s="1" t="s">
        <v>83</v>
      </c>
      <c r="AH31" s="1" t="s">
        <v>83</v>
      </c>
      <c r="AI31" s="1" t="s">
        <v>83</v>
      </c>
      <c r="AJ31" s="1" t="s">
        <v>1076</v>
      </c>
      <c r="AK31" s="1" t="s">
        <v>1077</v>
      </c>
      <c r="AL31" s="3">
        <v>1</v>
      </c>
      <c r="AM31" s="1" t="s">
        <v>1078</v>
      </c>
      <c r="AN31" s="3">
        <v>20</v>
      </c>
      <c r="AO31" s="1" t="s">
        <v>1079</v>
      </c>
      <c r="AP31" s="3">
        <v>1</v>
      </c>
      <c r="AQ31" s="1" t="s">
        <v>1080</v>
      </c>
      <c r="AR31" s="3">
        <v>20</v>
      </c>
      <c r="AS31" s="2" t="s">
        <v>1081</v>
      </c>
      <c r="AT31" s="1"/>
      <c r="AU31" s="1"/>
      <c r="AV31" s="1"/>
      <c r="AW31" s="1"/>
      <c r="AX31" s="1"/>
      <c r="AY31" s="1"/>
    </row>
    <row r="32" spans="1:51" ht="330.75" thickBot="1" x14ac:dyDescent="0.3">
      <c r="A32" s="1" t="s">
        <v>2682</v>
      </c>
      <c r="B32" s="1" t="s">
        <v>471</v>
      </c>
      <c r="C32" s="1" t="s">
        <v>69</v>
      </c>
      <c r="D32" s="1" t="s">
        <v>1082</v>
      </c>
      <c r="E32" s="1" t="s">
        <v>43</v>
      </c>
      <c r="F32" s="1" t="s">
        <v>219</v>
      </c>
      <c r="G32" s="1" t="s">
        <v>72</v>
      </c>
      <c r="H32" s="1" t="s">
        <v>46</v>
      </c>
      <c r="I32" s="1" t="s">
        <v>165</v>
      </c>
      <c r="J32" s="1" t="s">
        <v>292</v>
      </c>
      <c r="K32" s="1" t="s">
        <v>94</v>
      </c>
      <c r="L32" s="1" t="s">
        <v>50</v>
      </c>
      <c r="M32" s="1" t="s">
        <v>51</v>
      </c>
      <c r="N32" s="1" t="s">
        <v>1083</v>
      </c>
      <c r="O32" s="1" t="s">
        <v>1084</v>
      </c>
      <c r="P32" s="1" t="s">
        <v>1085</v>
      </c>
      <c r="Q32" s="1" t="s">
        <v>1086</v>
      </c>
      <c r="R32" s="1" t="s">
        <v>56</v>
      </c>
      <c r="S32" s="1" t="s">
        <v>56</v>
      </c>
      <c r="T32" s="1" t="s">
        <v>56</v>
      </c>
      <c r="U32" s="1" t="s">
        <v>56</v>
      </c>
      <c r="V32" s="1" t="s">
        <v>56</v>
      </c>
      <c r="W32" s="1" t="s">
        <v>56</v>
      </c>
      <c r="X32" s="1" t="s">
        <v>1087</v>
      </c>
      <c r="Y32" s="1" t="s">
        <v>56</v>
      </c>
      <c r="Z32" s="1" t="s">
        <v>56</v>
      </c>
      <c r="AA32" s="1" t="s">
        <v>56</v>
      </c>
      <c r="AB32" s="1" t="s">
        <v>56</v>
      </c>
      <c r="AC32" s="1" t="s">
        <v>56</v>
      </c>
      <c r="AD32" s="1" t="s">
        <v>56</v>
      </c>
      <c r="AE32" s="1" t="s">
        <v>1088</v>
      </c>
      <c r="AF32" s="1" t="s">
        <v>83</v>
      </c>
      <c r="AG32" s="1" t="s">
        <v>83</v>
      </c>
      <c r="AH32" s="1" t="s">
        <v>83</v>
      </c>
      <c r="AI32" s="1" t="s">
        <v>83</v>
      </c>
      <c r="AJ32" s="1" t="s">
        <v>1089</v>
      </c>
      <c r="AK32" s="1" t="s">
        <v>1090</v>
      </c>
      <c r="AL32" s="3">
        <v>10</v>
      </c>
      <c r="AM32" s="1" t="s">
        <v>1091</v>
      </c>
      <c r="AN32" s="3">
        <v>13</v>
      </c>
      <c r="AO32" s="1" t="s">
        <v>1092</v>
      </c>
      <c r="AP32" s="3">
        <v>5</v>
      </c>
      <c r="AQ32" s="1" t="s">
        <v>1093</v>
      </c>
      <c r="AR32" s="3">
        <v>15</v>
      </c>
      <c r="AS32" s="2" t="s">
        <v>1094</v>
      </c>
      <c r="AT32" s="1"/>
      <c r="AU32" s="1"/>
      <c r="AV32" s="1"/>
      <c r="AW32" s="1"/>
      <c r="AX32" s="1"/>
      <c r="AY32" s="1"/>
    </row>
    <row r="33" spans="1:51" ht="285.75" thickBot="1" x14ac:dyDescent="0.3">
      <c r="A33" s="1" t="s">
        <v>2683</v>
      </c>
      <c r="B33" s="1" t="s">
        <v>429</v>
      </c>
      <c r="C33" s="1" t="s">
        <v>122</v>
      </c>
      <c r="D33" s="1" t="s">
        <v>1095</v>
      </c>
      <c r="E33" s="1" t="s">
        <v>93</v>
      </c>
      <c r="F33" s="1" t="s">
        <v>219</v>
      </c>
      <c r="G33" s="1" t="s">
        <v>45</v>
      </c>
      <c r="H33" s="1" t="s">
        <v>46</v>
      </c>
      <c r="I33" s="1" t="s">
        <v>46</v>
      </c>
      <c r="J33" s="1" t="s">
        <v>191</v>
      </c>
      <c r="K33" s="1" t="s">
        <v>74</v>
      </c>
      <c r="L33" s="1" t="s">
        <v>75</v>
      </c>
      <c r="M33" s="1" t="s">
        <v>112</v>
      </c>
      <c r="N33" s="1" t="s">
        <v>1096</v>
      </c>
      <c r="O33" s="1" t="s">
        <v>1097</v>
      </c>
      <c r="P33" s="1" t="s">
        <v>433</v>
      </c>
      <c r="Q33" s="1" t="s">
        <v>1098</v>
      </c>
      <c r="R33" s="1" t="s">
        <v>56</v>
      </c>
      <c r="S33" s="1" t="s">
        <v>56</v>
      </c>
      <c r="T33" s="1" t="s">
        <v>56</v>
      </c>
      <c r="U33" s="1" t="s">
        <v>56</v>
      </c>
      <c r="V33" s="1" t="s">
        <v>56</v>
      </c>
      <c r="W33" s="1" t="s">
        <v>56</v>
      </c>
      <c r="X33" s="1" t="s">
        <v>1099</v>
      </c>
      <c r="Y33" s="1" t="s">
        <v>56</v>
      </c>
      <c r="Z33" s="1" t="s">
        <v>56</v>
      </c>
      <c r="AA33" s="1" t="s">
        <v>56</v>
      </c>
      <c r="AB33" s="1" t="s">
        <v>56</v>
      </c>
      <c r="AC33" s="1" t="s">
        <v>56</v>
      </c>
      <c r="AD33" s="1" t="s">
        <v>56</v>
      </c>
      <c r="AE33" s="1" t="s">
        <v>1100</v>
      </c>
      <c r="AF33" s="1" t="s">
        <v>82</v>
      </c>
      <c r="AG33" s="1" t="s">
        <v>82</v>
      </c>
      <c r="AH33" s="1" t="s">
        <v>82</v>
      </c>
      <c r="AI33" s="1" t="s">
        <v>82</v>
      </c>
      <c r="AJ33" s="1" t="s">
        <v>1101</v>
      </c>
      <c r="AK33" s="1" t="s">
        <v>1102</v>
      </c>
      <c r="AL33" s="3">
        <v>15</v>
      </c>
      <c r="AM33" s="1" t="s">
        <v>1103</v>
      </c>
      <c r="AN33" s="3">
        <v>15</v>
      </c>
      <c r="AO33" s="1" t="s">
        <v>1104</v>
      </c>
      <c r="AP33" s="3">
        <v>15</v>
      </c>
      <c r="AQ33" s="1" t="s">
        <v>1105</v>
      </c>
      <c r="AR33" s="3">
        <v>15</v>
      </c>
      <c r="AS33" s="2" t="s">
        <v>1106</v>
      </c>
      <c r="AT33" s="1"/>
      <c r="AU33" s="1"/>
      <c r="AV33" s="1"/>
      <c r="AW33" s="1"/>
      <c r="AX33" s="1"/>
      <c r="AY33" s="1"/>
    </row>
    <row r="34" spans="1:51" ht="270.75" thickBot="1" x14ac:dyDescent="0.3">
      <c r="A34" s="1" t="s">
        <v>2684</v>
      </c>
      <c r="B34" s="1" t="s">
        <v>440</v>
      </c>
      <c r="C34" s="1" t="s">
        <v>122</v>
      </c>
      <c r="D34" s="1" t="s">
        <v>1107</v>
      </c>
      <c r="E34" s="1" t="s">
        <v>43</v>
      </c>
      <c r="F34" s="1" t="s">
        <v>44</v>
      </c>
      <c r="G34" s="1" t="s">
        <v>45</v>
      </c>
      <c r="H34" s="1" t="s">
        <v>46</v>
      </c>
      <c r="I34" s="1" t="s">
        <v>46</v>
      </c>
      <c r="J34" s="1" t="s">
        <v>191</v>
      </c>
      <c r="K34" s="1" t="s">
        <v>49</v>
      </c>
      <c r="L34" s="1" t="s">
        <v>458</v>
      </c>
      <c r="M34" s="1" t="s">
        <v>112</v>
      </c>
      <c r="N34" s="1" t="s">
        <v>1097</v>
      </c>
      <c r="O34" s="1" t="s">
        <v>1108</v>
      </c>
      <c r="P34" s="1" t="s">
        <v>1109</v>
      </c>
      <c r="Q34" s="1" t="s">
        <v>1110</v>
      </c>
      <c r="R34" s="1" t="s">
        <v>56</v>
      </c>
      <c r="S34" s="1" t="s">
        <v>56</v>
      </c>
      <c r="T34" s="1" t="s">
        <v>56</v>
      </c>
      <c r="U34" s="1" t="s">
        <v>56</v>
      </c>
      <c r="V34" s="1" t="s">
        <v>56</v>
      </c>
      <c r="W34" s="1" t="s">
        <v>56</v>
      </c>
      <c r="X34" s="1" t="s">
        <v>1111</v>
      </c>
      <c r="Y34" s="1" t="s">
        <v>56</v>
      </c>
      <c r="Z34" s="1" t="s">
        <v>56</v>
      </c>
      <c r="AA34" s="1" t="s">
        <v>56</v>
      </c>
      <c r="AB34" s="1" t="s">
        <v>56</v>
      </c>
      <c r="AC34" s="1" t="s">
        <v>56</v>
      </c>
      <c r="AD34" s="1" t="s">
        <v>56</v>
      </c>
      <c r="AE34" s="1" t="s">
        <v>1112</v>
      </c>
      <c r="AF34" s="1" t="s">
        <v>82</v>
      </c>
      <c r="AG34" s="1" t="s">
        <v>82</v>
      </c>
      <c r="AH34" s="1" t="s">
        <v>82</v>
      </c>
      <c r="AI34" s="1" t="s">
        <v>82</v>
      </c>
      <c r="AJ34" s="1" t="s">
        <v>1101</v>
      </c>
      <c r="AK34" s="1" t="s">
        <v>1102</v>
      </c>
      <c r="AL34" s="3">
        <v>15</v>
      </c>
      <c r="AM34" s="1" t="s">
        <v>1103</v>
      </c>
      <c r="AN34" s="3">
        <v>15</v>
      </c>
      <c r="AO34" s="1" t="s">
        <v>1104</v>
      </c>
      <c r="AP34" s="3">
        <v>15</v>
      </c>
      <c r="AQ34" s="1" t="s">
        <v>1105</v>
      </c>
      <c r="AR34" s="3">
        <v>15</v>
      </c>
      <c r="AS34" s="2" t="s">
        <v>1113</v>
      </c>
      <c r="AT34" s="1"/>
      <c r="AU34" s="1"/>
      <c r="AV34" s="1"/>
      <c r="AW34" s="1"/>
      <c r="AX34" s="1"/>
      <c r="AY34" s="1"/>
    </row>
    <row r="35" spans="1:51" ht="330.75" thickBot="1" x14ac:dyDescent="0.3">
      <c r="A35" s="1" t="s">
        <v>2685</v>
      </c>
      <c r="B35" s="1" t="s">
        <v>447</v>
      </c>
      <c r="C35" s="1" t="s">
        <v>122</v>
      </c>
      <c r="D35" s="1" t="s">
        <v>695</v>
      </c>
      <c r="E35" s="1" t="s">
        <v>43</v>
      </c>
      <c r="F35" s="1" t="s">
        <v>44</v>
      </c>
      <c r="G35" s="1" t="s">
        <v>45</v>
      </c>
      <c r="H35" s="1" t="s">
        <v>46</v>
      </c>
      <c r="I35" s="1" t="s">
        <v>375</v>
      </c>
      <c r="J35" s="1" t="s">
        <v>261</v>
      </c>
      <c r="K35" s="1" t="s">
        <v>94</v>
      </c>
      <c r="L35" s="1" t="s">
        <v>50</v>
      </c>
      <c r="M35" s="1" t="s">
        <v>51</v>
      </c>
      <c r="N35" s="1" t="s">
        <v>1114</v>
      </c>
      <c r="O35" s="1" t="s">
        <v>1098</v>
      </c>
      <c r="P35" s="1" t="s">
        <v>433</v>
      </c>
      <c r="Q35" s="1" t="s">
        <v>1115</v>
      </c>
      <c r="R35" s="1" t="s">
        <v>56</v>
      </c>
      <c r="S35" s="1" t="s">
        <v>56</v>
      </c>
      <c r="T35" s="1" t="s">
        <v>56</v>
      </c>
      <c r="U35" s="1" t="s">
        <v>56</v>
      </c>
      <c r="V35" s="1" t="s">
        <v>56</v>
      </c>
      <c r="W35" s="1" t="s">
        <v>56</v>
      </c>
      <c r="X35" s="1" t="s">
        <v>1116</v>
      </c>
      <c r="Y35" s="1" t="s">
        <v>56</v>
      </c>
      <c r="Z35" s="1" t="s">
        <v>56</v>
      </c>
      <c r="AA35" s="1" t="s">
        <v>56</v>
      </c>
      <c r="AB35" s="1" t="s">
        <v>56</v>
      </c>
      <c r="AC35" s="1" t="s">
        <v>56</v>
      </c>
      <c r="AD35" s="1" t="s">
        <v>56</v>
      </c>
      <c r="AE35" s="1" t="s">
        <v>1100</v>
      </c>
      <c r="AF35" s="1" t="s">
        <v>82</v>
      </c>
      <c r="AG35" s="1" t="s">
        <v>82</v>
      </c>
      <c r="AH35" s="1" t="s">
        <v>82</v>
      </c>
      <c r="AI35" s="1" t="s">
        <v>82</v>
      </c>
      <c r="AJ35" s="1" t="s">
        <v>1117</v>
      </c>
      <c r="AK35" s="1" t="s">
        <v>1118</v>
      </c>
      <c r="AL35" s="3">
        <v>15</v>
      </c>
      <c r="AM35" s="1" t="s">
        <v>1103</v>
      </c>
      <c r="AN35" s="3">
        <v>15</v>
      </c>
      <c r="AO35" s="1" t="s">
        <v>1104</v>
      </c>
      <c r="AP35" s="3">
        <v>15</v>
      </c>
      <c r="AQ35" s="1" t="s">
        <v>1105</v>
      </c>
      <c r="AR35" s="3">
        <v>15</v>
      </c>
      <c r="AS35" s="2" t="s">
        <v>1106</v>
      </c>
      <c r="AT35" s="1"/>
      <c r="AU35" s="1"/>
      <c r="AV35" s="1"/>
      <c r="AW35" s="1"/>
      <c r="AX35" s="1"/>
      <c r="AY35" s="1"/>
    </row>
    <row r="36" spans="1:51" ht="180.75" thickBot="1" x14ac:dyDescent="0.3">
      <c r="A36" s="1" t="s">
        <v>2686</v>
      </c>
      <c r="B36" s="1" t="s">
        <v>1119</v>
      </c>
      <c r="C36" s="1" t="s">
        <v>69</v>
      </c>
      <c r="D36" s="1" t="s">
        <v>1120</v>
      </c>
      <c r="E36" s="1" t="s">
        <v>43</v>
      </c>
      <c r="F36" s="1" t="s">
        <v>219</v>
      </c>
      <c r="G36" s="1" t="s">
        <v>72</v>
      </c>
      <c r="H36" s="1" t="s">
        <v>46</v>
      </c>
      <c r="I36" s="1" t="s">
        <v>47</v>
      </c>
      <c r="J36" s="1" t="s">
        <v>292</v>
      </c>
      <c r="K36" s="1" t="s">
        <v>94</v>
      </c>
      <c r="L36" s="1" t="s">
        <v>50</v>
      </c>
      <c r="M36" s="1" t="s">
        <v>180</v>
      </c>
      <c r="N36" s="1" t="s">
        <v>1120</v>
      </c>
      <c r="O36" s="1" t="s">
        <v>1120</v>
      </c>
      <c r="P36" s="1" t="s">
        <v>1120</v>
      </c>
      <c r="Q36" s="1" t="s">
        <v>1120</v>
      </c>
      <c r="R36" s="1" t="s">
        <v>57</v>
      </c>
      <c r="S36" s="1" t="s">
        <v>57</v>
      </c>
      <c r="T36" s="1" t="s">
        <v>57</v>
      </c>
      <c r="U36" s="1" t="s">
        <v>100</v>
      </c>
      <c r="V36" s="1" t="s">
        <v>57</v>
      </c>
      <c r="W36" s="1" t="s">
        <v>57</v>
      </c>
      <c r="X36" s="1" t="s">
        <v>1121</v>
      </c>
      <c r="Y36" s="1" t="s">
        <v>57</v>
      </c>
      <c r="Z36" s="1" t="s">
        <v>57</v>
      </c>
      <c r="AA36" s="1" t="s">
        <v>57</v>
      </c>
      <c r="AB36" s="1" t="s">
        <v>100</v>
      </c>
      <c r="AC36" s="1" t="s">
        <v>57</v>
      </c>
      <c r="AD36" s="1" t="s">
        <v>57</v>
      </c>
      <c r="AE36" s="1" t="s">
        <v>1122</v>
      </c>
      <c r="AF36" s="1" t="s">
        <v>57</v>
      </c>
      <c r="AG36" s="1" t="s">
        <v>57</v>
      </c>
      <c r="AH36" s="1" t="s">
        <v>57</v>
      </c>
      <c r="AI36" s="1" t="s">
        <v>61</v>
      </c>
      <c r="AJ36" s="1" t="s">
        <v>1120</v>
      </c>
      <c r="AK36" s="1" t="s">
        <v>1123</v>
      </c>
      <c r="AL36" s="3">
        <v>9</v>
      </c>
      <c r="AM36" s="1" t="s">
        <v>1120</v>
      </c>
      <c r="AN36" s="3">
        <v>14</v>
      </c>
      <c r="AO36" s="1" t="s">
        <v>1120</v>
      </c>
      <c r="AP36" s="3">
        <v>12</v>
      </c>
      <c r="AQ36" s="1" t="s">
        <v>1120</v>
      </c>
      <c r="AR36" s="3">
        <v>8</v>
      </c>
      <c r="AS36" s="1" t="s">
        <v>1120</v>
      </c>
      <c r="AT36" s="1"/>
      <c r="AU36" s="1"/>
      <c r="AV36" s="1"/>
      <c r="AW36" s="1"/>
      <c r="AX36" s="1"/>
      <c r="AY36" s="1"/>
    </row>
    <row r="37" spans="1:51" ht="75.75" thickBot="1" x14ac:dyDescent="0.3">
      <c r="A37" s="1" t="s">
        <v>2687</v>
      </c>
      <c r="B37" s="1" t="s">
        <v>613</v>
      </c>
      <c r="C37" s="1" t="s">
        <v>69</v>
      </c>
      <c r="D37" s="1" t="s">
        <v>179</v>
      </c>
      <c r="E37" s="1" t="s">
        <v>93</v>
      </c>
      <c r="F37" s="1" t="s">
        <v>44</v>
      </c>
      <c r="G37" s="1" t="s">
        <v>45</v>
      </c>
      <c r="H37" s="1" t="s">
        <v>46</v>
      </c>
      <c r="I37" s="1" t="s">
        <v>47</v>
      </c>
      <c r="J37" s="1" t="s">
        <v>73</v>
      </c>
      <c r="K37" s="1" t="s">
        <v>94</v>
      </c>
      <c r="L37" s="1" t="s">
        <v>75</v>
      </c>
      <c r="M37" s="1" t="s">
        <v>112</v>
      </c>
      <c r="N37" s="1" t="s">
        <v>1124</v>
      </c>
      <c r="O37" s="1" t="s">
        <v>1125</v>
      </c>
      <c r="P37" s="1" t="s">
        <v>1126</v>
      </c>
      <c r="Q37" s="1" t="s">
        <v>1127</v>
      </c>
      <c r="R37" s="1" t="s">
        <v>56</v>
      </c>
      <c r="S37" s="1" t="s">
        <v>58</v>
      </c>
      <c r="T37" s="1" t="s">
        <v>58</v>
      </c>
      <c r="U37" s="1" t="s">
        <v>58</v>
      </c>
      <c r="V37" s="1" t="s">
        <v>58</v>
      </c>
      <c r="W37" s="1" t="s">
        <v>58</v>
      </c>
      <c r="X37" s="1" t="s">
        <v>1128</v>
      </c>
      <c r="Y37" s="1" t="s">
        <v>58</v>
      </c>
      <c r="Z37" s="1" t="s">
        <v>58</v>
      </c>
      <c r="AA37" s="1" t="s">
        <v>56</v>
      </c>
      <c r="AB37" s="1" t="s">
        <v>58</v>
      </c>
      <c r="AC37" s="1" t="s">
        <v>58</v>
      </c>
      <c r="AD37" s="1" t="s">
        <v>58</v>
      </c>
      <c r="AE37" s="1" t="s">
        <v>1129</v>
      </c>
      <c r="AF37" s="1" t="s">
        <v>83</v>
      </c>
      <c r="AG37" s="1" t="s">
        <v>83</v>
      </c>
      <c r="AH37" s="1" t="s">
        <v>83</v>
      </c>
      <c r="AI37" s="1" t="s">
        <v>83</v>
      </c>
      <c r="AJ37" s="1" t="s">
        <v>1130</v>
      </c>
      <c r="AK37" s="1" t="s">
        <v>1131</v>
      </c>
      <c r="AL37" s="3">
        <v>11</v>
      </c>
      <c r="AM37" s="1" t="s">
        <v>64</v>
      </c>
      <c r="AN37" s="3">
        <v>3</v>
      </c>
      <c r="AO37" s="1" t="s">
        <v>1132</v>
      </c>
      <c r="AP37" s="3">
        <v>1</v>
      </c>
      <c r="AQ37" s="1" t="s">
        <v>1133</v>
      </c>
      <c r="AR37" s="3">
        <v>20</v>
      </c>
      <c r="AS37" s="1" t="s">
        <v>1134</v>
      </c>
      <c r="AT37" s="1"/>
      <c r="AU37" s="1"/>
      <c r="AV37" s="1"/>
      <c r="AW37" s="1"/>
      <c r="AX37" s="1"/>
      <c r="AY37" s="1"/>
    </row>
    <row r="38" spans="1:51" ht="270.75" thickBot="1" x14ac:dyDescent="0.3">
      <c r="A38" s="1" t="s">
        <v>2688</v>
      </c>
      <c r="B38" s="1" t="s">
        <v>178</v>
      </c>
      <c r="C38" s="1" t="s">
        <v>91</v>
      </c>
      <c r="D38" s="1" t="s">
        <v>1135</v>
      </c>
      <c r="E38" s="1" t="s">
        <v>43</v>
      </c>
      <c r="F38" s="1" t="s">
        <v>44</v>
      </c>
      <c r="G38" s="1" t="s">
        <v>72</v>
      </c>
      <c r="H38" s="1" t="s">
        <v>47</v>
      </c>
      <c r="I38" s="1" t="s">
        <v>47</v>
      </c>
      <c r="J38" s="1" t="s">
        <v>191</v>
      </c>
      <c r="K38" s="1" t="s">
        <v>74</v>
      </c>
      <c r="L38" s="1" t="s">
        <v>75</v>
      </c>
      <c r="M38" s="1" t="s">
        <v>112</v>
      </c>
      <c r="N38" s="1" t="s">
        <v>139</v>
      </c>
      <c r="O38" s="1" t="s">
        <v>754</v>
      </c>
      <c r="P38" s="1" t="s">
        <v>301</v>
      </c>
      <c r="Q38" s="1" t="s">
        <v>301</v>
      </c>
      <c r="R38" s="1" t="s">
        <v>58</v>
      </c>
      <c r="S38" s="1" t="s">
        <v>56</v>
      </c>
      <c r="T38" s="1" t="s">
        <v>58</v>
      </c>
      <c r="U38" s="1" t="s">
        <v>56</v>
      </c>
      <c r="V38" s="1" t="s">
        <v>58</v>
      </c>
      <c r="W38" s="1" t="s">
        <v>56</v>
      </c>
      <c r="X38" s="1" t="s">
        <v>301</v>
      </c>
      <c r="Y38" s="1" t="s">
        <v>56</v>
      </c>
      <c r="Z38" s="1" t="s">
        <v>58</v>
      </c>
      <c r="AA38" s="1" t="s">
        <v>56</v>
      </c>
      <c r="AB38" s="1" t="s">
        <v>58</v>
      </c>
      <c r="AC38" s="1" t="s">
        <v>56</v>
      </c>
      <c r="AD38" s="1" t="s">
        <v>58</v>
      </c>
      <c r="AE38" s="1" t="s">
        <v>301</v>
      </c>
      <c r="AF38" s="1" t="s">
        <v>82</v>
      </c>
      <c r="AG38" s="1" t="s">
        <v>83</v>
      </c>
      <c r="AH38" s="1" t="s">
        <v>82</v>
      </c>
      <c r="AI38" s="1" t="s">
        <v>82</v>
      </c>
      <c r="AJ38" s="1" t="s">
        <v>1136</v>
      </c>
      <c r="AK38" s="1" t="s">
        <v>760</v>
      </c>
      <c r="AL38" s="3">
        <v>2</v>
      </c>
      <c r="AM38" s="1" t="s">
        <v>301</v>
      </c>
      <c r="AN38" s="3">
        <v>15</v>
      </c>
      <c r="AO38" s="1" t="s">
        <v>64</v>
      </c>
      <c r="AP38" s="3">
        <v>10</v>
      </c>
      <c r="AQ38" s="1" t="s">
        <v>64</v>
      </c>
      <c r="AR38" s="3">
        <v>20</v>
      </c>
      <c r="AS38" s="1" t="s">
        <v>64</v>
      </c>
      <c r="AT38" s="1"/>
      <c r="AU38" s="1"/>
      <c r="AV38" s="1"/>
      <c r="AW38" s="1"/>
      <c r="AX38" s="1"/>
      <c r="AY38" s="1"/>
    </row>
    <row r="39" spans="1:51" ht="409.6" thickBot="1" x14ac:dyDescent="0.3">
      <c r="A39" s="1" t="s">
        <v>2689</v>
      </c>
      <c r="B39" s="1" t="s">
        <v>90</v>
      </c>
      <c r="C39" s="1" t="s">
        <v>122</v>
      </c>
      <c r="D39" s="1" t="s">
        <v>1137</v>
      </c>
      <c r="E39" s="1" t="s">
        <v>93</v>
      </c>
      <c r="F39" s="1" t="s">
        <v>44</v>
      </c>
      <c r="G39" s="1" t="s">
        <v>72</v>
      </c>
      <c r="H39" s="1" t="s">
        <v>47</v>
      </c>
      <c r="I39" s="1" t="s">
        <v>165</v>
      </c>
      <c r="J39" s="1" t="s">
        <v>191</v>
      </c>
      <c r="K39" s="1" t="s">
        <v>49</v>
      </c>
      <c r="L39" s="1" t="s">
        <v>75</v>
      </c>
      <c r="M39" s="1" t="s">
        <v>112</v>
      </c>
      <c r="N39" s="1" t="s">
        <v>1138</v>
      </c>
      <c r="O39" s="1" t="s">
        <v>1139</v>
      </c>
      <c r="P39" s="1" t="s">
        <v>1139</v>
      </c>
      <c r="Q39" s="1" t="s">
        <v>1140</v>
      </c>
      <c r="R39" s="1" t="s">
        <v>58</v>
      </c>
      <c r="S39" s="1" t="s">
        <v>56</v>
      </c>
      <c r="T39" s="1" t="s">
        <v>58</v>
      </c>
      <c r="U39" s="1" t="s">
        <v>56</v>
      </c>
      <c r="V39" s="1" t="s">
        <v>58</v>
      </c>
      <c r="W39" s="1" t="s">
        <v>56</v>
      </c>
      <c r="X39" s="1" t="s">
        <v>1141</v>
      </c>
      <c r="Y39" s="1" t="s">
        <v>58</v>
      </c>
      <c r="Z39" s="1" t="s">
        <v>56</v>
      </c>
      <c r="AA39" s="1" t="s">
        <v>58</v>
      </c>
      <c r="AB39" s="1" t="s">
        <v>56</v>
      </c>
      <c r="AC39" s="1" t="s">
        <v>58</v>
      </c>
      <c r="AD39" s="1" t="s">
        <v>56</v>
      </c>
      <c r="AE39" s="1" t="s">
        <v>757</v>
      </c>
      <c r="AF39" s="1" t="s">
        <v>83</v>
      </c>
      <c r="AG39" s="1" t="s">
        <v>82</v>
      </c>
      <c r="AH39" s="1" t="s">
        <v>83</v>
      </c>
      <c r="AI39" s="1" t="s">
        <v>82</v>
      </c>
      <c r="AJ39" s="1" t="s">
        <v>1142</v>
      </c>
      <c r="AK39" s="1" t="s">
        <v>1143</v>
      </c>
      <c r="AL39" s="3">
        <v>2</v>
      </c>
      <c r="AM39" s="1" t="s">
        <v>1144</v>
      </c>
      <c r="AN39" s="3">
        <v>5</v>
      </c>
      <c r="AO39" s="1" t="s">
        <v>1144</v>
      </c>
      <c r="AP39" s="3">
        <v>2</v>
      </c>
      <c r="AQ39" s="1" t="s">
        <v>1144</v>
      </c>
      <c r="AR39" s="3">
        <v>5</v>
      </c>
      <c r="AS39" s="1" t="s">
        <v>1144</v>
      </c>
      <c r="AT39" s="1"/>
      <c r="AU39" s="1"/>
      <c r="AV39" s="1"/>
      <c r="AW39" s="1"/>
      <c r="AX39" s="1"/>
      <c r="AY39" s="1"/>
    </row>
    <row r="40" spans="1:51" ht="409.6" thickBot="1" x14ac:dyDescent="0.3">
      <c r="A40" s="1" t="s">
        <v>2690</v>
      </c>
      <c r="B40" s="1" t="s">
        <v>189</v>
      </c>
      <c r="C40" s="1" t="s">
        <v>122</v>
      </c>
      <c r="D40" s="1" t="s">
        <v>1137</v>
      </c>
      <c r="E40" s="1" t="s">
        <v>43</v>
      </c>
      <c r="F40" s="1" t="s">
        <v>44</v>
      </c>
      <c r="G40" s="1" t="s">
        <v>72</v>
      </c>
      <c r="H40" s="1" t="s">
        <v>47</v>
      </c>
      <c r="I40" s="1" t="s">
        <v>165</v>
      </c>
      <c r="J40" s="1" t="s">
        <v>73</v>
      </c>
      <c r="K40" s="1" t="s">
        <v>94</v>
      </c>
      <c r="L40" s="1" t="s">
        <v>75</v>
      </c>
      <c r="M40" s="1" t="s">
        <v>112</v>
      </c>
      <c r="N40" s="1" t="s">
        <v>1138</v>
      </c>
      <c r="O40" s="1" t="s">
        <v>1139</v>
      </c>
      <c r="P40" s="1" t="s">
        <v>1139</v>
      </c>
      <c r="Q40" s="1" t="s">
        <v>1140</v>
      </c>
      <c r="R40" s="1" t="s">
        <v>56</v>
      </c>
      <c r="S40" s="1" t="s">
        <v>58</v>
      </c>
      <c r="T40" s="1" t="s">
        <v>56</v>
      </c>
      <c r="U40" s="1" t="s">
        <v>58</v>
      </c>
      <c r="V40" s="1" t="s">
        <v>56</v>
      </c>
      <c r="W40" s="1" t="s">
        <v>58</v>
      </c>
      <c r="X40" s="1" t="s">
        <v>1145</v>
      </c>
      <c r="Y40" s="1" t="s">
        <v>56</v>
      </c>
      <c r="Z40" s="1" t="s">
        <v>58</v>
      </c>
      <c r="AA40" s="1" t="s">
        <v>56</v>
      </c>
      <c r="AB40" s="1" t="s">
        <v>58</v>
      </c>
      <c r="AC40" s="1" t="s">
        <v>56</v>
      </c>
      <c r="AD40" s="1" t="s">
        <v>58</v>
      </c>
      <c r="AE40" s="1" t="s">
        <v>1146</v>
      </c>
      <c r="AF40" s="1" t="s">
        <v>83</v>
      </c>
      <c r="AG40" s="1" t="s">
        <v>82</v>
      </c>
      <c r="AH40" s="1" t="s">
        <v>83</v>
      </c>
      <c r="AI40" s="1" t="s">
        <v>82</v>
      </c>
      <c r="AJ40" s="1" t="s">
        <v>1147</v>
      </c>
      <c r="AK40" s="1" t="s">
        <v>1148</v>
      </c>
      <c r="AL40" s="3">
        <v>6</v>
      </c>
      <c r="AM40" s="1" t="s">
        <v>1144</v>
      </c>
      <c r="AN40" s="3">
        <v>2</v>
      </c>
      <c r="AO40" s="1" t="s">
        <v>1144</v>
      </c>
      <c r="AP40" s="3">
        <v>3</v>
      </c>
      <c r="AQ40" s="1" t="s">
        <v>1144</v>
      </c>
      <c r="AR40" s="3">
        <v>1</v>
      </c>
      <c r="AS40" s="1" t="s">
        <v>1144</v>
      </c>
      <c r="AT40" s="1"/>
      <c r="AU40" s="1"/>
      <c r="AV40" s="1"/>
      <c r="AW40" s="1"/>
      <c r="AX40" s="1"/>
      <c r="AY40" s="1"/>
    </row>
    <row r="41" spans="1:51" ht="210.75" thickBot="1" x14ac:dyDescent="0.3">
      <c r="A41" s="1" t="s">
        <v>2691</v>
      </c>
      <c r="B41" s="1" t="s">
        <v>1149</v>
      </c>
      <c r="C41" s="1" t="s">
        <v>122</v>
      </c>
      <c r="D41" s="1" t="s">
        <v>334</v>
      </c>
      <c r="E41" s="1" t="s">
        <v>43</v>
      </c>
      <c r="F41" s="1" t="s">
        <v>71</v>
      </c>
      <c r="G41" s="1" t="s">
        <v>72</v>
      </c>
      <c r="H41" s="1" t="s">
        <v>46</v>
      </c>
      <c r="I41" s="1" t="s">
        <v>47</v>
      </c>
      <c r="J41" s="1" t="s">
        <v>292</v>
      </c>
      <c r="K41" s="1" t="s">
        <v>94</v>
      </c>
      <c r="L41" s="1" t="s">
        <v>124</v>
      </c>
      <c r="M41" s="1" t="s">
        <v>180</v>
      </c>
      <c r="N41" s="1" t="s">
        <v>1150</v>
      </c>
      <c r="O41" s="1" t="s">
        <v>1151</v>
      </c>
      <c r="P41" s="1" t="s">
        <v>1152</v>
      </c>
      <c r="Q41" s="1" t="s">
        <v>1153</v>
      </c>
      <c r="R41" s="1" t="s">
        <v>58</v>
      </c>
      <c r="S41" s="1" t="s">
        <v>58</v>
      </c>
      <c r="T41" s="1" t="s">
        <v>58</v>
      </c>
      <c r="U41" s="1" t="s">
        <v>58</v>
      </c>
      <c r="V41" s="1" t="s">
        <v>56</v>
      </c>
      <c r="W41" s="1" t="s">
        <v>56</v>
      </c>
      <c r="X41" s="1" t="s">
        <v>1154</v>
      </c>
      <c r="Y41" s="1" t="s">
        <v>58</v>
      </c>
      <c r="Z41" s="1" t="s">
        <v>58</v>
      </c>
      <c r="AA41" s="1" t="s">
        <v>56</v>
      </c>
      <c r="AB41" s="1" t="s">
        <v>58</v>
      </c>
      <c r="AC41" s="1" t="s">
        <v>58</v>
      </c>
      <c r="AD41" s="1" t="s">
        <v>56</v>
      </c>
      <c r="AE41" s="1" t="s">
        <v>1155</v>
      </c>
      <c r="AF41" s="1" t="s">
        <v>83</v>
      </c>
      <c r="AG41" s="1" t="s">
        <v>82</v>
      </c>
      <c r="AH41" s="1" t="s">
        <v>83</v>
      </c>
      <c r="AI41" s="1" t="s">
        <v>61</v>
      </c>
      <c r="AJ41" s="1" t="s">
        <v>1156</v>
      </c>
      <c r="AK41" s="1" t="s">
        <v>1157</v>
      </c>
      <c r="AL41" s="3">
        <v>6</v>
      </c>
      <c r="AM41" s="1" t="s">
        <v>1158</v>
      </c>
      <c r="AN41" s="3">
        <v>1</v>
      </c>
      <c r="AO41" s="1" t="s">
        <v>1159</v>
      </c>
      <c r="AP41" s="3">
        <v>1</v>
      </c>
      <c r="AQ41" s="1" t="s">
        <v>1160</v>
      </c>
      <c r="AR41" s="3">
        <v>18</v>
      </c>
      <c r="AS41" s="2" t="s">
        <v>1161</v>
      </c>
      <c r="AT41" s="1"/>
      <c r="AU41" s="1"/>
      <c r="AV41" s="1"/>
      <c r="AW41" s="1"/>
      <c r="AX41" s="1"/>
      <c r="AY41" s="1"/>
    </row>
    <row r="42" spans="1:51" ht="409.6" thickBot="1" x14ac:dyDescent="0.3">
      <c r="A42" s="1" t="s">
        <v>2692</v>
      </c>
      <c r="B42" s="1" t="s">
        <v>373</v>
      </c>
      <c r="C42" s="1" t="s">
        <v>69</v>
      </c>
      <c r="D42" s="1" t="s">
        <v>1162</v>
      </c>
      <c r="E42" s="1" t="s">
        <v>93</v>
      </c>
      <c r="F42" s="1" t="s">
        <v>44</v>
      </c>
      <c r="G42" s="1" t="s">
        <v>45</v>
      </c>
      <c r="H42" s="1" t="s">
        <v>46</v>
      </c>
      <c r="I42" s="1" t="s">
        <v>47</v>
      </c>
      <c r="J42" s="1" t="s">
        <v>48</v>
      </c>
      <c r="K42" s="1" t="s">
        <v>74</v>
      </c>
      <c r="L42" s="1" t="s">
        <v>124</v>
      </c>
      <c r="M42" s="1" t="s">
        <v>51</v>
      </c>
      <c r="N42" s="1" t="s">
        <v>1163</v>
      </c>
      <c r="O42" s="1" t="s">
        <v>1164</v>
      </c>
      <c r="P42" s="1" t="s">
        <v>1165</v>
      </c>
      <c r="Q42" s="1" t="s">
        <v>1166</v>
      </c>
      <c r="R42" s="1" t="s">
        <v>56</v>
      </c>
      <c r="S42" s="1" t="s">
        <v>56</v>
      </c>
      <c r="T42" s="1" t="s">
        <v>57</v>
      </c>
      <c r="U42" s="1" t="s">
        <v>56</v>
      </c>
      <c r="V42" s="1" t="s">
        <v>56</v>
      </c>
      <c r="W42" s="1" t="s">
        <v>57</v>
      </c>
      <c r="X42" s="1" t="s">
        <v>1167</v>
      </c>
      <c r="Y42" s="1" t="s">
        <v>56</v>
      </c>
      <c r="Z42" s="1" t="s">
        <v>56</v>
      </c>
      <c r="AA42" s="1" t="s">
        <v>56</v>
      </c>
      <c r="AB42" s="1" t="s">
        <v>56</v>
      </c>
      <c r="AC42" s="1" t="s">
        <v>56</v>
      </c>
      <c r="AD42" s="1" t="s">
        <v>57</v>
      </c>
      <c r="AE42" s="1" t="s">
        <v>1168</v>
      </c>
      <c r="AF42" s="1" t="s">
        <v>82</v>
      </c>
      <c r="AG42" s="1" t="s">
        <v>83</v>
      </c>
      <c r="AH42" s="1" t="s">
        <v>82</v>
      </c>
      <c r="AI42" s="1" t="s">
        <v>83</v>
      </c>
      <c r="AJ42" s="1" t="s">
        <v>1169</v>
      </c>
      <c r="AK42" s="1" t="s">
        <v>1170</v>
      </c>
      <c r="AL42" s="3">
        <v>15</v>
      </c>
      <c r="AM42" s="1" t="s">
        <v>1171</v>
      </c>
      <c r="AN42" s="3">
        <v>10</v>
      </c>
      <c r="AO42" s="1" t="s">
        <v>1172</v>
      </c>
      <c r="AP42" s="3">
        <v>13</v>
      </c>
      <c r="AQ42" s="1" t="s">
        <v>1173</v>
      </c>
      <c r="AR42" s="3">
        <v>10</v>
      </c>
      <c r="AS42" s="2" t="s">
        <v>1174</v>
      </c>
      <c r="AT42" s="1"/>
      <c r="AU42" s="1"/>
      <c r="AV42" s="1"/>
      <c r="AW42" s="1"/>
      <c r="AX42" s="1"/>
      <c r="AY42" s="1"/>
    </row>
    <row r="43" spans="1:51" ht="270.75" thickBot="1" x14ac:dyDescent="0.3">
      <c r="A43" s="1" t="s">
        <v>2693</v>
      </c>
      <c r="B43" s="1" t="s">
        <v>136</v>
      </c>
      <c r="C43" s="1" t="s">
        <v>137</v>
      </c>
      <c r="D43" s="1" t="s">
        <v>152</v>
      </c>
      <c r="E43" s="1" t="s">
        <v>93</v>
      </c>
      <c r="F43" s="1" t="s">
        <v>71</v>
      </c>
      <c r="G43" s="1" t="s">
        <v>72</v>
      </c>
      <c r="H43" s="1" t="s">
        <v>47</v>
      </c>
      <c r="I43" s="1" t="s">
        <v>47</v>
      </c>
      <c r="J43" s="1" t="s">
        <v>73</v>
      </c>
      <c r="K43" s="1" t="s">
        <v>94</v>
      </c>
      <c r="L43" s="1" t="s">
        <v>75</v>
      </c>
      <c r="M43" s="1" t="s">
        <v>51</v>
      </c>
      <c r="N43" s="1" t="s">
        <v>1175</v>
      </c>
      <c r="O43" s="1" t="s">
        <v>754</v>
      </c>
      <c r="P43" s="1" t="s">
        <v>141</v>
      </c>
      <c r="Q43" s="1" t="s">
        <v>756</v>
      </c>
      <c r="R43" s="1" t="s">
        <v>56</v>
      </c>
      <c r="S43" s="1" t="s">
        <v>58</v>
      </c>
      <c r="T43" s="1" t="s">
        <v>58</v>
      </c>
      <c r="U43" s="1" t="s">
        <v>56</v>
      </c>
      <c r="V43" s="1" t="s">
        <v>58</v>
      </c>
      <c r="W43" s="1" t="s">
        <v>56</v>
      </c>
      <c r="X43" s="1" t="s">
        <v>1176</v>
      </c>
      <c r="Y43" s="1" t="s">
        <v>56</v>
      </c>
      <c r="Z43" s="1" t="s">
        <v>58</v>
      </c>
      <c r="AA43" s="1" t="s">
        <v>56</v>
      </c>
      <c r="AB43" s="1" t="s">
        <v>58</v>
      </c>
      <c r="AC43" s="1" t="s">
        <v>56</v>
      </c>
      <c r="AD43" s="1" t="s">
        <v>58</v>
      </c>
      <c r="AE43" s="1" t="s">
        <v>757</v>
      </c>
      <c r="AF43" s="1" t="s">
        <v>83</v>
      </c>
      <c r="AG43" s="1" t="s">
        <v>82</v>
      </c>
      <c r="AH43" s="1" t="s">
        <v>83</v>
      </c>
      <c r="AI43" s="1" t="s">
        <v>82</v>
      </c>
      <c r="AJ43" s="1" t="s">
        <v>759</v>
      </c>
      <c r="AK43" s="1" t="s">
        <v>1177</v>
      </c>
      <c r="AL43" s="3">
        <v>15</v>
      </c>
      <c r="AM43" s="1" t="s">
        <v>549</v>
      </c>
      <c r="AN43" s="3">
        <v>14</v>
      </c>
      <c r="AO43" s="1" t="s">
        <v>549</v>
      </c>
      <c r="AP43" s="3">
        <v>16</v>
      </c>
      <c r="AQ43" s="1" t="s">
        <v>549</v>
      </c>
      <c r="AR43" s="3">
        <v>15</v>
      </c>
      <c r="AS43" s="1" t="s">
        <v>549</v>
      </c>
      <c r="AT43" s="1"/>
      <c r="AU43" s="1"/>
      <c r="AV43" s="1"/>
      <c r="AW43" s="1"/>
      <c r="AX43" s="1"/>
      <c r="AY43" s="1"/>
    </row>
    <row r="44" spans="1:51" ht="409.6" thickBot="1" x14ac:dyDescent="0.3">
      <c r="A44" s="1" t="s">
        <v>2694</v>
      </c>
      <c r="B44" s="1" t="s">
        <v>1178</v>
      </c>
      <c r="C44" s="1" t="s">
        <v>69</v>
      </c>
      <c r="D44" s="1" t="s">
        <v>1179</v>
      </c>
      <c r="E44" s="1" t="s">
        <v>43</v>
      </c>
      <c r="F44" s="1" t="s">
        <v>513</v>
      </c>
      <c r="G44" s="1" t="s">
        <v>45</v>
      </c>
      <c r="H44" s="1" t="s">
        <v>46</v>
      </c>
      <c r="I44" s="1" t="s">
        <v>47</v>
      </c>
      <c r="J44" s="1" t="s">
        <v>292</v>
      </c>
      <c r="K44" s="1" t="s">
        <v>49</v>
      </c>
      <c r="L44" s="1" t="s">
        <v>124</v>
      </c>
      <c r="M44" s="1" t="s">
        <v>293</v>
      </c>
      <c r="N44" s="1" t="s">
        <v>1180</v>
      </c>
      <c r="O44" s="1" t="s">
        <v>1181</v>
      </c>
      <c r="P44" s="1" t="s">
        <v>1182</v>
      </c>
      <c r="Q44" s="1" t="s">
        <v>1183</v>
      </c>
      <c r="R44" s="1" t="s">
        <v>58</v>
      </c>
      <c r="S44" s="1" t="s">
        <v>56</v>
      </c>
      <c r="T44" s="1" t="s">
        <v>56</v>
      </c>
      <c r="U44" s="1" t="s">
        <v>56</v>
      </c>
      <c r="V44" s="1" t="s">
        <v>58</v>
      </c>
      <c r="W44" s="1" t="s">
        <v>56</v>
      </c>
      <c r="X44" s="1" t="s">
        <v>1184</v>
      </c>
      <c r="Y44" s="1" t="s">
        <v>56</v>
      </c>
      <c r="Z44" s="1" t="s">
        <v>56</v>
      </c>
      <c r="AA44" s="1" t="s">
        <v>56</v>
      </c>
      <c r="AB44" s="1" t="s">
        <v>57</v>
      </c>
      <c r="AC44" s="1" t="s">
        <v>56</v>
      </c>
      <c r="AD44" s="1" t="s">
        <v>56</v>
      </c>
      <c r="AE44" s="1" t="s">
        <v>1185</v>
      </c>
      <c r="AF44" s="1" t="s">
        <v>83</v>
      </c>
      <c r="AG44" s="1" t="s">
        <v>83</v>
      </c>
      <c r="AH44" s="1" t="s">
        <v>83</v>
      </c>
      <c r="AI44" s="1" t="s">
        <v>83</v>
      </c>
      <c r="AJ44" s="1" t="s">
        <v>1186</v>
      </c>
      <c r="AK44" s="1" t="s">
        <v>1187</v>
      </c>
      <c r="AL44" s="3">
        <v>12</v>
      </c>
      <c r="AM44" s="1" t="s">
        <v>1188</v>
      </c>
      <c r="AN44" s="3">
        <v>10</v>
      </c>
      <c r="AO44" s="1" t="s">
        <v>1189</v>
      </c>
      <c r="AP44" s="3">
        <v>8</v>
      </c>
      <c r="AQ44" s="1" t="s">
        <v>1190</v>
      </c>
      <c r="AR44" s="3">
        <v>15</v>
      </c>
      <c r="AS44" s="2" t="s">
        <v>1191</v>
      </c>
      <c r="AT44" s="1"/>
      <c r="AU44" s="1"/>
      <c r="AV44" s="1"/>
      <c r="AW44" s="1"/>
      <c r="AX44" s="1"/>
      <c r="AY44" s="1"/>
    </row>
    <row r="45" spans="1:51" ht="45.75" thickBot="1" x14ac:dyDescent="0.3">
      <c r="A45" s="1" t="s">
        <v>2695</v>
      </c>
      <c r="B45" s="1" t="s">
        <v>1192</v>
      </c>
      <c r="C45" s="1" t="s">
        <v>137</v>
      </c>
      <c r="D45" s="1" t="s">
        <v>1193</v>
      </c>
      <c r="E45" s="1" t="s">
        <v>93</v>
      </c>
      <c r="F45" s="1" t="s">
        <v>44</v>
      </c>
      <c r="G45" s="1" t="s">
        <v>72</v>
      </c>
      <c r="H45" s="1" t="s">
        <v>46</v>
      </c>
      <c r="I45" s="1" t="s">
        <v>47</v>
      </c>
      <c r="J45" s="1" t="s">
        <v>191</v>
      </c>
      <c r="K45" s="1" t="s">
        <v>204</v>
      </c>
      <c r="L45" s="1" t="s">
        <v>458</v>
      </c>
      <c r="M45" s="1" t="s">
        <v>112</v>
      </c>
      <c r="N45" s="1" t="s">
        <v>301</v>
      </c>
      <c r="O45" s="1" t="s">
        <v>301</v>
      </c>
      <c r="P45" s="1" t="s">
        <v>301</v>
      </c>
      <c r="Q45" s="1" t="s">
        <v>301</v>
      </c>
      <c r="R45" s="1" t="s">
        <v>58</v>
      </c>
      <c r="S45" s="1" t="s">
        <v>56</v>
      </c>
      <c r="T45" s="1" t="s">
        <v>58</v>
      </c>
      <c r="U45" s="1" t="s">
        <v>56</v>
      </c>
      <c r="V45" s="1" t="s">
        <v>58</v>
      </c>
      <c r="W45" s="1" t="s">
        <v>56</v>
      </c>
      <c r="X45" s="1" t="s">
        <v>301</v>
      </c>
      <c r="Y45" s="1" t="s">
        <v>58</v>
      </c>
      <c r="Z45" s="1" t="s">
        <v>56</v>
      </c>
      <c r="AA45" s="1" t="s">
        <v>58</v>
      </c>
      <c r="AB45" s="1" t="s">
        <v>58</v>
      </c>
      <c r="AC45" s="1" t="s">
        <v>56</v>
      </c>
      <c r="AD45" s="1" t="s">
        <v>56</v>
      </c>
      <c r="AE45" s="1" t="s">
        <v>301</v>
      </c>
      <c r="AF45" s="1" t="s">
        <v>83</v>
      </c>
      <c r="AG45" s="1" t="s">
        <v>82</v>
      </c>
      <c r="AH45" s="1" t="s">
        <v>61</v>
      </c>
      <c r="AI45" s="1" t="s">
        <v>82</v>
      </c>
      <c r="AJ45" s="1" t="s">
        <v>301</v>
      </c>
      <c r="AK45" s="1" t="s">
        <v>301</v>
      </c>
      <c r="AL45" s="3">
        <v>1.2</v>
      </c>
      <c r="AM45" s="3">
        <v>22</v>
      </c>
      <c r="AN45" s="3">
        <v>1.2</v>
      </c>
      <c r="AO45" s="3">
        <v>22</v>
      </c>
      <c r="AP45" s="3">
        <v>2.2000000000000002</v>
      </c>
      <c r="AQ45" s="3">
        <v>52.22</v>
      </c>
      <c r="AR45" s="3">
        <v>2.23</v>
      </c>
      <c r="AS45" s="3">
        <v>4.3499999999999996</v>
      </c>
      <c r="AT45" s="1"/>
      <c r="AU45" s="1"/>
      <c r="AV45" s="1"/>
      <c r="AW45" s="1"/>
      <c r="AX45" s="1"/>
      <c r="AY45" s="1"/>
    </row>
    <row r="46" spans="1:51" ht="195.75" thickBot="1" x14ac:dyDescent="0.3">
      <c r="A46" s="1" t="s">
        <v>2696</v>
      </c>
      <c r="B46" s="1" t="s">
        <v>1194</v>
      </c>
      <c r="C46" s="1" t="s">
        <v>69</v>
      </c>
      <c r="D46" s="1" t="s">
        <v>152</v>
      </c>
      <c r="E46" s="1" t="s">
        <v>43</v>
      </c>
      <c r="F46" s="1" t="s">
        <v>71</v>
      </c>
      <c r="G46" s="1" t="s">
        <v>72</v>
      </c>
      <c r="H46" s="1" t="s">
        <v>46</v>
      </c>
      <c r="I46" s="1" t="s">
        <v>46</v>
      </c>
      <c r="J46" s="1" t="s">
        <v>191</v>
      </c>
      <c r="K46" s="1" t="s">
        <v>74</v>
      </c>
      <c r="L46" s="1" t="s">
        <v>75</v>
      </c>
      <c r="M46" s="1" t="s">
        <v>95</v>
      </c>
      <c r="N46" s="1" t="s">
        <v>1195</v>
      </c>
      <c r="O46" s="1" t="s">
        <v>1196</v>
      </c>
      <c r="P46" s="1" t="s">
        <v>1197</v>
      </c>
      <c r="Q46" s="1" t="s">
        <v>1198</v>
      </c>
      <c r="R46" s="1" t="s">
        <v>56</v>
      </c>
      <c r="S46" s="1" t="s">
        <v>56</v>
      </c>
      <c r="T46" s="1" t="s">
        <v>58</v>
      </c>
      <c r="U46" s="1" t="s">
        <v>56</v>
      </c>
      <c r="V46" s="1" t="s">
        <v>56</v>
      </c>
      <c r="W46" s="1" t="s">
        <v>58</v>
      </c>
      <c r="X46" s="1" t="s">
        <v>1199</v>
      </c>
      <c r="Y46" s="1" t="s">
        <v>56</v>
      </c>
      <c r="Z46" s="1" t="s">
        <v>58</v>
      </c>
      <c r="AA46" s="1" t="s">
        <v>58</v>
      </c>
      <c r="AB46" s="1" t="s">
        <v>58</v>
      </c>
      <c r="AC46" s="1" t="s">
        <v>56</v>
      </c>
      <c r="AD46" s="1" t="s">
        <v>58</v>
      </c>
      <c r="AE46" s="1" t="s">
        <v>1200</v>
      </c>
      <c r="AF46" s="1" t="s">
        <v>82</v>
      </c>
      <c r="AG46" s="1" t="s">
        <v>83</v>
      </c>
      <c r="AH46" s="1" t="s">
        <v>83</v>
      </c>
      <c r="AI46" s="1" t="s">
        <v>83</v>
      </c>
      <c r="AJ46" s="1" t="s">
        <v>1201</v>
      </c>
      <c r="AK46" s="1" t="s">
        <v>1202</v>
      </c>
      <c r="AL46" s="3">
        <v>15</v>
      </c>
      <c r="AM46" s="1" t="s">
        <v>1203</v>
      </c>
      <c r="AN46" s="3">
        <v>18</v>
      </c>
      <c r="AO46" s="1" t="s">
        <v>1204</v>
      </c>
      <c r="AP46" s="3">
        <v>3</v>
      </c>
      <c r="AQ46" s="1" t="s">
        <v>1205</v>
      </c>
      <c r="AR46" s="3">
        <v>20</v>
      </c>
      <c r="AS46" s="2" t="s">
        <v>1206</v>
      </c>
      <c r="AT46" s="1"/>
      <c r="AU46" s="1"/>
      <c r="AV46" s="1"/>
      <c r="AW46" s="1"/>
      <c r="AX46" s="1"/>
      <c r="AY46" s="1"/>
    </row>
    <row r="47" spans="1:51" ht="409.6" thickBot="1" x14ac:dyDescent="0.3">
      <c r="A47" s="1" t="s">
        <v>2697</v>
      </c>
      <c r="B47" s="1" t="s">
        <v>1207</v>
      </c>
      <c r="C47" s="1" t="s">
        <v>69</v>
      </c>
      <c r="D47" s="1" t="s">
        <v>70</v>
      </c>
      <c r="E47" s="1" t="s">
        <v>43</v>
      </c>
      <c r="F47" s="1" t="s">
        <v>44</v>
      </c>
      <c r="G47" s="1" t="s">
        <v>72</v>
      </c>
      <c r="H47" s="1" t="s">
        <v>46</v>
      </c>
      <c r="I47" s="1" t="s">
        <v>47</v>
      </c>
      <c r="J47" s="1" t="s">
        <v>292</v>
      </c>
      <c r="K47" s="1" t="s">
        <v>204</v>
      </c>
      <c r="L47" s="1" t="s">
        <v>50</v>
      </c>
      <c r="M47" s="1" t="s">
        <v>95</v>
      </c>
      <c r="N47" s="1" t="s">
        <v>1208</v>
      </c>
      <c r="O47" s="1" t="s">
        <v>1209</v>
      </c>
      <c r="P47" s="1" t="s">
        <v>1210</v>
      </c>
      <c r="Q47" s="1" t="s">
        <v>1211</v>
      </c>
      <c r="R47" s="1" t="s">
        <v>58</v>
      </c>
      <c r="S47" s="1" t="s">
        <v>56</v>
      </c>
      <c r="T47" s="1" t="s">
        <v>56</v>
      </c>
      <c r="U47" s="1" t="s">
        <v>56</v>
      </c>
      <c r="V47" s="1" t="s">
        <v>56</v>
      </c>
      <c r="W47" s="1" t="s">
        <v>56</v>
      </c>
      <c r="X47" s="1" t="s">
        <v>1212</v>
      </c>
      <c r="Y47" s="1" t="s">
        <v>58</v>
      </c>
      <c r="Z47" s="1" t="s">
        <v>58</v>
      </c>
      <c r="AA47" s="1" t="s">
        <v>56</v>
      </c>
      <c r="AB47" s="1" t="s">
        <v>58</v>
      </c>
      <c r="AC47" s="1" t="s">
        <v>58</v>
      </c>
      <c r="AD47" s="1" t="s">
        <v>58</v>
      </c>
      <c r="AE47" s="1" t="s">
        <v>1213</v>
      </c>
      <c r="AF47" s="1" t="s">
        <v>82</v>
      </c>
      <c r="AG47" s="1" t="s">
        <v>83</v>
      </c>
      <c r="AH47" s="1" t="s">
        <v>82</v>
      </c>
      <c r="AI47" s="1" t="s">
        <v>61</v>
      </c>
      <c r="AJ47" s="1" t="s">
        <v>1214</v>
      </c>
      <c r="AK47" s="1" t="s">
        <v>1215</v>
      </c>
      <c r="AL47" s="3">
        <v>11</v>
      </c>
      <c r="AM47" s="1" t="s">
        <v>1216</v>
      </c>
      <c r="AN47" s="3">
        <v>12</v>
      </c>
      <c r="AO47" s="1" t="s">
        <v>1217</v>
      </c>
      <c r="AP47" s="3">
        <v>1</v>
      </c>
      <c r="AQ47" s="1" t="s">
        <v>1218</v>
      </c>
      <c r="AR47" s="3">
        <v>15</v>
      </c>
      <c r="AS47" s="2" t="s">
        <v>1219</v>
      </c>
      <c r="AT47" s="1"/>
      <c r="AU47" s="1"/>
      <c r="AV47" s="1"/>
      <c r="AW47" s="1"/>
      <c r="AX47" s="1"/>
      <c r="AY47" s="1"/>
    </row>
    <row r="48" spans="1:51" ht="120.75" thickBot="1" x14ac:dyDescent="0.3">
      <c r="A48" s="1" t="s">
        <v>2698</v>
      </c>
      <c r="B48" s="1" t="s">
        <v>276</v>
      </c>
      <c r="C48" s="1" t="s">
        <v>69</v>
      </c>
      <c r="D48" s="1" t="s">
        <v>70</v>
      </c>
      <c r="E48" s="1" t="s">
        <v>43</v>
      </c>
      <c r="F48" s="1" t="s">
        <v>219</v>
      </c>
      <c r="G48" s="1" t="s">
        <v>45</v>
      </c>
      <c r="H48" s="1" t="s">
        <v>46</v>
      </c>
      <c r="I48" s="1" t="s">
        <v>47</v>
      </c>
      <c r="J48" s="1" t="s">
        <v>73</v>
      </c>
      <c r="K48" s="1" t="s">
        <v>74</v>
      </c>
      <c r="L48" s="1" t="s">
        <v>75</v>
      </c>
      <c r="M48" s="1" t="s">
        <v>51</v>
      </c>
      <c r="N48" s="1" t="s">
        <v>1220</v>
      </c>
      <c r="O48" s="1" t="s">
        <v>1221</v>
      </c>
      <c r="P48" s="1" t="s">
        <v>1222</v>
      </c>
      <c r="Q48" s="1" t="s">
        <v>1223</v>
      </c>
      <c r="R48" s="1" t="s">
        <v>58</v>
      </c>
      <c r="S48" s="1" t="s">
        <v>58</v>
      </c>
      <c r="T48" s="1" t="s">
        <v>58</v>
      </c>
      <c r="U48" s="1" t="s">
        <v>58</v>
      </c>
      <c r="V48" s="1" t="s">
        <v>58</v>
      </c>
      <c r="W48" s="1" t="s">
        <v>58</v>
      </c>
      <c r="X48" s="1" t="s">
        <v>1224</v>
      </c>
      <c r="Y48" s="1" t="s">
        <v>58</v>
      </c>
      <c r="Z48" s="1" t="s">
        <v>58</v>
      </c>
      <c r="AA48" s="1" t="s">
        <v>58</v>
      </c>
      <c r="AB48" s="1" t="s">
        <v>58</v>
      </c>
      <c r="AC48" s="1" t="s">
        <v>58</v>
      </c>
      <c r="AD48" s="1" t="s">
        <v>58</v>
      </c>
      <c r="AE48" s="1" t="s">
        <v>1225</v>
      </c>
      <c r="AF48" s="1" t="s">
        <v>82</v>
      </c>
      <c r="AG48" s="1" t="s">
        <v>83</v>
      </c>
      <c r="AH48" s="1" t="s">
        <v>83</v>
      </c>
      <c r="AI48" s="1" t="s">
        <v>82</v>
      </c>
      <c r="AJ48" s="1" t="s">
        <v>1226</v>
      </c>
      <c r="AK48" s="1" t="s">
        <v>549</v>
      </c>
      <c r="AL48" s="3">
        <v>15</v>
      </c>
      <c r="AM48" s="1" t="s">
        <v>1227</v>
      </c>
      <c r="AN48" s="3">
        <v>20</v>
      </c>
      <c r="AO48" s="1" t="s">
        <v>1228</v>
      </c>
      <c r="AP48" s="3">
        <v>1</v>
      </c>
      <c r="AQ48" s="1" t="s">
        <v>1229</v>
      </c>
      <c r="AR48" s="3">
        <v>20</v>
      </c>
      <c r="AS48" s="2" t="s">
        <v>1230</v>
      </c>
      <c r="AT48" s="1"/>
      <c r="AU48" s="1"/>
      <c r="AV48" s="1"/>
      <c r="AW48" s="1"/>
      <c r="AX48" s="1"/>
      <c r="AY48" s="1"/>
    </row>
    <row r="49" spans="1:51" ht="270.75" thickBot="1" x14ac:dyDescent="0.3">
      <c r="A49" s="1" t="s">
        <v>2699</v>
      </c>
      <c r="B49" s="1" t="s">
        <v>1231</v>
      </c>
      <c r="C49" s="1" t="s">
        <v>69</v>
      </c>
      <c r="D49" s="1" t="s">
        <v>1232</v>
      </c>
      <c r="E49" s="1" t="s">
        <v>93</v>
      </c>
      <c r="F49" s="1" t="s">
        <v>219</v>
      </c>
      <c r="G49" s="1" t="s">
        <v>45</v>
      </c>
      <c r="H49" s="1" t="s">
        <v>46</v>
      </c>
      <c r="I49" s="1" t="s">
        <v>165</v>
      </c>
      <c r="J49" s="1" t="s">
        <v>48</v>
      </c>
      <c r="K49" s="1" t="s">
        <v>94</v>
      </c>
      <c r="L49" s="1" t="s">
        <v>124</v>
      </c>
      <c r="M49" s="1" t="s">
        <v>112</v>
      </c>
      <c r="N49" s="1" t="s">
        <v>1233</v>
      </c>
      <c r="O49" s="1" t="s">
        <v>1234</v>
      </c>
      <c r="P49" s="1" t="s">
        <v>1235</v>
      </c>
      <c r="Q49" s="1" t="s">
        <v>1236</v>
      </c>
      <c r="R49" s="1" t="s">
        <v>57</v>
      </c>
      <c r="S49" s="1" t="s">
        <v>100</v>
      </c>
      <c r="T49" s="1" t="s">
        <v>57</v>
      </c>
      <c r="U49" s="1" t="s">
        <v>56</v>
      </c>
      <c r="V49" s="1" t="s">
        <v>57</v>
      </c>
      <c r="W49" s="1" t="s">
        <v>57</v>
      </c>
      <c r="X49" s="1" t="s">
        <v>1237</v>
      </c>
      <c r="Y49" s="1" t="s">
        <v>57</v>
      </c>
      <c r="Z49" s="1" t="s">
        <v>100</v>
      </c>
      <c r="AA49" s="1" t="s">
        <v>56</v>
      </c>
      <c r="AB49" s="1" t="s">
        <v>57</v>
      </c>
      <c r="AC49" s="1" t="s">
        <v>56</v>
      </c>
      <c r="AD49" s="1" t="s">
        <v>57</v>
      </c>
      <c r="AE49" s="1" t="s">
        <v>1237</v>
      </c>
      <c r="AF49" s="1" t="s">
        <v>57</v>
      </c>
      <c r="AG49" s="1" t="s">
        <v>61</v>
      </c>
      <c r="AH49" s="1" t="s">
        <v>57</v>
      </c>
      <c r="AI49" s="1" t="s">
        <v>57</v>
      </c>
      <c r="AJ49" s="1" t="s">
        <v>1238</v>
      </c>
      <c r="AK49" s="1" t="s">
        <v>1239</v>
      </c>
      <c r="AL49" s="3">
        <v>20</v>
      </c>
      <c r="AM49" s="1" t="s">
        <v>1240</v>
      </c>
      <c r="AN49" s="3">
        <v>20</v>
      </c>
      <c r="AO49" s="1" t="s">
        <v>1241</v>
      </c>
      <c r="AP49" s="3">
        <v>10</v>
      </c>
      <c r="AQ49" s="1" t="s">
        <v>1242</v>
      </c>
      <c r="AR49" s="3">
        <v>12</v>
      </c>
      <c r="AS49" s="1" t="s">
        <v>1243</v>
      </c>
      <c r="AT49" s="1"/>
      <c r="AU49" s="1"/>
      <c r="AV49" s="1"/>
      <c r="AW49" s="1"/>
      <c r="AX49" s="1"/>
      <c r="AY49" s="1"/>
    </row>
    <row r="50" spans="1:51" ht="255.75" thickBot="1" x14ac:dyDescent="0.3">
      <c r="A50" s="1" t="s">
        <v>2700</v>
      </c>
      <c r="B50" s="1" t="s">
        <v>1244</v>
      </c>
      <c r="C50" s="1" t="s">
        <v>69</v>
      </c>
      <c r="D50" s="1" t="s">
        <v>1245</v>
      </c>
      <c r="E50" s="1" t="s">
        <v>93</v>
      </c>
      <c r="F50" s="1" t="s">
        <v>44</v>
      </c>
      <c r="G50" s="1" t="s">
        <v>72</v>
      </c>
      <c r="H50" s="1" t="s">
        <v>46</v>
      </c>
      <c r="I50" s="1" t="s">
        <v>46</v>
      </c>
      <c r="J50" s="1" t="s">
        <v>73</v>
      </c>
      <c r="K50" s="1" t="s">
        <v>74</v>
      </c>
      <c r="L50" s="1" t="s">
        <v>458</v>
      </c>
      <c r="M50" s="1" t="s">
        <v>51</v>
      </c>
      <c r="N50" s="1" t="s">
        <v>1246</v>
      </c>
      <c r="O50" s="1" t="s">
        <v>1247</v>
      </c>
      <c r="P50" s="1" t="s">
        <v>1248</v>
      </c>
      <c r="Q50" s="1" t="s">
        <v>1249</v>
      </c>
      <c r="R50" s="1" t="s">
        <v>56</v>
      </c>
      <c r="S50" s="1" t="s">
        <v>58</v>
      </c>
      <c r="T50" s="1" t="s">
        <v>56</v>
      </c>
      <c r="U50" s="1" t="s">
        <v>57</v>
      </c>
      <c r="V50" s="1" t="s">
        <v>56</v>
      </c>
      <c r="W50" s="1" t="s">
        <v>56</v>
      </c>
      <c r="X50" s="1" t="s">
        <v>1250</v>
      </c>
      <c r="Y50" s="1" t="s">
        <v>56</v>
      </c>
      <c r="Z50" s="1" t="s">
        <v>58</v>
      </c>
      <c r="AA50" s="1" t="s">
        <v>56</v>
      </c>
      <c r="AB50" s="1" t="s">
        <v>58</v>
      </c>
      <c r="AC50" s="1" t="s">
        <v>57</v>
      </c>
      <c r="AD50" s="1" t="s">
        <v>56</v>
      </c>
      <c r="AE50" s="1" t="s">
        <v>757</v>
      </c>
      <c r="AF50" s="1" t="s">
        <v>83</v>
      </c>
      <c r="AG50" s="1" t="s">
        <v>82</v>
      </c>
      <c r="AH50" s="1" t="s">
        <v>82</v>
      </c>
      <c r="AI50" s="1" t="s">
        <v>83</v>
      </c>
      <c r="AJ50" s="1" t="s">
        <v>1251</v>
      </c>
      <c r="AK50" s="1" t="s">
        <v>85</v>
      </c>
      <c r="AL50" s="3">
        <v>1</v>
      </c>
      <c r="AM50" s="1" t="s">
        <v>1252</v>
      </c>
      <c r="AN50" s="3">
        <v>20</v>
      </c>
      <c r="AO50" s="1" t="s">
        <v>1253</v>
      </c>
      <c r="AP50" s="3">
        <v>1</v>
      </c>
      <c r="AQ50" s="1" t="s">
        <v>1254</v>
      </c>
      <c r="AR50" s="3">
        <v>20</v>
      </c>
      <c r="AS50" s="1" t="s">
        <v>1255</v>
      </c>
      <c r="AT50" s="1"/>
      <c r="AU50" s="1"/>
      <c r="AV50" s="1"/>
      <c r="AW50" s="1"/>
      <c r="AX50" s="1"/>
      <c r="AY50" s="1"/>
    </row>
    <row r="51" spans="1:51" ht="409.6" thickBot="1" x14ac:dyDescent="0.3">
      <c r="A51" s="1" t="s">
        <v>2701</v>
      </c>
      <c r="B51" s="1" t="s">
        <v>719</v>
      </c>
      <c r="C51" s="1" t="s">
        <v>69</v>
      </c>
      <c r="D51" s="1" t="s">
        <v>334</v>
      </c>
      <c r="E51" s="1" t="s">
        <v>43</v>
      </c>
      <c r="F51" s="1" t="s">
        <v>219</v>
      </c>
      <c r="G51" s="1" t="s">
        <v>45</v>
      </c>
      <c r="H51" s="1" t="s">
        <v>47</v>
      </c>
      <c r="I51" s="1" t="s">
        <v>721</v>
      </c>
      <c r="J51" s="1" t="s">
        <v>261</v>
      </c>
      <c r="K51" s="1" t="s">
        <v>85</v>
      </c>
      <c r="L51" s="1" t="s">
        <v>263</v>
      </c>
      <c r="M51" s="1" t="s">
        <v>85</v>
      </c>
      <c r="N51" s="1" t="s">
        <v>1256</v>
      </c>
      <c r="O51" s="1" t="s">
        <v>1257</v>
      </c>
      <c r="P51" s="1" t="s">
        <v>1258</v>
      </c>
      <c r="Q51" s="1" t="s">
        <v>1259</v>
      </c>
      <c r="R51" s="1" t="s">
        <v>58</v>
      </c>
      <c r="S51" s="1" t="s">
        <v>56</v>
      </c>
      <c r="T51" s="1" t="s">
        <v>56</v>
      </c>
      <c r="U51" s="1" t="s">
        <v>58</v>
      </c>
      <c r="V51" s="1" t="s">
        <v>56</v>
      </c>
      <c r="W51" s="1" t="s">
        <v>56</v>
      </c>
      <c r="X51" s="1" t="s">
        <v>1260</v>
      </c>
      <c r="Y51" s="1" t="s">
        <v>58</v>
      </c>
      <c r="Z51" s="1" t="s">
        <v>56</v>
      </c>
      <c r="AA51" s="1" t="s">
        <v>56</v>
      </c>
      <c r="AB51" s="1" t="s">
        <v>58</v>
      </c>
      <c r="AC51" s="1" t="s">
        <v>58</v>
      </c>
      <c r="AD51" s="1" t="s">
        <v>58</v>
      </c>
      <c r="AE51" s="1" t="s">
        <v>1261</v>
      </c>
      <c r="AF51" s="1" t="s">
        <v>83</v>
      </c>
      <c r="AG51" s="1" t="s">
        <v>82</v>
      </c>
      <c r="AH51" s="1" t="s">
        <v>83</v>
      </c>
      <c r="AI51" s="1" t="s">
        <v>83</v>
      </c>
      <c r="AJ51" s="1" t="s">
        <v>1262</v>
      </c>
      <c r="AK51" s="1" t="s">
        <v>1263</v>
      </c>
      <c r="AL51" s="3">
        <v>15</v>
      </c>
      <c r="AM51" s="1" t="s">
        <v>1264</v>
      </c>
      <c r="AN51" s="3">
        <v>19</v>
      </c>
      <c r="AO51" s="1" t="s">
        <v>1265</v>
      </c>
      <c r="AP51" s="3">
        <v>5</v>
      </c>
      <c r="AQ51" s="1" t="s">
        <v>1266</v>
      </c>
      <c r="AR51" s="3">
        <v>18</v>
      </c>
      <c r="AS51" s="2" t="s">
        <v>1267</v>
      </c>
      <c r="AT51" s="1"/>
      <c r="AU51" s="1"/>
      <c r="AV51" s="1"/>
      <c r="AW51" s="1"/>
      <c r="AX51" s="1"/>
      <c r="AY51" s="1"/>
    </row>
    <row r="52" spans="1:51" ht="60.75" thickBot="1" x14ac:dyDescent="0.3">
      <c r="A52" s="1" t="s">
        <v>2702</v>
      </c>
      <c r="B52" s="1" t="s">
        <v>40</v>
      </c>
      <c r="C52" s="1" t="s">
        <v>41</v>
      </c>
      <c r="D52" s="1" t="s">
        <v>42</v>
      </c>
      <c r="E52" s="1" t="s">
        <v>43</v>
      </c>
      <c r="F52" s="1" t="s">
        <v>44</v>
      </c>
      <c r="G52" s="1" t="s">
        <v>45</v>
      </c>
      <c r="H52" s="1" t="s">
        <v>46</v>
      </c>
      <c r="I52" s="1" t="s">
        <v>165</v>
      </c>
      <c r="J52" s="1" t="s">
        <v>73</v>
      </c>
      <c r="K52" s="1" t="s">
        <v>49</v>
      </c>
      <c r="L52" s="1" t="s">
        <v>124</v>
      </c>
      <c r="M52" s="1" t="s">
        <v>51</v>
      </c>
      <c r="N52" s="1" t="s">
        <v>1268</v>
      </c>
      <c r="O52" s="1" t="s">
        <v>1269</v>
      </c>
      <c r="P52" s="1" t="s">
        <v>1270</v>
      </c>
      <c r="Q52" s="1" t="s">
        <v>1271</v>
      </c>
      <c r="R52" s="1" t="s">
        <v>57</v>
      </c>
      <c r="S52" s="1" t="s">
        <v>56</v>
      </c>
      <c r="T52" s="1" t="s">
        <v>57</v>
      </c>
      <c r="U52" s="1" t="s">
        <v>56</v>
      </c>
      <c r="V52" s="1" t="s">
        <v>56</v>
      </c>
      <c r="W52" s="1" t="s">
        <v>56</v>
      </c>
      <c r="X52" s="1" t="s">
        <v>1272</v>
      </c>
      <c r="Y52" s="1" t="s">
        <v>56</v>
      </c>
      <c r="Z52" s="1" t="s">
        <v>56</v>
      </c>
      <c r="AA52" s="1" t="s">
        <v>57</v>
      </c>
      <c r="AB52" s="1" t="s">
        <v>56</v>
      </c>
      <c r="AC52" s="1" t="s">
        <v>56</v>
      </c>
      <c r="AD52" s="1" t="s">
        <v>56</v>
      </c>
      <c r="AE52" s="1" t="s">
        <v>1273</v>
      </c>
      <c r="AF52" s="1" t="s">
        <v>61</v>
      </c>
      <c r="AG52" s="1" t="s">
        <v>57</v>
      </c>
      <c r="AH52" s="1" t="s">
        <v>82</v>
      </c>
      <c r="AI52" s="1" t="s">
        <v>61</v>
      </c>
      <c r="AJ52" s="1" t="s">
        <v>64</v>
      </c>
      <c r="AK52" s="1" t="s">
        <v>63</v>
      </c>
      <c r="AL52" s="3">
        <v>15</v>
      </c>
      <c r="AM52" s="1" t="s">
        <v>1274</v>
      </c>
      <c r="AN52" s="3">
        <v>16</v>
      </c>
      <c r="AO52" s="1" t="s">
        <v>1275</v>
      </c>
      <c r="AP52" s="3">
        <v>20</v>
      </c>
      <c r="AQ52" s="1" t="s">
        <v>1276</v>
      </c>
      <c r="AR52" s="3">
        <v>15</v>
      </c>
      <c r="AS52" s="1" t="s">
        <v>1277</v>
      </c>
      <c r="AT52" s="1"/>
      <c r="AU52" s="1"/>
      <c r="AV52" s="1"/>
      <c r="AW52" s="1"/>
      <c r="AX52" s="1"/>
      <c r="AY52" s="1"/>
    </row>
    <row r="53" spans="1:51" ht="105.75" thickBot="1" x14ac:dyDescent="0.3">
      <c r="A53" s="1" t="s">
        <v>2703</v>
      </c>
      <c r="B53" s="1" t="s">
        <v>163</v>
      </c>
      <c r="C53" s="1" t="s">
        <v>41</v>
      </c>
      <c r="D53" s="1" t="s">
        <v>42</v>
      </c>
      <c r="E53" s="1" t="s">
        <v>93</v>
      </c>
      <c r="F53" s="1" t="s">
        <v>44</v>
      </c>
      <c r="G53" s="1" t="s">
        <v>45</v>
      </c>
      <c r="H53" s="1" t="s">
        <v>47</v>
      </c>
      <c r="I53" s="1" t="s">
        <v>375</v>
      </c>
      <c r="J53" s="1" t="s">
        <v>48</v>
      </c>
      <c r="K53" s="1" t="s">
        <v>49</v>
      </c>
      <c r="L53" s="1" t="s">
        <v>263</v>
      </c>
      <c r="M53" s="1" t="s">
        <v>51</v>
      </c>
      <c r="N53" s="1" t="s">
        <v>1278</v>
      </c>
      <c r="O53" s="1" t="s">
        <v>1279</v>
      </c>
      <c r="P53" s="1" t="s">
        <v>1280</v>
      </c>
      <c r="Q53" s="1" t="s">
        <v>1281</v>
      </c>
      <c r="R53" s="1" t="s">
        <v>57</v>
      </c>
      <c r="S53" s="1" t="s">
        <v>56</v>
      </c>
      <c r="T53" s="1" t="s">
        <v>57</v>
      </c>
      <c r="U53" s="1" t="s">
        <v>56</v>
      </c>
      <c r="V53" s="1" t="s">
        <v>56</v>
      </c>
      <c r="W53" s="1" t="s">
        <v>56</v>
      </c>
      <c r="X53" s="1" t="s">
        <v>1273</v>
      </c>
      <c r="Y53" s="1" t="s">
        <v>56</v>
      </c>
      <c r="Z53" s="1" t="s">
        <v>56</v>
      </c>
      <c r="AA53" s="1" t="s">
        <v>57</v>
      </c>
      <c r="AB53" s="1" t="s">
        <v>56</v>
      </c>
      <c r="AC53" s="1" t="s">
        <v>57</v>
      </c>
      <c r="AD53" s="1" t="s">
        <v>57</v>
      </c>
      <c r="AE53" s="1" t="s">
        <v>1282</v>
      </c>
      <c r="AF53" s="1" t="s">
        <v>61</v>
      </c>
      <c r="AG53" s="1" t="s">
        <v>57</v>
      </c>
      <c r="AH53" s="1" t="s">
        <v>61</v>
      </c>
      <c r="AI53" s="1" t="s">
        <v>61</v>
      </c>
      <c r="AJ53" s="1" t="s">
        <v>1283</v>
      </c>
      <c r="AK53" s="1" t="s">
        <v>1284</v>
      </c>
      <c r="AL53" s="3">
        <v>15</v>
      </c>
      <c r="AM53" s="1" t="s">
        <v>1285</v>
      </c>
      <c r="AN53" s="3">
        <v>18</v>
      </c>
      <c r="AO53" s="1" t="s">
        <v>1286</v>
      </c>
      <c r="AP53" s="3">
        <v>10</v>
      </c>
      <c r="AQ53" s="1" t="s">
        <v>1287</v>
      </c>
      <c r="AR53" s="3">
        <v>20</v>
      </c>
      <c r="AS53" s="1" t="s">
        <v>1288</v>
      </c>
      <c r="AT53" s="1"/>
      <c r="AU53" s="1"/>
      <c r="AV53" s="1"/>
      <c r="AW53" s="1"/>
      <c r="AX53" s="1"/>
      <c r="AY53" s="1"/>
    </row>
    <row r="54" spans="1:51" ht="105.75" thickBot="1" x14ac:dyDescent="0.3">
      <c r="A54" s="1" t="s">
        <v>2704</v>
      </c>
      <c r="B54" s="1" t="s">
        <v>203</v>
      </c>
      <c r="C54" s="1" t="s">
        <v>41</v>
      </c>
      <c r="D54" s="1" t="s">
        <v>42</v>
      </c>
      <c r="E54" s="1" t="s">
        <v>43</v>
      </c>
      <c r="F54" s="1" t="s">
        <v>44</v>
      </c>
      <c r="G54" s="1" t="s">
        <v>45</v>
      </c>
      <c r="H54" s="1" t="s">
        <v>47</v>
      </c>
      <c r="I54" s="1" t="s">
        <v>47</v>
      </c>
      <c r="J54" s="1" t="s">
        <v>292</v>
      </c>
      <c r="K54" s="1" t="s">
        <v>49</v>
      </c>
      <c r="L54" s="1" t="s">
        <v>50</v>
      </c>
      <c r="M54" s="1" t="s">
        <v>51</v>
      </c>
      <c r="N54" s="1" t="s">
        <v>1289</v>
      </c>
      <c r="O54" s="1" t="s">
        <v>1290</v>
      </c>
      <c r="P54" s="1" t="s">
        <v>1291</v>
      </c>
      <c r="Q54" s="1" t="s">
        <v>1292</v>
      </c>
      <c r="R54" s="1" t="s">
        <v>56</v>
      </c>
      <c r="S54" s="1" t="s">
        <v>56</v>
      </c>
      <c r="T54" s="1" t="s">
        <v>56</v>
      </c>
      <c r="U54" s="1" t="s">
        <v>56</v>
      </c>
      <c r="V54" s="1" t="s">
        <v>57</v>
      </c>
      <c r="W54" s="1" t="s">
        <v>56</v>
      </c>
      <c r="X54" s="1" t="s">
        <v>1293</v>
      </c>
      <c r="Y54" s="1" t="s">
        <v>56</v>
      </c>
      <c r="Z54" s="1" t="s">
        <v>56</v>
      </c>
      <c r="AA54" s="1" t="s">
        <v>57</v>
      </c>
      <c r="AB54" s="1" t="s">
        <v>56</v>
      </c>
      <c r="AC54" s="1" t="s">
        <v>57</v>
      </c>
      <c r="AD54" s="1" t="s">
        <v>56</v>
      </c>
      <c r="AE54" s="1" t="s">
        <v>1294</v>
      </c>
      <c r="AF54" s="1" t="s">
        <v>61</v>
      </c>
      <c r="AG54" s="1" t="s">
        <v>82</v>
      </c>
      <c r="AH54" s="1" t="s">
        <v>83</v>
      </c>
      <c r="AI54" s="1" t="s">
        <v>82</v>
      </c>
      <c r="AJ54" s="1" t="s">
        <v>1295</v>
      </c>
      <c r="AK54" s="1" t="s">
        <v>63</v>
      </c>
      <c r="AL54" s="3">
        <v>14</v>
      </c>
      <c r="AM54" s="1" t="s">
        <v>1296</v>
      </c>
      <c r="AN54" s="3">
        <v>15</v>
      </c>
      <c r="AO54" s="1" t="s">
        <v>1297</v>
      </c>
      <c r="AP54" s="3">
        <v>10</v>
      </c>
      <c r="AQ54" s="1" t="s">
        <v>1298</v>
      </c>
      <c r="AR54" s="3">
        <v>16</v>
      </c>
      <c r="AS54" s="2" t="s">
        <v>1299</v>
      </c>
      <c r="AT54" s="1"/>
      <c r="AU54" s="1"/>
      <c r="AV54" s="1"/>
      <c r="AW54" s="1"/>
      <c r="AX54" s="1"/>
      <c r="AY54" s="1"/>
    </row>
    <row r="55" spans="1:51" ht="390.75" thickBot="1" x14ac:dyDescent="0.3">
      <c r="A55" s="1" t="s">
        <v>2705</v>
      </c>
      <c r="B55" s="1" t="s">
        <v>1300</v>
      </c>
      <c r="C55" s="1" t="s">
        <v>122</v>
      </c>
      <c r="D55" s="1" t="s">
        <v>152</v>
      </c>
      <c r="E55" s="1" t="s">
        <v>43</v>
      </c>
      <c r="F55" s="1" t="s">
        <v>219</v>
      </c>
      <c r="G55" s="1" t="s">
        <v>45</v>
      </c>
      <c r="H55" s="1" t="s">
        <v>46</v>
      </c>
      <c r="I55" s="1" t="s">
        <v>46</v>
      </c>
      <c r="J55" s="1" t="s">
        <v>48</v>
      </c>
      <c r="K55" s="1" t="s">
        <v>204</v>
      </c>
      <c r="L55" s="1" t="s">
        <v>75</v>
      </c>
      <c r="M55" s="1" t="s">
        <v>51</v>
      </c>
      <c r="N55" s="1" t="s">
        <v>1301</v>
      </c>
      <c r="O55" s="1" t="s">
        <v>1302</v>
      </c>
      <c r="P55" s="1" t="s">
        <v>1303</v>
      </c>
      <c r="Q55" s="1" t="s">
        <v>1304</v>
      </c>
      <c r="R55" s="1" t="s">
        <v>56</v>
      </c>
      <c r="S55" s="1" t="s">
        <v>56</v>
      </c>
      <c r="T55" s="1" t="s">
        <v>56</v>
      </c>
      <c r="U55" s="1" t="s">
        <v>56</v>
      </c>
      <c r="V55" s="1" t="s">
        <v>56</v>
      </c>
      <c r="W55" s="1" t="s">
        <v>56</v>
      </c>
      <c r="X55" s="1" t="s">
        <v>1305</v>
      </c>
      <c r="Y55" s="1" t="s">
        <v>56</v>
      </c>
      <c r="Z55" s="1" t="s">
        <v>56</v>
      </c>
      <c r="AA55" s="1" t="s">
        <v>56</v>
      </c>
      <c r="AB55" s="1" t="s">
        <v>56</v>
      </c>
      <c r="AC55" s="1" t="s">
        <v>56</v>
      </c>
      <c r="AD55" s="1" t="s">
        <v>56</v>
      </c>
      <c r="AE55" s="1" t="s">
        <v>1306</v>
      </c>
      <c r="AF55" s="1" t="s">
        <v>82</v>
      </c>
      <c r="AG55" s="1" t="s">
        <v>82</v>
      </c>
      <c r="AH55" s="1" t="s">
        <v>83</v>
      </c>
      <c r="AI55" s="1" t="s">
        <v>82</v>
      </c>
      <c r="AJ55" s="1" t="s">
        <v>1307</v>
      </c>
      <c r="AK55" s="1" t="s">
        <v>1308</v>
      </c>
      <c r="AL55" s="3">
        <v>12</v>
      </c>
      <c r="AM55" s="1" t="s">
        <v>1309</v>
      </c>
      <c r="AN55" s="3">
        <v>15</v>
      </c>
      <c r="AO55" s="1" t="s">
        <v>1310</v>
      </c>
      <c r="AP55" s="3">
        <v>16</v>
      </c>
      <c r="AQ55" s="1" t="s">
        <v>1311</v>
      </c>
      <c r="AR55" s="3">
        <v>16</v>
      </c>
      <c r="AS55" s="2" t="s">
        <v>1312</v>
      </c>
      <c r="AT55" s="1"/>
      <c r="AU55" s="1"/>
      <c r="AV55" s="1"/>
      <c r="AW55" s="1"/>
      <c r="AX55" s="1"/>
      <c r="AY55" s="1"/>
    </row>
    <row r="56" spans="1:51" ht="285.75" thickBot="1" x14ac:dyDescent="0.3">
      <c r="A56" s="1" t="s">
        <v>2706</v>
      </c>
      <c r="B56" s="1" t="s">
        <v>360</v>
      </c>
      <c r="C56" s="1" t="s">
        <v>69</v>
      </c>
      <c r="D56" s="1" t="s">
        <v>1313</v>
      </c>
      <c r="E56" s="1" t="s">
        <v>93</v>
      </c>
      <c r="F56" s="1" t="s">
        <v>71</v>
      </c>
      <c r="G56" s="1" t="s">
        <v>72</v>
      </c>
      <c r="H56" s="1" t="s">
        <v>46</v>
      </c>
      <c r="I56" s="1" t="s">
        <v>46</v>
      </c>
      <c r="J56" s="1" t="s">
        <v>73</v>
      </c>
      <c r="K56" s="1" t="s">
        <v>49</v>
      </c>
      <c r="L56" s="1" t="s">
        <v>75</v>
      </c>
      <c r="M56" s="1" t="s">
        <v>95</v>
      </c>
      <c r="N56" s="1" t="s">
        <v>1314</v>
      </c>
      <c r="O56" s="1" t="s">
        <v>1315</v>
      </c>
      <c r="P56" s="1" t="s">
        <v>1316</v>
      </c>
      <c r="Q56" s="1" t="s">
        <v>1317</v>
      </c>
      <c r="R56" s="1" t="s">
        <v>56</v>
      </c>
      <c r="S56" s="1" t="s">
        <v>58</v>
      </c>
      <c r="T56" s="1" t="s">
        <v>56</v>
      </c>
      <c r="U56" s="1" t="s">
        <v>58</v>
      </c>
      <c r="V56" s="1" t="s">
        <v>56</v>
      </c>
      <c r="W56" s="1" t="s">
        <v>58</v>
      </c>
      <c r="X56" s="1" t="s">
        <v>1318</v>
      </c>
      <c r="Y56" s="1" t="s">
        <v>56</v>
      </c>
      <c r="Z56" s="1" t="s">
        <v>58</v>
      </c>
      <c r="AA56" s="1" t="s">
        <v>56</v>
      </c>
      <c r="AB56" s="1" t="s">
        <v>58</v>
      </c>
      <c r="AC56" s="1" t="s">
        <v>58</v>
      </c>
      <c r="AD56" s="1" t="s">
        <v>56</v>
      </c>
      <c r="AE56" s="1" t="s">
        <v>1318</v>
      </c>
      <c r="AF56" s="1" t="s">
        <v>82</v>
      </c>
      <c r="AG56" s="1" t="s">
        <v>83</v>
      </c>
      <c r="AH56" s="1" t="s">
        <v>82</v>
      </c>
      <c r="AI56" s="1" t="s">
        <v>83</v>
      </c>
      <c r="AJ56" s="1" t="s">
        <v>1319</v>
      </c>
      <c r="AK56" s="1" t="s">
        <v>1320</v>
      </c>
      <c r="AL56" s="3">
        <v>2</v>
      </c>
      <c r="AM56" s="1" t="s">
        <v>1321</v>
      </c>
      <c r="AN56" s="3">
        <v>20</v>
      </c>
      <c r="AO56" s="1" t="s">
        <v>1322</v>
      </c>
      <c r="AP56" s="3">
        <v>2</v>
      </c>
      <c r="AQ56" s="1" t="s">
        <v>1323</v>
      </c>
      <c r="AR56" s="3">
        <v>20</v>
      </c>
      <c r="AS56" s="2" t="s">
        <v>1324</v>
      </c>
      <c r="AT56" s="1"/>
      <c r="AU56" s="1"/>
      <c r="AV56" s="1"/>
      <c r="AW56" s="1"/>
      <c r="AX56" s="1"/>
      <c r="AY56" s="1"/>
    </row>
    <row r="57" spans="1:51" ht="165.75" thickBot="1" x14ac:dyDescent="0.3">
      <c r="A57" s="1" t="s">
        <v>2707</v>
      </c>
      <c r="B57" s="1" t="s">
        <v>245</v>
      </c>
      <c r="C57" s="1" t="s">
        <v>91</v>
      </c>
      <c r="D57" s="1" t="s">
        <v>1325</v>
      </c>
      <c r="E57" s="1" t="s">
        <v>93</v>
      </c>
      <c r="F57" s="1" t="s">
        <v>71</v>
      </c>
      <c r="G57" s="1" t="s">
        <v>72</v>
      </c>
      <c r="H57" s="1" t="s">
        <v>46</v>
      </c>
      <c r="I57" s="1" t="s">
        <v>47</v>
      </c>
      <c r="J57" s="1" t="s">
        <v>73</v>
      </c>
      <c r="K57" s="1" t="s">
        <v>94</v>
      </c>
      <c r="L57" s="1" t="s">
        <v>75</v>
      </c>
      <c r="M57" s="1" t="s">
        <v>112</v>
      </c>
      <c r="N57" s="1" t="s">
        <v>1326</v>
      </c>
      <c r="O57" s="1" t="s">
        <v>1327</v>
      </c>
      <c r="P57" s="1" t="s">
        <v>1328</v>
      </c>
      <c r="Q57" s="1" t="s">
        <v>1329</v>
      </c>
      <c r="R57" s="1" t="s">
        <v>56</v>
      </c>
      <c r="S57" s="1" t="s">
        <v>58</v>
      </c>
      <c r="T57" s="1" t="s">
        <v>56</v>
      </c>
      <c r="U57" s="1" t="s">
        <v>56</v>
      </c>
      <c r="V57" s="1" t="s">
        <v>58</v>
      </c>
      <c r="W57" s="1" t="s">
        <v>56</v>
      </c>
      <c r="X57" s="1" t="s">
        <v>1330</v>
      </c>
      <c r="Y57" s="1" t="s">
        <v>56</v>
      </c>
      <c r="Z57" s="1" t="s">
        <v>58</v>
      </c>
      <c r="AA57" s="1" t="s">
        <v>58</v>
      </c>
      <c r="AB57" s="1" t="s">
        <v>56</v>
      </c>
      <c r="AC57" s="1" t="s">
        <v>58</v>
      </c>
      <c r="AD57" s="1" t="s">
        <v>58</v>
      </c>
      <c r="AE57" s="1" t="s">
        <v>1331</v>
      </c>
      <c r="AF57" s="1" t="s">
        <v>61</v>
      </c>
      <c r="AG57" s="1" t="s">
        <v>82</v>
      </c>
      <c r="AH57" s="1" t="s">
        <v>61</v>
      </c>
      <c r="AI57" s="1" t="s">
        <v>82</v>
      </c>
      <c r="AJ57" s="1" t="s">
        <v>1332</v>
      </c>
      <c r="AK57" s="1" t="s">
        <v>1333</v>
      </c>
      <c r="AL57" s="3">
        <v>15</v>
      </c>
      <c r="AM57" s="1" t="s">
        <v>1334</v>
      </c>
      <c r="AN57" s="3">
        <v>16</v>
      </c>
      <c r="AO57" s="1" t="s">
        <v>1335</v>
      </c>
      <c r="AP57" s="3">
        <v>5</v>
      </c>
      <c r="AQ57" s="1" t="s">
        <v>1336</v>
      </c>
      <c r="AR57" s="3">
        <v>19</v>
      </c>
      <c r="AS57" s="2" t="s">
        <v>1337</v>
      </c>
      <c r="AT57" s="1"/>
      <c r="AU57" s="1"/>
      <c r="AV57" s="1"/>
      <c r="AW57" s="1"/>
      <c r="AX57" s="1"/>
      <c r="AY57" s="1"/>
    </row>
    <row r="58" spans="1:51" ht="180.75" thickBot="1" x14ac:dyDescent="0.3">
      <c r="A58" s="1" t="s">
        <v>2708</v>
      </c>
      <c r="B58" s="1" t="s">
        <v>1338</v>
      </c>
      <c r="C58" s="1" t="s">
        <v>122</v>
      </c>
      <c r="D58" s="1" t="s">
        <v>179</v>
      </c>
      <c r="E58" s="1" t="s">
        <v>93</v>
      </c>
      <c r="F58" s="1" t="s">
        <v>1339</v>
      </c>
      <c r="G58" s="1" t="s">
        <v>72</v>
      </c>
      <c r="H58" s="1" t="s">
        <v>46</v>
      </c>
      <c r="I58" s="1" t="s">
        <v>46</v>
      </c>
      <c r="J58" s="1" t="s">
        <v>73</v>
      </c>
      <c r="K58" s="1" t="s">
        <v>204</v>
      </c>
      <c r="L58" s="1" t="s">
        <v>75</v>
      </c>
      <c r="M58" s="1" t="s">
        <v>51</v>
      </c>
      <c r="N58" s="1" t="s">
        <v>1340</v>
      </c>
      <c r="O58" s="1" t="s">
        <v>1341</v>
      </c>
      <c r="P58" s="1" t="s">
        <v>1342</v>
      </c>
      <c r="Q58" s="1" t="s">
        <v>1343</v>
      </c>
      <c r="R58" s="1" t="s">
        <v>56</v>
      </c>
      <c r="S58" s="1" t="s">
        <v>56</v>
      </c>
      <c r="T58" s="1" t="s">
        <v>58</v>
      </c>
      <c r="U58" s="1" t="s">
        <v>58</v>
      </c>
      <c r="V58" s="1" t="s">
        <v>56</v>
      </c>
      <c r="W58" s="1" t="s">
        <v>56</v>
      </c>
      <c r="X58" s="1" t="s">
        <v>1344</v>
      </c>
      <c r="Y58" s="1" t="s">
        <v>56</v>
      </c>
      <c r="Z58" s="1" t="s">
        <v>56</v>
      </c>
      <c r="AA58" s="1" t="s">
        <v>58</v>
      </c>
      <c r="AB58" s="1" t="s">
        <v>56</v>
      </c>
      <c r="AC58" s="1" t="s">
        <v>56</v>
      </c>
      <c r="AD58" s="1" t="s">
        <v>58</v>
      </c>
      <c r="AE58" s="1" t="s">
        <v>1345</v>
      </c>
      <c r="AF58" s="1" t="s">
        <v>82</v>
      </c>
      <c r="AG58" s="1" t="s">
        <v>82</v>
      </c>
      <c r="AH58" s="1" t="s">
        <v>61</v>
      </c>
      <c r="AI58" s="1" t="s">
        <v>82</v>
      </c>
      <c r="AJ58" s="1" t="s">
        <v>1346</v>
      </c>
      <c r="AK58" s="1" t="s">
        <v>1347</v>
      </c>
      <c r="AL58" s="3">
        <v>16</v>
      </c>
      <c r="AM58" s="1" t="s">
        <v>1348</v>
      </c>
      <c r="AN58" s="3">
        <v>18</v>
      </c>
      <c r="AO58" s="1" t="s">
        <v>1349</v>
      </c>
      <c r="AP58" s="3">
        <v>2</v>
      </c>
      <c r="AQ58" s="1" t="s">
        <v>1350</v>
      </c>
      <c r="AR58" s="3">
        <v>18</v>
      </c>
      <c r="AS58" s="1" t="s">
        <v>1351</v>
      </c>
      <c r="AT58" s="1"/>
      <c r="AU58" s="1"/>
      <c r="AV58" s="1"/>
      <c r="AW58" s="1"/>
      <c r="AX58" s="1"/>
      <c r="AY58" s="1"/>
    </row>
    <row r="59" spans="1:51" ht="409.6" thickBot="1" x14ac:dyDescent="0.3">
      <c r="A59" s="1" t="s">
        <v>2709</v>
      </c>
      <c r="B59" s="1" t="s">
        <v>1352</v>
      </c>
      <c r="C59" s="1" t="s">
        <v>122</v>
      </c>
      <c r="D59" s="1" t="s">
        <v>152</v>
      </c>
      <c r="E59" s="1" t="s">
        <v>43</v>
      </c>
      <c r="F59" s="1" t="s">
        <v>219</v>
      </c>
      <c r="G59" s="1" t="s">
        <v>72</v>
      </c>
      <c r="H59" s="1" t="s">
        <v>46</v>
      </c>
      <c r="I59" s="1" t="s">
        <v>46</v>
      </c>
      <c r="J59" s="1" t="s">
        <v>292</v>
      </c>
      <c r="K59" s="1" t="s">
        <v>204</v>
      </c>
      <c r="L59" s="1" t="s">
        <v>50</v>
      </c>
      <c r="M59" s="1" t="s">
        <v>51</v>
      </c>
      <c r="N59" s="1" t="s">
        <v>1353</v>
      </c>
      <c r="O59" s="1" t="s">
        <v>1354</v>
      </c>
      <c r="P59" s="1" t="s">
        <v>1355</v>
      </c>
      <c r="Q59" s="1" t="s">
        <v>1356</v>
      </c>
      <c r="R59" s="1" t="s">
        <v>58</v>
      </c>
      <c r="S59" s="1" t="s">
        <v>58</v>
      </c>
      <c r="T59" s="1" t="s">
        <v>58</v>
      </c>
      <c r="U59" s="1" t="s">
        <v>58</v>
      </c>
      <c r="V59" s="1" t="s">
        <v>56</v>
      </c>
      <c r="W59" s="1" t="s">
        <v>58</v>
      </c>
      <c r="X59" s="1" t="s">
        <v>1357</v>
      </c>
      <c r="Y59" s="1" t="s">
        <v>56</v>
      </c>
      <c r="Z59" s="1" t="s">
        <v>58</v>
      </c>
      <c r="AA59" s="1" t="s">
        <v>58</v>
      </c>
      <c r="AB59" s="1" t="s">
        <v>58</v>
      </c>
      <c r="AC59" s="1" t="s">
        <v>58</v>
      </c>
      <c r="AD59" s="1" t="s">
        <v>58</v>
      </c>
      <c r="AE59" s="1" t="s">
        <v>1358</v>
      </c>
      <c r="AF59" s="1" t="s">
        <v>82</v>
      </c>
      <c r="AG59" s="1" t="s">
        <v>83</v>
      </c>
      <c r="AH59" s="1" t="s">
        <v>82</v>
      </c>
      <c r="AI59" s="1" t="s">
        <v>82</v>
      </c>
      <c r="AJ59" s="1" t="s">
        <v>1359</v>
      </c>
      <c r="AK59" s="1" t="s">
        <v>1360</v>
      </c>
      <c r="AL59" s="3">
        <v>12</v>
      </c>
      <c r="AM59" s="1" t="s">
        <v>1361</v>
      </c>
      <c r="AN59" s="3">
        <v>8</v>
      </c>
      <c r="AO59" s="1" t="s">
        <v>1362</v>
      </c>
      <c r="AP59" s="3">
        <v>1</v>
      </c>
      <c r="AQ59" s="1" t="s">
        <v>1363</v>
      </c>
      <c r="AR59" s="3">
        <v>18</v>
      </c>
      <c r="AS59" s="2" t="s">
        <v>1364</v>
      </c>
      <c r="AT59" s="1"/>
      <c r="AU59" s="1"/>
      <c r="AV59" s="1"/>
      <c r="AW59" s="1"/>
      <c r="AX59" s="1"/>
      <c r="AY59" s="1"/>
    </row>
    <row r="60" spans="1:51" ht="165.75" thickBot="1" x14ac:dyDescent="0.3">
      <c r="A60" s="1" t="s">
        <v>2710</v>
      </c>
      <c r="B60" s="1" t="s">
        <v>681</v>
      </c>
      <c r="C60" s="1" t="s">
        <v>1365</v>
      </c>
      <c r="D60" s="1" t="s">
        <v>1366</v>
      </c>
      <c r="E60" s="1" t="s">
        <v>43</v>
      </c>
      <c r="F60" s="1" t="s">
        <v>219</v>
      </c>
      <c r="G60" s="1" t="s">
        <v>72</v>
      </c>
      <c r="H60" s="1" t="s">
        <v>46</v>
      </c>
      <c r="I60" s="1" t="s">
        <v>46</v>
      </c>
      <c r="J60" s="1" t="s">
        <v>292</v>
      </c>
      <c r="K60" s="1" t="s">
        <v>204</v>
      </c>
      <c r="L60" s="1" t="s">
        <v>50</v>
      </c>
      <c r="M60" s="1" t="s">
        <v>180</v>
      </c>
      <c r="N60" s="1" t="s">
        <v>1367</v>
      </c>
      <c r="O60" s="1" t="s">
        <v>1368</v>
      </c>
      <c r="P60" s="1" t="s">
        <v>1369</v>
      </c>
      <c r="Q60" s="1" t="s">
        <v>1370</v>
      </c>
      <c r="R60" s="1" t="s">
        <v>56</v>
      </c>
      <c r="S60" s="1" t="s">
        <v>58</v>
      </c>
      <c r="T60" s="1" t="s">
        <v>58</v>
      </c>
      <c r="U60" s="1" t="s">
        <v>58</v>
      </c>
      <c r="V60" s="1" t="s">
        <v>58</v>
      </c>
      <c r="W60" s="1" t="s">
        <v>58</v>
      </c>
      <c r="X60" s="1" t="s">
        <v>1371</v>
      </c>
      <c r="Y60" s="1" t="s">
        <v>56</v>
      </c>
      <c r="Z60" s="1" t="s">
        <v>56</v>
      </c>
      <c r="AA60" s="1" t="s">
        <v>56</v>
      </c>
      <c r="AB60" s="1" t="s">
        <v>58</v>
      </c>
      <c r="AC60" s="1" t="s">
        <v>58</v>
      </c>
      <c r="AD60" s="1" t="s">
        <v>56</v>
      </c>
      <c r="AE60" s="1" t="s">
        <v>1372</v>
      </c>
      <c r="AF60" s="1" t="s">
        <v>82</v>
      </c>
      <c r="AG60" s="1" t="s">
        <v>83</v>
      </c>
      <c r="AH60" s="1" t="s">
        <v>82</v>
      </c>
      <c r="AI60" s="1" t="s">
        <v>82</v>
      </c>
      <c r="AJ60" s="1" t="s">
        <v>1373</v>
      </c>
      <c r="AK60" s="1" t="s">
        <v>1374</v>
      </c>
      <c r="AL60" s="3">
        <v>8</v>
      </c>
      <c r="AM60" s="1" t="s">
        <v>1375</v>
      </c>
      <c r="AN60" s="3">
        <v>7</v>
      </c>
      <c r="AO60" s="1" t="s">
        <v>1376</v>
      </c>
      <c r="AP60" s="3">
        <v>1</v>
      </c>
      <c r="AQ60" s="1" t="s">
        <v>1377</v>
      </c>
      <c r="AR60" s="3">
        <v>1</v>
      </c>
      <c r="AS60" s="2" t="s">
        <v>1378</v>
      </c>
      <c r="AT60" s="1"/>
      <c r="AU60" s="1"/>
      <c r="AV60" s="1"/>
      <c r="AW60" s="1"/>
      <c r="AX60" s="1"/>
      <c r="AY60" s="1"/>
    </row>
    <row r="61" spans="1:51" ht="105.75" thickBot="1" x14ac:dyDescent="0.3">
      <c r="A61" s="1" t="s">
        <v>2711</v>
      </c>
      <c r="B61" s="1" t="s">
        <v>1379</v>
      </c>
      <c r="C61" s="1" t="s">
        <v>69</v>
      </c>
      <c r="D61" s="1" t="s">
        <v>361</v>
      </c>
      <c r="E61" s="1" t="s">
        <v>43</v>
      </c>
      <c r="F61" s="1" t="s">
        <v>291</v>
      </c>
      <c r="G61" s="1" t="s">
        <v>72</v>
      </c>
      <c r="H61" s="1" t="s">
        <v>46</v>
      </c>
      <c r="I61" s="1" t="s">
        <v>46</v>
      </c>
      <c r="J61" s="1" t="s">
        <v>73</v>
      </c>
      <c r="K61" s="1" t="s">
        <v>49</v>
      </c>
      <c r="L61" s="1" t="s">
        <v>75</v>
      </c>
      <c r="M61" s="1" t="s">
        <v>180</v>
      </c>
      <c r="N61" s="1" t="s">
        <v>1380</v>
      </c>
      <c r="O61" s="1" t="s">
        <v>1381</v>
      </c>
      <c r="P61" s="1" t="s">
        <v>1382</v>
      </c>
      <c r="Q61" s="1" t="s">
        <v>1383</v>
      </c>
      <c r="R61" s="1" t="s">
        <v>58</v>
      </c>
      <c r="S61" s="1" t="s">
        <v>56</v>
      </c>
      <c r="T61" s="1" t="s">
        <v>58</v>
      </c>
      <c r="U61" s="1" t="s">
        <v>58</v>
      </c>
      <c r="V61" s="1" t="s">
        <v>56</v>
      </c>
      <c r="W61" s="1" t="s">
        <v>58</v>
      </c>
      <c r="X61" s="1" t="s">
        <v>1384</v>
      </c>
      <c r="Y61" s="1" t="s">
        <v>56</v>
      </c>
      <c r="Z61" s="1" t="s">
        <v>58</v>
      </c>
      <c r="AA61" s="1" t="s">
        <v>56</v>
      </c>
      <c r="AB61" s="1" t="s">
        <v>58</v>
      </c>
      <c r="AC61" s="1" t="s">
        <v>56</v>
      </c>
      <c r="AD61" s="1" t="s">
        <v>58</v>
      </c>
      <c r="AE61" s="1" t="s">
        <v>1385</v>
      </c>
      <c r="AF61" s="1" t="s">
        <v>83</v>
      </c>
      <c r="AG61" s="1" t="s">
        <v>82</v>
      </c>
      <c r="AH61" s="1" t="s">
        <v>83</v>
      </c>
      <c r="AI61" s="1" t="s">
        <v>82</v>
      </c>
      <c r="AJ61" s="1" t="s">
        <v>1386</v>
      </c>
      <c r="AK61" s="1" t="s">
        <v>1387</v>
      </c>
      <c r="AL61" s="3">
        <v>20</v>
      </c>
      <c r="AM61" s="1" t="s">
        <v>1388</v>
      </c>
      <c r="AN61" s="3">
        <v>15</v>
      </c>
      <c r="AO61" s="1" t="s">
        <v>1389</v>
      </c>
      <c r="AP61" s="3">
        <v>1</v>
      </c>
      <c r="AQ61" s="1" t="s">
        <v>1390</v>
      </c>
      <c r="AR61" s="3">
        <v>18</v>
      </c>
      <c r="AS61" s="2" t="s">
        <v>1391</v>
      </c>
      <c r="AT61" s="1"/>
      <c r="AU61" s="1"/>
      <c r="AV61" s="1"/>
      <c r="AW61" s="1"/>
      <c r="AX61" s="1"/>
      <c r="AY61" s="1"/>
    </row>
    <row r="62" spans="1:51" ht="409.6" thickBot="1" x14ac:dyDescent="0.3">
      <c r="A62" s="1" t="s">
        <v>2712</v>
      </c>
      <c r="B62" s="1" t="s">
        <v>121</v>
      </c>
      <c r="C62" s="1" t="s">
        <v>69</v>
      </c>
      <c r="D62" s="1" t="s">
        <v>123</v>
      </c>
      <c r="E62" s="1" t="s">
        <v>93</v>
      </c>
      <c r="F62" s="1" t="s">
        <v>71</v>
      </c>
      <c r="G62" s="1" t="s">
        <v>45</v>
      </c>
      <c r="H62" s="1" t="s">
        <v>46</v>
      </c>
      <c r="I62" s="1" t="s">
        <v>47</v>
      </c>
      <c r="J62" s="1" t="s">
        <v>48</v>
      </c>
      <c r="K62" s="1" t="s">
        <v>49</v>
      </c>
      <c r="L62" s="1" t="s">
        <v>124</v>
      </c>
      <c r="M62" s="1" t="s">
        <v>112</v>
      </c>
      <c r="N62" s="1" t="s">
        <v>1392</v>
      </c>
      <c r="O62" s="1" t="s">
        <v>1393</v>
      </c>
      <c r="P62" s="1" t="s">
        <v>1394</v>
      </c>
      <c r="Q62" s="1" t="s">
        <v>1395</v>
      </c>
      <c r="R62" s="1" t="s">
        <v>56</v>
      </c>
      <c r="S62" s="1" t="s">
        <v>57</v>
      </c>
      <c r="T62" s="1" t="s">
        <v>100</v>
      </c>
      <c r="U62" s="1" t="s">
        <v>57</v>
      </c>
      <c r="V62" s="1" t="s">
        <v>56</v>
      </c>
      <c r="W62" s="1" t="s">
        <v>56</v>
      </c>
      <c r="X62" s="1" t="s">
        <v>1396</v>
      </c>
      <c r="Y62" s="1" t="s">
        <v>58</v>
      </c>
      <c r="Z62" s="1" t="s">
        <v>56</v>
      </c>
      <c r="AA62" s="1" t="s">
        <v>57</v>
      </c>
      <c r="AB62" s="1" t="s">
        <v>56</v>
      </c>
      <c r="AC62" s="1" t="s">
        <v>58</v>
      </c>
      <c r="AD62" s="1" t="s">
        <v>56</v>
      </c>
      <c r="AE62" s="1" t="s">
        <v>1397</v>
      </c>
      <c r="AF62" s="1" t="s">
        <v>82</v>
      </c>
      <c r="AG62" s="1" t="s">
        <v>83</v>
      </c>
      <c r="AH62" s="1" t="s">
        <v>82</v>
      </c>
      <c r="AI62" s="1" t="s">
        <v>61</v>
      </c>
      <c r="AJ62" s="1" t="s">
        <v>1398</v>
      </c>
      <c r="AK62" s="1" t="s">
        <v>85</v>
      </c>
      <c r="AL62" s="3">
        <v>15</v>
      </c>
      <c r="AM62" s="1" t="s">
        <v>1399</v>
      </c>
      <c r="AN62" s="3">
        <v>18</v>
      </c>
      <c r="AO62" s="1" t="s">
        <v>1400</v>
      </c>
      <c r="AP62" s="3">
        <v>2</v>
      </c>
      <c r="AQ62" s="1" t="s">
        <v>134</v>
      </c>
      <c r="AR62" s="3">
        <v>19</v>
      </c>
      <c r="AS62" s="1" t="s">
        <v>1401</v>
      </c>
      <c r="AT62" s="1"/>
      <c r="AU62" s="1"/>
      <c r="AV62" s="1"/>
      <c r="AW62" s="1"/>
      <c r="AX62" s="1"/>
      <c r="AY62" s="1"/>
    </row>
    <row r="63" spans="1:51" ht="225.75" thickBot="1" x14ac:dyDescent="0.3">
      <c r="A63" s="1" t="s">
        <v>2713</v>
      </c>
      <c r="B63" s="1" t="s">
        <v>1402</v>
      </c>
      <c r="C63" s="1" t="s">
        <v>1403</v>
      </c>
      <c r="D63" s="1" t="s">
        <v>1404</v>
      </c>
      <c r="E63" s="1" t="s">
        <v>43</v>
      </c>
      <c r="F63" s="1" t="s">
        <v>513</v>
      </c>
      <c r="G63" s="1" t="s">
        <v>72</v>
      </c>
      <c r="H63" s="1" t="s">
        <v>46</v>
      </c>
      <c r="I63" s="1" t="s">
        <v>46</v>
      </c>
      <c r="J63" s="1" t="s">
        <v>261</v>
      </c>
      <c r="K63" s="1" t="s">
        <v>204</v>
      </c>
      <c r="L63" s="1" t="s">
        <v>50</v>
      </c>
      <c r="M63" s="1" t="s">
        <v>180</v>
      </c>
      <c r="N63" s="1" t="s">
        <v>1405</v>
      </c>
      <c r="O63" s="1" t="s">
        <v>1406</v>
      </c>
      <c r="P63" s="1" t="s">
        <v>1407</v>
      </c>
      <c r="Q63" s="1" t="s">
        <v>1408</v>
      </c>
      <c r="R63" s="1" t="s">
        <v>58</v>
      </c>
      <c r="S63" s="1" t="s">
        <v>58</v>
      </c>
      <c r="T63" s="1" t="s">
        <v>56</v>
      </c>
      <c r="U63" s="1" t="s">
        <v>58</v>
      </c>
      <c r="V63" s="1" t="s">
        <v>56</v>
      </c>
      <c r="W63" s="1" t="s">
        <v>58</v>
      </c>
      <c r="X63" s="1" t="s">
        <v>1409</v>
      </c>
      <c r="Y63" s="1" t="s">
        <v>58</v>
      </c>
      <c r="Z63" s="1" t="s">
        <v>56</v>
      </c>
      <c r="AA63" s="1" t="s">
        <v>56</v>
      </c>
      <c r="AB63" s="1" t="s">
        <v>56</v>
      </c>
      <c r="AC63" s="1" t="s">
        <v>56</v>
      </c>
      <c r="AD63" s="1" t="s">
        <v>58</v>
      </c>
      <c r="AE63" s="1" t="s">
        <v>1410</v>
      </c>
      <c r="AF63" s="1" t="s">
        <v>83</v>
      </c>
      <c r="AG63" s="1" t="s">
        <v>83</v>
      </c>
      <c r="AH63" s="1" t="s">
        <v>83</v>
      </c>
      <c r="AI63" s="1" t="s">
        <v>82</v>
      </c>
      <c r="AJ63" s="1" t="s">
        <v>1411</v>
      </c>
      <c r="AK63" s="1" t="s">
        <v>1412</v>
      </c>
      <c r="AL63" s="3">
        <v>17</v>
      </c>
      <c r="AM63" s="1" t="s">
        <v>1413</v>
      </c>
      <c r="AN63" s="3">
        <v>20</v>
      </c>
      <c r="AO63" s="1" t="s">
        <v>1414</v>
      </c>
      <c r="AP63" s="3">
        <v>12</v>
      </c>
      <c r="AQ63" s="1" t="s">
        <v>1415</v>
      </c>
      <c r="AR63" s="3">
        <v>12</v>
      </c>
      <c r="AS63" s="2" t="s">
        <v>1416</v>
      </c>
      <c r="AT63" s="1"/>
      <c r="AU63" s="1"/>
      <c r="AV63" s="1"/>
      <c r="AW63" s="1"/>
      <c r="AX63" s="1"/>
      <c r="AY63" s="1"/>
    </row>
    <row r="64" spans="1:51"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ht="15.75" thickBo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ht="15.75" thickBo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ht="15.75" thickBo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ht="15.75" thickBo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ht="15.75" thickBo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ht="15.75" thickBo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ht="15.75" thickBo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ht="15.75" thickBo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ht="15.75" thickBo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ht="15.75" thickBo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ht="15.75" thickBo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ht="15.75" thickBo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ht="15.75" thickBo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ht="15.75" thickBo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ht="15.75" thickBo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ht="15.75" thickBo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ht="15.75" thickBo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ht="15.75" thickBo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ht="15.75" thickBo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ht="15.75" thickBo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ht="15.75" thickBo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ht="15.75" thickBo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ht="15.75" thickBo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ht="15.75" thickBo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ht="15.75" thickBo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ht="15.75" thickBo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ht="15.75" thickBo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ht="15.75" thickBo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ht="15.75" thickBo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ht="15.75" thickBo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ht="15.75" thickBo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ht="15.75" thickBo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ht="15.75" thickBo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ht="15.75" thickBo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ht="15.75" thickBo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ht="15.75" thickBo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ht="15.75" thickBo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ht="15.75" thickBo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ht="15.75" thickBo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ht="15.75" thickBo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ht="15.75" thickBo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ht="15.75" thickBo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ht="15.75" thickBo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ht="15.75" thickBo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ht="15.75" thickBo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ht="15.75" thickBo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ht="15.75" thickBo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ht="15.75" thickBo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ht="15.75" thickBo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ht="15.75" thickBo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ht="15.75" thickBo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ht="15.75" thickBo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ht="15.75" thickBo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ht="15.75" thickBo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ht="15.75" thickBo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ht="15.75" thickBo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ht="15.75" thickBo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ht="15.75" thickBo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ht="15.75" thickBo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ht="15.75" thickBo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ht="15.75" thickBo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ht="15.75" thickBo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ht="15.75" thickBo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ht="15.75" thickBo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ht="15.75" thickBo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ht="15.75" thickBo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ht="15.75" thickBo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ht="15.75" thickBo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ht="15.75" thickBo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ht="15.75" thickBo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ht="15.75" thickBo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ht="15.75" thickBo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ht="15.75" thickBo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ht="15.75" thickBo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ht="15.75" thickBo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ht="15.75" thickBo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ht="15.75" thickBo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ht="15.75" thickBo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ht="15.75" thickBo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ht="15.75" thickBo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ht="15.75" thickBo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ht="15.75" thickBo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ht="15.75" thickBo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ht="15.75" thickBo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ht="15.75" thickBo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ht="15.75" thickBo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ht="15.75" thickBo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ht="15.75" thickBo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ht="15.75" thickBo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ht="15.75" thickBo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ht="15.75" thickBo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ht="15.75" thickBo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ht="15.75" thickBo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ht="15.75" thickBo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ht="15.75" thickBo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ht="15.75" thickBo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ht="15.75" thickBo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ht="15.75" thickBo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ht="15.75" thickBo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58"/>
  <sheetViews>
    <sheetView topLeftCell="J1" workbookViewId="0">
      <selection activeCell="AE1" activeCellId="6" sqref="A1:A1048576 N1:N1048576 O1:O1048576 P1:P1048576 Q1:Q1048576 X1:X1048576 AE1:AE1048576"/>
    </sheetView>
  </sheetViews>
  <sheetFormatPr defaultRowHeight="15" x14ac:dyDescent="0.25"/>
  <cols>
    <col min="1" max="11" width="9.140625" style="5"/>
    <col min="12" max="12" width="8.140625" style="5" customWidth="1"/>
    <col min="13" max="13" width="9.140625" style="5" bestFit="1" customWidth="1"/>
    <col min="14" max="17" width="9.140625" style="13"/>
    <col min="18" max="23" width="9.140625" style="5"/>
    <col min="24" max="24" width="9.140625" style="13"/>
    <col min="25" max="30" width="9.140625" style="5"/>
    <col min="31" max="31" width="9.140625" style="13"/>
    <col min="32" max="16384" width="9.140625" style="5"/>
  </cols>
  <sheetData>
    <row r="1" spans="1:51" ht="409.6" thickBot="1" x14ac:dyDescent="0.3">
      <c r="A1" s="4" t="s">
        <v>2981</v>
      </c>
      <c r="B1" s="4" t="s">
        <v>0</v>
      </c>
      <c r="C1" s="4" t="s">
        <v>1</v>
      </c>
      <c r="D1" s="4" t="s">
        <v>2</v>
      </c>
      <c r="E1" s="4" t="s">
        <v>3</v>
      </c>
      <c r="F1" s="4" t="s">
        <v>4</v>
      </c>
      <c r="G1" s="4" t="s">
        <v>5</v>
      </c>
      <c r="H1" s="4" t="s">
        <v>6</v>
      </c>
      <c r="I1" s="4" t="s">
        <v>7</v>
      </c>
      <c r="J1" s="4" t="s">
        <v>8</v>
      </c>
      <c r="K1" s="4" t="s">
        <v>9</v>
      </c>
      <c r="L1" s="4" t="s">
        <v>10</v>
      </c>
      <c r="M1" s="4" t="s">
        <v>11</v>
      </c>
      <c r="N1" s="7" t="s">
        <v>12</v>
      </c>
      <c r="O1" s="7" t="s">
        <v>13</v>
      </c>
      <c r="P1" s="7" t="s">
        <v>14</v>
      </c>
      <c r="Q1" s="7" t="s">
        <v>15</v>
      </c>
      <c r="R1" s="4" t="s">
        <v>734</v>
      </c>
      <c r="S1" s="4" t="s">
        <v>735</v>
      </c>
      <c r="T1" s="4" t="s">
        <v>736</v>
      </c>
      <c r="U1" s="4" t="s">
        <v>737</v>
      </c>
      <c r="V1" s="4" t="s">
        <v>738</v>
      </c>
      <c r="W1" s="4" t="s">
        <v>739</v>
      </c>
      <c r="X1" s="7" t="s">
        <v>22</v>
      </c>
      <c r="Y1" s="4" t="s">
        <v>740</v>
      </c>
      <c r="Z1" s="4" t="s">
        <v>741</v>
      </c>
      <c r="AA1" s="4" t="s">
        <v>742</v>
      </c>
      <c r="AB1" s="4" t="s">
        <v>743</v>
      </c>
      <c r="AC1" s="4" t="s">
        <v>744</v>
      </c>
      <c r="AD1" s="4" t="s">
        <v>745</v>
      </c>
      <c r="AE1" s="7" t="s">
        <v>22</v>
      </c>
      <c r="AF1" s="4" t="s">
        <v>746</v>
      </c>
      <c r="AG1" s="4" t="s">
        <v>747</v>
      </c>
      <c r="AH1" s="4" t="s">
        <v>748</v>
      </c>
      <c r="AI1" s="4" t="s">
        <v>749</v>
      </c>
      <c r="AJ1" s="4" t="s">
        <v>750</v>
      </c>
      <c r="AK1" s="4" t="s">
        <v>751</v>
      </c>
      <c r="AL1" s="4" t="s">
        <v>35</v>
      </c>
      <c r="AM1" s="4" t="s">
        <v>36</v>
      </c>
      <c r="AN1" s="4" t="s">
        <v>37</v>
      </c>
      <c r="AO1" s="4" t="s">
        <v>36</v>
      </c>
      <c r="AP1" s="4" t="s">
        <v>38</v>
      </c>
      <c r="AQ1" s="4" t="s">
        <v>36</v>
      </c>
      <c r="AR1" s="4" t="s">
        <v>39</v>
      </c>
      <c r="AS1" s="4" t="s">
        <v>36</v>
      </c>
      <c r="AT1" s="4"/>
      <c r="AU1" s="4"/>
      <c r="AV1" s="4"/>
      <c r="AW1" s="4"/>
      <c r="AX1" s="4"/>
      <c r="AY1" s="4"/>
    </row>
    <row r="2" spans="1:51" ht="180.75" thickBot="1" x14ac:dyDescent="0.3">
      <c r="A2" s="4" t="s">
        <v>2686</v>
      </c>
      <c r="B2" s="4" t="s">
        <v>1119</v>
      </c>
      <c r="C2" s="4" t="s">
        <v>69</v>
      </c>
      <c r="D2" s="4" t="s">
        <v>1120</v>
      </c>
      <c r="E2" s="4" t="s">
        <v>43</v>
      </c>
      <c r="F2" s="4" t="s">
        <v>219</v>
      </c>
      <c r="G2" s="4" t="s">
        <v>72</v>
      </c>
      <c r="H2" s="4" t="s">
        <v>46</v>
      </c>
      <c r="I2" s="4" t="s">
        <v>47</v>
      </c>
      <c r="J2" s="4" t="s">
        <v>292</v>
      </c>
      <c r="K2" s="4" t="s">
        <v>94</v>
      </c>
      <c r="L2" s="4" t="s">
        <v>50</v>
      </c>
      <c r="M2" s="4" t="s">
        <v>180</v>
      </c>
      <c r="N2" s="7" t="s">
        <v>1120</v>
      </c>
      <c r="O2" s="7" t="s">
        <v>1120</v>
      </c>
      <c r="P2" s="7" t="s">
        <v>1120</v>
      </c>
      <c r="Q2" s="7" t="s">
        <v>1120</v>
      </c>
      <c r="R2" s="4" t="s">
        <v>57</v>
      </c>
      <c r="S2" s="4" t="s">
        <v>57</v>
      </c>
      <c r="T2" s="4" t="s">
        <v>57</v>
      </c>
      <c r="U2" s="4" t="s">
        <v>100</v>
      </c>
      <c r="V2" s="4" t="s">
        <v>57</v>
      </c>
      <c r="W2" s="4" t="s">
        <v>57</v>
      </c>
      <c r="X2" s="7" t="s">
        <v>1121</v>
      </c>
      <c r="Y2" s="4" t="s">
        <v>57</v>
      </c>
      <c r="Z2" s="4" t="s">
        <v>57</v>
      </c>
      <c r="AA2" s="4" t="s">
        <v>57</v>
      </c>
      <c r="AB2" s="4" t="s">
        <v>100</v>
      </c>
      <c r="AC2" s="4" t="s">
        <v>57</v>
      </c>
      <c r="AD2" s="4" t="s">
        <v>57</v>
      </c>
      <c r="AE2" s="7" t="s">
        <v>1122</v>
      </c>
      <c r="AF2" s="4" t="s">
        <v>57</v>
      </c>
      <c r="AG2" s="4" t="s">
        <v>57</v>
      </c>
      <c r="AH2" s="4" t="s">
        <v>57</v>
      </c>
      <c r="AI2" s="4" t="s">
        <v>61</v>
      </c>
      <c r="AJ2" s="4" t="s">
        <v>1120</v>
      </c>
      <c r="AK2" s="4" t="s">
        <v>1123</v>
      </c>
      <c r="AL2" s="4">
        <v>9</v>
      </c>
      <c r="AM2" s="4" t="s">
        <v>1120</v>
      </c>
      <c r="AN2" s="4">
        <v>14</v>
      </c>
      <c r="AO2" s="4" t="s">
        <v>1120</v>
      </c>
      <c r="AP2" s="4">
        <v>12</v>
      </c>
      <c r="AQ2" s="4" t="s">
        <v>1120</v>
      </c>
      <c r="AR2" s="4">
        <v>8</v>
      </c>
      <c r="AS2" s="4" t="s">
        <v>1120</v>
      </c>
      <c r="AT2" s="4"/>
      <c r="AU2" s="4"/>
      <c r="AV2" s="4"/>
      <c r="AW2" s="4"/>
      <c r="AX2" s="4"/>
      <c r="AY2" s="4"/>
    </row>
    <row r="3" spans="1:51" ht="105.75" thickBot="1" x14ac:dyDescent="0.3">
      <c r="A3" s="4" t="s">
        <v>2703</v>
      </c>
      <c r="B3" s="4" t="s">
        <v>163</v>
      </c>
      <c r="C3" s="4" t="s">
        <v>41</v>
      </c>
      <c r="D3" s="4" t="s">
        <v>42</v>
      </c>
      <c r="E3" s="4" t="s">
        <v>93</v>
      </c>
      <c r="F3" s="4" t="s">
        <v>44</v>
      </c>
      <c r="G3" s="4" t="s">
        <v>45</v>
      </c>
      <c r="H3" s="4" t="s">
        <v>47</v>
      </c>
      <c r="I3" s="4" t="s">
        <v>375</v>
      </c>
      <c r="J3" s="4" t="s">
        <v>48</v>
      </c>
      <c r="K3" s="4" t="s">
        <v>49</v>
      </c>
      <c r="L3" s="4" t="s">
        <v>263</v>
      </c>
      <c r="M3" s="4" t="s">
        <v>51</v>
      </c>
      <c r="N3" s="7" t="s">
        <v>1278</v>
      </c>
      <c r="O3" s="7" t="s">
        <v>1279</v>
      </c>
      <c r="P3" s="7" t="s">
        <v>1280</v>
      </c>
      <c r="Q3" s="7" t="s">
        <v>1281</v>
      </c>
      <c r="R3" s="4" t="s">
        <v>57</v>
      </c>
      <c r="S3" s="4" t="s">
        <v>56</v>
      </c>
      <c r="T3" s="4" t="s">
        <v>57</v>
      </c>
      <c r="U3" s="4" t="s">
        <v>56</v>
      </c>
      <c r="V3" s="4" t="s">
        <v>56</v>
      </c>
      <c r="W3" s="4" t="s">
        <v>56</v>
      </c>
      <c r="X3" s="7" t="s">
        <v>1273</v>
      </c>
      <c r="Y3" s="4" t="s">
        <v>56</v>
      </c>
      <c r="Z3" s="4" t="s">
        <v>56</v>
      </c>
      <c r="AA3" s="4" t="s">
        <v>57</v>
      </c>
      <c r="AB3" s="4" t="s">
        <v>56</v>
      </c>
      <c r="AC3" s="4" t="s">
        <v>57</v>
      </c>
      <c r="AD3" s="4" t="s">
        <v>57</v>
      </c>
      <c r="AE3" s="7" t="s">
        <v>1282</v>
      </c>
      <c r="AF3" s="4" t="s">
        <v>61</v>
      </c>
      <c r="AG3" s="4" t="s">
        <v>57</v>
      </c>
      <c r="AH3" s="4" t="s">
        <v>61</v>
      </c>
      <c r="AI3" s="4" t="s">
        <v>61</v>
      </c>
      <c r="AJ3" s="4" t="s">
        <v>1283</v>
      </c>
      <c r="AK3" s="4" t="s">
        <v>1284</v>
      </c>
      <c r="AL3" s="4">
        <v>15</v>
      </c>
      <c r="AM3" s="4" t="s">
        <v>1285</v>
      </c>
      <c r="AN3" s="4">
        <v>18</v>
      </c>
      <c r="AO3" s="4" t="s">
        <v>1286</v>
      </c>
      <c r="AP3" s="4">
        <v>10</v>
      </c>
      <c r="AQ3" s="4" t="s">
        <v>1287</v>
      </c>
      <c r="AR3" s="4">
        <v>20</v>
      </c>
      <c r="AS3" s="4" t="s">
        <v>1288</v>
      </c>
      <c r="AT3" s="4"/>
      <c r="AU3" s="4"/>
      <c r="AV3" s="4"/>
      <c r="AW3" s="4"/>
      <c r="AX3" s="4"/>
      <c r="AY3" s="4"/>
    </row>
    <row r="4" spans="1:51" ht="105.75" thickBot="1" x14ac:dyDescent="0.3">
      <c r="A4" s="4" t="s">
        <v>2704</v>
      </c>
      <c r="B4" s="4" t="s">
        <v>203</v>
      </c>
      <c r="C4" s="4" t="s">
        <v>41</v>
      </c>
      <c r="D4" s="4" t="s">
        <v>42</v>
      </c>
      <c r="E4" s="4" t="s">
        <v>43</v>
      </c>
      <c r="F4" s="4" t="s">
        <v>44</v>
      </c>
      <c r="G4" s="4" t="s">
        <v>45</v>
      </c>
      <c r="H4" s="4" t="s">
        <v>47</v>
      </c>
      <c r="I4" s="4" t="s">
        <v>47</v>
      </c>
      <c r="J4" s="4" t="s">
        <v>292</v>
      </c>
      <c r="K4" s="4" t="s">
        <v>49</v>
      </c>
      <c r="L4" s="4" t="s">
        <v>50</v>
      </c>
      <c r="M4" s="4" t="s">
        <v>51</v>
      </c>
      <c r="N4" s="7" t="s">
        <v>1289</v>
      </c>
      <c r="O4" s="7" t="s">
        <v>1290</v>
      </c>
      <c r="P4" s="7" t="s">
        <v>1291</v>
      </c>
      <c r="Q4" s="7" t="s">
        <v>1292</v>
      </c>
      <c r="R4" s="4" t="s">
        <v>56</v>
      </c>
      <c r="S4" s="4" t="s">
        <v>56</v>
      </c>
      <c r="T4" s="4" t="s">
        <v>56</v>
      </c>
      <c r="U4" s="4" t="s">
        <v>56</v>
      </c>
      <c r="V4" s="4" t="s">
        <v>57</v>
      </c>
      <c r="W4" s="4" t="s">
        <v>56</v>
      </c>
      <c r="X4" s="7" t="s">
        <v>1293</v>
      </c>
      <c r="Y4" s="4" t="s">
        <v>56</v>
      </c>
      <c r="Z4" s="4" t="s">
        <v>56</v>
      </c>
      <c r="AA4" s="4" t="s">
        <v>57</v>
      </c>
      <c r="AB4" s="4" t="s">
        <v>56</v>
      </c>
      <c r="AC4" s="4" t="s">
        <v>57</v>
      </c>
      <c r="AD4" s="4" t="s">
        <v>56</v>
      </c>
      <c r="AE4" s="7" t="s">
        <v>1294</v>
      </c>
      <c r="AF4" s="4" t="s">
        <v>61</v>
      </c>
      <c r="AG4" s="4" t="s">
        <v>82</v>
      </c>
      <c r="AH4" s="4" t="s">
        <v>83</v>
      </c>
      <c r="AI4" s="4" t="s">
        <v>82</v>
      </c>
      <c r="AJ4" s="4" t="s">
        <v>1295</v>
      </c>
      <c r="AK4" s="4" t="s">
        <v>63</v>
      </c>
      <c r="AL4" s="4">
        <v>14</v>
      </c>
      <c r="AM4" s="4" t="s">
        <v>1296</v>
      </c>
      <c r="AN4" s="4">
        <v>15</v>
      </c>
      <c r="AO4" s="4" t="s">
        <v>1297</v>
      </c>
      <c r="AP4" s="4">
        <v>10</v>
      </c>
      <c r="AQ4" s="4" t="s">
        <v>1298</v>
      </c>
      <c r="AR4" s="4">
        <v>16</v>
      </c>
      <c r="AS4" s="4" t="s">
        <v>1299</v>
      </c>
      <c r="AT4" s="4"/>
      <c r="AU4" s="4"/>
      <c r="AV4" s="4"/>
      <c r="AW4" s="4"/>
      <c r="AX4" s="4"/>
      <c r="AY4" s="4"/>
    </row>
    <row r="5" spans="1:51" ht="60.75" thickBot="1" x14ac:dyDescent="0.3">
      <c r="A5" s="4" t="s">
        <v>2702</v>
      </c>
      <c r="B5" s="4" t="s">
        <v>40</v>
      </c>
      <c r="C5" s="4" t="s">
        <v>41</v>
      </c>
      <c r="D5" s="4" t="s">
        <v>42</v>
      </c>
      <c r="E5" s="4" t="s">
        <v>43</v>
      </c>
      <c r="F5" s="4" t="s">
        <v>44</v>
      </c>
      <c r="G5" s="4" t="s">
        <v>45</v>
      </c>
      <c r="H5" s="4" t="s">
        <v>46</v>
      </c>
      <c r="I5" s="4" t="s">
        <v>165</v>
      </c>
      <c r="J5" s="4" t="s">
        <v>73</v>
      </c>
      <c r="K5" s="4" t="s">
        <v>49</v>
      </c>
      <c r="L5" s="4" t="s">
        <v>124</v>
      </c>
      <c r="M5" s="4" t="s">
        <v>51</v>
      </c>
      <c r="N5" s="7" t="s">
        <v>1268</v>
      </c>
      <c r="O5" s="7" t="s">
        <v>1269</v>
      </c>
      <c r="P5" s="7" t="s">
        <v>1270</v>
      </c>
      <c r="Q5" s="7" t="s">
        <v>1271</v>
      </c>
      <c r="R5" s="4" t="s">
        <v>57</v>
      </c>
      <c r="S5" s="4" t="s">
        <v>56</v>
      </c>
      <c r="T5" s="4" t="s">
        <v>57</v>
      </c>
      <c r="U5" s="4" t="s">
        <v>56</v>
      </c>
      <c r="V5" s="4" t="s">
        <v>56</v>
      </c>
      <c r="W5" s="4" t="s">
        <v>56</v>
      </c>
      <c r="X5" s="7" t="s">
        <v>1272</v>
      </c>
      <c r="Y5" s="4" t="s">
        <v>56</v>
      </c>
      <c r="Z5" s="4" t="s">
        <v>56</v>
      </c>
      <c r="AA5" s="4" t="s">
        <v>57</v>
      </c>
      <c r="AB5" s="4" t="s">
        <v>56</v>
      </c>
      <c r="AC5" s="4" t="s">
        <v>56</v>
      </c>
      <c r="AD5" s="4" t="s">
        <v>56</v>
      </c>
      <c r="AE5" s="7" t="s">
        <v>1273</v>
      </c>
      <c r="AF5" s="4" t="s">
        <v>61</v>
      </c>
      <c r="AG5" s="4" t="s">
        <v>57</v>
      </c>
      <c r="AH5" s="4" t="s">
        <v>82</v>
      </c>
      <c r="AI5" s="4" t="s">
        <v>61</v>
      </c>
      <c r="AJ5" s="4" t="s">
        <v>64</v>
      </c>
      <c r="AK5" s="4" t="s">
        <v>63</v>
      </c>
      <c r="AL5" s="4">
        <v>15</v>
      </c>
      <c r="AM5" s="4" t="s">
        <v>1274</v>
      </c>
      <c r="AN5" s="4">
        <v>16</v>
      </c>
      <c r="AO5" s="4" t="s">
        <v>1275</v>
      </c>
      <c r="AP5" s="4">
        <v>20</v>
      </c>
      <c r="AQ5" s="4" t="s">
        <v>1276</v>
      </c>
      <c r="AR5" s="4">
        <v>15</v>
      </c>
      <c r="AS5" s="4" t="s">
        <v>1277</v>
      </c>
      <c r="AT5" s="4"/>
      <c r="AU5" s="4"/>
      <c r="AV5" s="4"/>
      <c r="AW5" s="4"/>
      <c r="AX5" s="4"/>
      <c r="AY5" s="4"/>
    </row>
    <row r="6" spans="1:51" ht="285.75" thickBot="1" x14ac:dyDescent="0.3">
      <c r="A6" s="4" t="s">
        <v>2683</v>
      </c>
      <c r="B6" s="4" t="s">
        <v>429</v>
      </c>
      <c r="C6" s="4" t="s">
        <v>122</v>
      </c>
      <c r="D6" s="4" t="s">
        <v>1095</v>
      </c>
      <c r="E6" s="4" t="s">
        <v>93</v>
      </c>
      <c r="F6" s="4" t="s">
        <v>219</v>
      </c>
      <c r="G6" s="4" t="s">
        <v>45</v>
      </c>
      <c r="H6" s="4" t="s">
        <v>46</v>
      </c>
      <c r="I6" s="4" t="s">
        <v>46</v>
      </c>
      <c r="J6" s="4" t="s">
        <v>191</v>
      </c>
      <c r="K6" s="4" t="s">
        <v>74</v>
      </c>
      <c r="L6" s="4" t="s">
        <v>75</v>
      </c>
      <c r="M6" s="4" t="s">
        <v>112</v>
      </c>
      <c r="N6" s="7" t="s">
        <v>1096</v>
      </c>
      <c r="O6" s="7" t="s">
        <v>1097</v>
      </c>
      <c r="P6" s="7" t="s">
        <v>433</v>
      </c>
      <c r="Q6" s="7" t="s">
        <v>1098</v>
      </c>
      <c r="R6" s="4" t="s">
        <v>56</v>
      </c>
      <c r="S6" s="4" t="s">
        <v>56</v>
      </c>
      <c r="T6" s="4" t="s">
        <v>56</v>
      </c>
      <c r="U6" s="4" t="s">
        <v>56</v>
      </c>
      <c r="V6" s="4" t="s">
        <v>56</v>
      </c>
      <c r="W6" s="4" t="s">
        <v>56</v>
      </c>
      <c r="X6" s="7" t="s">
        <v>1099</v>
      </c>
      <c r="Y6" s="4" t="s">
        <v>56</v>
      </c>
      <c r="Z6" s="4" t="s">
        <v>56</v>
      </c>
      <c r="AA6" s="4" t="s">
        <v>56</v>
      </c>
      <c r="AB6" s="4" t="s">
        <v>56</v>
      </c>
      <c r="AC6" s="4" t="s">
        <v>56</v>
      </c>
      <c r="AD6" s="4" t="s">
        <v>56</v>
      </c>
      <c r="AE6" s="7" t="s">
        <v>1100</v>
      </c>
      <c r="AF6" s="4" t="s">
        <v>82</v>
      </c>
      <c r="AG6" s="4" t="s">
        <v>82</v>
      </c>
      <c r="AH6" s="4" t="s">
        <v>82</v>
      </c>
      <c r="AI6" s="4" t="s">
        <v>82</v>
      </c>
      <c r="AJ6" s="4" t="s">
        <v>1101</v>
      </c>
      <c r="AK6" s="4" t="s">
        <v>1102</v>
      </c>
      <c r="AL6" s="4">
        <v>15</v>
      </c>
      <c r="AM6" s="4" t="s">
        <v>1103</v>
      </c>
      <c r="AN6" s="4">
        <v>15</v>
      </c>
      <c r="AO6" s="4" t="s">
        <v>1104</v>
      </c>
      <c r="AP6" s="4">
        <v>15</v>
      </c>
      <c r="AQ6" s="4" t="s">
        <v>1105</v>
      </c>
      <c r="AR6" s="4">
        <v>15</v>
      </c>
      <c r="AS6" s="4" t="s">
        <v>1106</v>
      </c>
      <c r="AT6" s="4"/>
      <c r="AU6" s="4"/>
      <c r="AV6" s="4"/>
      <c r="AW6" s="4"/>
      <c r="AX6" s="4"/>
      <c r="AY6" s="4"/>
    </row>
    <row r="7" spans="1:51" ht="165.75" thickBot="1" x14ac:dyDescent="0.3">
      <c r="A7" s="4" t="s">
        <v>2707</v>
      </c>
      <c r="B7" s="4" t="s">
        <v>245</v>
      </c>
      <c r="C7" s="4" t="s">
        <v>91</v>
      </c>
      <c r="D7" s="4" t="s">
        <v>1325</v>
      </c>
      <c r="E7" s="4" t="s">
        <v>93</v>
      </c>
      <c r="F7" s="4" t="s">
        <v>71</v>
      </c>
      <c r="G7" s="4" t="s">
        <v>72</v>
      </c>
      <c r="H7" s="4" t="s">
        <v>46</v>
      </c>
      <c r="I7" s="4" t="s">
        <v>47</v>
      </c>
      <c r="J7" s="4" t="s">
        <v>73</v>
      </c>
      <c r="K7" s="4" t="s">
        <v>94</v>
      </c>
      <c r="L7" s="4" t="s">
        <v>75</v>
      </c>
      <c r="M7" s="4" t="s">
        <v>112</v>
      </c>
      <c r="N7" s="7" t="s">
        <v>1326</v>
      </c>
      <c r="O7" s="7" t="s">
        <v>1327</v>
      </c>
      <c r="P7" s="7" t="s">
        <v>1328</v>
      </c>
      <c r="Q7" s="7" t="s">
        <v>1329</v>
      </c>
      <c r="R7" s="4" t="s">
        <v>56</v>
      </c>
      <c r="S7" s="4" t="s">
        <v>58</v>
      </c>
      <c r="T7" s="4" t="s">
        <v>56</v>
      </c>
      <c r="U7" s="4" t="s">
        <v>56</v>
      </c>
      <c r="V7" s="4" t="s">
        <v>58</v>
      </c>
      <c r="W7" s="4" t="s">
        <v>56</v>
      </c>
      <c r="X7" s="7" t="s">
        <v>1330</v>
      </c>
      <c r="Y7" s="4" t="s">
        <v>56</v>
      </c>
      <c r="Z7" s="4" t="s">
        <v>58</v>
      </c>
      <c r="AA7" s="4" t="s">
        <v>58</v>
      </c>
      <c r="AB7" s="4" t="s">
        <v>56</v>
      </c>
      <c r="AC7" s="4" t="s">
        <v>58</v>
      </c>
      <c r="AD7" s="4" t="s">
        <v>58</v>
      </c>
      <c r="AE7" s="7" t="s">
        <v>1331</v>
      </c>
      <c r="AF7" s="4" t="s">
        <v>61</v>
      </c>
      <c r="AG7" s="4" t="s">
        <v>82</v>
      </c>
      <c r="AH7" s="4" t="s">
        <v>61</v>
      </c>
      <c r="AI7" s="4" t="s">
        <v>82</v>
      </c>
      <c r="AJ7" s="4" t="s">
        <v>1332</v>
      </c>
      <c r="AK7" s="4" t="s">
        <v>1333</v>
      </c>
      <c r="AL7" s="4">
        <v>15</v>
      </c>
      <c r="AM7" s="4" t="s">
        <v>1334</v>
      </c>
      <c r="AN7" s="4">
        <v>16</v>
      </c>
      <c r="AO7" s="4" t="s">
        <v>1335</v>
      </c>
      <c r="AP7" s="4">
        <v>5</v>
      </c>
      <c r="AQ7" s="4" t="s">
        <v>1336</v>
      </c>
      <c r="AR7" s="4">
        <v>19</v>
      </c>
      <c r="AS7" s="4" t="s">
        <v>1337</v>
      </c>
      <c r="AT7" s="4"/>
      <c r="AU7" s="4"/>
      <c r="AV7" s="4"/>
      <c r="AW7" s="4"/>
      <c r="AX7" s="4"/>
      <c r="AY7" s="4"/>
    </row>
    <row r="8" spans="1:51" ht="409.6" thickBot="1" x14ac:dyDescent="0.3">
      <c r="A8" s="4" t="s">
        <v>2713</v>
      </c>
      <c r="B8" s="4" t="s">
        <v>1402</v>
      </c>
      <c r="C8" s="4" t="s">
        <v>1403</v>
      </c>
      <c r="D8" s="4" t="s">
        <v>1404</v>
      </c>
      <c r="E8" s="4" t="s">
        <v>43</v>
      </c>
      <c r="F8" s="4" t="s">
        <v>513</v>
      </c>
      <c r="G8" s="4" t="s">
        <v>72</v>
      </c>
      <c r="H8" s="4" t="s">
        <v>46</v>
      </c>
      <c r="I8" s="4" t="s">
        <v>46</v>
      </c>
      <c r="J8" s="4" t="s">
        <v>261</v>
      </c>
      <c r="K8" s="4" t="s">
        <v>204</v>
      </c>
      <c r="L8" s="4" t="s">
        <v>50</v>
      </c>
      <c r="M8" s="4" t="s">
        <v>180</v>
      </c>
      <c r="N8" s="7" t="s">
        <v>1405</v>
      </c>
      <c r="O8" s="7" t="s">
        <v>1406</v>
      </c>
      <c r="P8" s="7" t="s">
        <v>1407</v>
      </c>
      <c r="Q8" s="7" t="s">
        <v>1408</v>
      </c>
      <c r="R8" s="4" t="s">
        <v>58</v>
      </c>
      <c r="S8" s="4" t="s">
        <v>58</v>
      </c>
      <c r="T8" s="4" t="s">
        <v>56</v>
      </c>
      <c r="U8" s="4" t="s">
        <v>58</v>
      </c>
      <c r="V8" s="4" t="s">
        <v>56</v>
      </c>
      <c r="W8" s="4" t="s">
        <v>58</v>
      </c>
      <c r="X8" s="7" t="s">
        <v>1409</v>
      </c>
      <c r="Y8" s="4" t="s">
        <v>58</v>
      </c>
      <c r="Z8" s="4" t="s">
        <v>56</v>
      </c>
      <c r="AA8" s="4" t="s">
        <v>56</v>
      </c>
      <c r="AB8" s="4" t="s">
        <v>56</v>
      </c>
      <c r="AC8" s="4" t="s">
        <v>56</v>
      </c>
      <c r="AD8" s="4" t="s">
        <v>58</v>
      </c>
      <c r="AE8" s="7" t="s">
        <v>1410</v>
      </c>
      <c r="AF8" s="4" t="s">
        <v>83</v>
      </c>
      <c r="AG8" s="4" t="s">
        <v>83</v>
      </c>
      <c r="AH8" s="4" t="s">
        <v>83</v>
      </c>
      <c r="AI8" s="4" t="s">
        <v>82</v>
      </c>
      <c r="AJ8" s="4" t="s">
        <v>1411</v>
      </c>
      <c r="AK8" s="4" t="s">
        <v>1412</v>
      </c>
      <c r="AL8" s="4">
        <v>17</v>
      </c>
      <c r="AM8" s="4" t="s">
        <v>1413</v>
      </c>
      <c r="AN8" s="4">
        <v>20</v>
      </c>
      <c r="AO8" s="4" t="s">
        <v>1414</v>
      </c>
      <c r="AP8" s="4">
        <v>12</v>
      </c>
      <c r="AQ8" s="4" t="s">
        <v>1415</v>
      </c>
      <c r="AR8" s="4">
        <v>12</v>
      </c>
      <c r="AS8" s="4" t="s">
        <v>1416</v>
      </c>
      <c r="AT8" s="4"/>
      <c r="AU8" s="4"/>
      <c r="AV8" s="4"/>
      <c r="AW8" s="4"/>
      <c r="AX8" s="4"/>
      <c r="AY8" s="4"/>
    </row>
    <row r="9" spans="1:51" ht="409.6" thickBot="1" x14ac:dyDescent="0.3">
      <c r="A9" s="4" t="s">
        <v>2655</v>
      </c>
      <c r="B9" s="4" t="s">
        <v>780</v>
      </c>
      <c r="C9" s="4" t="s">
        <v>69</v>
      </c>
      <c r="D9" s="4" t="s">
        <v>781</v>
      </c>
      <c r="E9" s="4" t="s">
        <v>43</v>
      </c>
      <c r="F9" s="4" t="s">
        <v>219</v>
      </c>
      <c r="G9" s="4" t="s">
        <v>72</v>
      </c>
      <c r="H9" s="4" t="s">
        <v>46</v>
      </c>
      <c r="I9" s="4" t="s">
        <v>47</v>
      </c>
      <c r="J9" s="4" t="s">
        <v>292</v>
      </c>
      <c r="K9" s="4" t="s">
        <v>204</v>
      </c>
      <c r="L9" s="4" t="s">
        <v>50</v>
      </c>
      <c r="M9" s="4" t="s">
        <v>498</v>
      </c>
      <c r="N9" s="7" t="s">
        <v>782</v>
      </c>
      <c r="O9" s="7" t="s">
        <v>783</v>
      </c>
      <c r="P9" s="7" t="s">
        <v>784</v>
      </c>
      <c r="Q9" s="7" t="s">
        <v>785</v>
      </c>
      <c r="R9" s="4" t="s">
        <v>56</v>
      </c>
      <c r="S9" s="4" t="s">
        <v>56</v>
      </c>
      <c r="T9" s="4" t="s">
        <v>57</v>
      </c>
      <c r="U9" s="4" t="s">
        <v>58</v>
      </c>
      <c r="V9" s="4" t="s">
        <v>57</v>
      </c>
      <c r="W9" s="4" t="s">
        <v>56</v>
      </c>
      <c r="X9" s="7" t="s">
        <v>786</v>
      </c>
      <c r="Y9" s="4" t="s">
        <v>56</v>
      </c>
      <c r="Z9" s="4" t="s">
        <v>56</v>
      </c>
      <c r="AA9" s="4" t="s">
        <v>57</v>
      </c>
      <c r="AB9" s="4" t="s">
        <v>58</v>
      </c>
      <c r="AC9" s="4" t="s">
        <v>57</v>
      </c>
      <c r="AD9" s="4" t="s">
        <v>56</v>
      </c>
      <c r="AE9" s="7" t="s">
        <v>787</v>
      </c>
      <c r="AF9" s="4" t="s">
        <v>82</v>
      </c>
      <c r="AG9" s="4" t="s">
        <v>82</v>
      </c>
      <c r="AH9" s="4" t="s">
        <v>83</v>
      </c>
      <c r="AI9" s="4" t="s">
        <v>82</v>
      </c>
      <c r="AJ9" s="4" t="s">
        <v>788</v>
      </c>
      <c r="AK9" s="4" t="s">
        <v>789</v>
      </c>
      <c r="AL9" s="4">
        <v>5</v>
      </c>
      <c r="AM9" s="4" t="s">
        <v>790</v>
      </c>
      <c r="AN9" s="4">
        <v>1</v>
      </c>
      <c r="AO9" s="4" t="s">
        <v>791</v>
      </c>
      <c r="AP9" s="4">
        <v>1</v>
      </c>
      <c r="AQ9" s="4" t="s">
        <v>792</v>
      </c>
      <c r="AR9" s="4">
        <v>15</v>
      </c>
      <c r="AS9" s="4" t="s">
        <v>793</v>
      </c>
      <c r="AT9" s="4"/>
      <c r="AU9" s="4"/>
      <c r="AV9" s="4"/>
      <c r="AW9" s="4"/>
      <c r="AX9" s="4"/>
      <c r="AY9" s="4"/>
    </row>
    <row r="10" spans="1:51" ht="409.6" thickBot="1" x14ac:dyDescent="0.3">
      <c r="A10" s="4" t="s">
        <v>2660</v>
      </c>
      <c r="B10" s="4" t="s">
        <v>846</v>
      </c>
      <c r="C10" s="4" t="s">
        <v>69</v>
      </c>
      <c r="D10" s="4" t="s">
        <v>847</v>
      </c>
      <c r="E10" s="4" t="s">
        <v>93</v>
      </c>
      <c r="F10" s="4" t="s">
        <v>291</v>
      </c>
      <c r="G10" s="4" t="s">
        <v>72</v>
      </c>
      <c r="H10" s="4" t="s">
        <v>47</v>
      </c>
      <c r="I10" s="4" t="s">
        <v>165</v>
      </c>
      <c r="J10" s="4" t="s">
        <v>292</v>
      </c>
      <c r="K10" s="4" t="s">
        <v>49</v>
      </c>
      <c r="L10" s="4" t="s">
        <v>50</v>
      </c>
      <c r="M10" s="4" t="s">
        <v>51</v>
      </c>
      <c r="N10" s="7" t="s">
        <v>848</v>
      </c>
      <c r="O10" s="7" t="s">
        <v>849</v>
      </c>
      <c r="P10" s="7" t="s">
        <v>850</v>
      </c>
      <c r="Q10" s="7" t="s">
        <v>851</v>
      </c>
      <c r="R10" s="4" t="s">
        <v>56</v>
      </c>
      <c r="S10" s="4" t="s">
        <v>58</v>
      </c>
      <c r="T10" s="4" t="s">
        <v>58</v>
      </c>
      <c r="U10" s="4" t="s">
        <v>58</v>
      </c>
      <c r="V10" s="4" t="s">
        <v>56</v>
      </c>
      <c r="W10" s="4" t="s">
        <v>58</v>
      </c>
      <c r="X10" s="7" t="s">
        <v>852</v>
      </c>
      <c r="Y10" s="4" t="s">
        <v>56</v>
      </c>
      <c r="Z10" s="4" t="s">
        <v>58</v>
      </c>
      <c r="AA10" s="4" t="s">
        <v>56</v>
      </c>
      <c r="AB10" s="4" t="s">
        <v>58</v>
      </c>
      <c r="AC10" s="4" t="s">
        <v>58</v>
      </c>
      <c r="AD10" s="4" t="s">
        <v>58</v>
      </c>
      <c r="AE10" s="7" t="s">
        <v>853</v>
      </c>
      <c r="AF10" s="4" t="s">
        <v>82</v>
      </c>
      <c r="AG10" s="4" t="s">
        <v>61</v>
      </c>
      <c r="AH10" s="4" t="s">
        <v>83</v>
      </c>
      <c r="AI10" s="4" t="s">
        <v>83</v>
      </c>
      <c r="AJ10" s="4" t="s">
        <v>854</v>
      </c>
      <c r="AK10" s="4" t="s">
        <v>855</v>
      </c>
      <c r="AL10" s="4">
        <v>12</v>
      </c>
      <c r="AM10" s="4" t="s">
        <v>856</v>
      </c>
      <c r="AN10" s="4">
        <v>15</v>
      </c>
      <c r="AO10" s="4" t="s">
        <v>857</v>
      </c>
      <c r="AP10" s="4">
        <v>2</v>
      </c>
      <c r="AQ10" s="4" t="s">
        <v>858</v>
      </c>
      <c r="AR10" s="4">
        <v>15</v>
      </c>
      <c r="AS10" s="4" t="s">
        <v>859</v>
      </c>
      <c r="AT10" s="4"/>
      <c r="AU10" s="4"/>
      <c r="AV10" s="4"/>
      <c r="AW10" s="4"/>
      <c r="AX10" s="4"/>
      <c r="AY10" s="4"/>
    </row>
    <row r="11" spans="1:51" ht="75.75" thickBot="1" x14ac:dyDescent="0.3">
      <c r="A11" s="4" t="s">
        <v>2653</v>
      </c>
      <c r="B11" s="4" t="s">
        <v>68</v>
      </c>
      <c r="C11" s="4" t="s">
        <v>69</v>
      </c>
      <c r="D11" s="4" t="s">
        <v>761</v>
      </c>
      <c r="E11" s="4" t="s">
        <v>43</v>
      </c>
      <c r="F11" s="4" t="s">
        <v>44</v>
      </c>
      <c r="G11" s="4" t="s">
        <v>72</v>
      </c>
      <c r="H11" s="4" t="s">
        <v>46</v>
      </c>
      <c r="I11" s="4" t="s">
        <v>46</v>
      </c>
      <c r="J11" s="4" t="s">
        <v>191</v>
      </c>
      <c r="K11" s="4" t="s">
        <v>49</v>
      </c>
      <c r="L11" s="4" t="s">
        <v>75</v>
      </c>
      <c r="M11" s="4" t="s">
        <v>95</v>
      </c>
      <c r="N11" s="7" t="s">
        <v>762</v>
      </c>
      <c r="O11" s="7" t="s">
        <v>763</v>
      </c>
      <c r="P11" s="7" t="s">
        <v>764</v>
      </c>
      <c r="Q11" s="7" t="s">
        <v>765</v>
      </c>
      <c r="R11" s="4" t="s">
        <v>56</v>
      </c>
      <c r="S11" s="4" t="s">
        <v>56</v>
      </c>
      <c r="T11" s="4" t="s">
        <v>58</v>
      </c>
      <c r="U11" s="4" t="s">
        <v>58</v>
      </c>
      <c r="V11" s="4" t="s">
        <v>58</v>
      </c>
      <c r="W11" s="4" t="s">
        <v>56</v>
      </c>
      <c r="X11" s="7" t="s">
        <v>766</v>
      </c>
      <c r="Y11" s="4" t="s">
        <v>58</v>
      </c>
      <c r="Z11" s="4" t="s">
        <v>58</v>
      </c>
      <c r="AA11" s="4" t="s">
        <v>56</v>
      </c>
      <c r="AB11" s="4" t="s">
        <v>58</v>
      </c>
      <c r="AC11" s="4" t="s">
        <v>58</v>
      </c>
      <c r="AD11" s="4" t="s">
        <v>58</v>
      </c>
      <c r="AE11" s="7" t="s">
        <v>767</v>
      </c>
      <c r="AF11" s="4" t="s">
        <v>82</v>
      </c>
      <c r="AG11" s="4" t="s">
        <v>61</v>
      </c>
      <c r="AH11" s="4" t="s">
        <v>61</v>
      </c>
      <c r="AI11" s="4" t="s">
        <v>82</v>
      </c>
      <c r="AJ11" s="4" t="s">
        <v>768</v>
      </c>
      <c r="AK11" s="4" t="s">
        <v>769</v>
      </c>
      <c r="AL11" s="4">
        <v>20</v>
      </c>
      <c r="AM11" s="4" t="s">
        <v>770</v>
      </c>
      <c r="AN11" s="4">
        <v>20</v>
      </c>
      <c r="AO11" s="4" t="s">
        <v>771</v>
      </c>
      <c r="AP11" s="4">
        <v>2</v>
      </c>
      <c r="AQ11" s="4" t="s">
        <v>772</v>
      </c>
      <c r="AR11" s="4">
        <v>20</v>
      </c>
      <c r="AS11" s="4" t="s">
        <v>773</v>
      </c>
      <c r="AT11" s="4"/>
      <c r="AU11" s="4"/>
      <c r="AV11" s="4"/>
      <c r="AW11" s="4"/>
      <c r="AX11" s="4"/>
      <c r="AY11" s="4"/>
    </row>
    <row r="12" spans="1:51" ht="330.75" thickBot="1" x14ac:dyDescent="0.3">
      <c r="A12" s="4" t="s">
        <v>2682</v>
      </c>
      <c r="B12" s="4" t="s">
        <v>471</v>
      </c>
      <c r="C12" s="4" t="s">
        <v>69</v>
      </c>
      <c r="D12" s="4" t="s">
        <v>1082</v>
      </c>
      <c r="E12" s="4" t="s">
        <v>43</v>
      </c>
      <c r="F12" s="4" t="s">
        <v>219</v>
      </c>
      <c r="G12" s="4" t="s">
        <v>72</v>
      </c>
      <c r="H12" s="4" t="s">
        <v>46</v>
      </c>
      <c r="I12" s="4" t="s">
        <v>165</v>
      </c>
      <c r="J12" s="4" t="s">
        <v>292</v>
      </c>
      <c r="K12" s="4" t="s">
        <v>94</v>
      </c>
      <c r="L12" s="4" t="s">
        <v>50</v>
      </c>
      <c r="M12" s="4" t="s">
        <v>51</v>
      </c>
      <c r="N12" s="7" t="s">
        <v>1083</v>
      </c>
      <c r="O12" s="7" t="s">
        <v>1084</v>
      </c>
      <c r="P12" s="7" t="s">
        <v>1085</v>
      </c>
      <c r="Q12" s="7" t="s">
        <v>1086</v>
      </c>
      <c r="R12" s="4" t="s">
        <v>56</v>
      </c>
      <c r="S12" s="4" t="s">
        <v>56</v>
      </c>
      <c r="T12" s="4" t="s">
        <v>56</v>
      </c>
      <c r="U12" s="4" t="s">
        <v>56</v>
      </c>
      <c r="V12" s="4" t="s">
        <v>56</v>
      </c>
      <c r="W12" s="4" t="s">
        <v>56</v>
      </c>
      <c r="X12" s="7" t="s">
        <v>1087</v>
      </c>
      <c r="Y12" s="4" t="s">
        <v>56</v>
      </c>
      <c r="Z12" s="4" t="s">
        <v>56</v>
      </c>
      <c r="AA12" s="4" t="s">
        <v>56</v>
      </c>
      <c r="AB12" s="4" t="s">
        <v>56</v>
      </c>
      <c r="AC12" s="4" t="s">
        <v>56</v>
      </c>
      <c r="AD12" s="4" t="s">
        <v>56</v>
      </c>
      <c r="AE12" s="7" t="s">
        <v>1088</v>
      </c>
      <c r="AF12" s="4" t="s">
        <v>83</v>
      </c>
      <c r="AG12" s="4" t="s">
        <v>83</v>
      </c>
      <c r="AH12" s="4" t="s">
        <v>83</v>
      </c>
      <c r="AI12" s="4" t="s">
        <v>83</v>
      </c>
      <c r="AJ12" s="4" t="s">
        <v>1089</v>
      </c>
      <c r="AK12" s="4" t="s">
        <v>1090</v>
      </c>
      <c r="AL12" s="4">
        <v>10</v>
      </c>
      <c r="AM12" s="4" t="s">
        <v>1091</v>
      </c>
      <c r="AN12" s="4">
        <v>13</v>
      </c>
      <c r="AO12" s="4" t="s">
        <v>1092</v>
      </c>
      <c r="AP12" s="4">
        <v>5</v>
      </c>
      <c r="AQ12" s="4" t="s">
        <v>1093</v>
      </c>
      <c r="AR12" s="4">
        <v>15</v>
      </c>
      <c r="AS12" s="4" t="s">
        <v>1094</v>
      </c>
      <c r="AT12" s="4"/>
      <c r="AU12" s="4"/>
      <c r="AV12" s="4"/>
      <c r="AW12" s="4"/>
      <c r="AX12" s="4"/>
      <c r="AY12" s="4"/>
    </row>
    <row r="13" spans="1:51" ht="409.6" thickBot="1" x14ac:dyDescent="0.3">
      <c r="A13" s="4" t="s">
        <v>2689</v>
      </c>
      <c r="B13" s="4" t="s">
        <v>90</v>
      </c>
      <c r="C13" s="4" t="s">
        <v>122</v>
      </c>
      <c r="D13" s="4" t="s">
        <v>1137</v>
      </c>
      <c r="E13" s="4" t="s">
        <v>93</v>
      </c>
      <c r="F13" s="4" t="s">
        <v>44</v>
      </c>
      <c r="G13" s="4" t="s">
        <v>72</v>
      </c>
      <c r="H13" s="4" t="s">
        <v>47</v>
      </c>
      <c r="I13" s="4" t="s">
        <v>165</v>
      </c>
      <c r="J13" s="4" t="s">
        <v>191</v>
      </c>
      <c r="K13" s="4" t="s">
        <v>49</v>
      </c>
      <c r="L13" s="4" t="s">
        <v>75</v>
      </c>
      <c r="M13" s="4" t="s">
        <v>112</v>
      </c>
      <c r="N13" s="7" t="s">
        <v>1138</v>
      </c>
      <c r="O13" s="7" t="s">
        <v>1139</v>
      </c>
      <c r="P13" s="7" t="s">
        <v>1139</v>
      </c>
      <c r="Q13" s="7" t="s">
        <v>1140</v>
      </c>
      <c r="R13" s="4" t="s">
        <v>58</v>
      </c>
      <c r="S13" s="4" t="s">
        <v>56</v>
      </c>
      <c r="T13" s="4" t="s">
        <v>58</v>
      </c>
      <c r="U13" s="4" t="s">
        <v>56</v>
      </c>
      <c r="V13" s="4" t="s">
        <v>58</v>
      </c>
      <c r="W13" s="4" t="s">
        <v>56</v>
      </c>
      <c r="X13" s="7" t="s">
        <v>1141</v>
      </c>
      <c r="Y13" s="4" t="s">
        <v>58</v>
      </c>
      <c r="Z13" s="4" t="s">
        <v>56</v>
      </c>
      <c r="AA13" s="4" t="s">
        <v>58</v>
      </c>
      <c r="AB13" s="4" t="s">
        <v>56</v>
      </c>
      <c r="AC13" s="4" t="s">
        <v>58</v>
      </c>
      <c r="AD13" s="4" t="s">
        <v>56</v>
      </c>
      <c r="AE13" s="7" t="s">
        <v>757</v>
      </c>
      <c r="AF13" s="4" t="s">
        <v>83</v>
      </c>
      <c r="AG13" s="4" t="s">
        <v>82</v>
      </c>
      <c r="AH13" s="4" t="s">
        <v>83</v>
      </c>
      <c r="AI13" s="4" t="s">
        <v>82</v>
      </c>
      <c r="AJ13" s="4" t="s">
        <v>1142</v>
      </c>
      <c r="AK13" s="4" t="s">
        <v>1143</v>
      </c>
      <c r="AL13" s="4">
        <v>2</v>
      </c>
      <c r="AM13" s="4" t="s">
        <v>1144</v>
      </c>
      <c r="AN13" s="4">
        <v>5</v>
      </c>
      <c r="AO13" s="4" t="s">
        <v>1144</v>
      </c>
      <c r="AP13" s="4">
        <v>2</v>
      </c>
      <c r="AQ13" s="4" t="s">
        <v>1144</v>
      </c>
      <c r="AR13" s="4">
        <v>5</v>
      </c>
      <c r="AS13" s="4" t="s">
        <v>1144</v>
      </c>
      <c r="AT13" s="4"/>
      <c r="AU13" s="4"/>
      <c r="AV13" s="4"/>
      <c r="AW13" s="4"/>
      <c r="AX13" s="4"/>
      <c r="AY13" s="4"/>
    </row>
    <row r="14" spans="1:51" ht="409.6" thickBot="1" x14ac:dyDescent="0.3">
      <c r="A14" s="4" t="s">
        <v>2690</v>
      </c>
      <c r="B14" s="4" t="s">
        <v>189</v>
      </c>
      <c r="C14" s="4" t="s">
        <v>122</v>
      </c>
      <c r="D14" s="4" t="s">
        <v>1137</v>
      </c>
      <c r="E14" s="4" t="s">
        <v>43</v>
      </c>
      <c r="F14" s="4" t="s">
        <v>44</v>
      </c>
      <c r="G14" s="4" t="s">
        <v>72</v>
      </c>
      <c r="H14" s="4" t="s">
        <v>47</v>
      </c>
      <c r="I14" s="4" t="s">
        <v>165</v>
      </c>
      <c r="J14" s="4" t="s">
        <v>73</v>
      </c>
      <c r="K14" s="4" t="s">
        <v>94</v>
      </c>
      <c r="L14" s="4" t="s">
        <v>75</v>
      </c>
      <c r="M14" s="4" t="s">
        <v>112</v>
      </c>
      <c r="N14" s="7" t="s">
        <v>1138</v>
      </c>
      <c r="O14" s="7" t="s">
        <v>1139</v>
      </c>
      <c r="P14" s="7" t="s">
        <v>1139</v>
      </c>
      <c r="Q14" s="7" t="s">
        <v>1140</v>
      </c>
      <c r="R14" s="4" t="s">
        <v>56</v>
      </c>
      <c r="S14" s="4" t="s">
        <v>58</v>
      </c>
      <c r="T14" s="4" t="s">
        <v>56</v>
      </c>
      <c r="U14" s="4" t="s">
        <v>58</v>
      </c>
      <c r="V14" s="4" t="s">
        <v>56</v>
      </c>
      <c r="W14" s="4" t="s">
        <v>58</v>
      </c>
      <c r="X14" s="7" t="s">
        <v>1145</v>
      </c>
      <c r="Y14" s="4" t="s">
        <v>56</v>
      </c>
      <c r="Z14" s="4" t="s">
        <v>58</v>
      </c>
      <c r="AA14" s="4" t="s">
        <v>56</v>
      </c>
      <c r="AB14" s="4" t="s">
        <v>58</v>
      </c>
      <c r="AC14" s="4" t="s">
        <v>56</v>
      </c>
      <c r="AD14" s="4" t="s">
        <v>58</v>
      </c>
      <c r="AE14" s="7" t="s">
        <v>1146</v>
      </c>
      <c r="AF14" s="4" t="s">
        <v>83</v>
      </c>
      <c r="AG14" s="4" t="s">
        <v>82</v>
      </c>
      <c r="AH14" s="4" t="s">
        <v>83</v>
      </c>
      <c r="AI14" s="4" t="s">
        <v>82</v>
      </c>
      <c r="AJ14" s="4" t="s">
        <v>1147</v>
      </c>
      <c r="AK14" s="4" t="s">
        <v>1148</v>
      </c>
      <c r="AL14" s="4">
        <v>6</v>
      </c>
      <c r="AM14" s="4" t="s">
        <v>1144</v>
      </c>
      <c r="AN14" s="4">
        <v>2</v>
      </c>
      <c r="AO14" s="4" t="s">
        <v>1144</v>
      </c>
      <c r="AP14" s="4">
        <v>3</v>
      </c>
      <c r="AQ14" s="4" t="s">
        <v>1144</v>
      </c>
      <c r="AR14" s="4">
        <v>1</v>
      </c>
      <c r="AS14" s="4" t="s">
        <v>1144</v>
      </c>
      <c r="AT14" s="4"/>
      <c r="AU14" s="4"/>
      <c r="AV14" s="4"/>
      <c r="AW14" s="4"/>
      <c r="AX14" s="4"/>
      <c r="AY14" s="4"/>
    </row>
    <row r="15" spans="1:51" ht="195.75" thickBot="1" x14ac:dyDescent="0.3">
      <c r="A15" s="4" t="s">
        <v>2676</v>
      </c>
      <c r="B15" s="4" t="s">
        <v>415</v>
      </c>
      <c r="C15" s="4" t="s">
        <v>69</v>
      </c>
      <c r="D15" s="4" t="s">
        <v>570</v>
      </c>
      <c r="E15" s="4" t="s">
        <v>93</v>
      </c>
      <c r="F15" s="4" t="s">
        <v>44</v>
      </c>
      <c r="G15" s="4" t="s">
        <v>72</v>
      </c>
      <c r="H15" s="4" t="s">
        <v>46</v>
      </c>
      <c r="I15" s="4" t="s">
        <v>721</v>
      </c>
      <c r="J15" s="4" t="s">
        <v>292</v>
      </c>
      <c r="K15" s="4" t="s">
        <v>204</v>
      </c>
      <c r="L15" s="4" t="s">
        <v>50</v>
      </c>
      <c r="M15" s="4" t="s">
        <v>51</v>
      </c>
      <c r="N15" s="7" t="s">
        <v>1028</v>
      </c>
      <c r="O15" s="7" t="s">
        <v>1029</v>
      </c>
      <c r="P15" s="7" t="s">
        <v>1030</v>
      </c>
      <c r="Q15" s="7" t="s">
        <v>1031</v>
      </c>
      <c r="R15" s="4" t="s">
        <v>56</v>
      </c>
      <c r="S15" s="4" t="s">
        <v>58</v>
      </c>
      <c r="T15" s="4" t="s">
        <v>56</v>
      </c>
      <c r="U15" s="4" t="s">
        <v>58</v>
      </c>
      <c r="V15" s="4" t="s">
        <v>58</v>
      </c>
      <c r="W15" s="4" t="s">
        <v>56</v>
      </c>
      <c r="X15" s="7" t="s">
        <v>1032</v>
      </c>
      <c r="Y15" s="4" t="s">
        <v>56</v>
      </c>
      <c r="Z15" s="4" t="s">
        <v>56</v>
      </c>
      <c r="AA15" s="4" t="s">
        <v>56</v>
      </c>
      <c r="AB15" s="4" t="s">
        <v>58</v>
      </c>
      <c r="AC15" s="4" t="s">
        <v>58</v>
      </c>
      <c r="AD15" s="4" t="s">
        <v>58</v>
      </c>
      <c r="AE15" s="7" t="s">
        <v>1033</v>
      </c>
      <c r="AF15" s="4" t="s">
        <v>82</v>
      </c>
      <c r="AG15" s="4" t="s">
        <v>83</v>
      </c>
      <c r="AH15" s="4" t="s">
        <v>83</v>
      </c>
      <c r="AI15" s="4" t="s">
        <v>83</v>
      </c>
      <c r="AJ15" s="4" t="s">
        <v>1034</v>
      </c>
      <c r="AK15" s="4" t="s">
        <v>1035</v>
      </c>
      <c r="AL15" s="4">
        <v>16</v>
      </c>
      <c r="AM15" s="4" t="s">
        <v>1036</v>
      </c>
      <c r="AN15" s="4">
        <v>4</v>
      </c>
      <c r="AO15" s="4" t="s">
        <v>1037</v>
      </c>
      <c r="AP15" s="4">
        <v>1</v>
      </c>
      <c r="AQ15" s="4" t="s">
        <v>1038</v>
      </c>
      <c r="AR15" s="4">
        <v>10</v>
      </c>
      <c r="AS15" s="4" t="s">
        <v>1039</v>
      </c>
      <c r="AT15" s="4"/>
      <c r="AU15" s="4"/>
      <c r="AV15" s="4"/>
      <c r="AW15" s="4"/>
      <c r="AX15" s="4"/>
      <c r="AY15" s="4"/>
    </row>
    <row r="16" spans="1:51" ht="285.75" thickBot="1" x14ac:dyDescent="0.3">
      <c r="A16" s="4" t="s">
        <v>2706</v>
      </c>
      <c r="B16" s="4" t="s">
        <v>360</v>
      </c>
      <c r="C16" s="4" t="s">
        <v>69</v>
      </c>
      <c r="D16" s="4" t="s">
        <v>1313</v>
      </c>
      <c r="E16" s="4" t="s">
        <v>93</v>
      </c>
      <c r="F16" s="4" t="s">
        <v>71</v>
      </c>
      <c r="G16" s="4" t="s">
        <v>72</v>
      </c>
      <c r="H16" s="4" t="s">
        <v>46</v>
      </c>
      <c r="I16" s="4" t="s">
        <v>46</v>
      </c>
      <c r="J16" s="4" t="s">
        <v>73</v>
      </c>
      <c r="K16" s="4" t="s">
        <v>49</v>
      </c>
      <c r="L16" s="4" t="s">
        <v>75</v>
      </c>
      <c r="M16" s="4" t="s">
        <v>95</v>
      </c>
      <c r="N16" s="7" t="s">
        <v>1314</v>
      </c>
      <c r="O16" s="7" t="s">
        <v>1315</v>
      </c>
      <c r="P16" s="7" t="s">
        <v>1316</v>
      </c>
      <c r="Q16" s="7" t="s">
        <v>1317</v>
      </c>
      <c r="R16" s="4" t="s">
        <v>56</v>
      </c>
      <c r="S16" s="4" t="s">
        <v>58</v>
      </c>
      <c r="T16" s="4" t="s">
        <v>56</v>
      </c>
      <c r="U16" s="4" t="s">
        <v>58</v>
      </c>
      <c r="V16" s="4" t="s">
        <v>56</v>
      </c>
      <c r="W16" s="4" t="s">
        <v>58</v>
      </c>
      <c r="X16" s="7" t="s">
        <v>1318</v>
      </c>
      <c r="Y16" s="4" t="s">
        <v>56</v>
      </c>
      <c r="Z16" s="4" t="s">
        <v>58</v>
      </c>
      <c r="AA16" s="4" t="s">
        <v>56</v>
      </c>
      <c r="AB16" s="4" t="s">
        <v>58</v>
      </c>
      <c r="AC16" s="4" t="s">
        <v>58</v>
      </c>
      <c r="AD16" s="4" t="s">
        <v>56</v>
      </c>
      <c r="AE16" s="7" t="s">
        <v>1318</v>
      </c>
      <c r="AF16" s="4" t="s">
        <v>82</v>
      </c>
      <c r="AG16" s="4" t="s">
        <v>83</v>
      </c>
      <c r="AH16" s="4" t="s">
        <v>82</v>
      </c>
      <c r="AI16" s="4" t="s">
        <v>83</v>
      </c>
      <c r="AJ16" s="4" t="s">
        <v>1319</v>
      </c>
      <c r="AK16" s="4" t="s">
        <v>1320</v>
      </c>
      <c r="AL16" s="4">
        <v>2</v>
      </c>
      <c r="AM16" s="4" t="s">
        <v>1321</v>
      </c>
      <c r="AN16" s="4">
        <v>20</v>
      </c>
      <c r="AO16" s="4" t="s">
        <v>1322</v>
      </c>
      <c r="AP16" s="4">
        <v>2</v>
      </c>
      <c r="AQ16" s="4" t="s">
        <v>1323</v>
      </c>
      <c r="AR16" s="4">
        <v>20</v>
      </c>
      <c r="AS16" s="4" t="s">
        <v>1324</v>
      </c>
      <c r="AT16" s="4"/>
      <c r="AU16" s="4"/>
      <c r="AV16" s="4"/>
      <c r="AW16" s="4"/>
      <c r="AX16" s="4"/>
      <c r="AY16" s="4"/>
    </row>
    <row r="17" spans="1:51" ht="270.75" thickBot="1" x14ac:dyDescent="0.3">
      <c r="A17" s="4" t="s">
        <v>2684</v>
      </c>
      <c r="B17" s="4" t="s">
        <v>440</v>
      </c>
      <c r="C17" s="4" t="s">
        <v>122</v>
      </c>
      <c r="D17" s="4" t="s">
        <v>1107</v>
      </c>
      <c r="E17" s="4" t="s">
        <v>43</v>
      </c>
      <c r="F17" s="4" t="s">
        <v>44</v>
      </c>
      <c r="G17" s="4" t="s">
        <v>45</v>
      </c>
      <c r="H17" s="4" t="s">
        <v>46</v>
      </c>
      <c r="I17" s="4" t="s">
        <v>46</v>
      </c>
      <c r="J17" s="4" t="s">
        <v>191</v>
      </c>
      <c r="K17" s="4" t="s">
        <v>49</v>
      </c>
      <c r="L17" s="4" t="s">
        <v>458</v>
      </c>
      <c r="M17" s="4" t="s">
        <v>112</v>
      </c>
      <c r="N17" s="7" t="s">
        <v>1097</v>
      </c>
      <c r="O17" s="7" t="s">
        <v>1108</v>
      </c>
      <c r="P17" s="7" t="s">
        <v>1109</v>
      </c>
      <c r="Q17" s="7" t="s">
        <v>1110</v>
      </c>
      <c r="R17" s="4" t="s">
        <v>56</v>
      </c>
      <c r="S17" s="4" t="s">
        <v>56</v>
      </c>
      <c r="T17" s="4" t="s">
        <v>56</v>
      </c>
      <c r="U17" s="4" t="s">
        <v>56</v>
      </c>
      <c r="V17" s="4" t="s">
        <v>56</v>
      </c>
      <c r="W17" s="4" t="s">
        <v>56</v>
      </c>
      <c r="X17" s="7" t="s">
        <v>1111</v>
      </c>
      <c r="Y17" s="4" t="s">
        <v>56</v>
      </c>
      <c r="Z17" s="4" t="s">
        <v>56</v>
      </c>
      <c r="AA17" s="4" t="s">
        <v>56</v>
      </c>
      <c r="AB17" s="4" t="s">
        <v>56</v>
      </c>
      <c r="AC17" s="4" t="s">
        <v>56</v>
      </c>
      <c r="AD17" s="4" t="s">
        <v>56</v>
      </c>
      <c r="AE17" s="7" t="s">
        <v>1112</v>
      </c>
      <c r="AF17" s="4" t="s">
        <v>82</v>
      </c>
      <c r="AG17" s="4" t="s">
        <v>82</v>
      </c>
      <c r="AH17" s="4" t="s">
        <v>82</v>
      </c>
      <c r="AI17" s="4" t="s">
        <v>82</v>
      </c>
      <c r="AJ17" s="4" t="s">
        <v>1101</v>
      </c>
      <c r="AK17" s="4" t="s">
        <v>1102</v>
      </c>
      <c r="AL17" s="4">
        <v>15</v>
      </c>
      <c r="AM17" s="4" t="s">
        <v>1103</v>
      </c>
      <c r="AN17" s="4">
        <v>15</v>
      </c>
      <c r="AO17" s="4" t="s">
        <v>1104</v>
      </c>
      <c r="AP17" s="4">
        <v>15</v>
      </c>
      <c r="AQ17" s="4" t="s">
        <v>1105</v>
      </c>
      <c r="AR17" s="4">
        <v>15</v>
      </c>
      <c r="AS17" s="4" t="s">
        <v>1113</v>
      </c>
      <c r="AT17" s="4"/>
      <c r="AU17" s="4"/>
      <c r="AV17" s="4"/>
      <c r="AW17" s="4"/>
      <c r="AX17" s="4"/>
      <c r="AY17" s="4"/>
    </row>
    <row r="18" spans="1:51" ht="330.75" thickBot="1" x14ac:dyDescent="0.3">
      <c r="A18" s="4" t="s">
        <v>2685</v>
      </c>
      <c r="B18" s="4" t="s">
        <v>447</v>
      </c>
      <c r="C18" s="4" t="s">
        <v>122</v>
      </c>
      <c r="D18" s="4" t="s">
        <v>695</v>
      </c>
      <c r="E18" s="4" t="s">
        <v>43</v>
      </c>
      <c r="F18" s="4" t="s">
        <v>44</v>
      </c>
      <c r="G18" s="4" t="s">
        <v>45</v>
      </c>
      <c r="H18" s="4" t="s">
        <v>46</v>
      </c>
      <c r="I18" s="4" t="s">
        <v>375</v>
      </c>
      <c r="J18" s="4" t="s">
        <v>261</v>
      </c>
      <c r="K18" s="4" t="s">
        <v>94</v>
      </c>
      <c r="L18" s="4" t="s">
        <v>50</v>
      </c>
      <c r="M18" s="4" t="s">
        <v>51</v>
      </c>
      <c r="N18" s="7" t="s">
        <v>1114</v>
      </c>
      <c r="O18" s="7" t="s">
        <v>1098</v>
      </c>
      <c r="P18" s="7" t="s">
        <v>433</v>
      </c>
      <c r="Q18" s="7" t="s">
        <v>1115</v>
      </c>
      <c r="R18" s="4" t="s">
        <v>56</v>
      </c>
      <c r="S18" s="4" t="s">
        <v>56</v>
      </c>
      <c r="T18" s="4" t="s">
        <v>56</v>
      </c>
      <c r="U18" s="4" t="s">
        <v>56</v>
      </c>
      <c r="V18" s="4" t="s">
        <v>56</v>
      </c>
      <c r="W18" s="4" t="s">
        <v>56</v>
      </c>
      <c r="X18" s="7" t="s">
        <v>1116</v>
      </c>
      <c r="Y18" s="4" t="s">
        <v>56</v>
      </c>
      <c r="Z18" s="4" t="s">
        <v>56</v>
      </c>
      <c r="AA18" s="4" t="s">
        <v>56</v>
      </c>
      <c r="AB18" s="4" t="s">
        <v>56</v>
      </c>
      <c r="AC18" s="4" t="s">
        <v>56</v>
      </c>
      <c r="AD18" s="4" t="s">
        <v>56</v>
      </c>
      <c r="AE18" s="7" t="s">
        <v>1100</v>
      </c>
      <c r="AF18" s="4" t="s">
        <v>82</v>
      </c>
      <c r="AG18" s="4" t="s">
        <v>82</v>
      </c>
      <c r="AH18" s="4" t="s">
        <v>82</v>
      </c>
      <c r="AI18" s="4" t="s">
        <v>82</v>
      </c>
      <c r="AJ18" s="4" t="s">
        <v>1117</v>
      </c>
      <c r="AK18" s="4" t="s">
        <v>1118</v>
      </c>
      <c r="AL18" s="4">
        <v>15</v>
      </c>
      <c r="AM18" s="4" t="s">
        <v>1103</v>
      </c>
      <c r="AN18" s="4">
        <v>15</v>
      </c>
      <c r="AO18" s="4" t="s">
        <v>1104</v>
      </c>
      <c r="AP18" s="4">
        <v>15</v>
      </c>
      <c r="AQ18" s="4" t="s">
        <v>1105</v>
      </c>
      <c r="AR18" s="4">
        <v>15</v>
      </c>
      <c r="AS18" s="4" t="s">
        <v>1106</v>
      </c>
      <c r="AT18" s="4"/>
      <c r="AU18" s="4"/>
      <c r="AV18" s="4"/>
      <c r="AW18" s="4"/>
      <c r="AX18" s="4"/>
      <c r="AY18" s="4"/>
    </row>
    <row r="19" spans="1:51" ht="270.75" thickBot="1" x14ac:dyDescent="0.3">
      <c r="A19" s="4" t="s">
        <v>2652</v>
      </c>
      <c r="B19" s="4" t="s">
        <v>110</v>
      </c>
      <c r="C19" s="4" t="s">
        <v>91</v>
      </c>
      <c r="D19" s="4" t="s">
        <v>752</v>
      </c>
      <c r="E19" s="4" t="s">
        <v>43</v>
      </c>
      <c r="F19" s="4" t="s">
        <v>71</v>
      </c>
      <c r="G19" s="4" t="s">
        <v>72</v>
      </c>
      <c r="H19" s="4" t="s">
        <v>47</v>
      </c>
      <c r="I19" s="4" t="s">
        <v>165</v>
      </c>
      <c r="J19" s="4" t="s">
        <v>191</v>
      </c>
      <c r="K19" s="4" t="s">
        <v>49</v>
      </c>
      <c r="L19" s="4" t="s">
        <v>75</v>
      </c>
      <c r="M19" s="4" t="s">
        <v>95</v>
      </c>
      <c r="N19" s="7" t="s">
        <v>753</v>
      </c>
      <c r="O19" s="7" t="s">
        <v>754</v>
      </c>
      <c r="P19" s="7" t="s">
        <v>755</v>
      </c>
      <c r="Q19" s="7" t="s">
        <v>756</v>
      </c>
      <c r="R19" s="4" t="s">
        <v>56</v>
      </c>
      <c r="S19" s="4" t="s">
        <v>58</v>
      </c>
      <c r="T19" s="4" t="s">
        <v>56</v>
      </c>
      <c r="U19" s="4" t="s">
        <v>58</v>
      </c>
      <c r="V19" s="4" t="s">
        <v>56</v>
      </c>
      <c r="W19" s="4" t="s">
        <v>58</v>
      </c>
      <c r="X19" s="7" t="s">
        <v>757</v>
      </c>
      <c r="Y19" s="4" t="s">
        <v>56</v>
      </c>
      <c r="Z19" s="4" t="s">
        <v>58</v>
      </c>
      <c r="AA19" s="4" t="s">
        <v>56</v>
      </c>
      <c r="AB19" s="4" t="s">
        <v>58</v>
      </c>
      <c r="AC19" s="4" t="s">
        <v>56</v>
      </c>
      <c r="AD19" s="4" t="s">
        <v>58</v>
      </c>
      <c r="AE19" s="7" t="s">
        <v>758</v>
      </c>
      <c r="AF19" s="4" t="s">
        <v>83</v>
      </c>
      <c r="AG19" s="4" t="s">
        <v>82</v>
      </c>
      <c r="AH19" s="4" t="s">
        <v>61</v>
      </c>
      <c r="AI19" s="4" t="s">
        <v>82</v>
      </c>
      <c r="AJ19" s="4" t="s">
        <v>759</v>
      </c>
      <c r="AK19" s="4" t="s">
        <v>760</v>
      </c>
      <c r="AL19" s="4">
        <v>12</v>
      </c>
      <c r="AM19" s="4" t="s">
        <v>301</v>
      </c>
      <c r="AN19" s="4">
        <v>10</v>
      </c>
      <c r="AO19" s="4" t="s">
        <v>301</v>
      </c>
      <c r="AP19" s="4">
        <v>15</v>
      </c>
      <c r="AQ19" s="4" t="s">
        <v>301</v>
      </c>
      <c r="AR19" s="4">
        <v>17</v>
      </c>
      <c r="AS19" s="4" t="s">
        <v>301</v>
      </c>
      <c r="AT19" s="4"/>
      <c r="AU19" s="4"/>
      <c r="AV19" s="4"/>
      <c r="AW19" s="4"/>
      <c r="AX19" s="4"/>
      <c r="AY19" s="4"/>
    </row>
    <row r="20" spans="1:51" ht="75.75" thickBot="1" x14ac:dyDescent="0.3">
      <c r="A20" s="4" t="s">
        <v>2679</v>
      </c>
      <c r="B20" s="4" t="s">
        <v>1065</v>
      </c>
      <c r="C20" s="4" t="s">
        <v>69</v>
      </c>
      <c r="D20" s="4" t="s">
        <v>152</v>
      </c>
      <c r="E20" s="4" t="s">
        <v>43</v>
      </c>
      <c r="F20" s="4" t="s">
        <v>44</v>
      </c>
      <c r="G20" s="4" t="s">
        <v>72</v>
      </c>
      <c r="H20" s="4" t="s">
        <v>47</v>
      </c>
      <c r="I20" s="4" t="s">
        <v>46</v>
      </c>
      <c r="J20" s="4" t="s">
        <v>73</v>
      </c>
      <c r="K20" s="4" t="s">
        <v>94</v>
      </c>
      <c r="L20" s="4" t="s">
        <v>75</v>
      </c>
      <c r="M20" s="4" t="s">
        <v>180</v>
      </c>
      <c r="N20" s="7" t="s">
        <v>139</v>
      </c>
      <c r="O20" s="7" t="s">
        <v>85</v>
      </c>
      <c r="P20" s="7" t="s">
        <v>85</v>
      </c>
      <c r="Q20" s="7" t="s">
        <v>85</v>
      </c>
      <c r="R20" s="4" t="s">
        <v>58</v>
      </c>
      <c r="S20" s="4" t="s">
        <v>56</v>
      </c>
      <c r="T20" s="4" t="s">
        <v>58</v>
      </c>
      <c r="U20" s="4" t="s">
        <v>56</v>
      </c>
      <c r="V20" s="4" t="s">
        <v>58</v>
      </c>
      <c r="W20" s="4" t="s">
        <v>58</v>
      </c>
      <c r="X20" s="7" t="s">
        <v>64</v>
      </c>
      <c r="Y20" s="4" t="s">
        <v>58</v>
      </c>
      <c r="Z20" s="4" t="s">
        <v>56</v>
      </c>
      <c r="AA20" s="4" t="s">
        <v>58</v>
      </c>
      <c r="AB20" s="4" t="s">
        <v>56</v>
      </c>
      <c r="AC20" s="4" t="s">
        <v>58</v>
      </c>
      <c r="AD20" s="4" t="s">
        <v>56</v>
      </c>
      <c r="AE20" s="7" t="s">
        <v>64</v>
      </c>
      <c r="AF20" s="4" t="s">
        <v>83</v>
      </c>
      <c r="AG20" s="4" t="s">
        <v>82</v>
      </c>
      <c r="AH20" s="4" t="s">
        <v>83</v>
      </c>
      <c r="AI20" s="4" t="s">
        <v>82</v>
      </c>
      <c r="AJ20" s="4" t="s">
        <v>1066</v>
      </c>
      <c r="AK20" s="4" t="s">
        <v>85</v>
      </c>
      <c r="AL20" s="4">
        <v>18</v>
      </c>
      <c r="AM20" s="4">
        <v>18</v>
      </c>
      <c r="AN20" s="4">
        <v>19</v>
      </c>
      <c r="AO20" s="4">
        <v>19</v>
      </c>
      <c r="AP20" s="4">
        <v>17</v>
      </c>
      <c r="AQ20" s="4">
        <v>17</v>
      </c>
      <c r="AR20" s="4">
        <v>18</v>
      </c>
      <c r="AS20" s="4">
        <v>18</v>
      </c>
      <c r="AT20" s="4"/>
      <c r="AU20" s="4"/>
      <c r="AV20" s="4"/>
      <c r="AW20" s="4"/>
      <c r="AX20" s="4"/>
      <c r="AY20" s="4"/>
    </row>
    <row r="21" spans="1:51" ht="270.75" thickBot="1" x14ac:dyDescent="0.3">
      <c r="A21" s="4" t="s">
        <v>2693</v>
      </c>
      <c r="B21" s="4" t="s">
        <v>136</v>
      </c>
      <c r="C21" s="4" t="s">
        <v>137</v>
      </c>
      <c r="D21" s="4" t="s">
        <v>152</v>
      </c>
      <c r="E21" s="4" t="s">
        <v>93</v>
      </c>
      <c r="F21" s="4" t="s">
        <v>71</v>
      </c>
      <c r="G21" s="4" t="s">
        <v>72</v>
      </c>
      <c r="H21" s="4" t="s">
        <v>47</v>
      </c>
      <c r="I21" s="4" t="s">
        <v>47</v>
      </c>
      <c r="J21" s="4" t="s">
        <v>73</v>
      </c>
      <c r="K21" s="4" t="s">
        <v>94</v>
      </c>
      <c r="L21" s="4" t="s">
        <v>75</v>
      </c>
      <c r="M21" s="4" t="s">
        <v>51</v>
      </c>
      <c r="N21" s="7" t="s">
        <v>1175</v>
      </c>
      <c r="O21" s="7" t="s">
        <v>754</v>
      </c>
      <c r="P21" s="7" t="s">
        <v>141</v>
      </c>
      <c r="Q21" s="7" t="s">
        <v>756</v>
      </c>
      <c r="R21" s="4" t="s">
        <v>56</v>
      </c>
      <c r="S21" s="4" t="s">
        <v>58</v>
      </c>
      <c r="T21" s="4" t="s">
        <v>58</v>
      </c>
      <c r="U21" s="4" t="s">
        <v>56</v>
      </c>
      <c r="V21" s="4" t="s">
        <v>58</v>
      </c>
      <c r="W21" s="4" t="s">
        <v>56</v>
      </c>
      <c r="X21" s="7" t="s">
        <v>1176</v>
      </c>
      <c r="Y21" s="4" t="s">
        <v>56</v>
      </c>
      <c r="Z21" s="4" t="s">
        <v>58</v>
      </c>
      <c r="AA21" s="4" t="s">
        <v>56</v>
      </c>
      <c r="AB21" s="4" t="s">
        <v>58</v>
      </c>
      <c r="AC21" s="4" t="s">
        <v>56</v>
      </c>
      <c r="AD21" s="4" t="s">
        <v>58</v>
      </c>
      <c r="AE21" s="7" t="s">
        <v>757</v>
      </c>
      <c r="AF21" s="4" t="s">
        <v>83</v>
      </c>
      <c r="AG21" s="4" t="s">
        <v>82</v>
      </c>
      <c r="AH21" s="4" t="s">
        <v>83</v>
      </c>
      <c r="AI21" s="4" t="s">
        <v>82</v>
      </c>
      <c r="AJ21" s="4" t="s">
        <v>759</v>
      </c>
      <c r="AK21" s="4" t="s">
        <v>1177</v>
      </c>
      <c r="AL21" s="4">
        <v>15</v>
      </c>
      <c r="AM21" s="4" t="s">
        <v>549</v>
      </c>
      <c r="AN21" s="4">
        <v>14</v>
      </c>
      <c r="AO21" s="4" t="s">
        <v>549</v>
      </c>
      <c r="AP21" s="4">
        <v>16</v>
      </c>
      <c r="AQ21" s="4" t="s">
        <v>549</v>
      </c>
      <c r="AR21" s="4">
        <v>15</v>
      </c>
      <c r="AS21" s="4" t="s">
        <v>549</v>
      </c>
      <c r="AT21" s="4"/>
      <c r="AU21" s="4"/>
      <c r="AV21" s="4"/>
      <c r="AW21" s="4"/>
      <c r="AX21" s="4"/>
      <c r="AY21" s="4"/>
    </row>
    <row r="22" spans="1:51" ht="180.75" thickBot="1" x14ac:dyDescent="0.3">
      <c r="A22" s="4" t="s">
        <v>2674</v>
      </c>
      <c r="B22" s="4" t="s">
        <v>289</v>
      </c>
      <c r="C22" s="4" t="s">
        <v>69</v>
      </c>
      <c r="D22" s="4" t="s">
        <v>1000</v>
      </c>
      <c r="E22" s="4" t="s">
        <v>43</v>
      </c>
      <c r="F22" s="4" t="s">
        <v>219</v>
      </c>
      <c r="G22" s="4" t="s">
        <v>45</v>
      </c>
      <c r="H22" s="4" t="s">
        <v>46</v>
      </c>
      <c r="I22" s="4" t="s">
        <v>47</v>
      </c>
      <c r="J22" s="4" t="s">
        <v>292</v>
      </c>
      <c r="K22" s="4" t="s">
        <v>74</v>
      </c>
      <c r="L22" s="4" t="s">
        <v>124</v>
      </c>
      <c r="M22" s="4" t="s">
        <v>51</v>
      </c>
      <c r="N22" s="7" t="s">
        <v>1001</v>
      </c>
      <c r="O22" s="7" t="s">
        <v>1002</v>
      </c>
      <c r="P22" s="7" t="s">
        <v>1003</v>
      </c>
      <c r="Q22" s="7" t="s">
        <v>1004</v>
      </c>
      <c r="R22" s="4" t="s">
        <v>56</v>
      </c>
      <c r="S22" s="4" t="s">
        <v>56</v>
      </c>
      <c r="T22" s="4" t="s">
        <v>58</v>
      </c>
      <c r="U22" s="4" t="s">
        <v>56</v>
      </c>
      <c r="V22" s="4" t="s">
        <v>56</v>
      </c>
      <c r="W22" s="4" t="s">
        <v>58</v>
      </c>
      <c r="X22" s="7" t="s">
        <v>1005</v>
      </c>
      <c r="Y22" s="4" t="s">
        <v>58</v>
      </c>
      <c r="Z22" s="4" t="s">
        <v>58</v>
      </c>
      <c r="AA22" s="4" t="s">
        <v>56</v>
      </c>
      <c r="AB22" s="4" t="s">
        <v>58</v>
      </c>
      <c r="AC22" s="4" t="s">
        <v>58</v>
      </c>
      <c r="AD22" s="4" t="s">
        <v>58</v>
      </c>
      <c r="AE22" s="7" t="s">
        <v>1006</v>
      </c>
      <c r="AF22" s="4" t="s">
        <v>82</v>
      </c>
      <c r="AG22" s="4" t="s">
        <v>83</v>
      </c>
      <c r="AH22" s="4" t="s">
        <v>82</v>
      </c>
      <c r="AI22" s="4" t="s">
        <v>83</v>
      </c>
      <c r="AJ22" s="4" t="s">
        <v>1007</v>
      </c>
      <c r="AK22" s="4" t="s">
        <v>1008</v>
      </c>
      <c r="AL22" s="4">
        <v>16</v>
      </c>
      <c r="AM22" s="4" t="s">
        <v>1009</v>
      </c>
      <c r="AN22" s="4">
        <v>15</v>
      </c>
      <c r="AO22" s="4" t="s">
        <v>1010</v>
      </c>
      <c r="AP22" s="4">
        <v>1</v>
      </c>
      <c r="AQ22" s="4" t="s">
        <v>1011</v>
      </c>
      <c r="AR22" s="4">
        <v>14</v>
      </c>
      <c r="AS22" s="4" t="s">
        <v>1012</v>
      </c>
      <c r="AT22" s="4"/>
      <c r="AU22" s="4"/>
      <c r="AV22" s="4"/>
      <c r="AW22" s="4"/>
      <c r="AX22" s="4"/>
      <c r="AY22" s="4"/>
    </row>
    <row r="23" spans="1:51" ht="300.75" thickBot="1" x14ac:dyDescent="0.3">
      <c r="A23" s="4" t="s">
        <v>2677</v>
      </c>
      <c r="B23" s="4" t="s">
        <v>217</v>
      </c>
      <c r="C23" s="4" t="s">
        <v>69</v>
      </c>
      <c r="D23" s="4" t="s">
        <v>1040</v>
      </c>
      <c r="E23" s="4" t="s">
        <v>93</v>
      </c>
      <c r="F23" s="4" t="s">
        <v>219</v>
      </c>
      <c r="G23" s="4" t="s">
        <v>72</v>
      </c>
      <c r="H23" s="4" t="s">
        <v>47</v>
      </c>
      <c r="I23" s="4" t="s">
        <v>47</v>
      </c>
      <c r="J23" s="4" t="s">
        <v>292</v>
      </c>
      <c r="K23" s="4" t="s">
        <v>74</v>
      </c>
      <c r="L23" s="4" t="s">
        <v>50</v>
      </c>
      <c r="M23" s="4" t="s">
        <v>51</v>
      </c>
      <c r="N23" s="7" t="s">
        <v>1041</v>
      </c>
      <c r="O23" s="7" t="s">
        <v>1042</v>
      </c>
      <c r="P23" s="7" t="s">
        <v>1043</v>
      </c>
      <c r="Q23" s="7" t="s">
        <v>1044</v>
      </c>
      <c r="R23" s="4" t="s">
        <v>56</v>
      </c>
      <c r="S23" s="4" t="s">
        <v>57</v>
      </c>
      <c r="T23" s="4" t="s">
        <v>56</v>
      </c>
      <c r="U23" s="4" t="s">
        <v>56</v>
      </c>
      <c r="V23" s="4" t="s">
        <v>100</v>
      </c>
      <c r="W23" s="4" t="s">
        <v>57</v>
      </c>
      <c r="X23" s="7" t="s">
        <v>1045</v>
      </c>
      <c r="Y23" s="4" t="s">
        <v>56</v>
      </c>
      <c r="Z23" s="4" t="s">
        <v>56</v>
      </c>
      <c r="AA23" s="4" t="s">
        <v>57</v>
      </c>
      <c r="AB23" s="4" t="s">
        <v>56</v>
      </c>
      <c r="AC23" s="4" t="s">
        <v>56</v>
      </c>
      <c r="AD23" s="4" t="s">
        <v>56</v>
      </c>
      <c r="AE23" s="7" t="s">
        <v>1046</v>
      </c>
      <c r="AF23" s="4" t="s">
        <v>82</v>
      </c>
      <c r="AG23" s="4" t="s">
        <v>61</v>
      </c>
      <c r="AH23" s="4" t="s">
        <v>82</v>
      </c>
      <c r="AI23" s="4" t="s">
        <v>82</v>
      </c>
      <c r="AJ23" s="4" t="s">
        <v>1047</v>
      </c>
      <c r="AK23" s="4" t="s">
        <v>1048</v>
      </c>
      <c r="AL23" s="4">
        <v>12</v>
      </c>
      <c r="AM23" s="4" t="s">
        <v>1049</v>
      </c>
      <c r="AN23" s="4">
        <v>5</v>
      </c>
      <c r="AO23" s="4" t="s">
        <v>1050</v>
      </c>
      <c r="AP23" s="4">
        <v>20</v>
      </c>
      <c r="AQ23" s="4" t="s">
        <v>1051</v>
      </c>
      <c r="AR23" s="4">
        <v>15</v>
      </c>
      <c r="AS23" s="4" t="s">
        <v>1052</v>
      </c>
      <c r="AT23" s="4"/>
      <c r="AU23" s="4"/>
      <c r="AV23" s="4"/>
      <c r="AW23" s="4"/>
      <c r="AX23" s="4"/>
      <c r="AY23" s="4"/>
    </row>
    <row r="24" spans="1:51" ht="409.6" thickBot="1" x14ac:dyDescent="0.3">
      <c r="A24" s="4" t="s">
        <v>2664</v>
      </c>
      <c r="B24" s="4" t="s">
        <v>644</v>
      </c>
      <c r="C24" s="4" t="s">
        <v>69</v>
      </c>
      <c r="D24" s="4" t="s">
        <v>888</v>
      </c>
      <c r="E24" s="4" t="s">
        <v>43</v>
      </c>
      <c r="F24" s="4" t="s">
        <v>44</v>
      </c>
      <c r="G24" s="4" t="s">
        <v>72</v>
      </c>
      <c r="H24" s="4" t="s">
        <v>46</v>
      </c>
      <c r="I24" s="4" t="s">
        <v>47</v>
      </c>
      <c r="J24" s="4" t="s">
        <v>48</v>
      </c>
      <c r="K24" s="4" t="s">
        <v>49</v>
      </c>
      <c r="L24" s="4" t="s">
        <v>124</v>
      </c>
      <c r="M24" s="4" t="s">
        <v>51</v>
      </c>
      <c r="N24" s="7" t="s">
        <v>889</v>
      </c>
      <c r="O24" s="7" t="s">
        <v>890</v>
      </c>
      <c r="P24" s="7" t="s">
        <v>891</v>
      </c>
      <c r="Q24" s="7" t="s">
        <v>892</v>
      </c>
      <c r="R24" s="4" t="s">
        <v>58</v>
      </c>
      <c r="S24" s="4" t="s">
        <v>56</v>
      </c>
      <c r="T24" s="4" t="s">
        <v>56</v>
      </c>
      <c r="U24" s="4" t="s">
        <v>56</v>
      </c>
      <c r="V24" s="4" t="s">
        <v>101</v>
      </c>
      <c r="W24" s="4" t="s">
        <v>56</v>
      </c>
      <c r="X24" s="7" t="s">
        <v>893</v>
      </c>
      <c r="Y24" s="4" t="s">
        <v>101</v>
      </c>
      <c r="Z24" s="4" t="s">
        <v>57</v>
      </c>
      <c r="AA24" s="4" t="s">
        <v>56</v>
      </c>
      <c r="AB24" s="4" t="s">
        <v>56</v>
      </c>
      <c r="AC24" s="4" t="s">
        <v>101</v>
      </c>
      <c r="AD24" s="4" t="s">
        <v>57</v>
      </c>
      <c r="AE24" s="7" t="s">
        <v>894</v>
      </c>
      <c r="AF24" s="4" t="s">
        <v>82</v>
      </c>
      <c r="AG24" s="4" t="s">
        <v>82</v>
      </c>
      <c r="AH24" s="4" t="s">
        <v>82</v>
      </c>
      <c r="AI24" s="4" t="s">
        <v>82</v>
      </c>
      <c r="AJ24" s="4" t="s">
        <v>895</v>
      </c>
      <c r="AK24" s="4" t="s">
        <v>896</v>
      </c>
      <c r="AL24" s="4">
        <v>10</v>
      </c>
      <c r="AM24" s="4" t="s">
        <v>897</v>
      </c>
      <c r="AN24" s="4">
        <v>20</v>
      </c>
      <c r="AO24" s="4" t="s">
        <v>898</v>
      </c>
      <c r="AP24" s="4">
        <v>10</v>
      </c>
      <c r="AQ24" s="4" t="s">
        <v>899</v>
      </c>
      <c r="AR24" s="4">
        <v>15</v>
      </c>
      <c r="AS24" s="4" t="s">
        <v>900</v>
      </c>
      <c r="AT24" s="4"/>
      <c r="AU24" s="4"/>
      <c r="AV24" s="4"/>
      <c r="AW24" s="4"/>
      <c r="AX24" s="4"/>
      <c r="AY24" s="4"/>
    </row>
    <row r="25" spans="1:51" ht="390.75" thickBot="1" x14ac:dyDescent="0.3">
      <c r="A25" s="4" t="s">
        <v>2672</v>
      </c>
      <c r="B25" s="4" t="s">
        <v>496</v>
      </c>
      <c r="C25" s="4" t="s">
        <v>69</v>
      </c>
      <c r="D25" s="4" t="s">
        <v>497</v>
      </c>
      <c r="E25" s="4" t="s">
        <v>43</v>
      </c>
      <c r="F25" s="4" t="s">
        <v>219</v>
      </c>
      <c r="G25" s="4" t="s">
        <v>72</v>
      </c>
      <c r="H25" s="4" t="s">
        <v>46</v>
      </c>
      <c r="I25" s="4" t="s">
        <v>46</v>
      </c>
      <c r="J25" s="4" t="s">
        <v>48</v>
      </c>
      <c r="K25" s="4" t="s">
        <v>94</v>
      </c>
      <c r="L25" s="4" t="s">
        <v>75</v>
      </c>
      <c r="M25" s="4" t="s">
        <v>498</v>
      </c>
      <c r="N25" s="7" t="s">
        <v>502</v>
      </c>
      <c r="O25" s="7" t="s">
        <v>988</v>
      </c>
      <c r="P25" s="7" t="s">
        <v>989</v>
      </c>
      <c r="Q25" s="7" t="s">
        <v>990</v>
      </c>
      <c r="R25" s="4" t="s">
        <v>56</v>
      </c>
      <c r="S25" s="4" t="s">
        <v>56</v>
      </c>
      <c r="T25" s="4" t="s">
        <v>56</v>
      </c>
      <c r="U25" s="4" t="s">
        <v>57</v>
      </c>
      <c r="V25" s="4" t="s">
        <v>56</v>
      </c>
      <c r="W25" s="4" t="s">
        <v>56</v>
      </c>
      <c r="X25" s="7" t="s">
        <v>991</v>
      </c>
      <c r="Y25" s="4" t="s">
        <v>58</v>
      </c>
      <c r="Z25" s="4" t="s">
        <v>56</v>
      </c>
      <c r="AA25" s="4" t="s">
        <v>58</v>
      </c>
      <c r="AB25" s="4" t="s">
        <v>58</v>
      </c>
      <c r="AC25" s="4" t="s">
        <v>58</v>
      </c>
      <c r="AD25" s="4" t="s">
        <v>56</v>
      </c>
      <c r="AE25" s="7" t="s">
        <v>992</v>
      </c>
      <c r="AF25" s="4" t="s">
        <v>61</v>
      </c>
      <c r="AG25" s="4" t="s">
        <v>82</v>
      </c>
      <c r="AH25" s="4" t="s">
        <v>82</v>
      </c>
      <c r="AI25" s="4" t="s">
        <v>82</v>
      </c>
      <c r="AJ25" s="4" t="s">
        <v>993</v>
      </c>
      <c r="AK25" s="4" t="s">
        <v>994</v>
      </c>
      <c r="AL25" s="4">
        <v>12</v>
      </c>
      <c r="AM25" s="4" t="s">
        <v>995</v>
      </c>
      <c r="AN25" s="4">
        <v>12</v>
      </c>
      <c r="AO25" s="4" t="s">
        <v>996</v>
      </c>
      <c r="AP25" s="4">
        <v>15</v>
      </c>
      <c r="AQ25" s="4" t="s">
        <v>997</v>
      </c>
      <c r="AR25" s="4">
        <v>12</v>
      </c>
      <c r="AS25" s="4" t="s">
        <v>998</v>
      </c>
      <c r="AT25" s="4"/>
      <c r="AU25" s="4"/>
      <c r="AV25" s="4"/>
      <c r="AW25" s="4"/>
      <c r="AX25" s="4"/>
      <c r="AY25" s="4"/>
    </row>
    <row r="26" spans="1:51" ht="105.75" thickBot="1" x14ac:dyDescent="0.3">
      <c r="A26" s="4" t="s">
        <v>2711</v>
      </c>
      <c r="B26" s="4" t="s">
        <v>1379</v>
      </c>
      <c r="C26" s="4" t="s">
        <v>69</v>
      </c>
      <c r="D26" s="4" t="s">
        <v>361</v>
      </c>
      <c r="E26" s="4" t="s">
        <v>43</v>
      </c>
      <c r="F26" s="4" t="s">
        <v>291</v>
      </c>
      <c r="G26" s="4" t="s">
        <v>72</v>
      </c>
      <c r="H26" s="4" t="s">
        <v>46</v>
      </c>
      <c r="I26" s="4" t="s">
        <v>46</v>
      </c>
      <c r="J26" s="4" t="s">
        <v>73</v>
      </c>
      <c r="K26" s="4" t="s">
        <v>49</v>
      </c>
      <c r="L26" s="4" t="s">
        <v>75</v>
      </c>
      <c r="M26" s="4" t="s">
        <v>180</v>
      </c>
      <c r="N26" s="7" t="s">
        <v>1380</v>
      </c>
      <c r="O26" s="7" t="s">
        <v>1381</v>
      </c>
      <c r="P26" s="7" t="s">
        <v>1382</v>
      </c>
      <c r="Q26" s="7" t="s">
        <v>1383</v>
      </c>
      <c r="R26" s="4" t="s">
        <v>58</v>
      </c>
      <c r="S26" s="4" t="s">
        <v>56</v>
      </c>
      <c r="T26" s="4" t="s">
        <v>58</v>
      </c>
      <c r="U26" s="4" t="s">
        <v>58</v>
      </c>
      <c r="V26" s="4" t="s">
        <v>56</v>
      </c>
      <c r="W26" s="4" t="s">
        <v>58</v>
      </c>
      <c r="X26" s="7" t="s">
        <v>1384</v>
      </c>
      <c r="Y26" s="4" t="s">
        <v>56</v>
      </c>
      <c r="Z26" s="4" t="s">
        <v>58</v>
      </c>
      <c r="AA26" s="4" t="s">
        <v>56</v>
      </c>
      <c r="AB26" s="4" t="s">
        <v>58</v>
      </c>
      <c r="AC26" s="4" t="s">
        <v>56</v>
      </c>
      <c r="AD26" s="4" t="s">
        <v>58</v>
      </c>
      <c r="AE26" s="7" t="s">
        <v>1385</v>
      </c>
      <c r="AF26" s="4" t="s">
        <v>83</v>
      </c>
      <c r="AG26" s="4" t="s">
        <v>82</v>
      </c>
      <c r="AH26" s="4" t="s">
        <v>83</v>
      </c>
      <c r="AI26" s="4" t="s">
        <v>82</v>
      </c>
      <c r="AJ26" s="4" t="s">
        <v>1386</v>
      </c>
      <c r="AK26" s="4" t="s">
        <v>1387</v>
      </c>
      <c r="AL26" s="4">
        <v>20</v>
      </c>
      <c r="AM26" s="4" t="s">
        <v>1388</v>
      </c>
      <c r="AN26" s="4">
        <v>15</v>
      </c>
      <c r="AO26" s="4" t="s">
        <v>1389</v>
      </c>
      <c r="AP26" s="4">
        <v>1</v>
      </c>
      <c r="AQ26" s="4" t="s">
        <v>1390</v>
      </c>
      <c r="AR26" s="4">
        <v>18</v>
      </c>
      <c r="AS26" s="4" t="s">
        <v>1391</v>
      </c>
      <c r="AT26" s="4"/>
      <c r="AU26" s="4"/>
      <c r="AV26" s="4"/>
      <c r="AW26" s="4"/>
      <c r="AX26" s="4"/>
      <c r="AY26" s="4"/>
    </row>
    <row r="27" spans="1:51" ht="270.75" thickBot="1" x14ac:dyDescent="0.3">
      <c r="A27" s="4" t="s">
        <v>2699</v>
      </c>
      <c r="B27" s="4" t="s">
        <v>1231</v>
      </c>
      <c r="C27" s="4" t="s">
        <v>69</v>
      </c>
      <c r="D27" s="4" t="s">
        <v>1232</v>
      </c>
      <c r="E27" s="4" t="s">
        <v>93</v>
      </c>
      <c r="F27" s="4" t="s">
        <v>219</v>
      </c>
      <c r="G27" s="4" t="s">
        <v>45</v>
      </c>
      <c r="H27" s="4" t="s">
        <v>46</v>
      </c>
      <c r="I27" s="4" t="s">
        <v>165</v>
      </c>
      <c r="J27" s="4" t="s">
        <v>48</v>
      </c>
      <c r="K27" s="4" t="s">
        <v>94</v>
      </c>
      <c r="L27" s="4" t="s">
        <v>124</v>
      </c>
      <c r="M27" s="4" t="s">
        <v>112</v>
      </c>
      <c r="N27" s="7" t="s">
        <v>1233</v>
      </c>
      <c r="O27" s="7" t="s">
        <v>1234</v>
      </c>
      <c r="P27" s="7" t="s">
        <v>1235</v>
      </c>
      <c r="Q27" s="7" t="s">
        <v>1236</v>
      </c>
      <c r="R27" s="4" t="s">
        <v>57</v>
      </c>
      <c r="S27" s="4" t="s">
        <v>100</v>
      </c>
      <c r="T27" s="4" t="s">
        <v>57</v>
      </c>
      <c r="U27" s="4" t="s">
        <v>56</v>
      </c>
      <c r="V27" s="4" t="s">
        <v>57</v>
      </c>
      <c r="W27" s="4" t="s">
        <v>57</v>
      </c>
      <c r="X27" s="7" t="s">
        <v>1237</v>
      </c>
      <c r="Y27" s="4" t="s">
        <v>57</v>
      </c>
      <c r="Z27" s="4" t="s">
        <v>100</v>
      </c>
      <c r="AA27" s="4" t="s">
        <v>56</v>
      </c>
      <c r="AB27" s="4" t="s">
        <v>57</v>
      </c>
      <c r="AC27" s="4" t="s">
        <v>56</v>
      </c>
      <c r="AD27" s="4" t="s">
        <v>57</v>
      </c>
      <c r="AE27" s="7" t="s">
        <v>1237</v>
      </c>
      <c r="AF27" s="4" t="s">
        <v>57</v>
      </c>
      <c r="AG27" s="4" t="s">
        <v>61</v>
      </c>
      <c r="AH27" s="4" t="s">
        <v>57</v>
      </c>
      <c r="AI27" s="4" t="s">
        <v>57</v>
      </c>
      <c r="AJ27" s="4" t="s">
        <v>1238</v>
      </c>
      <c r="AK27" s="4" t="s">
        <v>1239</v>
      </c>
      <c r="AL27" s="4">
        <v>20</v>
      </c>
      <c r="AM27" s="4" t="s">
        <v>1240</v>
      </c>
      <c r="AN27" s="4">
        <v>20</v>
      </c>
      <c r="AO27" s="4" t="s">
        <v>1241</v>
      </c>
      <c r="AP27" s="4">
        <v>10</v>
      </c>
      <c r="AQ27" s="4" t="s">
        <v>1242</v>
      </c>
      <c r="AR27" s="4">
        <v>12</v>
      </c>
      <c r="AS27" s="4" t="s">
        <v>1243</v>
      </c>
      <c r="AT27" s="4"/>
      <c r="AU27" s="4"/>
      <c r="AV27" s="4"/>
      <c r="AW27" s="4"/>
      <c r="AX27" s="4"/>
      <c r="AY27" s="4"/>
    </row>
    <row r="28" spans="1:51" ht="180.75" thickBot="1" x14ac:dyDescent="0.3">
      <c r="A28" s="4" t="s">
        <v>2708</v>
      </c>
      <c r="B28" s="4" t="s">
        <v>1338</v>
      </c>
      <c r="C28" s="4" t="s">
        <v>122</v>
      </c>
      <c r="D28" s="4" t="s">
        <v>179</v>
      </c>
      <c r="E28" s="4" t="s">
        <v>93</v>
      </c>
      <c r="F28" s="4" t="s">
        <v>1339</v>
      </c>
      <c r="G28" s="4" t="s">
        <v>72</v>
      </c>
      <c r="H28" s="4" t="s">
        <v>46</v>
      </c>
      <c r="I28" s="4" t="s">
        <v>46</v>
      </c>
      <c r="J28" s="4" t="s">
        <v>73</v>
      </c>
      <c r="K28" s="4" t="s">
        <v>204</v>
      </c>
      <c r="L28" s="4" t="s">
        <v>75</v>
      </c>
      <c r="M28" s="4" t="s">
        <v>51</v>
      </c>
      <c r="N28" s="7" t="s">
        <v>1340</v>
      </c>
      <c r="O28" s="7" t="s">
        <v>1341</v>
      </c>
      <c r="P28" s="7" t="s">
        <v>1342</v>
      </c>
      <c r="Q28" s="7" t="s">
        <v>1343</v>
      </c>
      <c r="R28" s="4" t="s">
        <v>56</v>
      </c>
      <c r="S28" s="4" t="s">
        <v>56</v>
      </c>
      <c r="T28" s="4" t="s">
        <v>58</v>
      </c>
      <c r="U28" s="4" t="s">
        <v>58</v>
      </c>
      <c r="V28" s="4" t="s">
        <v>56</v>
      </c>
      <c r="W28" s="4" t="s">
        <v>56</v>
      </c>
      <c r="X28" s="7" t="s">
        <v>1344</v>
      </c>
      <c r="Y28" s="4" t="s">
        <v>56</v>
      </c>
      <c r="Z28" s="4" t="s">
        <v>56</v>
      </c>
      <c r="AA28" s="4" t="s">
        <v>58</v>
      </c>
      <c r="AB28" s="4" t="s">
        <v>56</v>
      </c>
      <c r="AC28" s="4" t="s">
        <v>56</v>
      </c>
      <c r="AD28" s="4" t="s">
        <v>58</v>
      </c>
      <c r="AE28" s="7" t="s">
        <v>1345</v>
      </c>
      <c r="AF28" s="4" t="s">
        <v>82</v>
      </c>
      <c r="AG28" s="4" t="s">
        <v>82</v>
      </c>
      <c r="AH28" s="4" t="s">
        <v>61</v>
      </c>
      <c r="AI28" s="4" t="s">
        <v>82</v>
      </c>
      <c r="AJ28" s="4" t="s">
        <v>1346</v>
      </c>
      <c r="AK28" s="4" t="s">
        <v>1347</v>
      </c>
      <c r="AL28" s="4">
        <v>16</v>
      </c>
      <c r="AM28" s="4" t="s">
        <v>1348</v>
      </c>
      <c r="AN28" s="4">
        <v>18</v>
      </c>
      <c r="AO28" s="4" t="s">
        <v>1349</v>
      </c>
      <c r="AP28" s="4">
        <v>2</v>
      </c>
      <c r="AQ28" s="4" t="s">
        <v>1350</v>
      </c>
      <c r="AR28" s="4">
        <v>18</v>
      </c>
      <c r="AS28" s="4" t="s">
        <v>1351</v>
      </c>
      <c r="AT28" s="4"/>
      <c r="AU28" s="4"/>
      <c r="AV28" s="4"/>
      <c r="AW28" s="4"/>
      <c r="AX28" s="4"/>
      <c r="AY28" s="4"/>
    </row>
    <row r="29" spans="1:51" ht="409.6" thickBot="1" x14ac:dyDescent="0.3">
      <c r="A29" s="4" t="s">
        <v>2659</v>
      </c>
      <c r="B29" s="4" t="s">
        <v>232</v>
      </c>
      <c r="C29" s="4" t="s">
        <v>69</v>
      </c>
      <c r="D29" s="4" t="s">
        <v>152</v>
      </c>
      <c r="E29" s="4" t="s">
        <v>43</v>
      </c>
      <c r="F29" s="4" t="s">
        <v>44</v>
      </c>
      <c r="G29" s="4" t="s">
        <v>72</v>
      </c>
      <c r="H29" s="4" t="s">
        <v>46</v>
      </c>
      <c r="I29" s="4" t="s">
        <v>47</v>
      </c>
      <c r="J29" s="4" t="s">
        <v>73</v>
      </c>
      <c r="K29" s="4" t="s">
        <v>94</v>
      </c>
      <c r="L29" s="4" t="s">
        <v>75</v>
      </c>
      <c r="M29" s="4" t="s">
        <v>51</v>
      </c>
      <c r="N29" s="7" t="s">
        <v>834</v>
      </c>
      <c r="O29" s="7" t="s">
        <v>835</v>
      </c>
      <c r="P29" s="7" t="s">
        <v>836</v>
      </c>
      <c r="Q29" s="7" t="s">
        <v>837</v>
      </c>
      <c r="R29" s="4" t="s">
        <v>56</v>
      </c>
      <c r="S29" s="4" t="s">
        <v>58</v>
      </c>
      <c r="T29" s="4" t="s">
        <v>58</v>
      </c>
      <c r="U29" s="4" t="s">
        <v>56</v>
      </c>
      <c r="V29" s="4" t="s">
        <v>58</v>
      </c>
      <c r="W29" s="4" t="s">
        <v>56</v>
      </c>
      <c r="X29" s="7" t="s">
        <v>838</v>
      </c>
      <c r="Y29" s="4" t="s">
        <v>58</v>
      </c>
      <c r="Z29" s="4" t="s">
        <v>56</v>
      </c>
      <c r="AA29" s="4" t="s">
        <v>58</v>
      </c>
      <c r="AB29" s="4" t="s">
        <v>56</v>
      </c>
      <c r="AC29" s="4" t="s">
        <v>56</v>
      </c>
      <c r="AD29" s="4" t="s">
        <v>58</v>
      </c>
      <c r="AE29" s="7" t="s">
        <v>839</v>
      </c>
      <c r="AF29" s="4" t="s">
        <v>82</v>
      </c>
      <c r="AG29" s="4" t="s">
        <v>83</v>
      </c>
      <c r="AH29" s="4" t="s">
        <v>82</v>
      </c>
      <c r="AI29" s="4" t="s">
        <v>83</v>
      </c>
      <c r="AJ29" s="4" t="s">
        <v>840</v>
      </c>
      <c r="AK29" s="4" t="s">
        <v>841</v>
      </c>
      <c r="AL29" s="4">
        <v>18</v>
      </c>
      <c r="AM29" s="4" t="s">
        <v>842</v>
      </c>
      <c r="AN29" s="4">
        <v>20</v>
      </c>
      <c r="AO29" s="4" t="s">
        <v>843</v>
      </c>
      <c r="AP29" s="4">
        <v>5</v>
      </c>
      <c r="AQ29" s="4" t="s">
        <v>844</v>
      </c>
      <c r="AR29" s="4">
        <v>18</v>
      </c>
      <c r="AS29" s="4" t="s">
        <v>845</v>
      </c>
      <c r="AT29" s="4"/>
      <c r="AU29" s="4"/>
      <c r="AV29" s="4"/>
      <c r="AW29" s="4"/>
      <c r="AX29" s="4"/>
      <c r="AY29" s="4"/>
    </row>
    <row r="30" spans="1:51" ht="409.6" thickBot="1" x14ac:dyDescent="0.3">
      <c r="A30" s="4" t="s">
        <v>2701</v>
      </c>
      <c r="B30" s="4" t="s">
        <v>719</v>
      </c>
      <c r="C30" s="4" t="s">
        <v>69</v>
      </c>
      <c r="D30" s="4" t="s">
        <v>334</v>
      </c>
      <c r="E30" s="4" t="s">
        <v>43</v>
      </c>
      <c r="F30" s="4" t="s">
        <v>219</v>
      </c>
      <c r="G30" s="4" t="s">
        <v>45</v>
      </c>
      <c r="H30" s="4" t="s">
        <v>47</v>
      </c>
      <c r="I30" s="4" t="s">
        <v>721</v>
      </c>
      <c r="J30" s="4" t="s">
        <v>261</v>
      </c>
      <c r="K30" s="4" t="s">
        <v>85</v>
      </c>
      <c r="L30" s="4" t="s">
        <v>263</v>
      </c>
      <c r="M30" s="4" t="s">
        <v>85</v>
      </c>
      <c r="N30" s="7" t="s">
        <v>1256</v>
      </c>
      <c r="O30" s="7" t="s">
        <v>1257</v>
      </c>
      <c r="P30" s="7" t="s">
        <v>1258</v>
      </c>
      <c r="Q30" s="7" t="s">
        <v>1259</v>
      </c>
      <c r="R30" s="4" t="s">
        <v>58</v>
      </c>
      <c r="S30" s="4" t="s">
        <v>56</v>
      </c>
      <c r="T30" s="4" t="s">
        <v>56</v>
      </c>
      <c r="U30" s="4" t="s">
        <v>58</v>
      </c>
      <c r="V30" s="4" t="s">
        <v>56</v>
      </c>
      <c r="W30" s="4" t="s">
        <v>56</v>
      </c>
      <c r="X30" s="7" t="s">
        <v>1260</v>
      </c>
      <c r="Y30" s="4" t="s">
        <v>58</v>
      </c>
      <c r="Z30" s="4" t="s">
        <v>56</v>
      </c>
      <c r="AA30" s="4" t="s">
        <v>56</v>
      </c>
      <c r="AB30" s="4" t="s">
        <v>58</v>
      </c>
      <c r="AC30" s="4" t="s">
        <v>58</v>
      </c>
      <c r="AD30" s="4" t="s">
        <v>58</v>
      </c>
      <c r="AE30" s="7" t="s">
        <v>1261</v>
      </c>
      <c r="AF30" s="4" t="s">
        <v>83</v>
      </c>
      <c r="AG30" s="4" t="s">
        <v>82</v>
      </c>
      <c r="AH30" s="4" t="s">
        <v>83</v>
      </c>
      <c r="AI30" s="4" t="s">
        <v>83</v>
      </c>
      <c r="AJ30" s="4" t="s">
        <v>1262</v>
      </c>
      <c r="AK30" s="4" t="s">
        <v>1263</v>
      </c>
      <c r="AL30" s="4">
        <v>15</v>
      </c>
      <c r="AM30" s="4" t="s">
        <v>1264</v>
      </c>
      <c r="AN30" s="4">
        <v>19</v>
      </c>
      <c r="AO30" s="4" t="s">
        <v>1265</v>
      </c>
      <c r="AP30" s="4">
        <v>5</v>
      </c>
      <c r="AQ30" s="4" t="s">
        <v>1266</v>
      </c>
      <c r="AR30" s="4">
        <v>18</v>
      </c>
      <c r="AS30" s="4" t="s">
        <v>1267</v>
      </c>
      <c r="AT30" s="4"/>
      <c r="AU30" s="4"/>
      <c r="AV30" s="4"/>
      <c r="AW30" s="4"/>
      <c r="AX30" s="4"/>
      <c r="AY30" s="4"/>
    </row>
    <row r="31" spans="1:51" ht="195.75" thickBot="1" x14ac:dyDescent="0.3">
      <c r="A31" s="4" t="s">
        <v>2696</v>
      </c>
      <c r="B31" s="4" t="s">
        <v>1194</v>
      </c>
      <c r="C31" s="4" t="s">
        <v>69</v>
      </c>
      <c r="D31" s="4" t="s">
        <v>152</v>
      </c>
      <c r="E31" s="4" t="s">
        <v>43</v>
      </c>
      <c r="F31" s="4" t="s">
        <v>71</v>
      </c>
      <c r="G31" s="4" t="s">
        <v>72</v>
      </c>
      <c r="H31" s="4" t="s">
        <v>46</v>
      </c>
      <c r="I31" s="4" t="s">
        <v>46</v>
      </c>
      <c r="J31" s="4" t="s">
        <v>191</v>
      </c>
      <c r="K31" s="4" t="s">
        <v>74</v>
      </c>
      <c r="L31" s="4" t="s">
        <v>75</v>
      </c>
      <c r="M31" s="4" t="s">
        <v>95</v>
      </c>
      <c r="N31" s="7" t="s">
        <v>1195</v>
      </c>
      <c r="O31" s="7" t="s">
        <v>1196</v>
      </c>
      <c r="P31" s="7" t="s">
        <v>1197</v>
      </c>
      <c r="Q31" s="7" t="s">
        <v>1198</v>
      </c>
      <c r="R31" s="4" t="s">
        <v>56</v>
      </c>
      <c r="S31" s="4" t="s">
        <v>56</v>
      </c>
      <c r="T31" s="4" t="s">
        <v>58</v>
      </c>
      <c r="U31" s="4" t="s">
        <v>56</v>
      </c>
      <c r="V31" s="4" t="s">
        <v>56</v>
      </c>
      <c r="W31" s="4" t="s">
        <v>58</v>
      </c>
      <c r="X31" s="7" t="s">
        <v>1199</v>
      </c>
      <c r="Y31" s="4" t="s">
        <v>56</v>
      </c>
      <c r="Z31" s="4" t="s">
        <v>58</v>
      </c>
      <c r="AA31" s="4" t="s">
        <v>58</v>
      </c>
      <c r="AB31" s="4" t="s">
        <v>58</v>
      </c>
      <c r="AC31" s="4" t="s">
        <v>56</v>
      </c>
      <c r="AD31" s="4" t="s">
        <v>58</v>
      </c>
      <c r="AE31" s="7" t="s">
        <v>1200</v>
      </c>
      <c r="AF31" s="4" t="s">
        <v>82</v>
      </c>
      <c r="AG31" s="4" t="s">
        <v>83</v>
      </c>
      <c r="AH31" s="4" t="s">
        <v>83</v>
      </c>
      <c r="AI31" s="4" t="s">
        <v>83</v>
      </c>
      <c r="AJ31" s="4" t="s">
        <v>1201</v>
      </c>
      <c r="AK31" s="4" t="s">
        <v>1202</v>
      </c>
      <c r="AL31" s="4">
        <v>15</v>
      </c>
      <c r="AM31" s="4" t="s">
        <v>1203</v>
      </c>
      <c r="AN31" s="4">
        <v>18</v>
      </c>
      <c r="AO31" s="4" t="s">
        <v>1204</v>
      </c>
      <c r="AP31" s="4">
        <v>3</v>
      </c>
      <c r="AQ31" s="4" t="s">
        <v>1205</v>
      </c>
      <c r="AR31" s="4">
        <v>20</v>
      </c>
      <c r="AS31" s="4" t="s">
        <v>1206</v>
      </c>
      <c r="AT31" s="4"/>
      <c r="AU31" s="4"/>
      <c r="AV31" s="4"/>
      <c r="AW31" s="4"/>
      <c r="AX31" s="4"/>
      <c r="AY31" s="4"/>
    </row>
    <row r="32" spans="1:51" ht="315.75" thickBot="1" x14ac:dyDescent="0.3">
      <c r="A32" s="4" t="s">
        <v>2654</v>
      </c>
      <c r="B32" s="4" t="s">
        <v>151</v>
      </c>
      <c r="C32" s="4" t="s">
        <v>91</v>
      </c>
      <c r="D32" s="4" t="s">
        <v>152</v>
      </c>
      <c r="E32" s="4" t="s">
        <v>93</v>
      </c>
      <c r="F32" s="4" t="s">
        <v>44</v>
      </c>
      <c r="G32" s="4" t="s">
        <v>72</v>
      </c>
      <c r="H32" s="4" t="s">
        <v>47</v>
      </c>
      <c r="I32" s="4" t="s">
        <v>46</v>
      </c>
      <c r="J32" s="4" t="s">
        <v>73</v>
      </c>
      <c r="K32" s="4" t="s">
        <v>49</v>
      </c>
      <c r="L32" s="4" t="s">
        <v>75</v>
      </c>
      <c r="M32" s="4" t="s">
        <v>293</v>
      </c>
      <c r="N32" s="7" t="s">
        <v>774</v>
      </c>
      <c r="O32" s="7" t="s">
        <v>775</v>
      </c>
      <c r="P32" s="7" t="s">
        <v>776</v>
      </c>
      <c r="Q32" s="7" t="s">
        <v>194</v>
      </c>
      <c r="R32" s="4" t="s">
        <v>58</v>
      </c>
      <c r="S32" s="4" t="s">
        <v>56</v>
      </c>
      <c r="T32" s="4" t="s">
        <v>58</v>
      </c>
      <c r="U32" s="4" t="s">
        <v>56</v>
      </c>
      <c r="V32" s="4" t="s">
        <v>56</v>
      </c>
      <c r="W32" s="4" t="s">
        <v>58</v>
      </c>
      <c r="X32" s="7" t="s">
        <v>777</v>
      </c>
      <c r="Y32" s="4" t="s">
        <v>56</v>
      </c>
      <c r="Z32" s="4" t="s">
        <v>58</v>
      </c>
      <c r="AA32" s="4" t="s">
        <v>56</v>
      </c>
      <c r="AB32" s="4" t="s">
        <v>56</v>
      </c>
      <c r="AC32" s="4" t="s">
        <v>58</v>
      </c>
      <c r="AD32" s="4" t="s">
        <v>56</v>
      </c>
      <c r="AE32" s="7" t="s">
        <v>777</v>
      </c>
      <c r="AF32" s="4" t="s">
        <v>83</v>
      </c>
      <c r="AG32" s="4" t="s">
        <v>82</v>
      </c>
      <c r="AH32" s="4" t="s">
        <v>61</v>
      </c>
      <c r="AI32" s="4" t="s">
        <v>82</v>
      </c>
      <c r="AJ32" s="4" t="s">
        <v>759</v>
      </c>
      <c r="AK32" s="4" t="s">
        <v>778</v>
      </c>
      <c r="AL32" s="4">
        <v>15</v>
      </c>
      <c r="AM32" s="4" t="s">
        <v>779</v>
      </c>
      <c r="AN32" s="4">
        <v>15</v>
      </c>
      <c r="AO32" s="4" t="s">
        <v>779</v>
      </c>
      <c r="AP32" s="4">
        <v>16</v>
      </c>
      <c r="AQ32" s="4" t="s">
        <v>779</v>
      </c>
      <c r="AR32" s="4">
        <v>17</v>
      </c>
      <c r="AS32" s="4" t="s">
        <v>779</v>
      </c>
      <c r="AT32" s="4"/>
      <c r="AU32" s="4"/>
      <c r="AV32" s="4"/>
      <c r="AW32" s="4"/>
      <c r="AX32" s="4"/>
      <c r="AY32" s="4"/>
    </row>
    <row r="33" spans="1:51" ht="409.6" thickBot="1" x14ac:dyDescent="0.3">
      <c r="A33" s="4" t="s">
        <v>2697</v>
      </c>
      <c r="B33" s="4" t="s">
        <v>1207</v>
      </c>
      <c r="C33" s="4" t="s">
        <v>69</v>
      </c>
      <c r="D33" s="4" t="s">
        <v>70</v>
      </c>
      <c r="E33" s="4" t="s">
        <v>43</v>
      </c>
      <c r="F33" s="4" t="s">
        <v>44</v>
      </c>
      <c r="G33" s="4" t="s">
        <v>72</v>
      </c>
      <c r="H33" s="4" t="s">
        <v>46</v>
      </c>
      <c r="I33" s="4" t="s">
        <v>47</v>
      </c>
      <c r="J33" s="4" t="s">
        <v>292</v>
      </c>
      <c r="K33" s="4" t="s">
        <v>204</v>
      </c>
      <c r="L33" s="4" t="s">
        <v>50</v>
      </c>
      <c r="M33" s="4" t="s">
        <v>95</v>
      </c>
      <c r="N33" s="7" t="s">
        <v>1208</v>
      </c>
      <c r="O33" s="7" t="s">
        <v>1209</v>
      </c>
      <c r="P33" s="7" t="s">
        <v>1210</v>
      </c>
      <c r="Q33" s="7" t="s">
        <v>1211</v>
      </c>
      <c r="R33" s="4" t="s">
        <v>58</v>
      </c>
      <c r="S33" s="4" t="s">
        <v>56</v>
      </c>
      <c r="T33" s="4" t="s">
        <v>56</v>
      </c>
      <c r="U33" s="4" t="s">
        <v>56</v>
      </c>
      <c r="V33" s="4" t="s">
        <v>56</v>
      </c>
      <c r="W33" s="4" t="s">
        <v>56</v>
      </c>
      <c r="X33" s="7" t="s">
        <v>1212</v>
      </c>
      <c r="Y33" s="4" t="s">
        <v>58</v>
      </c>
      <c r="Z33" s="4" t="s">
        <v>58</v>
      </c>
      <c r="AA33" s="4" t="s">
        <v>56</v>
      </c>
      <c r="AB33" s="4" t="s">
        <v>58</v>
      </c>
      <c r="AC33" s="4" t="s">
        <v>58</v>
      </c>
      <c r="AD33" s="4" t="s">
        <v>58</v>
      </c>
      <c r="AE33" s="7" t="s">
        <v>1213</v>
      </c>
      <c r="AF33" s="4" t="s">
        <v>82</v>
      </c>
      <c r="AG33" s="4" t="s">
        <v>83</v>
      </c>
      <c r="AH33" s="4" t="s">
        <v>82</v>
      </c>
      <c r="AI33" s="4" t="s">
        <v>61</v>
      </c>
      <c r="AJ33" s="4" t="s">
        <v>1214</v>
      </c>
      <c r="AK33" s="4" t="s">
        <v>1215</v>
      </c>
      <c r="AL33" s="4">
        <v>11</v>
      </c>
      <c r="AM33" s="4" t="s">
        <v>1216</v>
      </c>
      <c r="AN33" s="4">
        <v>12</v>
      </c>
      <c r="AO33" s="4" t="s">
        <v>1217</v>
      </c>
      <c r="AP33" s="4">
        <v>1</v>
      </c>
      <c r="AQ33" s="4" t="s">
        <v>1218</v>
      </c>
      <c r="AR33" s="4">
        <v>15</v>
      </c>
      <c r="AS33" s="4" t="s">
        <v>1219</v>
      </c>
      <c r="AT33" s="4"/>
      <c r="AU33" s="4"/>
      <c r="AV33" s="4"/>
      <c r="AW33" s="4"/>
      <c r="AX33" s="4"/>
      <c r="AY33" s="4"/>
    </row>
    <row r="34" spans="1:51" ht="75.75" thickBot="1" x14ac:dyDescent="0.3">
      <c r="A34" s="4" t="s">
        <v>2687</v>
      </c>
      <c r="B34" s="4" t="s">
        <v>613</v>
      </c>
      <c r="C34" s="4" t="s">
        <v>69</v>
      </c>
      <c r="D34" s="4" t="s">
        <v>179</v>
      </c>
      <c r="E34" s="4" t="s">
        <v>93</v>
      </c>
      <c r="F34" s="4" t="s">
        <v>44</v>
      </c>
      <c r="G34" s="4" t="s">
        <v>45</v>
      </c>
      <c r="H34" s="4" t="s">
        <v>46</v>
      </c>
      <c r="I34" s="4" t="s">
        <v>47</v>
      </c>
      <c r="J34" s="4" t="s">
        <v>73</v>
      </c>
      <c r="K34" s="4" t="s">
        <v>94</v>
      </c>
      <c r="L34" s="4" t="s">
        <v>75</v>
      </c>
      <c r="M34" s="4" t="s">
        <v>112</v>
      </c>
      <c r="N34" s="7" t="s">
        <v>1124</v>
      </c>
      <c r="O34" s="7" t="s">
        <v>1125</v>
      </c>
      <c r="P34" s="7" t="s">
        <v>1126</v>
      </c>
      <c r="Q34" s="7" t="s">
        <v>1127</v>
      </c>
      <c r="R34" s="4" t="s">
        <v>56</v>
      </c>
      <c r="S34" s="4" t="s">
        <v>58</v>
      </c>
      <c r="T34" s="4" t="s">
        <v>58</v>
      </c>
      <c r="U34" s="4" t="s">
        <v>58</v>
      </c>
      <c r="V34" s="4" t="s">
        <v>58</v>
      </c>
      <c r="W34" s="4" t="s">
        <v>58</v>
      </c>
      <c r="X34" s="7" t="s">
        <v>1128</v>
      </c>
      <c r="Y34" s="4" t="s">
        <v>58</v>
      </c>
      <c r="Z34" s="4" t="s">
        <v>58</v>
      </c>
      <c r="AA34" s="4" t="s">
        <v>56</v>
      </c>
      <c r="AB34" s="4" t="s">
        <v>58</v>
      </c>
      <c r="AC34" s="4" t="s">
        <v>58</v>
      </c>
      <c r="AD34" s="4" t="s">
        <v>58</v>
      </c>
      <c r="AE34" s="7" t="s">
        <v>1129</v>
      </c>
      <c r="AF34" s="4" t="s">
        <v>83</v>
      </c>
      <c r="AG34" s="4" t="s">
        <v>83</v>
      </c>
      <c r="AH34" s="4" t="s">
        <v>83</v>
      </c>
      <c r="AI34" s="4" t="s">
        <v>83</v>
      </c>
      <c r="AJ34" s="4" t="s">
        <v>1130</v>
      </c>
      <c r="AK34" s="4" t="s">
        <v>1131</v>
      </c>
      <c r="AL34" s="4">
        <v>11</v>
      </c>
      <c r="AM34" s="4" t="s">
        <v>64</v>
      </c>
      <c r="AN34" s="4">
        <v>3</v>
      </c>
      <c r="AO34" s="4" t="s">
        <v>1132</v>
      </c>
      <c r="AP34" s="4">
        <v>1</v>
      </c>
      <c r="AQ34" s="4" t="s">
        <v>1133</v>
      </c>
      <c r="AR34" s="4">
        <v>20</v>
      </c>
      <c r="AS34" s="4" t="s">
        <v>1134</v>
      </c>
      <c r="AT34" s="4"/>
      <c r="AU34" s="4"/>
      <c r="AV34" s="4"/>
      <c r="AW34" s="4"/>
      <c r="AX34" s="4"/>
      <c r="AY34" s="4"/>
    </row>
    <row r="35" spans="1:51" ht="210.75" thickBot="1" x14ac:dyDescent="0.3">
      <c r="A35" s="4" t="s">
        <v>2691</v>
      </c>
      <c r="B35" s="4" t="s">
        <v>1149</v>
      </c>
      <c r="C35" s="4" t="s">
        <v>122</v>
      </c>
      <c r="D35" s="4" t="s">
        <v>334</v>
      </c>
      <c r="E35" s="4" t="s">
        <v>43</v>
      </c>
      <c r="F35" s="4" t="s">
        <v>71</v>
      </c>
      <c r="G35" s="4" t="s">
        <v>72</v>
      </c>
      <c r="H35" s="4" t="s">
        <v>46</v>
      </c>
      <c r="I35" s="4" t="s">
        <v>47</v>
      </c>
      <c r="J35" s="4" t="s">
        <v>292</v>
      </c>
      <c r="K35" s="4" t="s">
        <v>94</v>
      </c>
      <c r="L35" s="4" t="s">
        <v>124</v>
      </c>
      <c r="M35" s="4" t="s">
        <v>180</v>
      </c>
      <c r="N35" s="7" t="s">
        <v>1150</v>
      </c>
      <c r="O35" s="7" t="s">
        <v>1151</v>
      </c>
      <c r="P35" s="7" t="s">
        <v>1152</v>
      </c>
      <c r="Q35" s="7" t="s">
        <v>1153</v>
      </c>
      <c r="R35" s="4" t="s">
        <v>58</v>
      </c>
      <c r="S35" s="4" t="s">
        <v>58</v>
      </c>
      <c r="T35" s="4" t="s">
        <v>58</v>
      </c>
      <c r="U35" s="4" t="s">
        <v>58</v>
      </c>
      <c r="V35" s="4" t="s">
        <v>56</v>
      </c>
      <c r="W35" s="4" t="s">
        <v>56</v>
      </c>
      <c r="X35" s="7" t="s">
        <v>1154</v>
      </c>
      <c r="Y35" s="4" t="s">
        <v>58</v>
      </c>
      <c r="Z35" s="4" t="s">
        <v>58</v>
      </c>
      <c r="AA35" s="4" t="s">
        <v>56</v>
      </c>
      <c r="AB35" s="4" t="s">
        <v>58</v>
      </c>
      <c r="AC35" s="4" t="s">
        <v>58</v>
      </c>
      <c r="AD35" s="4" t="s">
        <v>56</v>
      </c>
      <c r="AE35" s="7" t="s">
        <v>1155</v>
      </c>
      <c r="AF35" s="4" t="s">
        <v>83</v>
      </c>
      <c r="AG35" s="4" t="s">
        <v>82</v>
      </c>
      <c r="AH35" s="4" t="s">
        <v>83</v>
      </c>
      <c r="AI35" s="4" t="s">
        <v>61</v>
      </c>
      <c r="AJ35" s="4" t="s">
        <v>1156</v>
      </c>
      <c r="AK35" s="4" t="s">
        <v>1157</v>
      </c>
      <c r="AL35" s="4">
        <v>6</v>
      </c>
      <c r="AM35" s="4" t="s">
        <v>1158</v>
      </c>
      <c r="AN35" s="4">
        <v>1</v>
      </c>
      <c r="AO35" s="4" t="s">
        <v>1159</v>
      </c>
      <c r="AP35" s="4">
        <v>1</v>
      </c>
      <c r="AQ35" s="4" t="s">
        <v>1160</v>
      </c>
      <c r="AR35" s="4">
        <v>18</v>
      </c>
      <c r="AS35" s="4" t="s">
        <v>1161</v>
      </c>
      <c r="AT35" s="4"/>
      <c r="AU35" s="4"/>
      <c r="AV35" s="4"/>
      <c r="AW35" s="4"/>
      <c r="AX35" s="4"/>
      <c r="AY35" s="4"/>
    </row>
    <row r="36" spans="1:51" ht="409.6" thickBot="1" x14ac:dyDescent="0.3">
      <c r="A36" s="4" t="s">
        <v>2656</v>
      </c>
      <c r="B36" s="4" t="s">
        <v>794</v>
      </c>
      <c r="C36" s="4" t="s">
        <v>795</v>
      </c>
      <c r="D36" s="4" t="s">
        <v>796</v>
      </c>
      <c r="E36" s="4" t="s">
        <v>93</v>
      </c>
      <c r="F36" s="4" t="s">
        <v>44</v>
      </c>
      <c r="G36" s="4" t="s">
        <v>72</v>
      </c>
      <c r="H36" s="4" t="s">
        <v>46</v>
      </c>
      <c r="I36" s="4" t="s">
        <v>46</v>
      </c>
      <c r="J36" s="4" t="s">
        <v>48</v>
      </c>
      <c r="K36" s="4" t="s">
        <v>204</v>
      </c>
      <c r="L36" s="4" t="s">
        <v>124</v>
      </c>
      <c r="M36" s="4" t="s">
        <v>180</v>
      </c>
      <c r="N36" s="7" t="s">
        <v>797</v>
      </c>
      <c r="O36" s="7" t="s">
        <v>798</v>
      </c>
      <c r="P36" s="7" t="s">
        <v>799</v>
      </c>
      <c r="Q36" s="7" t="s">
        <v>800</v>
      </c>
      <c r="R36" s="4" t="s">
        <v>56</v>
      </c>
      <c r="S36" s="4" t="s">
        <v>56</v>
      </c>
      <c r="T36" s="4" t="s">
        <v>56</v>
      </c>
      <c r="U36" s="4" t="s">
        <v>56</v>
      </c>
      <c r="V36" s="4" t="s">
        <v>56</v>
      </c>
      <c r="W36" s="4" t="s">
        <v>56</v>
      </c>
      <c r="X36" s="7" t="s">
        <v>801</v>
      </c>
      <c r="Y36" s="4" t="s">
        <v>58</v>
      </c>
      <c r="Z36" s="4" t="s">
        <v>58</v>
      </c>
      <c r="AA36" s="4" t="s">
        <v>58</v>
      </c>
      <c r="AB36" s="4" t="s">
        <v>58</v>
      </c>
      <c r="AC36" s="4" t="s">
        <v>58</v>
      </c>
      <c r="AD36" s="4" t="s">
        <v>58</v>
      </c>
      <c r="AE36" s="7" t="s">
        <v>802</v>
      </c>
      <c r="AF36" s="4" t="s">
        <v>83</v>
      </c>
      <c r="AG36" s="4" t="s">
        <v>83</v>
      </c>
      <c r="AH36" s="4" t="s">
        <v>83</v>
      </c>
      <c r="AI36" s="4" t="s">
        <v>83</v>
      </c>
      <c r="AJ36" s="4" t="s">
        <v>803</v>
      </c>
      <c r="AK36" s="4" t="s">
        <v>804</v>
      </c>
      <c r="AL36" s="4">
        <v>1</v>
      </c>
      <c r="AM36" s="4" t="s">
        <v>805</v>
      </c>
      <c r="AN36" s="4">
        <v>1</v>
      </c>
      <c r="AO36" s="4" t="s">
        <v>805</v>
      </c>
      <c r="AP36" s="4">
        <v>1</v>
      </c>
      <c r="AQ36" s="4" t="s">
        <v>806</v>
      </c>
      <c r="AR36" s="4">
        <v>1</v>
      </c>
      <c r="AS36" s="4" t="s">
        <v>807</v>
      </c>
      <c r="AT36" s="4"/>
      <c r="AU36" s="4"/>
      <c r="AV36" s="4"/>
      <c r="AW36" s="4"/>
      <c r="AX36" s="4"/>
      <c r="AY36" s="4"/>
    </row>
    <row r="37" spans="1:51" ht="409.6" thickBot="1" x14ac:dyDescent="0.3">
      <c r="A37" s="4" t="s">
        <v>2668</v>
      </c>
      <c r="B37" s="4" t="s">
        <v>940</v>
      </c>
      <c r="C37" s="4" t="s">
        <v>69</v>
      </c>
      <c r="D37" s="4" t="s">
        <v>70</v>
      </c>
      <c r="E37" s="4" t="s">
        <v>43</v>
      </c>
      <c r="F37" s="4" t="s">
        <v>291</v>
      </c>
      <c r="G37" s="4" t="s">
        <v>72</v>
      </c>
      <c r="H37" s="4" t="s">
        <v>46</v>
      </c>
      <c r="I37" s="4" t="s">
        <v>375</v>
      </c>
      <c r="J37" s="4" t="s">
        <v>292</v>
      </c>
      <c r="K37" s="4" t="s">
        <v>49</v>
      </c>
      <c r="L37" s="4" t="s">
        <v>50</v>
      </c>
      <c r="M37" s="4" t="s">
        <v>51</v>
      </c>
      <c r="N37" s="7" t="s">
        <v>941</v>
      </c>
      <c r="O37" s="7" t="s">
        <v>942</v>
      </c>
      <c r="P37" s="7" t="s">
        <v>943</v>
      </c>
      <c r="Q37" s="7" t="s">
        <v>944</v>
      </c>
      <c r="R37" s="4" t="s">
        <v>56</v>
      </c>
      <c r="S37" s="4" t="s">
        <v>58</v>
      </c>
      <c r="T37" s="4" t="s">
        <v>56</v>
      </c>
      <c r="U37" s="4" t="s">
        <v>58</v>
      </c>
      <c r="V37" s="4" t="s">
        <v>56</v>
      </c>
      <c r="W37" s="4" t="s">
        <v>58</v>
      </c>
      <c r="X37" s="7" t="s">
        <v>945</v>
      </c>
      <c r="Y37" s="4" t="s">
        <v>58</v>
      </c>
      <c r="Z37" s="4" t="s">
        <v>56</v>
      </c>
      <c r="AA37" s="4" t="s">
        <v>56</v>
      </c>
      <c r="AB37" s="4" t="s">
        <v>58</v>
      </c>
      <c r="AC37" s="4" t="s">
        <v>100</v>
      </c>
      <c r="AD37" s="4" t="s">
        <v>56</v>
      </c>
      <c r="AE37" s="7" t="s">
        <v>946</v>
      </c>
      <c r="AF37" s="4" t="s">
        <v>82</v>
      </c>
      <c r="AG37" s="4" t="s">
        <v>83</v>
      </c>
      <c r="AH37" s="4" t="s">
        <v>83</v>
      </c>
      <c r="AI37" s="4" t="s">
        <v>83</v>
      </c>
      <c r="AJ37" s="4" t="s">
        <v>947</v>
      </c>
      <c r="AK37" s="4" t="s">
        <v>948</v>
      </c>
      <c r="AL37" s="4">
        <v>12</v>
      </c>
      <c r="AM37" s="4" t="s">
        <v>949</v>
      </c>
      <c r="AN37" s="4">
        <v>5</v>
      </c>
      <c r="AO37" s="4" t="s">
        <v>950</v>
      </c>
      <c r="AP37" s="4">
        <v>2</v>
      </c>
      <c r="AQ37" s="4" t="s">
        <v>951</v>
      </c>
      <c r="AR37" s="4">
        <v>18</v>
      </c>
      <c r="AS37" s="4" t="s">
        <v>952</v>
      </c>
      <c r="AT37" s="4"/>
      <c r="AU37" s="4"/>
      <c r="AV37" s="4"/>
      <c r="AW37" s="4"/>
      <c r="AX37" s="4"/>
      <c r="AY37" s="4"/>
    </row>
    <row r="38" spans="1:51" ht="360.75" thickBot="1" x14ac:dyDescent="0.3">
      <c r="A38" s="4" t="s">
        <v>2657</v>
      </c>
      <c r="B38" s="4" t="s">
        <v>456</v>
      </c>
      <c r="C38" s="4" t="s">
        <v>91</v>
      </c>
      <c r="D38" s="4" t="s">
        <v>457</v>
      </c>
      <c r="E38" s="4" t="s">
        <v>43</v>
      </c>
      <c r="F38" s="4" t="s">
        <v>219</v>
      </c>
      <c r="G38" s="4" t="s">
        <v>72</v>
      </c>
      <c r="H38" s="4" t="s">
        <v>46</v>
      </c>
      <c r="I38" s="4" t="s">
        <v>46</v>
      </c>
      <c r="J38" s="4" t="s">
        <v>191</v>
      </c>
      <c r="K38" s="4" t="s">
        <v>94</v>
      </c>
      <c r="L38" s="4" t="s">
        <v>458</v>
      </c>
      <c r="M38" s="4" t="s">
        <v>95</v>
      </c>
      <c r="N38" s="7" t="s">
        <v>808</v>
      </c>
      <c r="O38" s="7" t="s">
        <v>809</v>
      </c>
      <c r="P38" s="7" t="s">
        <v>810</v>
      </c>
      <c r="Q38" s="7" t="s">
        <v>811</v>
      </c>
      <c r="R38" s="4" t="s">
        <v>58</v>
      </c>
      <c r="S38" s="4" t="s">
        <v>58</v>
      </c>
      <c r="T38" s="4" t="s">
        <v>58</v>
      </c>
      <c r="U38" s="4" t="s">
        <v>58</v>
      </c>
      <c r="V38" s="4" t="s">
        <v>58</v>
      </c>
      <c r="W38" s="4" t="s">
        <v>58</v>
      </c>
      <c r="X38" s="7" t="s">
        <v>812</v>
      </c>
      <c r="Y38" s="4" t="s">
        <v>58</v>
      </c>
      <c r="Z38" s="4" t="s">
        <v>58</v>
      </c>
      <c r="AA38" s="4" t="s">
        <v>58</v>
      </c>
      <c r="AB38" s="4" t="s">
        <v>58</v>
      </c>
      <c r="AC38" s="4" t="s">
        <v>58</v>
      </c>
      <c r="AD38" s="4" t="s">
        <v>58</v>
      </c>
      <c r="AE38" s="7" t="s">
        <v>813</v>
      </c>
      <c r="AF38" s="4" t="s">
        <v>83</v>
      </c>
      <c r="AG38" s="4" t="s">
        <v>83</v>
      </c>
      <c r="AH38" s="4" t="s">
        <v>83</v>
      </c>
      <c r="AI38" s="4" t="s">
        <v>83</v>
      </c>
      <c r="AJ38" s="4" t="s">
        <v>814</v>
      </c>
      <c r="AK38" s="4" t="s">
        <v>815</v>
      </c>
      <c r="AL38" s="4">
        <v>20</v>
      </c>
      <c r="AM38" s="4" t="s">
        <v>816</v>
      </c>
      <c r="AN38" s="4">
        <v>20</v>
      </c>
      <c r="AO38" s="4" t="s">
        <v>817</v>
      </c>
      <c r="AP38" s="4">
        <v>1</v>
      </c>
      <c r="AQ38" s="4" t="s">
        <v>818</v>
      </c>
      <c r="AR38" s="4">
        <v>20</v>
      </c>
      <c r="AS38" s="4" t="s">
        <v>819</v>
      </c>
      <c r="AT38" s="4"/>
      <c r="AU38" s="4"/>
      <c r="AV38" s="4"/>
      <c r="AW38" s="4"/>
      <c r="AX38" s="4"/>
      <c r="AY38" s="4"/>
    </row>
    <row r="39" spans="1:51" ht="409.6" thickBot="1" x14ac:dyDescent="0.3">
      <c r="A39" s="4" t="s">
        <v>2692</v>
      </c>
      <c r="B39" s="4" t="s">
        <v>373</v>
      </c>
      <c r="C39" s="4" t="s">
        <v>69</v>
      </c>
      <c r="D39" s="4" t="s">
        <v>1162</v>
      </c>
      <c r="E39" s="4" t="s">
        <v>93</v>
      </c>
      <c r="F39" s="4" t="s">
        <v>44</v>
      </c>
      <c r="G39" s="4" t="s">
        <v>45</v>
      </c>
      <c r="H39" s="4" t="s">
        <v>46</v>
      </c>
      <c r="I39" s="4" t="s">
        <v>47</v>
      </c>
      <c r="J39" s="4" t="s">
        <v>48</v>
      </c>
      <c r="K39" s="4" t="s">
        <v>74</v>
      </c>
      <c r="L39" s="4" t="s">
        <v>124</v>
      </c>
      <c r="M39" s="4" t="s">
        <v>51</v>
      </c>
      <c r="N39" s="7" t="s">
        <v>1163</v>
      </c>
      <c r="O39" s="7" t="s">
        <v>1164</v>
      </c>
      <c r="P39" s="7" t="s">
        <v>1165</v>
      </c>
      <c r="Q39" s="7" t="s">
        <v>1166</v>
      </c>
      <c r="R39" s="4" t="s">
        <v>56</v>
      </c>
      <c r="S39" s="4" t="s">
        <v>56</v>
      </c>
      <c r="T39" s="4" t="s">
        <v>57</v>
      </c>
      <c r="U39" s="4" t="s">
        <v>56</v>
      </c>
      <c r="V39" s="4" t="s">
        <v>56</v>
      </c>
      <c r="W39" s="4" t="s">
        <v>57</v>
      </c>
      <c r="X39" s="7" t="s">
        <v>1167</v>
      </c>
      <c r="Y39" s="4" t="s">
        <v>56</v>
      </c>
      <c r="Z39" s="4" t="s">
        <v>56</v>
      </c>
      <c r="AA39" s="4" t="s">
        <v>56</v>
      </c>
      <c r="AB39" s="4" t="s">
        <v>56</v>
      </c>
      <c r="AC39" s="4" t="s">
        <v>56</v>
      </c>
      <c r="AD39" s="4" t="s">
        <v>57</v>
      </c>
      <c r="AE39" s="7" t="s">
        <v>1168</v>
      </c>
      <c r="AF39" s="4" t="s">
        <v>82</v>
      </c>
      <c r="AG39" s="4" t="s">
        <v>83</v>
      </c>
      <c r="AH39" s="4" t="s">
        <v>82</v>
      </c>
      <c r="AI39" s="4" t="s">
        <v>83</v>
      </c>
      <c r="AJ39" s="4" t="s">
        <v>1169</v>
      </c>
      <c r="AK39" s="4" t="s">
        <v>1170</v>
      </c>
      <c r="AL39" s="4">
        <v>15</v>
      </c>
      <c r="AM39" s="4" t="s">
        <v>1171</v>
      </c>
      <c r="AN39" s="4">
        <v>10</v>
      </c>
      <c r="AO39" s="4" t="s">
        <v>1172</v>
      </c>
      <c r="AP39" s="4">
        <v>13</v>
      </c>
      <c r="AQ39" s="4" t="s">
        <v>1173</v>
      </c>
      <c r="AR39" s="4">
        <v>10</v>
      </c>
      <c r="AS39" s="4" t="s">
        <v>1174</v>
      </c>
      <c r="AT39" s="4"/>
      <c r="AU39" s="4"/>
      <c r="AV39" s="4"/>
      <c r="AW39" s="4"/>
      <c r="AX39" s="4"/>
      <c r="AY39" s="4"/>
    </row>
    <row r="40" spans="1:51" ht="165.75" thickBot="1" x14ac:dyDescent="0.3">
      <c r="A40" s="4" t="s">
        <v>2681</v>
      </c>
      <c r="B40" s="4" t="s">
        <v>1068</v>
      </c>
      <c r="C40" s="4" t="s">
        <v>137</v>
      </c>
      <c r="D40" s="4" t="s">
        <v>1069</v>
      </c>
      <c r="E40" s="4" t="s">
        <v>43</v>
      </c>
      <c r="F40" s="4" t="s">
        <v>219</v>
      </c>
      <c r="G40" s="4" t="s">
        <v>72</v>
      </c>
      <c r="H40" s="4" t="s">
        <v>46</v>
      </c>
      <c r="I40" s="4" t="s">
        <v>46</v>
      </c>
      <c r="J40" s="4" t="s">
        <v>191</v>
      </c>
      <c r="K40" s="4" t="s">
        <v>204</v>
      </c>
      <c r="L40" s="4" t="s">
        <v>458</v>
      </c>
      <c r="M40" s="4" t="s">
        <v>51</v>
      </c>
      <c r="N40" s="7" t="s">
        <v>1070</v>
      </c>
      <c r="O40" s="7" t="s">
        <v>1071</v>
      </c>
      <c r="P40" s="7" t="s">
        <v>1072</v>
      </c>
      <c r="Q40" s="7" t="s">
        <v>1073</v>
      </c>
      <c r="R40" s="4" t="s">
        <v>58</v>
      </c>
      <c r="S40" s="4" t="s">
        <v>56</v>
      </c>
      <c r="T40" s="4" t="s">
        <v>58</v>
      </c>
      <c r="U40" s="4" t="s">
        <v>58</v>
      </c>
      <c r="V40" s="4" t="s">
        <v>58</v>
      </c>
      <c r="W40" s="4" t="s">
        <v>58</v>
      </c>
      <c r="X40" s="7" t="s">
        <v>1074</v>
      </c>
      <c r="Y40" s="4" t="s">
        <v>58</v>
      </c>
      <c r="Z40" s="4" t="s">
        <v>56</v>
      </c>
      <c r="AA40" s="4" t="s">
        <v>58</v>
      </c>
      <c r="AB40" s="4" t="s">
        <v>58</v>
      </c>
      <c r="AC40" s="4" t="s">
        <v>58</v>
      </c>
      <c r="AD40" s="4" t="s">
        <v>58</v>
      </c>
      <c r="AE40" s="7" t="s">
        <v>1075</v>
      </c>
      <c r="AF40" s="4" t="s">
        <v>82</v>
      </c>
      <c r="AG40" s="4" t="s">
        <v>83</v>
      </c>
      <c r="AH40" s="4" t="s">
        <v>83</v>
      </c>
      <c r="AI40" s="4" t="s">
        <v>83</v>
      </c>
      <c r="AJ40" s="4" t="s">
        <v>1076</v>
      </c>
      <c r="AK40" s="4" t="s">
        <v>1077</v>
      </c>
      <c r="AL40" s="4">
        <v>1</v>
      </c>
      <c r="AM40" s="4" t="s">
        <v>1078</v>
      </c>
      <c r="AN40" s="4">
        <v>20</v>
      </c>
      <c r="AO40" s="4" t="s">
        <v>1079</v>
      </c>
      <c r="AP40" s="4">
        <v>1</v>
      </c>
      <c r="AQ40" s="4" t="s">
        <v>1080</v>
      </c>
      <c r="AR40" s="4">
        <v>20</v>
      </c>
      <c r="AS40" s="4" t="s">
        <v>1081</v>
      </c>
      <c r="AT40" s="4"/>
      <c r="AU40" s="4"/>
      <c r="AV40" s="4"/>
      <c r="AW40" s="4"/>
      <c r="AX40" s="4"/>
      <c r="AY40" s="4"/>
    </row>
    <row r="41" spans="1:51" ht="409.6" thickBot="1" x14ac:dyDescent="0.3">
      <c r="A41" s="4" t="s">
        <v>2658</v>
      </c>
      <c r="B41" s="4" t="s">
        <v>820</v>
      </c>
      <c r="C41" s="4" t="s">
        <v>69</v>
      </c>
      <c r="D41" s="4" t="s">
        <v>821</v>
      </c>
      <c r="E41" s="4" t="s">
        <v>93</v>
      </c>
      <c r="F41" s="4" t="s">
        <v>71</v>
      </c>
      <c r="G41" s="4" t="s">
        <v>72</v>
      </c>
      <c r="H41" s="4" t="s">
        <v>47</v>
      </c>
      <c r="I41" s="4" t="s">
        <v>375</v>
      </c>
      <c r="J41" s="4" t="s">
        <v>292</v>
      </c>
      <c r="K41" s="4" t="s">
        <v>204</v>
      </c>
      <c r="L41" s="4" t="s">
        <v>263</v>
      </c>
      <c r="M41" s="4" t="s">
        <v>51</v>
      </c>
      <c r="N41" s="7" t="s">
        <v>822</v>
      </c>
      <c r="O41" s="7" t="s">
        <v>823</v>
      </c>
      <c r="P41" s="7" t="s">
        <v>824</v>
      </c>
      <c r="Q41" s="7" t="s">
        <v>825</v>
      </c>
      <c r="R41" s="4" t="s">
        <v>56</v>
      </c>
      <c r="S41" s="4" t="s">
        <v>56</v>
      </c>
      <c r="T41" s="4" t="s">
        <v>57</v>
      </c>
      <c r="U41" s="4" t="s">
        <v>56</v>
      </c>
      <c r="V41" s="4" t="s">
        <v>57</v>
      </c>
      <c r="W41" s="4" t="s">
        <v>56</v>
      </c>
      <c r="X41" s="7" t="s">
        <v>826</v>
      </c>
      <c r="Y41" s="4" t="s">
        <v>57</v>
      </c>
      <c r="Z41" s="4" t="s">
        <v>56</v>
      </c>
      <c r="AA41" s="4" t="s">
        <v>57</v>
      </c>
      <c r="AB41" s="4" t="s">
        <v>56</v>
      </c>
      <c r="AC41" s="4" t="s">
        <v>57</v>
      </c>
      <c r="AD41" s="4" t="s">
        <v>56</v>
      </c>
      <c r="AE41" s="7" t="s">
        <v>827</v>
      </c>
      <c r="AF41" s="4" t="s">
        <v>82</v>
      </c>
      <c r="AG41" s="4" t="s">
        <v>83</v>
      </c>
      <c r="AH41" s="4" t="s">
        <v>82</v>
      </c>
      <c r="AI41" s="4" t="s">
        <v>61</v>
      </c>
      <c r="AJ41" s="4" t="s">
        <v>828</v>
      </c>
      <c r="AK41" s="4" t="s">
        <v>829</v>
      </c>
      <c r="AL41" s="4">
        <v>12</v>
      </c>
      <c r="AM41" s="4" t="s">
        <v>830</v>
      </c>
      <c r="AN41" s="4">
        <v>10</v>
      </c>
      <c r="AO41" s="4" t="s">
        <v>831</v>
      </c>
      <c r="AP41" s="4">
        <v>1</v>
      </c>
      <c r="AQ41" s="4" t="s">
        <v>832</v>
      </c>
      <c r="AR41" s="4">
        <v>15</v>
      </c>
      <c r="AS41" s="4" t="s">
        <v>833</v>
      </c>
      <c r="AT41" s="4"/>
      <c r="AU41" s="4"/>
      <c r="AV41" s="4"/>
      <c r="AW41" s="4"/>
      <c r="AX41" s="4"/>
      <c r="AY41" s="4"/>
    </row>
    <row r="42" spans="1:51" ht="255.75" thickBot="1" x14ac:dyDescent="0.3">
      <c r="A42" s="4" t="s">
        <v>2700</v>
      </c>
      <c r="B42" s="4" t="s">
        <v>1244</v>
      </c>
      <c r="C42" s="4" t="s">
        <v>69</v>
      </c>
      <c r="D42" s="4" t="s">
        <v>1245</v>
      </c>
      <c r="E42" s="4" t="s">
        <v>93</v>
      </c>
      <c r="F42" s="4" t="s">
        <v>44</v>
      </c>
      <c r="G42" s="4" t="s">
        <v>72</v>
      </c>
      <c r="H42" s="4" t="s">
        <v>46</v>
      </c>
      <c r="I42" s="4" t="s">
        <v>46</v>
      </c>
      <c r="J42" s="4" t="s">
        <v>73</v>
      </c>
      <c r="K42" s="4" t="s">
        <v>74</v>
      </c>
      <c r="L42" s="4" t="s">
        <v>458</v>
      </c>
      <c r="M42" s="4" t="s">
        <v>51</v>
      </c>
      <c r="N42" s="7" t="s">
        <v>1246</v>
      </c>
      <c r="O42" s="7" t="s">
        <v>1247</v>
      </c>
      <c r="P42" s="7" t="s">
        <v>1248</v>
      </c>
      <c r="Q42" s="7" t="s">
        <v>1249</v>
      </c>
      <c r="R42" s="4" t="s">
        <v>56</v>
      </c>
      <c r="S42" s="4" t="s">
        <v>58</v>
      </c>
      <c r="T42" s="4" t="s">
        <v>56</v>
      </c>
      <c r="U42" s="4" t="s">
        <v>57</v>
      </c>
      <c r="V42" s="4" t="s">
        <v>56</v>
      </c>
      <c r="W42" s="4" t="s">
        <v>56</v>
      </c>
      <c r="X42" s="7" t="s">
        <v>1250</v>
      </c>
      <c r="Y42" s="4" t="s">
        <v>56</v>
      </c>
      <c r="Z42" s="4" t="s">
        <v>58</v>
      </c>
      <c r="AA42" s="4" t="s">
        <v>56</v>
      </c>
      <c r="AB42" s="4" t="s">
        <v>58</v>
      </c>
      <c r="AC42" s="4" t="s">
        <v>57</v>
      </c>
      <c r="AD42" s="4" t="s">
        <v>56</v>
      </c>
      <c r="AE42" s="7" t="s">
        <v>757</v>
      </c>
      <c r="AF42" s="4" t="s">
        <v>83</v>
      </c>
      <c r="AG42" s="4" t="s">
        <v>82</v>
      </c>
      <c r="AH42" s="4" t="s">
        <v>82</v>
      </c>
      <c r="AI42" s="4" t="s">
        <v>83</v>
      </c>
      <c r="AJ42" s="4" t="s">
        <v>1251</v>
      </c>
      <c r="AK42" s="4" t="s">
        <v>85</v>
      </c>
      <c r="AL42" s="4">
        <v>1</v>
      </c>
      <c r="AM42" s="4" t="s">
        <v>1252</v>
      </c>
      <c r="AN42" s="4">
        <v>20</v>
      </c>
      <c r="AO42" s="4" t="s">
        <v>1253</v>
      </c>
      <c r="AP42" s="4">
        <v>1</v>
      </c>
      <c r="AQ42" s="4" t="s">
        <v>1254</v>
      </c>
      <c r="AR42" s="4">
        <v>20</v>
      </c>
      <c r="AS42" s="4" t="s">
        <v>1255</v>
      </c>
      <c r="AT42" s="4"/>
      <c r="AU42" s="4"/>
      <c r="AV42" s="4"/>
      <c r="AW42" s="4"/>
      <c r="AX42" s="4"/>
      <c r="AY42" s="4"/>
    </row>
    <row r="43" spans="1:51" ht="390.75" thickBot="1" x14ac:dyDescent="0.3">
      <c r="A43" s="4" t="s">
        <v>2705</v>
      </c>
      <c r="B43" s="4" t="s">
        <v>1300</v>
      </c>
      <c r="C43" s="4" t="s">
        <v>122</v>
      </c>
      <c r="D43" s="4" t="s">
        <v>152</v>
      </c>
      <c r="E43" s="4" t="s">
        <v>43</v>
      </c>
      <c r="F43" s="4" t="s">
        <v>219</v>
      </c>
      <c r="G43" s="4" t="s">
        <v>45</v>
      </c>
      <c r="H43" s="4" t="s">
        <v>46</v>
      </c>
      <c r="I43" s="4" t="s">
        <v>46</v>
      </c>
      <c r="J43" s="4" t="s">
        <v>48</v>
      </c>
      <c r="K43" s="4" t="s">
        <v>204</v>
      </c>
      <c r="L43" s="4" t="s">
        <v>75</v>
      </c>
      <c r="M43" s="4" t="s">
        <v>51</v>
      </c>
      <c r="N43" s="7" t="s">
        <v>1301</v>
      </c>
      <c r="O43" s="7" t="s">
        <v>1302</v>
      </c>
      <c r="P43" s="7" t="s">
        <v>1303</v>
      </c>
      <c r="Q43" s="7" t="s">
        <v>1304</v>
      </c>
      <c r="R43" s="4" t="s">
        <v>56</v>
      </c>
      <c r="S43" s="4" t="s">
        <v>56</v>
      </c>
      <c r="T43" s="4" t="s">
        <v>56</v>
      </c>
      <c r="U43" s="4" t="s">
        <v>56</v>
      </c>
      <c r="V43" s="4" t="s">
        <v>56</v>
      </c>
      <c r="W43" s="4" t="s">
        <v>56</v>
      </c>
      <c r="X43" s="7" t="s">
        <v>1305</v>
      </c>
      <c r="Y43" s="4" t="s">
        <v>56</v>
      </c>
      <c r="Z43" s="4" t="s">
        <v>56</v>
      </c>
      <c r="AA43" s="4" t="s">
        <v>56</v>
      </c>
      <c r="AB43" s="4" t="s">
        <v>56</v>
      </c>
      <c r="AC43" s="4" t="s">
        <v>56</v>
      </c>
      <c r="AD43" s="4" t="s">
        <v>56</v>
      </c>
      <c r="AE43" s="7" t="s">
        <v>1306</v>
      </c>
      <c r="AF43" s="4" t="s">
        <v>82</v>
      </c>
      <c r="AG43" s="4" t="s">
        <v>82</v>
      </c>
      <c r="AH43" s="4" t="s">
        <v>83</v>
      </c>
      <c r="AI43" s="4" t="s">
        <v>82</v>
      </c>
      <c r="AJ43" s="4" t="s">
        <v>1307</v>
      </c>
      <c r="AK43" s="4" t="s">
        <v>1308</v>
      </c>
      <c r="AL43" s="4">
        <v>12</v>
      </c>
      <c r="AM43" s="4" t="s">
        <v>1309</v>
      </c>
      <c r="AN43" s="4">
        <v>15</v>
      </c>
      <c r="AO43" s="4" t="s">
        <v>1310</v>
      </c>
      <c r="AP43" s="4">
        <v>16</v>
      </c>
      <c r="AQ43" s="4" t="s">
        <v>1311</v>
      </c>
      <c r="AR43" s="4">
        <v>16</v>
      </c>
      <c r="AS43" s="4" t="s">
        <v>1312</v>
      </c>
      <c r="AT43" s="4"/>
      <c r="AU43" s="4"/>
      <c r="AV43" s="4"/>
      <c r="AW43" s="4"/>
      <c r="AX43" s="4"/>
      <c r="AY43" s="4"/>
    </row>
    <row r="44" spans="1:51" ht="409.6" thickBot="1" x14ac:dyDescent="0.3">
      <c r="A44" s="4" t="s">
        <v>2669</v>
      </c>
      <c r="B44" s="4" t="s">
        <v>953</v>
      </c>
      <c r="C44" s="4" t="s">
        <v>954</v>
      </c>
      <c r="D44" s="4" t="s">
        <v>262</v>
      </c>
      <c r="E44" s="4" t="s">
        <v>93</v>
      </c>
      <c r="F44" s="4" t="s">
        <v>513</v>
      </c>
      <c r="G44" s="4" t="s">
        <v>72</v>
      </c>
      <c r="H44" s="4" t="s">
        <v>46</v>
      </c>
      <c r="I44" s="4" t="s">
        <v>375</v>
      </c>
      <c r="J44" s="4" t="s">
        <v>261</v>
      </c>
      <c r="K44" s="4" t="s">
        <v>262</v>
      </c>
      <c r="L44" s="4" t="s">
        <v>263</v>
      </c>
      <c r="M44" s="4" t="s">
        <v>262</v>
      </c>
      <c r="N44" s="7" t="s">
        <v>955</v>
      </c>
      <c r="O44" s="7" t="s">
        <v>956</v>
      </c>
      <c r="P44" s="7" t="s">
        <v>957</v>
      </c>
      <c r="Q44" s="7" t="s">
        <v>958</v>
      </c>
      <c r="R44" s="4" t="s">
        <v>56</v>
      </c>
      <c r="S44" s="4" t="s">
        <v>56</v>
      </c>
      <c r="T44" s="4" t="s">
        <v>57</v>
      </c>
      <c r="U44" s="4" t="s">
        <v>56</v>
      </c>
      <c r="V44" s="4" t="s">
        <v>57</v>
      </c>
      <c r="W44" s="4" t="s">
        <v>56</v>
      </c>
      <c r="X44" s="7" t="s">
        <v>959</v>
      </c>
      <c r="Y44" s="4" t="s">
        <v>56</v>
      </c>
      <c r="Z44" s="4" t="s">
        <v>56</v>
      </c>
      <c r="AA44" s="4" t="s">
        <v>56</v>
      </c>
      <c r="AB44" s="4" t="s">
        <v>56</v>
      </c>
      <c r="AC44" s="4" t="s">
        <v>56</v>
      </c>
      <c r="AD44" s="4" t="s">
        <v>56</v>
      </c>
      <c r="AE44" s="7" t="s">
        <v>960</v>
      </c>
      <c r="AF44" s="4" t="s">
        <v>82</v>
      </c>
      <c r="AG44" s="4" t="s">
        <v>61</v>
      </c>
      <c r="AH44" s="4" t="s">
        <v>83</v>
      </c>
      <c r="AI44" s="4" t="s">
        <v>82</v>
      </c>
      <c r="AJ44" s="4" t="s">
        <v>961</v>
      </c>
      <c r="AK44" s="4" t="s">
        <v>962</v>
      </c>
      <c r="AL44" s="4">
        <v>10</v>
      </c>
      <c r="AM44" s="4" t="s">
        <v>963</v>
      </c>
      <c r="AN44" s="4">
        <v>15</v>
      </c>
      <c r="AO44" s="4" t="s">
        <v>964</v>
      </c>
      <c r="AP44" s="4">
        <v>5</v>
      </c>
      <c r="AQ44" s="4" t="s">
        <v>965</v>
      </c>
      <c r="AR44" s="4">
        <v>12</v>
      </c>
      <c r="AS44" s="4" t="s">
        <v>966</v>
      </c>
      <c r="AT44" s="4"/>
      <c r="AU44" s="4"/>
      <c r="AV44" s="4"/>
      <c r="AW44" s="4"/>
      <c r="AX44" s="4"/>
      <c r="AY44" s="4"/>
    </row>
    <row r="45" spans="1:51" ht="409.6" thickBot="1" x14ac:dyDescent="0.3">
      <c r="A45" s="4" t="s">
        <v>2667</v>
      </c>
      <c r="B45" s="4" t="s">
        <v>926</v>
      </c>
      <c r="C45" s="4" t="s">
        <v>91</v>
      </c>
      <c r="D45" s="4" t="s">
        <v>927</v>
      </c>
      <c r="E45" s="4" t="s">
        <v>93</v>
      </c>
      <c r="F45" s="4" t="s">
        <v>513</v>
      </c>
      <c r="G45" s="4" t="s">
        <v>72</v>
      </c>
      <c r="H45" s="4" t="s">
        <v>46</v>
      </c>
      <c r="I45" s="4" t="s">
        <v>47</v>
      </c>
      <c r="J45" s="4" t="s">
        <v>292</v>
      </c>
      <c r="K45" s="4" t="s">
        <v>94</v>
      </c>
      <c r="L45" s="4" t="s">
        <v>124</v>
      </c>
      <c r="M45" s="4" t="s">
        <v>51</v>
      </c>
      <c r="N45" s="7" t="s">
        <v>928</v>
      </c>
      <c r="O45" s="7" t="s">
        <v>929</v>
      </c>
      <c r="P45" s="7" t="s">
        <v>930</v>
      </c>
      <c r="Q45" s="7" t="s">
        <v>931</v>
      </c>
      <c r="R45" s="4" t="s">
        <v>56</v>
      </c>
      <c r="S45" s="4" t="s">
        <v>58</v>
      </c>
      <c r="T45" s="4" t="s">
        <v>58</v>
      </c>
      <c r="U45" s="4" t="s">
        <v>56</v>
      </c>
      <c r="V45" s="4" t="s">
        <v>58</v>
      </c>
      <c r="W45" s="4" t="s">
        <v>58</v>
      </c>
      <c r="X45" s="7" t="s">
        <v>932</v>
      </c>
      <c r="Y45" s="4" t="s">
        <v>56</v>
      </c>
      <c r="Z45" s="4" t="s">
        <v>56</v>
      </c>
      <c r="AA45" s="4" t="s">
        <v>56</v>
      </c>
      <c r="AB45" s="4" t="s">
        <v>58</v>
      </c>
      <c r="AC45" s="4" t="s">
        <v>56</v>
      </c>
      <c r="AD45" s="4" t="s">
        <v>56</v>
      </c>
      <c r="AE45" s="7" t="s">
        <v>933</v>
      </c>
      <c r="AF45" s="4" t="s">
        <v>82</v>
      </c>
      <c r="AG45" s="4" t="s">
        <v>83</v>
      </c>
      <c r="AH45" s="4" t="s">
        <v>83</v>
      </c>
      <c r="AI45" s="4" t="s">
        <v>83</v>
      </c>
      <c r="AJ45" s="4" t="s">
        <v>934</v>
      </c>
      <c r="AK45" s="4" t="s">
        <v>935</v>
      </c>
      <c r="AL45" s="4">
        <v>10</v>
      </c>
      <c r="AM45" s="4" t="s">
        <v>936</v>
      </c>
      <c r="AN45" s="4">
        <v>10</v>
      </c>
      <c r="AO45" s="4" t="s">
        <v>937</v>
      </c>
      <c r="AP45" s="4">
        <v>1</v>
      </c>
      <c r="AQ45" s="4" t="s">
        <v>938</v>
      </c>
      <c r="AR45" s="4">
        <v>12</v>
      </c>
      <c r="AS45" s="4" t="s">
        <v>939</v>
      </c>
      <c r="AT45" s="4"/>
      <c r="AU45" s="4"/>
      <c r="AV45" s="4"/>
      <c r="AW45" s="4"/>
      <c r="AX45" s="4"/>
      <c r="AY45" s="4"/>
    </row>
    <row r="46" spans="1:51" ht="409.6" thickBot="1" x14ac:dyDescent="0.3">
      <c r="A46" s="4" t="s">
        <v>2671</v>
      </c>
      <c r="B46" s="4" t="s">
        <v>259</v>
      </c>
      <c r="C46" s="4" t="s">
        <v>69</v>
      </c>
      <c r="D46" s="4" t="s">
        <v>260</v>
      </c>
      <c r="E46" s="4" t="s">
        <v>43</v>
      </c>
      <c r="F46" s="4" t="s">
        <v>44</v>
      </c>
      <c r="G46" s="4" t="s">
        <v>72</v>
      </c>
      <c r="H46" s="4" t="s">
        <v>46</v>
      </c>
      <c r="I46" s="4" t="s">
        <v>375</v>
      </c>
      <c r="J46" s="4" t="s">
        <v>261</v>
      </c>
      <c r="K46" s="4" t="s">
        <v>301</v>
      </c>
      <c r="L46" s="4" t="s">
        <v>263</v>
      </c>
      <c r="M46" s="4" t="s">
        <v>301</v>
      </c>
      <c r="N46" s="7" t="s">
        <v>977</v>
      </c>
      <c r="O46" s="7" t="s">
        <v>978</v>
      </c>
      <c r="P46" s="7" t="s">
        <v>979</v>
      </c>
      <c r="Q46" s="7" t="s">
        <v>979</v>
      </c>
      <c r="R46" s="4" t="s">
        <v>58</v>
      </c>
      <c r="S46" s="4" t="s">
        <v>58</v>
      </c>
      <c r="T46" s="4" t="s">
        <v>58</v>
      </c>
      <c r="U46" s="4" t="s">
        <v>58</v>
      </c>
      <c r="V46" s="4" t="s">
        <v>58</v>
      </c>
      <c r="W46" s="4" t="s">
        <v>58</v>
      </c>
      <c r="X46" s="7" t="s">
        <v>980</v>
      </c>
      <c r="Y46" s="4" t="s">
        <v>58</v>
      </c>
      <c r="Z46" s="4" t="s">
        <v>58</v>
      </c>
      <c r="AA46" s="4" t="s">
        <v>58</v>
      </c>
      <c r="AB46" s="4" t="s">
        <v>58</v>
      </c>
      <c r="AC46" s="4" t="s">
        <v>58</v>
      </c>
      <c r="AD46" s="4" t="s">
        <v>58</v>
      </c>
      <c r="AE46" s="7" t="s">
        <v>981</v>
      </c>
      <c r="AF46" s="4" t="s">
        <v>82</v>
      </c>
      <c r="AG46" s="4" t="s">
        <v>82</v>
      </c>
      <c r="AH46" s="4" t="s">
        <v>82</v>
      </c>
      <c r="AI46" s="4" t="s">
        <v>82</v>
      </c>
      <c r="AJ46" s="4" t="s">
        <v>982</v>
      </c>
      <c r="AK46" s="4" t="s">
        <v>983</v>
      </c>
      <c r="AL46" s="4">
        <v>5</v>
      </c>
      <c r="AM46" s="4" t="s">
        <v>984</v>
      </c>
      <c r="AN46" s="4">
        <v>5</v>
      </c>
      <c r="AO46" s="4" t="s">
        <v>985</v>
      </c>
      <c r="AP46" s="4">
        <v>1</v>
      </c>
      <c r="AQ46" s="4" t="s">
        <v>986</v>
      </c>
      <c r="AR46" s="4">
        <v>10</v>
      </c>
      <c r="AS46" s="4" t="s">
        <v>987</v>
      </c>
      <c r="AT46" s="4"/>
      <c r="AU46" s="4"/>
      <c r="AV46" s="4"/>
      <c r="AW46" s="4"/>
      <c r="AX46" s="4"/>
      <c r="AY46" s="4"/>
    </row>
    <row r="47" spans="1:51" ht="409.6" thickBot="1" x14ac:dyDescent="0.3">
      <c r="A47" s="4" t="s">
        <v>2661</v>
      </c>
      <c r="B47" s="4" t="s">
        <v>860</v>
      </c>
      <c r="C47" s="4" t="s">
        <v>526</v>
      </c>
      <c r="D47" s="4" t="s">
        <v>861</v>
      </c>
      <c r="E47" s="4" t="s">
        <v>93</v>
      </c>
      <c r="F47" s="4" t="s">
        <v>528</v>
      </c>
      <c r="G47" s="4" t="s">
        <v>72</v>
      </c>
      <c r="H47" s="4" t="s">
        <v>46</v>
      </c>
      <c r="I47" s="4" t="s">
        <v>46</v>
      </c>
      <c r="J47" s="4" t="s">
        <v>292</v>
      </c>
      <c r="K47" s="4" t="s">
        <v>94</v>
      </c>
      <c r="L47" s="4" t="s">
        <v>50</v>
      </c>
      <c r="M47" s="4" t="s">
        <v>51</v>
      </c>
      <c r="N47" s="7" t="s">
        <v>862</v>
      </c>
      <c r="O47" s="7" t="s">
        <v>863</v>
      </c>
      <c r="P47" s="7" t="s">
        <v>864</v>
      </c>
      <c r="Q47" s="7" t="s">
        <v>865</v>
      </c>
      <c r="R47" s="4" t="s">
        <v>56</v>
      </c>
      <c r="S47" s="4" t="s">
        <v>58</v>
      </c>
      <c r="T47" s="4" t="s">
        <v>56</v>
      </c>
      <c r="U47" s="4" t="s">
        <v>58</v>
      </c>
      <c r="V47" s="4" t="s">
        <v>56</v>
      </c>
      <c r="W47" s="4" t="s">
        <v>58</v>
      </c>
      <c r="X47" s="7" t="s">
        <v>866</v>
      </c>
      <c r="Y47" s="4" t="s">
        <v>58</v>
      </c>
      <c r="Z47" s="4" t="s">
        <v>56</v>
      </c>
      <c r="AA47" s="4" t="s">
        <v>56</v>
      </c>
      <c r="AB47" s="4" t="s">
        <v>58</v>
      </c>
      <c r="AC47" s="4" t="s">
        <v>56</v>
      </c>
      <c r="AD47" s="4" t="s">
        <v>58</v>
      </c>
      <c r="AE47" s="7" t="s">
        <v>867</v>
      </c>
      <c r="AF47" s="4" t="s">
        <v>83</v>
      </c>
      <c r="AG47" s="4" t="s">
        <v>83</v>
      </c>
      <c r="AH47" s="4" t="s">
        <v>83</v>
      </c>
      <c r="AI47" s="4" t="s">
        <v>83</v>
      </c>
      <c r="AJ47" s="4" t="s">
        <v>868</v>
      </c>
      <c r="AK47" s="4" t="s">
        <v>869</v>
      </c>
      <c r="AL47" s="4">
        <v>15</v>
      </c>
      <c r="AM47" s="4" t="s">
        <v>870</v>
      </c>
      <c r="AN47" s="4">
        <v>15</v>
      </c>
      <c r="AO47" s="4" t="s">
        <v>871</v>
      </c>
      <c r="AP47" s="4">
        <v>5</v>
      </c>
      <c r="AQ47" s="4" t="s">
        <v>872</v>
      </c>
      <c r="AR47" s="4">
        <v>15</v>
      </c>
      <c r="AS47" s="4" t="s">
        <v>873</v>
      </c>
      <c r="AT47" s="4"/>
      <c r="AU47" s="4"/>
      <c r="AV47" s="4"/>
      <c r="AW47" s="4"/>
      <c r="AX47" s="4"/>
      <c r="AY47" s="4"/>
    </row>
    <row r="48" spans="1:51" ht="409.6" thickBot="1" x14ac:dyDescent="0.3">
      <c r="A48" s="4" t="s">
        <v>2678</v>
      </c>
      <c r="B48" s="4" t="s">
        <v>1053</v>
      </c>
      <c r="C48" s="4" t="s">
        <v>69</v>
      </c>
      <c r="D48" s="4" t="s">
        <v>1054</v>
      </c>
      <c r="E48" s="4" t="s">
        <v>93</v>
      </c>
      <c r="F48" s="4" t="s">
        <v>291</v>
      </c>
      <c r="G48" s="4" t="s">
        <v>72</v>
      </c>
      <c r="H48" s="4" t="s">
        <v>46</v>
      </c>
      <c r="I48" s="4" t="s">
        <v>46</v>
      </c>
      <c r="J48" s="4" t="s">
        <v>73</v>
      </c>
      <c r="K48" s="4" t="s">
        <v>74</v>
      </c>
      <c r="L48" s="4" t="s">
        <v>458</v>
      </c>
      <c r="M48" s="4" t="s">
        <v>51</v>
      </c>
      <c r="N48" s="7" t="s">
        <v>1055</v>
      </c>
      <c r="O48" s="7" t="s">
        <v>1056</v>
      </c>
      <c r="P48" s="7" t="s">
        <v>1057</v>
      </c>
      <c r="Q48" s="7" t="s">
        <v>1058</v>
      </c>
      <c r="R48" s="4" t="s">
        <v>56</v>
      </c>
      <c r="S48" s="4" t="s">
        <v>58</v>
      </c>
      <c r="T48" s="4" t="s">
        <v>56</v>
      </c>
      <c r="U48" s="4" t="s">
        <v>57</v>
      </c>
      <c r="V48" s="4" t="s">
        <v>56</v>
      </c>
      <c r="W48" s="4" t="s">
        <v>56</v>
      </c>
      <c r="X48" s="7" t="s">
        <v>1059</v>
      </c>
      <c r="Y48" s="4" t="s">
        <v>57</v>
      </c>
      <c r="Z48" s="4" t="s">
        <v>58</v>
      </c>
      <c r="AA48" s="4" t="s">
        <v>56</v>
      </c>
      <c r="AB48" s="4" t="s">
        <v>56</v>
      </c>
      <c r="AC48" s="4" t="s">
        <v>58</v>
      </c>
      <c r="AD48" s="4" t="s">
        <v>56</v>
      </c>
      <c r="AE48" s="7" t="s">
        <v>1060</v>
      </c>
      <c r="AF48" s="4" t="s">
        <v>82</v>
      </c>
      <c r="AG48" s="4" t="s">
        <v>83</v>
      </c>
      <c r="AH48" s="4" t="s">
        <v>82</v>
      </c>
      <c r="AI48" s="4" t="s">
        <v>61</v>
      </c>
      <c r="AJ48" s="4" t="s">
        <v>1061</v>
      </c>
      <c r="AK48" s="4" t="s">
        <v>1062</v>
      </c>
      <c r="AL48" s="4">
        <v>15</v>
      </c>
      <c r="AM48" s="4" t="s">
        <v>1063</v>
      </c>
      <c r="AN48" s="4">
        <v>18</v>
      </c>
      <c r="AO48" s="4" t="s">
        <v>1063</v>
      </c>
      <c r="AP48" s="4">
        <v>1</v>
      </c>
      <c r="AQ48" s="4" t="s">
        <v>549</v>
      </c>
      <c r="AR48" s="4">
        <v>18</v>
      </c>
      <c r="AS48" s="4" t="s">
        <v>1064</v>
      </c>
      <c r="AT48" s="4"/>
      <c r="AU48" s="4"/>
      <c r="AV48" s="4"/>
      <c r="AW48" s="4"/>
      <c r="AX48" s="4"/>
      <c r="AY48" s="4"/>
    </row>
    <row r="49" spans="1:51" ht="270.75" thickBot="1" x14ac:dyDescent="0.3">
      <c r="A49" s="4" t="s">
        <v>2675</v>
      </c>
      <c r="B49" s="4" t="s">
        <v>1013</v>
      </c>
      <c r="C49" s="4" t="s">
        <v>1014</v>
      </c>
      <c r="D49" s="4" t="s">
        <v>1015</v>
      </c>
      <c r="E49" s="4" t="s">
        <v>93</v>
      </c>
      <c r="F49" s="4" t="s">
        <v>219</v>
      </c>
      <c r="G49" s="4" t="s">
        <v>72</v>
      </c>
      <c r="H49" s="4" t="s">
        <v>165</v>
      </c>
      <c r="I49" s="4" t="s">
        <v>375</v>
      </c>
      <c r="J49" s="4" t="s">
        <v>292</v>
      </c>
      <c r="K49" s="4" t="s">
        <v>204</v>
      </c>
      <c r="L49" s="4" t="s">
        <v>263</v>
      </c>
      <c r="M49" s="4" t="s">
        <v>180</v>
      </c>
      <c r="N49" s="7" t="s">
        <v>1016</v>
      </c>
      <c r="O49" s="7" t="s">
        <v>1017</v>
      </c>
      <c r="P49" s="7" t="s">
        <v>1018</v>
      </c>
      <c r="Q49" s="7" t="s">
        <v>1019</v>
      </c>
      <c r="R49" s="4" t="s">
        <v>56</v>
      </c>
      <c r="S49" s="4" t="s">
        <v>58</v>
      </c>
      <c r="T49" s="4" t="s">
        <v>56</v>
      </c>
      <c r="U49" s="4" t="s">
        <v>56</v>
      </c>
      <c r="V49" s="4" t="s">
        <v>57</v>
      </c>
      <c r="W49" s="4" t="s">
        <v>56</v>
      </c>
      <c r="X49" s="7" t="s">
        <v>1020</v>
      </c>
      <c r="Y49" s="4" t="s">
        <v>56</v>
      </c>
      <c r="Z49" s="4" t="s">
        <v>56</v>
      </c>
      <c r="AA49" s="4" t="s">
        <v>56</v>
      </c>
      <c r="AB49" s="4" t="s">
        <v>56</v>
      </c>
      <c r="AC49" s="4" t="s">
        <v>57</v>
      </c>
      <c r="AD49" s="4" t="s">
        <v>56</v>
      </c>
      <c r="AE49" s="7" t="s">
        <v>1021</v>
      </c>
      <c r="AF49" s="4" t="s">
        <v>61</v>
      </c>
      <c r="AG49" s="4" t="s">
        <v>57</v>
      </c>
      <c r="AH49" s="4" t="s">
        <v>61</v>
      </c>
      <c r="AI49" s="4" t="s">
        <v>82</v>
      </c>
      <c r="AJ49" s="4" t="s">
        <v>1022</v>
      </c>
      <c r="AK49" s="4" t="s">
        <v>1023</v>
      </c>
      <c r="AL49" s="4">
        <v>9</v>
      </c>
      <c r="AM49" s="4" t="s">
        <v>1024</v>
      </c>
      <c r="AN49" s="4">
        <v>6</v>
      </c>
      <c r="AO49" s="4" t="s">
        <v>1025</v>
      </c>
      <c r="AP49" s="4">
        <v>5</v>
      </c>
      <c r="AQ49" s="4" t="s">
        <v>1026</v>
      </c>
      <c r="AR49" s="4">
        <v>5</v>
      </c>
      <c r="AS49" s="4" t="s">
        <v>1027</v>
      </c>
      <c r="AT49" s="4"/>
      <c r="AU49" s="4"/>
      <c r="AV49" s="4"/>
      <c r="AW49" s="4"/>
      <c r="AX49" s="4"/>
      <c r="AY49" s="4"/>
    </row>
    <row r="50" spans="1:51" ht="165.75" thickBot="1" x14ac:dyDescent="0.3">
      <c r="A50" s="4" t="s">
        <v>2710</v>
      </c>
      <c r="B50" s="4" t="s">
        <v>681</v>
      </c>
      <c r="C50" s="4" t="s">
        <v>1365</v>
      </c>
      <c r="D50" s="4" t="s">
        <v>1366</v>
      </c>
      <c r="E50" s="4" t="s">
        <v>43</v>
      </c>
      <c r="F50" s="4" t="s">
        <v>219</v>
      </c>
      <c r="G50" s="4" t="s">
        <v>72</v>
      </c>
      <c r="H50" s="4" t="s">
        <v>46</v>
      </c>
      <c r="I50" s="4" t="s">
        <v>46</v>
      </c>
      <c r="J50" s="4" t="s">
        <v>292</v>
      </c>
      <c r="K50" s="4" t="s">
        <v>204</v>
      </c>
      <c r="L50" s="4" t="s">
        <v>50</v>
      </c>
      <c r="M50" s="4" t="s">
        <v>180</v>
      </c>
      <c r="N50" s="7" t="s">
        <v>1367</v>
      </c>
      <c r="O50" s="7" t="s">
        <v>1368</v>
      </c>
      <c r="P50" s="7" t="s">
        <v>1369</v>
      </c>
      <c r="Q50" s="7" t="s">
        <v>1370</v>
      </c>
      <c r="R50" s="4" t="s">
        <v>56</v>
      </c>
      <c r="S50" s="4" t="s">
        <v>58</v>
      </c>
      <c r="T50" s="4" t="s">
        <v>58</v>
      </c>
      <c r="U50" s="4" t="s">
        <v>58</v>
      </c>
      <c r="V50" s="4" t="s">
        <v>58</v>
      </c>
      <c r="W50" s="4" t="s">
        <v>58</v>
      </c>
      <c r="X50" s="7" t="s">
        <v>1371</v>
      </c>
      <c r="Y50" s="4" t="s">
        <v>56</v>
      </c>
      <c r="Z50" s="4" t="s">
        <v>56</v>
      </c>
      <c r="AA50" s="4" t="s">
        <v>56</v>
      </c>
      <c r="AB50" s="4" t="s">
        <v>58</v>
      </c>
      <c r="AC50" s="4" t="s">
        <v>58</v>
      </c>
      <c r="AD50" s="4" t="s">
        <v>56</v>
      </c>
      <c r="AE50" s="7" t="s">
        <v>1372</v>
      </c>
      <c r="AF50" s="4" t="s">
        <v>82</v>
      </c>
      <c r="AG50" s="4" t="s">
        <v>83</v>
      </c>
      <c r="AH50" s="4" t="s">
        <v>82</v>
      </c>
      <c r="AI50" s="4" t="s">
        <v>82</v>
      </c>
      <c r="AJ50" s="4" t="s">
        <v>1373</v>
      </c>
      <c r="AK50" s="4" t="s">
        <v>1374</v>
      </c>
      <c r="AL50" s="4">
        <v>8</v>
      </c>
      <c r="AM50" s="4" t="s">
        <v>1375</v>
      </c>
      <c r="AN50" s="4">
        <v>7</v>
      </c>
      <c r="AO50" s="4" t="s">
        <v>1376</v>
      </c>
      <c r="AP50" s="4">
        <v>1</v>
      </c>
      <c r="AQ50" s="4" t="s">
        <v>1377</v>
      </c>
      <c r="AR50" s="4">
        <v>1</v>
      </c>
      <c r="AS50" s="4" t="s">
        <v>1378</v>
      </c>
      <c r="AT50" s="4"/>
      <c r="AU50" s="4"/>
      <c r="AV50" s="4"/>
      <c r="AW50" s="4"/>
      <c r="AX50" s="4"/>
      <c r="AY50" s="4"/>
    </row>
    <row r="51" spans="1:51" ht="409.6" thickBot="1" x14ac:dyDescent="0.3">
      <c r="A51" s="4" t="s">
        <v>2694</v>
      </c>
      <c r="B51" s="4" t="s">
        <v>1178</v>
      </c>
      <c r="C51" s="4" t="s">
        <v>69</v>
      </c>
      <c r="D51" s="4" t="s">
        <v>1179</v>
      </c>
      <c r="E51" s="4" t="s">
        <v>43</v>
      </c>
      <c r="F51" s="4" t="s">
        <v>513</v>
      </c>
      <c r="G51" s="4" t="s">
        <v>45</v>
      </c>
      <c r="H51" s="4" t="s">
        <v>46</v>
      </c>
      <c r="I51" s="4" t="s">
        <v>47</v>
      </c>
      <c r="J51" s="4" t="s">
        <v>292</v>
      </c>
      <c r="K51" s="4" t="s">
        <v>49</v>
      </c>
      <c r="L51" s="4" t="s">
        <v>124</v>
      </c>
      <c r="M51" s="4" t="s">
        <v>293</v>
      </c>
      <c r="N51" s="7" t="s">
        <v>1180</v>
      </c>
      <c r="O51" s="7" t="s">
        <v>1181</v>
      </c>
      <c r="P51" s="7" t="s">
        <v>1182</v>
      </c>
      <c r="Q51" s="7" t="s">
        <v>1183</v>
      </c>
      <c r="R51" s="4" t="s">
        <v>58</v>
      </c>
      <c r="S51" s="4" t="s">
        <v>56</v>
      </c>
      <c r="T51" s="4" t="s">
        <v>56</v>
      </c>
      <c r="U51" s="4" t="s">
        <v>56</v>
      </c>
      <c r="V51" s="4" t="s">
        <v>58</v>
      </c>
      <c r="W51" s="4" t="s">
        <v>56</v>
      </c>
      <c r="X51" s="7" t="s">
        <v>1184</v>
      </c>
      <c r="Y51" s="4" t="s">
        <v>56</v>
      </c>
      <c r="Z51" s="4" t="s">
        <v>56</v>
      </c>
      <c r="AA51" s="4" t="s">
        <v>56</v>
      </c>
      <c r="AB51" s="4" t="s">
        <v>57</v>
      </c>
      <c r="AC51" s="4" t="s">
        <v>56</v>
      </c>
      <c r="AD51" s="4" t="s">
        <v>56</v>
      </c>
      <c r="AE51" s="7" t="s">
        <v>1185</v>
      </c>
      <c r="AF51" s="4" t="s">
        <v>83</v>
      </c>
      <c r="AG51" s="4" t="s">
        <v>83</v>
      </c>
      <c r="AH51" s="4" t="s">
        <v>83</v>
      </c>
      <c r="AI51" s="4" t="s">
        <v>83</v>
      </c>
      <c r="AJ51" s="4" t="s">
        <v>1186</v>
      </c>
      <c r="AK51" s="4" t="s">
        <v>1187</v>
      </c>
      <c r="AL51" s="4">
        <v>12</v>
      </c>
      <c r="AM51" s="4" t="s">
        <v>1188</v>
      </c>
      <c r="AN51" s="4">
        <v>10</v>
      </c>
      <c r="AO51" s="4" t="s">
        <v>1189</v>
      </c>
      <c r="AP51" s="4">
        <v>8</v>
      </c>
      <c r="AQ51" s="4" t="s">
        <v>1190</v>
      </c>
      <c r="AR51" s="4">
        <v>15</v>
      </c>
      <c r="AS51" s="4" t="s">
        <v>1191</v>
      </c>
      <c r="AT51" s="4"/>
      <c r="AU51" s="4"/>
      <c r="AV51" s="4"/>
      <c r="AW51" s="4"/>
      <c r="AX51" s="4"/>
      <c r="AY51" s="4"/>
    </row>
    <row r="52" spans="1:51" ht="135.75" thickBot="1" x14ac:dyDescent="0.3">
      <c r="A52" s="4" t="s">
        <v>2670</v>
      </c>
      <c r="B52" s="4" t="s">
        <v>388</v>
      </c>
      <c r="C52" s="4" t="s">
        <v>389</v>
      </c>
      <c r="D52" s="4" t="s">
        <v>967</v>
      </c>
      <c r="E52" s="4" t="s">
        <v>43</v>
      </c>
      <c r="F52" s="4" t="s">
        <v>291</v>
      </c>
      <c r="G52" s="4" t="s">
        <v>72</v>
      </c>
      <c r="H52" s="4" t="s">
        <v>375</v>
      </c>
      <c r="I52" s="4" t="s">
        <v>375</v>
      </c>
      <c r="J52" s="4" t="s">
        <v>73</v>
      </c>
      <c r="K52" s="4" t="s">
        <v>49</v>
      </c>
      <c r="L52" s="4" t="s">
        <v>124</v>
      </c>
      <c r="M52" s="4" t="s">
        <v>112</v>
      </c>
      <c r="N52" s="7" t="s">
        <v>968</v>
      </c>
      <c r="O52" s="7" t="s">
        <v>969</v>
      </c>
      <c r="P52" s="7" t="s">
        <v>970</v>
      </c>
      <c r="Q52" s="7" t="s">
        <v>971</v>
      </c>
      <c r="R52" s="4" t="s">
        <v>56</v>
      </c>
      <c r="S52" s="4" t="s">
        <v>57</v>
      </c>
      <c r="T52" s="4" t="s">
        <v>58</v>
      </c>
      <c r="U52" s="4" t="s">
        <v>56</v>
      </c>
      <c r="V52" s="4" t="s">
        <v>57</v>
      </c>
      <c r="W52" s="4" t="s">
        <v>56</v>
      </c>
      <c r="X52" s="7" t="s">
        <v>972</v>
      </c>
      <c r="Y52" s="4" t="s">
        <v>57</v>
      </c>
      <c r="Z52" s="4" t="s">
        <v>56</v>
      </c>
      <c r="AA52" s="4" t="s">
        <v>57</v>
      </c>
      <c r="AB52" s="4" t="s">
        <v>58</v>
      </c>
      <c r="AC52" s="4" t="s">
        <v>56</v>
      </c>
      <c r="AD52" s="4" t="s">
        <v>57</v>
      </c>
      <c r="AE52" s="7" t="s">
        <v>973</v>
      </c>
      <c r="AF52" s="4" t="s">
        <v>82</v>
      </c>
      <c r="AG52" s="4" t="s">
        <v>61</v>
      </c>
      <c r="AH52" s="4" t="s">
        <v>83</v>
      </c>
      <c r="AI52" s="4" t="s">
        <v>61</v>
      </c>
      <c r="AJ52" s="4" t="s">
        <v>974</v>
      </c>
      <c r="AK52" s="4" t="s">
        <v>975</v>
      </c>
      <c r="AL52" s="4">
        <v>12</v>
      </c>
      <c r="AM52" s="4" t="s">
        <v>976</v>
      </c>
      <c r="AN52" s="4">
        <v>12</v>
      </c>
      <c r="AO52" s="4" t="s">
        <v>976</v>
      </c>
      <c r="AP52" s="4">
        <v>12</v>
      </c>
      <c r="AQ52" s="4" t="s">
        <v>976</v>
      </c>
      <c r="AR52" s="4">
        <v>12</v>
      </c>
      <c r="AS52" s="4" t="s">
        <v>976</v>
      </c>
      <c r="AT52" s="4"/>
      <c r="AU52" s="4"/>
      <c r="AV52" s="4"/>
      <c r="AW52" s="4"/>
      <c r="AX52" s="4"/>
      <c r="AY52" s="4"/>
    </row>
    <row r="53" spans="1:51" ht="409.6" thickBot="1" x14ac:dyDescent="0.3">
      <c r="A53" s="4" t="s">
        <v>2665</v>
      </c>
      <c r="B53" s="4" t="s">
        <v>901</v>
      </c>
      <c r="C53" s="4" t="s">
        <v>69</v>
      </c>
      <c r="D53" s="4" t="s">
        <v>668</v>
      </c>
      <c r="E53" s="4" t="s">
        <v>93</v>
      </c>
      <c r="F53" s="4" t="s">
        <v>513</v>
      </c>
      <c r="G53" s="4" t="s">
        <v>72</v>
      </c>
      <c r="H53" s="4" t="s">
        <v>46</v>
      </c>
      <c r="I53" s="4" t="s">
        <v>375</v>
      </c>
      <c r="J53" s="4" t="s">
        <v>292</v>
      </c>
      <c r="K53" s="4" t="s">
        <v>94</v>
      </c>
      <c r="L53" s="4" t="s">
        <v>50</v>
      </c>
      <c r="M53" s="4" t="s">
        <v>51</v>
      </c>
      <c r="N53" s="7" t="s">
        <v>902</v>
      </c>
      <c r="O53" s="7" t="s">
        <v>903</v>
      </c>
      <c r="P53" s="7" t="s">
        <v>904</v>
      </c>
      <c r="Q53" s="7" t="s">
        <v>905</v>
      </c>
      <c r="R53" s="4" t="s">
        <v>56</v>
      </c>
      <c r="S53" s="4" t="s">
        <v>56</v>
      </c>
      <c r="T53" s="4" t="s">
        <v>58</v>
      </c>
      <c r="U53" s="4" t="s">
        <v>58</v>
      </c>
      <c r="V53" s="4" t="s">
        <v>56</v>
      </c>
      <c r="W53" s="4" t="s">
        <v>58</v>
      </c>
      <c r="X53" s="7" t="s">
        <v>906</v>
      </c>
      <c r="Y53" s="4" t="s">
        <v>56</v>
      </c>
      <c r="Z53" s="4" t="s">
        <v>58</v>
      </c>
      <c r="AA53" s="4" t="s">
        <v>56</v>
      </c>
      <c r="AB53" s="4" t="s">
        <v>56</v>
      </c>
      <c r="AC53" s="4" t="s">
        <v>56</v>
      </c>
      <c r="AD53" s="4" t="s">
        <v>58</v>
      </c>
      <c r="AE53" s="7" t="s">
        <v>907</v>
      </c>
      <c r="AF53" s="4" t="s">
        <v>57</v>
      </c>
      <c r="AG53" s="4" t="s">
        <v>82</v>
      </c>
      <c r="AH53" s="4" t="s">
        <v>82</v>
      </c>
      <c r="AI53" s="4" t="s">
        <v>82</v>
      </c>
      <c r="AJ53" s="4" t="s">
        <v>908</v>
      </c>
      <c r="AK53" s="4" t="s">
        <v>909</v>
      </c>
      <c r="AL53" s="4">
        <v>3</v>
      </c>
      <c r="AM53" s="4" t="s">
        <v>910</v>
      </c>
      <c r="AN53" s="4">
        <v>1</v>
      </c>
      <c r="AO53" s="4" t="s">
        <v>911</v>
      </c>
      <c r="AP53" s="4">
        <v>5</v>
      </c>
      <c r="AQ53" s="4" t="s">
        <v>912</v>
      </c>
      <c r="AR53" s="4">
        <v>5</v>
      </c>
      <c r="AS53" s="4" t="s">
        <v>913</v>
      </c>
      <c r="AT53" s="4"/>
      <c r="AU53" s="4"/>
      <c r="AV53" s="4"/>
      <c r="AW53" s="4"/>
      <c r="AX53" s="4"/>
      <c r="AY53" s="4"/>
    </row>
    <row r="54" spans="1:51" ht="409.6" thickBot="1" x14ac:dyDescent="0.3">
      <c r="A54" s="4" t="s">
        <v>2662</v>
      </c>
      <c r="B54" s="4" t="s">
        <v>306</v>
      </c>
      <c r="C54" s="4" t="s">
        <v>69</v>
      </c>
      <c r="D54" s="4" t="s">
        <v>307</v>
      </c>
      <c r="E54" s="4" t="s">
        <v>43</v>
      </c>
      <c r="F54" s="4" t="s">
        <v>219</v>
      </c>
      <c r="G54" s="4" t="s">
        <v>72</v>
      </c>
      <c r="H54" s="4" t="s">
        <v>46</v>
      </c>
      <c r="I54" s="4" t="s">
        <v>46</v>
      </c>
      <c r="J54" s="4" t="s">
        <v>48</v>
      </c>
      <c r="K54" s="4" t="s">
        <v>74</v>
      </c>
      <c r="L54" s="4" t="s">
        <v>75</v>
      </c>
      <c r="M54" s="4" t="s">
        <v>51</v>
      </c>
      <c r="N54" s="7" t="s">
        <v>874</v>
      </c>
      <c r="O54" s="7" t="s">
        <v>875</v>
      </c>
      <c r="P54" s="7" t="s">
        <v>876</v>
      </c>
      <c r="Q54" s="7" t="s">
        <v>877</v>
      </c>
      <c r="R54" s="4" t="s">
        <v>56</v>
      </c>
      <c r="S54" s="4" t="s">
        <v>58</v>
      </c>
      <c r="T54" s="4" t="s">
        <v>56</v>
      </c>
      <c r="U54" s="4" t="s">
        <v>56</v>
      </c>
      <c r="V54" s="4" t="s">
        <v>58</v>
      </c>
      <c r="W54" s="4" t="s">
        <v>56</v>
      </c>
      <c r="X54" s="7" t="s">
        <v>878</v>
      </c>
      <c r="Y54" s="4" t="s">
        <v>56</v>
      </c>
      <c r="Z54" s="4" t="s">
        <v>58</v>
      </c>
      <c r="AA54" s="4" t="s">
        <v>56</v>
      </c>
      <c r="AB54" s="4" t="s">
        <v>56</v>
      </c>
      <c r="AC54" s="4" t="s">
        <v>58</v>
      </c>
      <c r="AD54" s="4" t="s">
        <v>56</v>
      </c>
      <c r="AE54" s="7" t="s">
        <v>879</v>
      </c>
      <c r="AF54" s="4" t="s">
        <v>82</v>
      </c>
      <c r="AG54" s="4" t="s">
        <v>83</v>
      </c>
      <c r="AH54" s="4" t="s">
        <v>82</v>
      </c>
      <c r="AI54" s="4" t="s">
        <v>82</v>
      </c>
      <c r="AJ54" s="4" t="s">
        <v>880</v>
      </c>
      <c r="AK54" s="4" t="s">
        <v>881</v>
      </c>
      <c r="AL54" s="4">
        <v>6</v>
      </c>
      <c r="AM54" s="4" t="s">
        <v>882</v>
      </c>
      <c r="AN54" s="4">
        <v>5</v>
      </c>
      <c r="AO54" s="4" t="s">
        <v>883</v>
      </c>
      <c r="AP54" s="4">
        <v>1</v>
      </c>
      <c r="AQ54" s="4" t="s">
        <v>884</v>
      </c>
      <c r="AR54" s="4">
        <v>18</v>
      </c>
      <c r="AS54" s="4" t="s">
        <v>885</v>
      </c>
      <c r="AT54" s="4"/>
      <c r="AU54" s="4"/>
      <c r="AV54" s="4"/>
      <c r="AW54" s="4"/>
      <c r="AX54" s="4"/>
      <c r="AY54" s="4"/>
    </row>
    <row r="55" spans="1:51" ht="409.6" thickBot="1" x14ac:dyDescent="0.3">
      <c r="A55" s="4" t="s">
        <v>2666</v>
      </c>
      <c r="B55" s="4" t="s">
        <v>320</v>
      </c>
      <c r="C55" s="4" t="s">
        <v>69</v>
      </c>
      <c r="D55" s="4" t="s">
        <v>321</v>
      </c>
      <c r="E55" s="4" t="s">
        <v>93</v>
      </c>
      <c r="F55" s="4" t="s">
        <v>44</v>
      </c>
      <c r="G55" s="4" t="s">
        <v>72</v>
      </c>
      <c r="H55" s="4" t="s">
        <v>46</v>
      </c>
      <c r="I55" s="4" t="s">
        <v>46</v>
      </c>
      <c r="J55" s="4" t="s">
        <v>48</v>
      </c>
      <c r="K55" s="4" t="s">
        <v>49</v>
      </c>
      <c r="L55" s="4" t="s">
        <v>75</v>
      </c>
      <c r="M55" s="4" t="s">
        <v>180</v>
      </c>
      <c r="N55" s="7" t="s">
        <v>914</v>
      </c>
      <c r="O55" s="7" t="s">
        <v>915</v>
      </c>
      <c r="P55" s="7" t="s">
        <v>916</v>
      </c>
      <c r="Q55" s="7" t="s">
        <v>917</v>
      </c>
      <c r="R55" s="4" t="s">
        <v>58</v>
      </c>
      <c r="S55" s="4" t="s">
        <v>56</v>
      </c>
      <c r="T55" s="4" t="s">
        <v>56</v>
      </c>
      <c r="U55" s="4" t="s">
        <v>58</v>
      </c>
      <c r="V55" s="4" t="s">
        <v>56</v>
      </c>
      <c r="W55" s="4" t="s">
        <v>56</v>
      </c>
      <c r="X55" s="7" t="s">
        <v>918</v>
      </c>
      <c r="Y55" s="4" t="s">
        <v>56</v>
      </c>
      <c r="Z55" s="4" t="s">
        <v>56</v>
      </c>
      <c r="AA55" s="4" t="s">
        <v>58</v>
      </c>
      <c r="AB55" s="4" t="s">
        <v>56</v>
      </c>
      <c r="AC55" s="4" t="s">
        <v>56</v>
      </c>
      <c r="AD55" s="4" t="s">
        <v>56</v>
      </c>
      <c r="AE55" s="7" t="s">
        <v>919</v>
      </c>
      <c r="AF55" s="4" t="s">
        <v>82</v>
      </c>
      <c r="AG55" s="4" t="s">
        <v>83</v>
      </c>
      <c r="AH55" s="4" t="s">
        <v>82</v>
      </c>
      <c r="AI55" s="4" t="s">
        <v>82</v>
      </c>
      <c r="AJ55" s="4" t="s">
        <v>920</v>
      </c>
      <c r="AK55" s="4" t="s">
        <v>921</v>
      </c>
      <c r="AL55" s="4">
        <v>5</v>
      </c>
      <c r="AM55" s="4" t="s">
        <v>922</v>
      </c>
      <c r="AN55" s="4">
        <v>7</v>
      </c>
      <c r="AO55" s="4" t="s">
        <v>923</v>
      </c>
      <c r="AP55" s="4">
        <v>2</v>
      </c>
      <c r="AQ55" s="4" t="s">
        <v>924</v>
      </c>
      <c r="AR55" s="4">
        <v>16</v>
      </c>
      <c r="AS55" s="4" t="s">
        <v>925</v>
      </c>
      <c r="AT55" s="4"/>
      <c r="AU55" s="4"/>
      <c r="AV55" s="4"/>
      <c r="AW55" s="4"/>
      <c r="AX55" s="4"/>
      <c r="AY55" s="4"/>
    </row>
    <row r="56" spans="1:51" ht="409.6" thickBot="1" x14ac:dyDescent="0.3">
      <c r="A56" s="4" t="s">
        <v>2712</v>
      </c>
      <c r="B56" s="4" t="s">
        <v>121</v>
      </c>
      <c r="C56" s="4" t="s">
        <v>69</v>
      </c>
      <c r="D56" s="4" t="s">
        <v>123</v>
      </c>
      <c r="E56" s="4" t="s">
        <v>93</v>
      </c>
      <c r="F56" s="4" t="s">
        <v>71</v>
      </c>
      <c r="G56" s="4" t="s">
        <v>45</v>
      </c>
      <c r="H56" s="4" t="s">
        <v>46</v>
      </c>
      <c r="I56" s="4" t="s">
        <v>47</v>
      </c>
      <c r="J56" s="4" t="s">
        <v>48</v>
      </c>
      <c r="K56" s="4" t="s">
        <v>49</v>
      </c>
      <c r="L56" s="4" t="s">
        <v>124</v>
      </c>
      <c r="M56" s="4" t="s">
        <v>112</v>
      </c>
      <c r="N56" s="7" t="s">
        <v>1392</v>
      </c>
      <c r="O56" s="7" t="s">
        <v>1393</v>
      </c>
      <c r="P56" s="7" t="s">
        <v>1394</v>
      </c>
      <c r="Q56" s="7" t="s">
        <v>1395</v>
      </c>
      <c r="R56" s="4" t="s">
        <v>56</v>
      </c>
      <c r="S56" s="4" t="s">
        <v>57</v>
      </c>
      <c r="T56" s="4" t="s">
        <v>100</v>
      </c>
      <c r="U56" s="4" t="s">
        <v>57</v>
      </c>
      <c r="V56" s="4" t="s">
        <v>56</v>
      </c>
      <c r="W56" s="4" t="s">
        <v>56</v>
      </c>
      <c r="X56" s="7" t="s">
        <v>1396</v>
      </c>
      <c r="Y56" s="4" t="s">
        <v>58</v>
      </c>
      <c r="Z56" s="4" t="s">
        <v>56</v>
      </c>
      <c r="AA56" s="4" t="s">
        <v>57</v>
      </c>
      <c r="AB56" s="4" t="s">
        <v>56</v>
      </c>
      <c r="AC56" s="4" t="s">
        <v>58</v>
      </c>
      <c r="AD56" s="4" t="s">
        <v>56</v>
      </c>
      <c r="AE56" s="7" t="s">
        <v>1397</v>
      </c>
      <c r="AF56" s="4" t="s">
        <v>82</v>
      </c>
      <c r="AG56" s="4" t="s">
        <v>83</v>
      </c>
      <c r="AH56" s="4" t="s">
        <v>82</v>
      </c>
      <c r="AI56" s="4" t="s">
        <v>61</v>
      </c>
      <c r="AJ56" s="4" t="s">
        <v>1398</v>
      </c>
      <c r="AK56" s="4" t="s">
        <v>85</v>
      </c>
      <c r="AL56" s="4">
        <v>15</v>
      </c>
      <c r="AM56" s="4" t="s">
        <v>1399</v>
      </c>
      <c r="AN56" s="4">
        <v>18</v>
      </c>
      <c r="AO56" s="4" t="s">
        <v>1400</v>
      </c>
      <c r="AP56" s="4">
        <v>2</v>
      </c>
      <c r="AQ56" s="4" t="s">
        <v>134</v>
      </c>
      <c r="AR56" s="4">
        <v>19</v>
      </c>
      <c r="AS56" s="4" t="s">
        <v>1401</v>
      </c>
      <c r="AT56" s="4"/>
      <c r="AU56" s="4"/>
      <c r="AV56" s="4"/>
      <c r="AW56" s="4"/>
      <c r="AX56" s="4"/>
      <c r="AY56" s="4"/>
    </row>
    <row r="57" spans="1:51" ht="409.6" thickBot="1" x14ac:dyDescent="0.3">
      <c r="A57" s="4" t="s">
        <v>2709</v>
      </c>
      <c r="B57" s="4" t="s">
        <v>1352</v>
      </c>
      <c r="C57" s="4" t="s">
        <v>122</v>
      </c>
      <c r="D57" s="4" t="s">
        <v>152</v>
      </c>
      <c r="E57" s="4" t="s">
        <v>43</v>
      </c>
      <c r="F57" s="4" t="s">
        <v>219</v>
      </c>
      <c r="G57" s="4" t="s">
        <v>72</v>
      </c>
      <c r="H57" s="4" t="s">
        <v>46</v>
      </c>
      <c r="I57" s="4" t="s">
        <v>46</v>
      </c>
      <c r="J57" s="4" t="s">
        <v>292</v>
      </c>
      <c r="K57" s="4" t="s">
        <v>204</v>
      </c>
      <c r="L57" s="4" t="s">
        <v>50</v>
      </c>
      <c r="M57" s="4" t="s">
        <v>51</v>
      </c>
      <c r="N57" s="7" t="s">
        <v>1353</v>
      </c>
      <c r="O57" s="7" t="s">
        <v>1354</v>
      </c>
      <c r="P57" s="7" t="s">
        <v>1355</v>
      </c>
      <c r="Q57" s="7" t="s">
        <v>1356</v>
      </c>
      <c r="R57" s="4" t="s">
        <v>58</v>
      </c>
      <c r="S57" s="4" t="s">
        <v>58</v>
      </c>
      <c r="T57" s="4" t="s">
        <v>58</v>
      </c>
      <c r="U57" s="4" t="s">
        <v>58</v>
      </c>
      <c r="V57" s="4" t="s">
        <v>56</v>
      </c>
      <c r="W57" s="4" t="s">
        <v>58</v>
      </c>
      <c r="X57" s="7" t="s">
        <v>1357</v>
      </c>
      <c r="Y57" s="4" t="s">
        <v>56</v>
      </c>
      <c r="Z57" s="4" t="s">
        <v>58</v>
      </c>
      <c r="AA57" s="4" t="s">
        <v>58</v>
      </c>
      <c r="AB57" s="4" t="s">
        <v>58</v>
      </c>
      <c r="AC57" s="4" t="s">
        <v>58</v>
      </c>
      <c r="AD57" s="4" t="s">
        <v>58</v>
      </c>
      <c r="AE57" s="7" t="s">
        <v>1358</v>
      </c>
      <c r="AF57" s="4" t="s">
        <v>82</v>
      </c>
      <c r="AG57" s="4" t="s">
        <v>83</v>
      </c>
      <c r="AH57" s="4" t="s">
        <v>82</v>
      </c>
      <c r="AI57" s="4" t="s">
        <v>82</v>
      </c>
      <c r="AJ57" s="4" t="s">
        <v>1359</v>
      </c>
      <c r="AK57" s="4" t="s">
        <v>1360</v>
      </c>
      <c r="AL57" s="4">
        <v>12</v>
      </c>
      <c r="AM57" s="4" t="s">
        <v>1361</v>
      </c>
      <c r="AN57" s="4">
        <v>8</v>
      </c>
      <c r="AO57" s="4" t="s">
        <v>1362</v>
      </c>
      <c r="AP57" s="4">
        <v>1</v>
      </c>
      <c r="AQ57" s="4" t="s">
        <v>1363</v>
      </c>
      <c r="AR57" s="4">
        <v>18</v>
      </c>
      <c r="AS57" s="4" t="s">
        <v>1364</v>
      </c>
      <c r="AT57" s="4"/>
      <c r="AU57" s="4"/>
      <c r="AV57" s="4"/>
      <c r="AW57" s="4"/>
      <c r="AX57" s="4"/>
      <c r="AY57" s="4"/>
    </row>
    <row r="58" spans="1:51" ht="120.75" thickBot="1" x14ac:dyDescent="0.3">
      <c r="A58" s="4" t="s">
        <v>2698</v>
      </c>
      <c r="B58" s="4" t="s">
        <v>276</v>
      </c>
      <c r="C58" s="4" t="s">
        <v>69</v>
      </c>
      <c r="D58" s="4" t="s">
        <v>70</v>
      </c>
      <c r="E58" s="4" t="s">
        <v>43</v>
      </c>
      <c r="F58" s="4" t="s">
        <v>219</v>
      </c>
      <c r="G58" s="4" t="s">
        <v>45</v>
      </c>
      <c r="H58" s="4" t="s">
        <v>46</v>
      </c>
      <c r="I58" s="4" t="s">
        <v>47</v>
      </c>
      <c r="J58" s="4" t="s">
        <v>73</v>
      </c>
      <c r="K58" s="4" t="s">
        <v>74</v>
      </c>
      <c r="L58" s="4" t="s">
        <v>75</v>
      </c>
      <c r="M58" s="4" t="s">
        <v>51</v>
      </c>
      <c r="N58" s="7" t="s">
        <v>1220</v>
      </c>
      <c r="O58" s="7" t="s">
        <v>1221</v>
      </c>
      <c r="P58" s="7" t="s">
        <v>1222</v>
      </c>
      <c r="Q58" s="7" t="s">
        <v>1223</v>
      </c>
      <c r="R58" s="4" t="s">
        <v>58</v>
      </c>
      <c r="S58" s="4" t="s">
        <v>58</v>
      </c>
      <c r="T58" s="4" t="s">
        <v>58</v>
      </c>
      <c r="U58" s="4" t="s">
        <v>58</v>
      </c>
      <c r="V58" s="4" t="s">
        <v>58</v>
      </c>
      <c r="W58" s="4" t="s">
        <v>58</v>
      </c>
      <c r="X58" s="7" t="s">
        <v>1224</v>
      </c>
      <c r="Y58" s="4" t="s">
        <v>58</v>
      </c>
      <c r="Z58" s="4" t="s">
        <v>58</v>
      </c>
      <c r="AA58" s="4" t="s">
        <v>58</v>
      </c>
      <c r="AB58" s="4" t="s">
        <v>58</v>
      </c>
      <c r="AC58" s="4" t="s">
        <v>58</v>
      </c>
      <c r="AD58" s="4" t="s">
        <v>58</v>
      </c>
      <c r="AE58" s="7" t="s">
        <v>1225</v>
      </c>
      <c r="AF58" s="4" t="s">
        <v>82</v>
      </c>
      <c r="AG58" s="4" t="s">
        <v>83</v>
      </c>
      <c r="AH58" s="4" t="s">
        <v>83</v>
      </c>
      <c r="AI58" s="4" t="s">
        <v>82</v>
      </c>
      <c r="AJ58" s="4" t="s">
        <v>1226</v>
      </c>
      <c r="AK58" s="4" t="s">
        <v>549</v>
      </c>
      <c r="AL58" s="4">
        <v>15</v>
      </c>
      <c r="AM58" s="4" t="s">
        <v>1227</v>
      </c>
      <c r="AN58" s="4">
        <v>20</v>
      </c>
      <c r="AO58" s="4" t="s">
        <v>1228</v>
      </c>
      <c r="AP58" s="4">
        <v>1</v>
      </c>
      <c r="AQ58" s="4" t="s">
        <v>1229</v>
      </c>
      <c r="AR58" s="4">
        <v>20</v>
      </c>
      <c r="AS58" s="4" t="s">
        <v>1230</v>
      </c>
      <c r="AT58" s="4"/>
      <c r="AU58" s="4"/>
      <c r="AV58" s="4"/>
      <c r="AW58" s="4"/>
      <c r="AX58" s="4"/>
      <c r="AY58" s="4"/>
    </row>
    <row r="59" spans="1:51" ht="15.75" thickBot="1" x14ac:dyDescent="0.3">
      <c r="A59" s="4"/>
      <c r="B59" s="4"/>
      <c r="C59" s="4"/>
      <c r="D59" s="4"/>
      <c r="E59" s="4"/>
      <c r="F59" s="4"/>
      <c r="G59" s="4"/>
      <c r="H59" s="4"/>
      <c r="I59" s="4"/>
      <c r="J59" s="4"/>
      <c r="K59" s="4"/>
      <c r="L59" s="4"/>
      <c r="M59" s="4"/>
      <c r="N59" s="7"/>
      <c r="O59" s="7"/>
      <c r="P59" s="7"/>
      <c r="Q59" s="7"/>
      <c r="R59" s="4"/>
      <c r="S59" s="4"/>
      <c r="T59" s="4"/>
      <c r="U59" s="4"/>
      <c r="V59" s="4"/>
      <c r="W59" s="4"/>
      <c r="X59" s="7"/>
      <c r="Y59" s="4"/>
      <c r="Z59" s="4"/>
      <c r="AA59" s="4"/>
      <c r="AB59" s="4"/>
      <c r="AC59" s="4"/>
      <c r="AD59" s="4"/>
      <c r="AE59" s="7"/>
      <c r="AF59" s="4"/>
      <c r="AG59" s="4"/>
      <c r="AH59" s="4"/>
      <c r="AI59" s="4"/>
      <c r="AJ59" s="4"/>
      <c r="AK59" s="4"/>
      <c r="AL59" s="4"/>
      <c r="AM59" s="4"/>
      <c r="AN59" s="4"/>
      <c r="AO59" s="4"/>
      <c r="AP59" s="4"/>
      <c r="AQ59" s="4"/>
      <c r="AR59" s="4"/>
      <c r="AS59" s="4"/>
      <c r="AT59" s="4"/>
      <c r="AU59" s="4"/>
      <c r="AV59" s="4"/>
      <c r="AW59" s="4"/>
      <c r="AX59" s="4"/>
      <c r="AY59" s="4"/>
    </row>
    <row r="60" spans="1:51" ht="15.75" thickBot="1" x14ac:dyDescent="0.3">
      <c r="A60" s="4"/>
      <c r="B60" s="4"/>
      <c r="C60" s="4"/>
      <c r="D60" s="4"/>
      <c r="E60" s="4"/>
      <c r="F60" s="4"/>
      <c r="G60" s="4"/>
      <c r="H60" s="4"/>
      <c r="I60" s="4"/>
      <c r="J60" s="4"/>
      <c r="K60" s="4"/>
      <c r="L60" s="4"/>
      <c r="M60" s="4"/>
      <c r="N60" s="7"/>
      <c r="O60" s="7"/>
      <c r="P60" s="7"/>
      <c r="Q60" s="7"/>
      <c r="R60" s="4"/>
      <c r="S60" s="4"/>
      <c r="T60" s="4"/>
      <c r="U60" s="4"/>
      <c r="V60" s="4"/>
      <c r="W60" s="4"/>
      <c r="X60" s="7"/>
      <c r="Y60" s="4"/>
      <c r="Z60" s="4"/>
      <c r="AA60" s="4"/>
      <c r="AB60" s="4"/>
      <c r="AC60" s="4"/>
      <c r="AD60" s="4"/>
      <c r="AE60" s="7"/>
      <c r="AF60" s="4"/>
      <c r="AG60" s="4"/>
      <c r="AH60" s="4"/>
      <c r="AI60" s="4"/>
      <c r="AJ60" s="4"/>
      <c r="AK60" s="4"/>
      <c r="AL60" s="4"/>
      <c r="AM60" s="4"/>
      <c r="AN60" s="4"/>
      <c r="AO60" s="4"/>
      <c r="AP60" s="4"/>
      <c r="AQ60" s="4"/>
      <c r="AR60" s="4"/>
      <c r="AS60" s="4"/>
      <c r="AT60" s="4"/>
      <c r="AU60" s="4"/>
      <c r="AV60" s="4"/>
      <c r="AW60" s="4"/>
      <c r="AX60" s="4"/>
      <c r="AY60" s="4"/>
    </row>
    <row r="61" spans="1:51" ht="15.75" thickBot="1" x14ac:dyDescent="0.3">
      <c r="A61" s="4"/>
      <c r="B61" s="4"/>
      <c r="C61" s="4"/>
      <c r="D61" s="4"/>
      <c r="E61" s="4"/>
      <c r="F61" s="4"/>
      <c r="G61" s="4"/>
      <c r="H61" s="4"/>
      <c r="I61" s="4"/>
      <c r="J61" s="4"/>
      <c r="K61" s="4"/>
      <c r="L61" s="4"/>
      <c r="M61" s="4"/>
      <c r="N61" s="7"/>
      <c r="O61" s="7"/>
      <c r="P61" s="7"/>
      <c r="Q61" s="7"/>
      <c r="R61" s="4"/>
      <c r="S61" s="4"/>
      <c r="T61" s="4"/>
      <c r="U61" s="4"/>
      <c r="V61" s="4"/>
      <c r="W61" s="4"/>
      <c r="X61" s="7"/>
      <c r="Y61" s="4"/>
      <c r="Z61" s="4"/>
      <c r="AA61" s="4"/>
      <c r="AB61" s="4"/>
      <c r="AC61" s="4"/>
      <c r="AD61" s="4"/>
      <c r="AE61" s="7"/>
      <c r="AF61" s="4"/>
      <c r="AG61" s="4"/>
      <c r="AH61" s="4"/>
      <c r="AI61" s="4"/>
      <c r="AJ61" s="4"/>
      <c r="AK61" s="4"/>
      <c r="AL61" s="4"/>
      <c r="AM61" s="4"/>
      <c r="AN61" s="4"/>
      <c r="AO61" s="4"/>
      <c r="AP61" s="4"/>
      <c r="AQ61" s="4"/>
      <c r="AR61" s="4"/>
      <c r="AS61" s="4"/>
      <c r="AT61" s="4"/>
      <c r="AU61" s="4"/>
      <c r="AV61" s="4"/>
      <c r="AW61" s="4"/>
      <c r="AX61" s="4"/>
      <c r="AY61" s="4"/>
    </row>
    <row r="62" spans="1:51" ht="15.75" thickBot="1" x14ac:dyDescent="0.3">
      <c r="A62" s="4"/>
      <c r="B62" s="4"/>
      <c r="C62" s="4"/>
      <c r="D62" s="4"/>
      <c r="E62" s="4"/>
      <c r="F62" s="4"/>
      <c r="G62" s="4"/>
      <c r="H62" s="4"/>
      <c r="I62" s="4"/>
      <c r="J62" s="4"/>
      <c r="K62" s="4"/>
      <c r="L62" s="4"/>
      <c r="M62" s="4"/>
      <c r="N62" s="7"/>
      <c r="O62" s="7"/>
      <c r="P62" s="7"/>
      <c r="Q62" s="7"/>
      <c r="R62" s="4"/>
      <c r="S62" s="4"/>
      <c r="T62" s="4"/>
      <c r="U62" s="4"/>
      <c r="V62" s="4"/>
      <c r="W62" s="4"/>
      <c r="X62" s="7"/>
      <c r="Y62" s="4"/>
      <c r="Z62" s="4"/>
      <c r="AA62" s="4"/>
      <c r="AB62" s="4"/>
      <c r="AC62" s="4"/>
      <c r="AD62" s="4"/>
      <c r="AE62" s="7"/>
      <c r="AF62" s="4"/>
      <c r="AG62" s="4"/>
      <c r="AH62" s="4"/>
      <c r="AI62" s="4"/>
      <c r="AJ62" s="4"/>
      <c r="AK62" s="4"/>
      <c r="AL62" s="4"/>
      <c r="AM62" s="4"/>
      <c r="AN62" s="4"/>
      <c r="AO62" s="4"/>
      <c r="AP62" s="4"/>
      <c r="AQ62" s="4"/>
      <c r="AR62" s="4"/>
      <c r="AS62" s="4"/>
      <c r="AT62" s="4"/>
      <c r="AU62" s="4"/>
      <c r="AV62" s="4"/>
      <c r="AW62" s="4"/>
      <c r="AX62" s="4"/>
      <c r="AY62" s="4"/>
    </row>
    <row r="63" spans="1:51" ht="15.75" thickBot="1" x14ac:dyDescent="0.3">
      <c r="A63" s="4"/>
      <c r="B63" s="4"/>
      <c r="C63" s="4"/>
      <c r="D63" s="4"/>
      <c r="E63" s="4"/>
      <c r="F63" s="4"/>
      <c r="G63" s="4"/>
      <c r="H63" s="4"/>
      <c r="I63" s="4"/>
      <c r="J63" s="4"/>
      <c r="K63" s="4"/>
      <c r="L63" s="4"/>
      <c r="M63" s="4"/>
      <c r="N63" s="7"/>
      <c r="O63" s="7"/>
      <c r="P63" s="7"/>
      <c r="Q63" s="7"/>
      <c r="R63" s="4"/>
      <c r="S63" s="4"/>
      <c r="T63" s="4"/>
      <c r="U63" s="4"/>
      <c r="V63" s="4"/>
      <c r="W63" s="4"/>
      <c r="X63" s="7"/>
      <c r="Y63" s="4"/>
      <c r="Z63" s="4"/>
      <c r="AA63" s="4"/>
      <c r="AB63" s="4"/>
      <c r="AC63" s="4"/>
      <c r="AD63" s="4"/>
      <c r="AE63" s="7"/>
      <c r="AF63" s="4"/>
      <c r="AG63" s="4"/>
      <c r="AH63" s="4"/>
      <c r="AI63" s="4"/>
      <c r="AJ63" s="4"/>
      <c r="AK63" s="4"/>
      <c r="AL63" s="4"/>
      <c r="AM63" s="4"/>
      <c r="AN63" s="4"/>
      <c r="AO63" s="4"/>
      <c r="AP63" s="4"/>
      <c r="AQ63" s="4"/>
      <c r="AR63" s="4"/>
      <c r="AS63" s="4"/>
      <c r="AT63" s="4"/>
      <c r="AU63" s="4"/>
      <c r="AV63" s="4"/>
      <c r="AW63" s="4"/>
      <c r="AX63" s="4"/>
      <c r="AY63" s="4"/>
    </row>
    <row r="64" spans="1:51" ht="15.75" thickBot="1" x14ac:dyDescent="0.3">
      <c r="A64" s="4"/>
      <c r="B64" s="4"/>
      <c r="C64" s="4"/>
      <c r="D64" s="4"/>
      <c r="E64" s="4"/>
      <c r="F64" s="4"/>
      <c r="G64" s="4"/>
      <c r="H64" s="4"/>
      <c r="I64" s="4"/>
      <c r="J64" s="4"/>
      <c r="K64" s="4"/>
      <c r="L64" s="4"/>
      <c r="M64" s="4"/>
      <c r="N64" s="7"/>
      <c r="O64" s="7"/>
      <c r="P64" s="7"/>
      <c r="Q64" s="7"/>
      <c r="R64" s="4"/>
      <c r="S64" s="4"/>
      <c r="T64" s="4"/>
      <c r="U64" s="4"/>
      <c r="V64" s="4"/>
      <c r="W64" s="4"/>
      <c r="X64" s="7"/>
      <c r="Y64" s="4"/>
      <c r="Z64" s="4"/>
      <c r="AA64" s="4"/>
      <c r="AB64" s="4"/>
      <c r="AC64" s="4"/>
      <c r="AD64" s="4"/>
      <c r="AE64" s="7"/>
      <c r="AF64" s="4"/>
      <c r="AG64" s="4"/>
      <c r="AH64" s="4"/>
      <c r="AI64" s="4"/>
      <c r="AJ64" s="4"/>
      <c r="AK64" s="4"/>
      <c r="AL64" s="4"/>
      <c r="AM64" s="4"/>
      <c r="AN64" s="4"/>
      <c r="AO64" s="4"/>
      <c r="AP64" s="4"/>
      <c r="AQ64" s="4"/>
      <c r="AR64" s="4"/>
      <c r="AS64" s="4"/>
      <c r="AT64" s="4"/>
      <c r="AU64" s="4"/>
      <c r="AV64" s="4"/>
      <c r="AW64" s="4"/>
      <c r="AX64" s="4"/>
      <c r="AY64" s="4"/>
    </row>
    <row r="65" spans="1:51" ht="15.75" thickBot="1" x14ac:dyDescent="0.3">
      <c r="A65" s="4"/>
      <c r="B65" s="4"/>
      <c r="C65" s="4"/>
      <c r="D65" s="4"/>
      <c r="E65" s="4"/>
      <c r="F65" s="4"/>
      <c r="G65" s="4"/>
      <c r="H65" s="4"/>
      <c r="I65" s="4"/>
      <c r="J65" s="4"/>
      <c r="K65" s="4"/>
      <c r="L65" s="4"/>
      <c r="M65" s="4"/>
      <c r="N65" s="7"/>
      <c r="O65" s="7"/>
      <c r="P65" s="7"/>
      <c r="Q65" s="7"/>
      <c r="R65" s="4"/>
      <c r="S65" s="4"/>
      <c r="T65" s="4"/>
      <c r="U65" s="4"/>
      <c r="V65" s="4"/>
      <c r="W65" s="4"/>
      <c r="X65" s="7"/>
      <c r="Y65" s="4"/>
      <c r="Z65" s="4"/>
      <c r="AA65" s="4"/>
      <c r="AB65" s="4"/>
      <c r="AC65" s="4"/>
      <c r="AD65" s="4"/>
      <c r="AE65" s="7"/>
      <c r="AF65" s="4"/>
      <c r="AG65" s="4"/>
      <c r="AH65" s="4"/>
      <c r="AI65" s="4"/>
      <c r="AJ65" s="4"/>
      <c r="AK65" s="4"/>
      <c r="AL65" s="4"/>
      <c r="AM65" s="4"/>
      <c r="AN65" s="4"/>
      <c r="AO65" s="4"/>
      <c r="AP65" s="4"/>
      <c r="AQ65" s="4"/>
      <c r="AR65" s="4"/>
      <c r="AS65" s="4"/>
      <c r="AT65" s="4"/>
      <c r="AU65" s="4"/>
      <c r="AV65" s="4"/>
      <c r="AW65" s="4"/>
      <c r="AX65" s="4"/>
      <c r="AY65" s="4"/>
    </row>
    <row r="66" spans="1:51" ht="15.75" thickBot="1" x14ac:dyDescent="0.3">
      <c r="A66" s="4"/>
      <c r="B66" s="4"/>
      <c r="C66" s="4"/>
      <c r="D66" s="4"/>
      <c r="E66" s="4"/>
      <c r="F66" s="4"/>
      <c r="G66" s="4"/>
      <c r="H66" s="4"/>
      <c r="I66" s="4"/>
      <c r="J66" s="4"/>
      <c r="K66" s="4"/>
      <c r="L66" s="4"/>
      <c r="M66" s="4"/>
      <c r="N66" s="7"/>
      <c r="O66" s="7"/>
      <c r="P66" s="7"/>
      <c r="Q66" s="7"/>
      <c r="R66" s="4"/>
      <c r="S66" s="4"/>
      <c r="T66" s="4"/>
      <c r="U66" s="4"/>
      <c r="V66" s="4"/>
      <c r="W66" s="4"/>
      <c r="X66" s="7"/>
      <c r="Y66" s="4"/>
      <c r="Z66" s="4"/>
      <c r="AA66" s="4"/>
      <c r="AB66" s="4"/>
      <c r="AC66" s="4"/>
      <c r="AD66" s="4"/>
      <c r="AE66" s="7"/>
      <c r="AF66" s="4"/>
      <c r="AG66" s="4"/>
      <c r="AH66" s="4"/>
      <c r="AI66" s="4"/>
      <c r="AJ66" s="4"/>
      <c r="AK66" s="4"/>
      <c r="AL66" s="4"/>
      <c r="AM66" s="4"/>
      <c r="AN66" s="4"/>
      <c r="AO66" s="4"/>
      <c r="AP66" s="4"/>
      <c r="AQ66" s="4"/>
      <c r="AR66" s="4"/>
      <c r="AS66" s="4"/>
      <c r="AT66" s="4"/>
      <c r="AU66" s="4"/>
      <c r="AV66" s="4"/>
      <c r="AW66" s="4"/>
      <c r="AX66" s="4"/>
      <c r="AY66" s="4"/>
    </row>
    <row r="67" spans="1:51" ht="15.75" thickBot="1" x14ac:dyDescent="0.3">
      <c r="A67" s="4"/>
      <c r="B67" s="4"/>
      <c r="C67" s="4"/>
      <c r="D67" s="4"/>
      <c r="E67" s="4"/>
      <c r="F67" s="4"/>
      <c r="G67" s="4"/>
      <c r="H67" s="4"/>
      <c r="I67" s="4"/>
      <c r="J67" s="4"/>
      <c r="K67" s="4"/>
      <c r="L67" s="4"/>
      <c r="M67" s="4"/>
      <c r="N67" s="7"/>
      <c r="O67" s="7"/>
      <c r="P67" s="7"/>
      <c r="Q67" s="7"/>
      <c r="R67" s="4"/>
      <c r="S67" s="4"/>
      <c r="T67" s="4"/>
      <c r="U67" s="4"/>
      <c r="V67" s="4"/>
      <c r="W67" s="4"/>
      <c r="X67" s="7"/>
      <c r="Y67" s="4"/>
      <c r="Z67" s="4"/>
      <c r="AA67" s="4"/>
      <c r="AB67" s="4"/>
      <c r="AC67" s="4"/>
      <c r="AD67" s="4"/>
      <c r="AE67" s="7"/>
      <c r="AF67" s="4"/>
      <c r="AG67" s="4"/>
      <c r="AH67" s="4"/>
      <c r="AI67" s="4"/>
      <c r="AJ67" s="4"/>
      <c r="AK67" s="4"/>
      <c r="AL67" s="4"/>
      <c r="AM67" s="4"/>
      <c r="AN67" s="4"/>
      <c r="AO67" s="4"/>
      <c r="AP67" s="4"/>
      <c r="AQ67" s="4"/>
      <c r="AR67" s="4"/>
      <c r="AS67" s="4"/>
      <c r="AT67" s="4"/>
      <c r="AU67" s="4"/>
      <c r="AV67" s="4"/>
      <c r="AW67" s="4"/>
      <c r="AX67" s="4"/>
      <c r="AY67" s="4"/>
    </row>
    <row r="68" spans="1:51" ht="15.75" thickBot="1" x14ac:dyDescent="0.3">
      <c r="A68" s="4"/>
      <c r="B68" s="4"/>
      <c r="C68" s="4"/>
      <c r="D68" s="4"/>
      <c r="E68" s="4"/>
      <c r="F68" s="4"/>
      <c r="G68" s="4"/>
      <c r="H68" s="4"/>
      <c r="I68" s="4"/>
      <c r="J68" s="4"/>
      <c r="K68" s="4"/>
      <c r="L68" s="4"/>
      <c r="M68" s="4"/>
      <c r="N68" s="7"/>
      <c r="O68" s="7"/>
      <c r="P68" s="7"/>
      <c r="Q68" s="7"/>
      <c r="R68" s="4"/>
      <c r="S68" s="4"/>
      <c r="T68" s="4"/>
      <c r="U68" s="4"/>
      <c r="V68" s="4"/>
      <c r="W68" s="4"/>
      <c r="X68" s="7"/>
      <c r="Y68" s="4"/>
      <c r="Z68" s="4"/>
      <c r="AA68" s="4"/>
      <c r="AB68" s="4"/>
      <c r="AC68" s="4"/>
      <c r="AD68" s="4"/>
      <c r="AE68" s="7"/>
      <c r="AF68" s="4"/>
      <c r="AG68" s="4"/>
      <c r="AH68" s="4"/>
      <c r="AI68" s="4"/>
      <c r="AJ68" s="4"/>
      <c r="AK68" s="4"/>
      <c r="AL68" s="4"/>
      <c r="AM68" s="4"/>
      <c r="AN68" s="4"/>
      <c r="AO68" s="4"/>
      <c r="AP68" s="4"/>
      <c r="AQ68" s="4"/>
      <c r="AR68" s="4"/>
      <c r="AS68" s="4"/>
      <c r="AT68" s="4"/>
      <c r="AU68" s="4"/>
      <c r="AV68" s="4"/>
      <c r="AW68" s="4"/>
      <c r="AX68" s="4"/>
      <c r="AY68" s="4"/>
    </row>
    <row r="69" spans="1:51" ht="15.75" thickBot="1" x14ac:dyDescent="0.3">
      <c r="A69" s="4"/>
      <c r="B69" s="4"/>
      <c r="C69" s="4"/>
      <c r="D69" s="4"/>
      <c r="E69" s="4"/>
      <c r="F69" s="4"/>
      <c r="G69" s="4"/>
      <c r="H69" s="4"/>
      <c r="I69" s="4"/>
      <c r="J69" s="4"/>
      <c r="K69" s="4"/>
      <c r="L69" s="4"/>
      <c r="M69" s="4"/>
      <c r="N69" s="7"/>
      <c r="O69" s="7"/>
      <c r="P69" s="7"/>
      <c r="Q69" s="7"/>
      <c r="R69" s="4"/>
      <c r="S69" s="4"/>
      <c r="T69" s="4"/>
      <c r="U69" s="4"/>
      <c r="V69" s="4"/>
      <c r="W69" s="4"/>
      <c r="X69" s="7"/>
      <c r="Y69" s="4"/>
      <c r="Z69" s="4"/>
      <c r="AA69" s="4"/>
      <c r="AB69" s="4"/>
      <c r="AC69" s="4"/>
      <c r="AD69" s="4"/>
      <c r="AE69" s="7"/>
      <c r="AF69" s="4"/>
      <c r="AG69" s="4"/>
      <c r="AH69" s="4"/>
      <c r="AI69" s="4"/>
      <c r="AJ69" s="4"/>
      <c r="AK69" s="4"/>
      <c r="AL69" s="4"/>
      <c r="AM69" s="4"/>
      <c r="AN69" s="4"/>
      <c r="AO69" s="4"/>
      <c r="AP69" s="4"/>
      <c r="AQ69" s="4"/>
      <c r="AR69" s="4"/>
      <c r="AS69" s="4"/>
      <c r="AT69" s="4"/>
      <c r="AU69" s="4"/>
      <c r="AV69" s="4"/>
      <c r="AW69" s="4"/>
      <c r="AX69" s="4"/>
      <c r="AY69" s="4"/>
    </row>
    <row r="70" spans="1:51" ht="15.75" thickBot="1" x14ac:dyDescent="0.3">
      <c r="A70" s="4"/>
      <c r="B70" s="4"/>
      <c r="C70" s="4"/>
      <c r="D70" s="4"/>
      <c r="E70" s="4"/>
      <c r="F70" s="4"/>
      <c r="G70" s="4"/>
      <c r="H70" s="4"/>
      <c r="I70" s="4"/>
      <c r="J70" s="4"/>
      <c r="K70" s="4"/>
      <c r="L70" s="4"/>
      <c r="M70" s="4"/>
      <c r="N70" s="7"/>
      <c r="O70" s="7"/>
      <c r="P70" s="7"/>
      <c r="Q70" s="7"/>
      <c r="R70" s="4"/>
      <c r="S70" s="4"/>
      <c r="T70" s="4"/>
      <c r="U70" s="4"/>
      <c r="V70" s="4"/>
      <c r="W70" s="4"/>
      <c r="X70" s="7"/>
      <c r="Y70" s="4"/>
      <c r="Z70" s="4"/>
      <c r="AA70" s="4"/>
      <c r="AB70" s="4"/>
      <c r="AC70" s="4"/>
      <c r="AD70" s="4"/>
      <c r="AE70" s="7"/>
      <c r="AF70" s="4"/>
      <c r="AG70" s="4"/>
      <c r="AH70" s="4"/>
      <c r="AI70" s="4"/>
      <c r="AJ70" s="4"/>
      <c r="AK70" s="4"/>
      <c r="AL70" s="4"/>
      <c r="AM70" s="4"/>
      <c r="AN70" s="4"/>
      <c r="AO70" s="4"/>
      <c r="AP70" s="4"/>
      <c r="AQ70" s="4"/>
      <c r="AR70" s="4"/>
      <c r="AS70" s="4"/>
      <c r="AT70" s="4"/>
      <c r="AU70" s="4"/>
      <c r="AV70" s="4"/>
      <c r="AW70" s="4"/>
      <c r="AX70" s="4"/>
      <c r="AY70" s="4"/>
    </row>
    <row r="71" spans="1:51" ht="15.75" thickBot="1" x14ac:dyDescent="0.3">
      <c r="A71" s="4"/>
      <c r="B71" s="4"/>
      <c r="C71" s="4"/>
      <c r="D71" s="4"/>
      <c r="E71" s="4"/>
      <c r="F71" s="4"/>
      <c r="G71" s="4"/>
      <c r="H71" s="4"/>
      <c r="I71" s="4"/>
      <c r="J71" s="4"/>
      <c r="K71" s="4"/>
      <c r="L71" s="4"/>
      <c r="M71" s="4"/>
      <c r="N71" s="7"/>
      <c r="O71" s="7"/>
      <c r="P71" s="7"/>
      <c r="Q71" s="7"/>
      <c r="R71" s="4"/>
      <c r="S71" s="4"/>
      <c r="T71" s="4"/>
      <c r="U71" s="4"/>
      <c r="V71" s="4"/>
      <c r="W71" s="4"/>
      <c r="X71" s="7"/>
      <c r="Y71" s="4"/>
      <c r="Z71" s="4"/>
      <c r="AA71" s="4"/>
      <c r="AB71" s="4"/>
      <c r="AC71" s="4"/>
      <c r="AD71" s="4"/>
      <c r="AE71" s="7"/>
      <c r="AF71" s="4"/>
      <c r="AG71" s="4"/>
      <c r="AH71" s="4"/>
      <c r="AI71" s="4"/>
      <c r="AJ71" s="4"/>
      <c r="AK71" s="4"/>
      <c r="AL71" s="4"/>
      <c r="AM71" s="4"/>
      <c r="AN71" s="4"/>
      <c r="AO71" s="4"/>
      <c r="AP71" s="4"/>
      <c r="AQ71" s="4"/>
      <c r="AR71" s="4"/>
      <c r="AS71" s="4"/>
      <c r="AT71" s="4"/>
      <c r="AU71" s="4"/>
      <c r="AV71" s="4"/>
      <c r="AW71" s="4"/>
      <c r="AX71" s="4"/>
      <c r="AY71" s="4"/>
    </row>
    <row r="72" spans="1:51" ht="15.75" thickBot="1" x14ac:dyDescent="0.3">
      <c r="A72" s="4"/>
      <c r="B72" s="4"/>
      <c r="C72" s="4"/>
      <c r="D72" s="4"/>
      <c r="E72" s="4"/>
      <c r="F72" s="4"/>
      <c r="G72" s="4"/>
      <c r="H72" s="4"/>
      <c r="I72" s="4"/>
      <c r="J72" s="4"/>
      <c r="K72" s="4"/>
      <c r="L72" s="4"/>
      <c r="M72" s="4"/>
      <c r="N72" s="7"/>
      <c r="O72" s="7"/>
      <c r="P72" s="7"/>
      <c r="Q72" s="7"/>
      <c r="R72" s="4"/>
      <c r="S72" s="4"/>
      <c r="T72" s="4"/>
      <c r="U72" s="4"/>
      <c r="V72" s="4"/>
      <c r="W72" s="4"/>
      <c r="X72" s="7"/>
      <c r="Y72" s="4"/>
      <c r="Z72" s="4"/>
      <c r="AA72" s="4"/>
      <c r="AB72" s="4"/>
      <c r="AC72" s="4"/>
      <c r="AD72" s="4"/>
      <c r="AE72" s="7"/>
      <c r="AF72" s="4"/>
      <c r="AG72" s="4"/>
      <c r="AH72" s="4"/>
      <c r="AI72" s="4"/>
      <c r="AJ72" s="4"/>
      <c r="AK72" s="4"/>
      <c r="AL72" s="4"/>
      <c r="AM72" s="4"/>
      <c r="AN72" s="4"/>
      <c r="AO72" s="4"/>
      <c r="AP72" s="4"/>
      <c r="AQ72" s="4"/>
      <c r="AR72" s="4"/>
      <c r="AS72" s="4"/>
      <c r="AT72" s="4"/>
      <c r="AU72" s="4"/>
      <c r="AV72" s="4"/>
      <c r="AW72" s="4"/>
      <c r="AX72" s="4"/>
      <c r="AY72" s="4"/>
    </row>
    <row r="73" spans="1:51" ht="15.75" thickBot="1" x14ac:dyDescent="0.3">
      <c r="A73" s="4"/>
      <c r="B73" s="4"/>
      <c r="C73" s="4"/>
      <c r="D73" s="4"/>
      <c r="E73" s="4"/>
      <c r="F73" s="4"/>
      <c r="G73" s="4"/>
      <c r="H73" s="4"/>
      <c r="I73" s="4"/>
      <c r="J73" s="4"/>
      <c r="K73" s="4"/>
      <c r="L73" s="4"/>
      <c r="M73" s="4"/>
      <c r="N73" s="7"/>
      <c r="O73" s="7"/>
      <c r="P73" s="7"/>
      <c r="Q73" s="7"/>
      <c r="R73" s="4"/>
      <c r="S73" s="4"/>
      <c r="T73" s="4"/>
      <c r="U73" s="4"/>
      <c r="V73" s="4"/>
      <c r="W73" s="4"/>
      <c r="X73" s="7"/>
      <c r="Y73" s="4"/>
      <c r="Z73" s="4"/>
      <c r="AA73" s="4"/>
      <c r="AB73" s="4"/>
      <c r="AC73" s="4"/>
      <c r="AD73" s="4"/>
      <c r="AE73" s="7"/>
      <c r="AF73" s="4"/>
      <c r="AG73" s="4"/>
      <c r="AH73" s="4"/>
      <c r="AI73" s="4"/>
      <c r="AJ73" s="4"/>
      <c r="AK73" s="4"/>
      <c r="AL73" s="4"/>
      <c r="AM73" s="4"/>
      <c r="AN73" s="4"/>
      <c r="AO73" s="4"/>
      <c r="AP73" s="4"/>
      <c r="AQ73" s="4"/>
      <c r="AR73" s="4"/>
      <c r="AS73" s="4"/>
      <c r="AT73" s="4"/>
      <c r="AU73" s="4"/>
      <c r="AV73" s="4"/>
      <c r="AW73" s="4"/>
      <c r="AX73" s="4"/>
      <c r="AY73" s="4"/>
    </row>
    <row r="74" spans="1:51" ht="15.75" thickBot="1" x14ac:dyDescent="0.3">
      <c r="A74" s="4"/>
      <c r="B74" s="4"/>
      <c r="C74" s="4"/>
      <c r="D74" s="4"/>
      <c r="E74" s="4"/>
      <c r="F74" s="4"/>
      <c r="G74" s="4"/>
      <c r="H74" s="4"/>
      <c r="I74" s="4"/>
      <c r="J74" s="4"/>
      <c r="K74" s="4"/>
      <c r="L74" s="4"/>
      <c r="M74" s="4"/>
      <c r="N74" s="7"/>
      <c r="O74" s="7"/>
      <c r="P74" s="7"/>
      <c r="Q74" s="7"/>
      <c r="R74" s="4"/>
      <c r="S74" s="4"/>
      <c r="T74" s="4"/>
      <c r="U74" s="4"/>
      <c r="V74" s="4"/>
      <c r="W74" s="4"/>
      <c r="X74" s="7"/>
      <c r="Y74" s="4"/>
      <c r="Z74" s="4"/>
      <c r="AA74" s="4"/>
      <c r="AB74" s="4"/>
      <c r="AC74" s="4"/>
      <c r="AD74" s="4"/>
      <c r="AE74" s="7"/>
      <c r="AF74" s="4"/>
      <c r="AG74" s="4"/>
      <c r="AH74" s="4"/>
      <c r="AI74" s="4"/>
      <c r="AJ74" s="4"/>
      <c r="AK74" s="4"/>
      <c r="AL74" s="4"/>
      <c r="AM74" s="4"/>
      <c r="AN74" s="4"/>
      <c r="AO74" s="4"/>
      <c r="AP74" s="4"/>
      <c r="AQ74" s="4"/>
      <c r="AR74" s="4"/>
      <c r="AS74" s="4"/>
      <c r="AT74" s="4"/>
      <c r="AU74" s="4"/>
      <c r="AV74" s="4"/>
      <c r="AW74" s="4"/>
      <c r="AX74" s="4"/>
      <c r="AY74" s="4"/>
    </row>
    <row r="75" spans="1:51" ht="15.75" thickBot="1" x14ac:dyDescent="0.3">
      <c r="A75" s="4"/>
      <c r="B75" s="4"/>
      <c r="C75" s="4"/>
      <c r="D75" s="4"/>
      <c r="E75" s="4"/>
      <c r="F75" s="4"/>
      <c r="G75" s="4"/>
      <c r="H75" s="4"/>
      <c r="I75" s="4"/>
      <c r="J75" s="4"/>
      <c r="K75" s="4"/>
      <c r="L75" s="4"/>
      <c r="M75" s="4"/>
      <c r="N75" s="7"/>
      <c r="O75" s="7"/>
      <c r="P75" s="7"/>
      <c r="Q75" s="7"/>
      <c r="R75" s="4"/>
      <c r="S75" s="4"/>
      <c r="T75" s="4"/>
      <c r="U75" s="4"/>
      <c r="V75" s="4"/>
      <c r="W75" s="4"/>
      <c r="X75" s="7"/>
      <c r="Y75" s="4"/>
      <c r="Z75" s="4"/>
      <c r="AA75" s="4"/>
      <c r="AB75" s="4"/>
      <c r="AC75" s="4"/>
      <c r="AD75" s="4"/>
      <c r="AE75" s="7"/>
      <c r="AF75" s="4"/>
      <c r="AG75" s="4"/>
      <c r="AH75" s="4"/>
      <c r="AI75" s="4"/>
      <c r="AJ75" s="4"/>
      <c r="AK75" s="4"/>
      <c r="AL75" s="4"/>
      <c r="AM75" s="4"/>
      <c r="AN75" s="4"/>
      <c r="AO75" s="4"/>
      <c r="AP75" s="4"/>
      <c r="AQ75" s="4"/>
      <c r="AR75" s="4"/>
      <c r="AS75" s="4"/>
      <c r="AT75" s="4"/>
      <c r="AU75" s="4"/>
      <c r="AV75" s="4"/>
      <c r="AW75" s="4"/>
      <c r="AX75" s="4"/>
      <c r="AY75" s="4"/>
    </row>
    <row r="76" spans="1:51" ht="15.75" thickBot="1" x14ac:dyDescent="0.3">
      <c r="A76" s="4"/>
      <c r="B76" s="4"/>
      <c r="C76" s="4"/>
      <c r="D76" s="4"/>
      <c r="E76" s="4"/>
      <c r="F76" s="4"/>
      <c r="G76" s="4"/>
      <c r="H76" s="4"/>
      <c r="I76" s="4"/>
      <c r="J76" s="4"/>
      <c r="K76" s="4"/>
      <c r="L76" s="4"/>
      <c r="M76" s="4"/>
      <c r="N76" s="7"/>
      <c r="O76" s="7"/>
      <c r="P76" s="7"/>
      <c r="Q76" s="7"/>
      <c r="R76" s="4"/>
      <c r="S76" s="4"/>
      <c r="T76" s="4"/>
      <c r="U76" s="4"/>
      <c r="V76" s="4"/>
      <c r="W76" s="4"/>
      <c r="X76" s="7"/>
      <c r="Y76" s="4"/>
      <c r="Z76" s="4"/>
      <c r="AA76" s="4"/>
      <c r="AB76" s="4"/>
      <c r="AC76" s="4"/>
      <c r="AD76" s="4"/>
      <c r="AE76" s="7"/>
      <c r="AF76" s="4"/>
      <c r="AG76" s="4"/>
      <c r="AH76" s="4"/>
      <c r="AI76" s="4"/>
      <c r="AJ76" s="4"/>
      <c r="AK76" s="4"/>
      <c r="AL76" s="4"/>
      <c r="AM76" s="4"/>
      <c r="AN76" s="4"/>
      <c r="AO76" s="4"/>
      <c r="AP76" s="4"/>
      <c r="AQ76" s="4"/>
      <c r="AR76" s="4"/>
      <c r="AS76" s="4"/>
      <c r="AT76" s="4"/>
      <c r="AU76" s="4"/>
      <c r="AV76" s="4"/>
      <c r="AW76" s="4"/>
      <c r="AX76" s="4"/>
      <c r="AY76" s="4"/>
    </row>
    <row r="77" spans="1:51" ht="15.75" thickBot="1" x14ac:dyDescent="0.3">
      <c r="A77" s="4"/>
      <c r="B77" s="4"/>
      <c r="C77" s="4"/>
      <c r="D77" s="4"/>
      <c r="E77" s="4"/>
      <c r="F77" s="4"/>
      <c r="G77" s="4"/>
      <c r="H77" s="4"/>
      <c r="I77" s="4"/>
      <c r="J77" s="4"/>
      <c r="K77" s="4"/>
      <c r="L77" s="4"/>
      <c r="M77" s="4"/>
      <c r="N77" s="7"/>
      <c r="O77" s="7"/>
      <c r="P77" s="7"/>
      <c r="Q77" s="7"/>
      <c r="R77" s="4"/>
      <c r="S77" s="4"/>
      <c r="T77" s="4"/>
      <c r="U77" s="4"/>
      <c r="V77" s="4"/>
      <c r="W77" s="4"/>
      <c r="X77" s="7"/>
      <c r="Y77" s="4"/>
      <c r="Z77" s="4"/>
      <c r="AA77" s="4"/>
      <c r="AB77" s="4"/>
      <c r="AC77" s="4"/>
      <c r="AD77" s="4"/>
      <c r="AE77" s="7"/>
      <c r="AF77" s="4"/>
      <c r="AG77" s="4"/>
      <c r="AH77" s="4"/>
      <c r="AI77" s="4"/>
      <c r="AJ77" s="4"/>
      <c r="AK77" s="4"/>
      <c r="AL77" s="4"/>
      <c r="AM77" s="4"/>
      <c r="AN77" s="4"/>
      <c r="AO77" s="4"/>
      <c r="AP77" s="4"/>
      <c r="AQ77" s="4"/>
      <c r="AR77" s="4"/>
      <c r="AS77" s="4"/>
      <c r="AT77" s="4"/>
      <c r="AU77" s="4"/>
      <c r="AV77" s="4"/>
      <c r="AW77" s="4"/>
      <c r="AX77" s="4"/>
      <c r="AY77" s="4"/>
    </row>
    <row r="78" spans="1:51" ht="15.75" thickBot="1" x14ac:dyDescent="0.3">
      <c r="A78" s="4"/>
      <c r="B78" s="4"/>
      <c r="C78" s="4"/>
      <c r="D78" s="4"/>
      <c r="E78" s="4"/>
      <c r="F78" s="4"/>
      <c r="G78" s="4"/>
      <c r="H78" s="4"/>
      <c r="I78" s="4"/>
      <c r="J78" s="4"/>
      <c r="K78" s="4"/>
      <c r="L78" s="4"/>
      <c r="M78" s="4"/>
      <c r="N78" s="7"/>
      <c r="O78" s="7"/>
      <c r="P78" s="7"/>
      <c r="Q78" s="7"/>
      <c r="R78" s="4"/>
      <c r="S78" s="4"/>
      <c r="T78" s="4"/>
      <c r="U78" s="4"/>
      <c r="V78" s="4"/>
      <c r="W78" s="4"/>
      <c r="X78" s="7"/>
      <c r="Y78" s="4"/>
      <c r="Z78" s="4"/>
      <c r="AA78" s="4"/>
      <c r="AB78" s="4"/>
      <c r="AC78" s="4"/>
      <c r="AD78" s="4"/>
      <c r="AE78" s="7"/>
      <c r="AF78" s="4"/>
      <c r="AG78" s="4"/>
      <c r="AH78" s="4"/>
      <c r="AI78" s="4"/>
      <c r="AJ78" s="4"/>
      <c r="AK78" s="4"/>
      <c r="AL78" s="4"/>
      <c r="AM78" s="4"/>
      <c r="AN78" s="4"/>
      <c r="AO78" s="4"/>
      <c r="AP78" s="4"/>
      <c r="AQ78" s="4"/>
      <c r="AR78" s="4"/>
      <c r="AS78" s="4"/>
      <c r="AT78" s="4"/>
      <c r="AU78" s="4"/>
      <c r="AV78" s="4"/>
      <c r="AW78" s="4"/>
      <c r="AX78" s="4"/>
      <c r="AY78" s="4"/>
    </row>
    <row r="79" spans="1:51" ht="15.75" thickBot="1" x14ac:dyDescent="0.3">
      <c r="A79" s="4"/>
      <c r="B79" s="4"/>
      <c r="C79" s="4"/>
      <c r="D79" s="4"/>
      <c r="E79" s="4"/>
      <c r="F79" s="4"/>
      <c r="G79" s="4"/>
      <c r="H79" s="4"/>
      <c r="I79" s="4"/>
      <c r="J79" s="4"/>
      <c r="K79" s="4"/>
      <c r="L79" s="4"/>
      <c r="M79" s="4"/>
      <c r="N79" s="7"/>
      <c r="O79" s="7"/>
      <c r="P79" s="7"/>
      <c r="Q79" s="7"/>
      <c r="R79" s="4"/>
      <c r="S79" s="4"/>
      <c r="T79" s="4"/>
      <c r="U79" s="4"/>
      <c r="V79" s="4"/>
      <c r="W79" s="4"/>
      <c r="X79" s="7"/>
      <c r="Y79" s="4"/>
      <c r="Z79" s="4"/>
      <c r="AA79" s="4"/>
      <c r="AB79" s="4"/>
      <c r="AC79" s="4"/>
      <c r="AD79" s="4"/>
      <c r="AE79" s="7"/>
      <c r="AF79" s="4"/>
      <c r="AG79" s="4"/>
      <c r="AH79" s="4"/>
      <c r="AI79" s="4"/>
      <c r="AJ79" s="4"/>
      <c r="AK79" s="4"/>
      <c r="AL79" s="4"/>
      <c r="AM79" s="4"/>
      <c r="AN79" s="4"/>
      <c r="AO79" s="4"/>
      <c r="AP79" s="4"/>
      <c r="AQ79" s="4"/>
      <c r="AR79" s="4"/>
      <c r="AS79" s="4"/>
      <c r="AT79" s="4"/>
      <c r="AU79" s="4"/>
      <c r="AV79" s="4"/>
      <c r="AW79" s="4"/>
      <c r="AX79" s="4"/>
      <c r="AY79" s="4"/>
    </row>
    <row r="80" spans="1:51" ht="15.75" thickBot="1" x14ac:dyDescent="0.3">
      <c r="A80" s="4"/>
      <c r="B80" s="4"/>
      <c r="C80" s="4"/>
      <c r="D80" s="4"/>
      <c r="E80" s="4"/>
      <c r="F80" s="4"/>
      <c r="G80" s="4"/>
      <c r="H80" s="4"/>
      <c r="I80" s="4"/>
      <c r="J80" s="4"/>
      <c r="K80" s="4"/>
      <c r="L80" s="4"/>
      <c r="M80" s="4"/>
      <c r="N80" s="7"/>
      <c r="O80" s="7"/>
      <c r="P80" s="7"/>
      <c r="Q80" s="7"/>
      <c r="R80" s="4"/>
      <c r="S80" s="4"/>
      <c r="T80" s="4"/>
      <c r="U80" s="4"/>
      <c r="V80" s="4"/>
      <c r="W80" s="4"/>
      <c r="X80" s="7"/>
      <c r="Y80" s="4"/>
      <c r="Z80" s="4"/>
      <c r="AA80" s="4"/>
      <c r="AB80" s="4"/>
      <c r="AC80" s="4"/>
      <c r="AD80" s="4"/>
      <c r="AE80" s="7"/>
      <c r="AF80" s="4"/>
      <c r="AG80" s="4"/>
      <c r="AH80" s="4"/>
      <c r="AI80" s="4"/>
      <c r="AJ80" s="4"/>
      <c r="AK80" s="4"/>
      <c r="AL80" s="4"/>
      <c r="AM80" s="4"/>
      <c r="AN80" s="4"/>
      <c r="AO80" s="4"/>
      <c r="AP80" s="4"/>
      <c r="AQ80" s="4"/>
      <c r="AR80" s="4"/>
      <c r="AS80" s="4"/>
      <c r="AT80" s="4"/>
      <c r="AU80" s="4"/>
      <c r="AV80" s="4"/>
      <c r="AW80" s="4"/>
      <c r="AX80" s="4"/>
      <c r="AY80" s="4"/>
    </row>
    <row r="81" spans="1:51" ht="15.75" thickBot="1" x14ac:dyDescent="0.3">
      <c r="A81" s="4"/>
      <c r="B81" s="4"/>
      <c r="C81" s="4"/>
      <c r="D81" s="4"/>
      <c r="E81" s="4"/>
      <c r="F81" s="4"/>
      <c r="G81" s="4"/>
      <c r="H81" s="4"/>
      <c r="I81" s="4"/>
      <c r="J81" s="4"/>
      <c r="K81" s="4"/>
      <c r="L81" s="4"/>
      <c r="M81" s="4"/>
      <c r="N81" s="7"/>
      <c r="O81" s="7"/>
      <c r="P81" s="7"/>
      <c r="Q81" s="7"/>
      <c r="R81" s="4"/>
      <c r="S81" s="4"/>
      <c r="T81" s="4"/>
      <c r="U81" s="4"/>
      <c r="V81" s="4"/>
      <c r="W81" s="4"/>
      <c r="X81" s="7"/>
      <c r="Y81" s="4"/>
      <c r="Z81" s="4"/>
      <c r="AA81" s="4"/>
      <c r="AB81" s="4"/>
      <c r="AC81" s="4"/>
      <c r="AD81" s="4"/>
      <c r="AE81" s="7"/>
      <c r="AF81" s="4"/>
      <c r="AG81" s="4"/>
      <c r="AH81" s="4"/>
      <c r="AI81" s="4"/>
      <c r="AJ81" s="4"/>
      <c r="AK81" s="4"/>
      <c r="AL81" s="4"/>
      <c r="AM81" s="4"/>
      <c r="AN81" s="4"/>
      <c r="AO81" s="4"/>
      <c r="AP81" s="4"/>
      <c r="AQ81" s="4"/>
      <c r="AR81" s="4"/>
      <c r="AS81" s="4"/>
      <c r="AT81" s="4"/>
      <c r="AU81" s="4"/>
      <c r="AV81" s="4"/>
      <c r="AW81" s="4"/>
      <c r="AX81" s="4"/>
      <c r="AY81" s="4"/>
    </row>
    <row r="82" spans="1:51" ht="15.75" thickBot="1" x14ac:dyDescent="0.3">
      <c r="A82" s="4"/>
      <c r="B82" s="4"/>
      <c r="C82" s="4"/>
      <c r="D82" s="4"/>
      <c r="E82" s="4"/>
      <c r="F82" s="4"/>
      <c r="G82" s="4"/>
      <c r="H82" s="4"/>
      <c r="I82" s="4"/>
      <c r="J82" s="4"/>
      <c r="K82" s="4"/>
      <c r="L82" s="4"/>
      <c r="M82" s="4"/>
      <c r="N82" s="7"/>
      <c r="O82" s="7"/>
      <c r="P82" s="7"/>
      <c r="Q82" s="7"/>
      <c r="R82" s="4"/>
      <c r="S82" s="4"/>
      <c r="T82" s="4"/>
      <c r="U82" s="4"/>
      <c r="V82" s="4"/>
      <c r="W82" s="4"/>
      <c r="X82" s="7"/>
      <c r="Y82" s="4"/>
      <c r="Z82" s="4"/>
      <c r="AA82" s="4"/>
      <c r="AB82" s="4"/>
      <c r="AC82" s="4"/>
      <c r="AD82" s="4"/>
      <c r="AE82" s="7"/>
      <c r="AF82" s="4"/>
      <c r="AG82" s="4"/>
      <c r="AH82" s="4"/>
      <c r="AI82" s="4"/>
      <c r="AJ82" s="4"/>
      <c r="AK82" s="4"/>
      <c r="AL82" s="4"/>
      <c r="AM82" s="4"/>
      <c r="AN82" s="4"/>
      <c r="AO82" s="4"/>
      <c r="AP82" s="4"/>
      <c r="AQ82" s="4"/>
      <c r="AR82" s="4"/>
      <c r="AS82" s="4"/>
      <c r="AT82" s="4"/>
      <c r="AU82" s="4"/>
      <c r="AV82" s="4"/>
      <c r="AW82" s="4"/>
      <c r="AX82" s="4"/>
      <c r="AY82" s="4"/>
    </row>
    <row r="83" spans="1:51" ht="15.75" thickBot="1" x14ac:dyDescent="0.3">
      <c r="A83" s="4"/>
      <c r="B83" s="4"/>
      <c r="C83" s="4"/>
      <c r="D83" s="4"/>
      <c r="E83" s="4"/>
      <c r="F83" s="4"/>
      <c r="G83" s="4"/>
      <c r="H83" s="4"/>
      <c r="I83" s="4"/>
      <c r="J83" s="4"/>
      <c r="K83" s="4"/>
      <c r="L83" s="4"/>
      <c r="M83" s="4"/>
      <c r="N83" s="7"/>
      <c r="O83" s="7"/>
      <c r="P83" s="7"/>
      <c r="Q83" s="7"/>
      <c r="R83" s="4"/>
      <c r="S83" s="4"/>
      <c r="T83" s="4"/>
      <c r="U83" s="4"/>
      <c r="V83" s="4"/>
      <c r="W83" s="4"/>
      <c r="X83" s="7"/>
      <c r="Y83" s="4"/>
      <c r="Z83" s="4"/>
      <c r="AA83" s="4"/>
      <c r="AB83" s="4"/>
      <c r="AC83" s="4"/>
      <c r="AD83" s="4"/>
      <c r="AE83" s="7"/>
      <c r="AF83" s="4"/>
      <c r="AG83" s="4"/>
      <c r="AH83" s="4"/>
      <c r="AI83" s="4"/>
      <c r="AJ83" s="4"/>
      <c r="AK83" s="4"/>
      <c r="AL83" s="4"/>
      <c r="AM83" s="4"/>
      <c r="AN83" s="4"/>
      <c r="AO83" s="4"/>
      <c r="AP83" s="4"/>
      <c r="AQ83" s="4"/>
      <c r="AR83" s="4"/>
      <c r="AS83" s="4"/>
      <c r="AT83" s="4"/>
      <c r="AU83" s="4"/>
      <c r="AV83" s="4"/>
      <c r="AW83" s="4"/>
      <c r="AX83" s="4"/>
      <c r="AY83" s="4"/>
    </row>
    <row r="84" spans="1:51" ht="15.75" thickBot="1" x14ac:dyDescent="0.3">
      <c r="A84" s="4"/>
      <c r="B84" s="4"/>
      <c r="C84" s="4"/>
      <c r="D84" s="4"/>
      <c r="E84" s="4"/>
      <c r="F84" s="4"/>
      <c r="G84" s="4"/>
      <c r="H84" s="4"/>
      <c r="I84" s="4"/>
      <c r="J84" s="4"/>
      <c r="K84" s="4"/>
      <c r="L84" s="4"/>
      <c r="M84" s="4"/>
      <c r="N84" s="7"/>
      <c r="O84" s="7"/>
      <c r="P84" s="7"/>
      <c r="Q84" s="7"/>
      <c r="R84" s="4"/>
      <c r="S84" s="4"/>
      <c r="T84" s="4"/>
      <c r="U84" s="4"/>
      <c r="V84" s="4"/>
      <c r="W84" s="4"/>
      <c r="X84" s="7"/>
      <c r="Y84" s="4"/>
      <c r="Z84" s="4"/>
      <c r="AA84" s="4"/>
      <c r="AB84" s="4"/>
      <c r="AC84" s="4"/>
      <c r="AD84" s="4"/>
      <c r="AE84" s="7"/>
      <c r="AF84" s="4"/>
      <c r="AG84" s="4"/>
      <c r="AH84" s="4"/>
      <c r="AI84" s="4"/>
      <c r="AJ84" s="4"/>
      <c r="AK84" s="4"/>
      <c r="AL84" s="4"/>
      <c r="AM84" s="4"/>
      <c r="AN84" s="4"/>
      <c r="AO84" s="4"/>
      <c r="AP84" s="4"/>
      <c r="AQ84" s="4"/>
      <c r="AR84" s="4"/>
      <c r="AS84" s="4"/>
      <c r="AT84" s="4"/>
      <c r="AU84" s="4"/>
      <c r="AV84" s="4"/>
      <c r="AW84" s="4"/>
      <c r="AX84" s="4"/>
      <c r="AY84" s="4"/>
    </row>
    <row r="85" spans="1:51" ht="15.75" thickBot="1" x14ac:dyDescent="0.3">
      <c r="A85" s="4"/>
      <c r="B85" s="4"/>
      <c r="C85" s="4"/>
      <c r="D85" s="4"/>
      <c r="E85" s="4"/>
      <c r="F85" s="4"/>
      <c r="G85" s="4"/>
      <c r="H85" s="4"/>
      <c r="I85" s="4"/>
      <c r="J85" s="4"/>
      <c r="K85" s="4"/>
      <c r="L85" s="4"/>
      <c r="M85" s="4"/>
      <c r="N85" s="7"/>
      <c r="O85" s="7"/>
      <c r="P85" s="7"/>
      <c r="Q85" s="7"/>
      <c r="R85" s="4"/>
      <c r="S85" s="4"/>
      <c r="T85" s="4"/>
      <c r="U85" s="4"/>
      <c r="V85" s="4"/>
      <c r="W85" s="4"/>
      <c r="X85" s="7"/>
      <c r="Y85" s="4"/>
      <c r="Z85" s="4"/>
      <c r="AA85" s="4"/>
      <c r="AB85" s="4"/>
      <c r="AC85" s="4"/>
      <c r="AD85" s="4"/>
      <c r="AE85" s="7"/>
      <c r="AF85" s="4"/>
      <c r="AG85" s="4"/>
      <c r="AH85" s="4"/>
      <c r="AI85" s="4"/>
      <c r="AJ85" s="4"/>
      <c r="AK85" s="4"/>
      <c r="AL85" s="4"/>
      <c r="AM85" s="4"/>
      <c r="AN85" s="4"/>
      <c r="AO85" s="4"/>
      <c r="AP85" s="4"/>
      <c r="AQ85" s="4"/>
      <c r="AR85" s="4"/>
      <c r="AS85" s="4"/>
      <c r="AT85" s="4"/>
      <c r="AU85" s="4"/>
      <c r="AV85" s="4"/>
      <c r="AW85" s="4"/>
      <c r="AX85" s="4"/>
      <c r="AY85" s="4"/>
    </row>
    <row r="86" spans="1:51" ht="15.75" thickBot="1" x14ac:dyDescent="0.3">
      <c r="A86" s="4"/>
      <c r="B86" s="4"/>
      <c r="C86" s="4"/>
      <c r="D86" s="4"/>
      <c r="E86" s="4"/>
      <c r="F86" s="4"/>
      <c r="G86" s="4"/>
      <c r="H86" s="4"/>
      <c r="I86" s="4"/>
      <c r="J86" s="4"/>
      <c r="K86" s="4"/>
      <c r="L86" s="4"/>
      <c r="M86" s="4"/>
      <c r="N86" s="7"/>
      <c r="O86" s="7"/>
      <c r="P86" s="7"/>
      <c r="Q86" s="7"/>
      <c r="R86" s="4"/>
      <c r="S86" s="4"/>
      <c r="T86" s="4"/>
      <c r="U86" s="4"/>
      <c r="V86" s="4"/>
      <c r="W86" s="4"/>
      <c r="X86" s="7"/>
      <c r="Y86" s="4"/>
      <c r="Z86" s="4"/>
      <c r="AA86" s="4"/>
      <c r="AB86" s="4"/>
      <c r="AC86" s="4"/>
      <c r="AD86" s="4"/>
      <c r="AE86" s="7"/>
      <c r="AF86" s="4"/>
      <c r="AG86" s="4"/>
      <c r="AH86" s="4"/>
      <c r="AI86" s="4"/>
      <c r="AJ86" s="4"/>
      <c r="AK86" s="4"/>
      <c r="AL86" s="4"/>
      <c r="AM86" s="4"/>
      <c r="AN86" s="4"/>
      <c r="AO86" s="4"/>
      <c r="AP86" s="4"/>
      <c r="AQ86" s="4"/>
      <c r="AR86" s="4"/>
      <c r="AS86" s="4"/>
      <c r="AT86" s="4"/>
      <c r="AU86" s="4"/>
      <c r="AV86" s="4"/>
      <c r="AW86" s="4"/>
      <c r="AX86" s="4"/>
      <c r="AY86" s="4"/>
    </row>
    <row r="87" spans="1:51" ht="15.75" thickBot="1" x14ac:dyDescent="0.3">
      <c r="A87" s="4"/>
      <c r="B87" s="4"/>
      <c r="C87" s="4"/>
      <c r="D87" s="4"/>
      <c r="E87" s="4"/>
      <c r="F87" s="4"/>
      <c r="G87" s="4"/>
      <c r="H87" s="4"/>
      <c r="I87" s="4"/>
      <c r="J87" s="4"/>
      <c r="K87" s="4"/>
      <c r="L87" s="4"/>
      <c r="M87" s="4"/>
      <c r="N87" s="7"/>
      <c r="O87" s="7"/>
      <c r="P87" s="7"/>
      <c r="Q87" s="7"/>
      <c r="R87" s="4"/>
      <c r="S87" s="4"/>
      <c r="T87" s="4"/>
      <c r="U87" s="4"/>
      <c r="V87" s="4"/>
      <c r="W87" s="4"/>
      <c r="X87" s="7"/>
      <c r="Y87" s="4"/>
      <c r="Z87" s="4"/>
      <c r="AA87" s="4"/>
      <c r="AB87" s="4"/>
      <c r="AC87" s="4"/>
      <c r="AD87" s="4"/>
      <c r="AE87" s="7"/>
      <c r="AF87" s="4"/>
      <c r="AG87" s="4"/>
      <c r="AH87" s="4"/>
      <c r="AI87" s="4"/>
      <c r="AJ87" s="4"/>
      <c r="AK87" s="4"/>
      <c r="AL87" s="4"/>
      <c r="AM87" s="4"/>
      <c r="AN87" s="4"/>
      <c r="AO87" s="4"/>
      <c r="AP87" s="4"/>
      <c r="AQ87" s="4"/>
      <c r="AR87" s="4"/>
      <c r="AS87" s="4"/>
      <c r="AT87" s="4"/>
      <c r="AU87" s="4"/>
      <c r="AV87" s="4"/>
      <c r="AW87" s="4"/>
      <c r="AX87" s="4"/>
      <c r="AY87" s="4"/>
    </row>
    <row r="88" spans="1:51" ht="15.75" thickBot="1" x14ac:dyDescent="0.3">
      <c r="A88" s="4"/>
      <c r="B88" s="4"/>
      <c r="C88" s="4"/>
      <c r="D88" s="4"/>
      <c r="E88" s="4"/>
      <c r="F88" s="4"/>
      <c r="G88" s="4"/>
      <c r="H88" s="4"/>
      <c r="I88" s="4"/>
      <c r="J88" s="4"/>
      <c r="K88" s="4"/>
      <c r="L88" s="4"/>
      <c r="M88" s="4"/>
      <c r="N88" s="7"/>
      <c r="O88" s="7"/>
      <c r="P88" s="7"/>
      <c r="Q88" s="7"/>
      <c r="R88" s="4"/>
      <c r="S88" s="4"/>
      <c r="T88" s="4"/>
      <c r="U88" s="4"/>
      <c r="V88" s="4"/>
      <c r="W88" s="4"/>
      <c r="X88" s="7"/>
      <c r="Y88" s="4"/>
      <c r="Z88" s="4"/>
      <c r="AA88" s="4"/>
      <c r="AB88" s="4"/>
      <c r="AC88" s="4"/>
      <c r="AD88" s="4"/>
      <c r="AE88" s="7"/>
      <c r="AF88" s="4"/>
      <c r="AG88" s="4"/>
      <c r="AH88" s="4"/>
      <c r="AI88" s="4"/>
      <c r="AJ88" s="4"/>
      <c r="AK88" s="4"/>
      <c r="AL88" s="4"/>
      <c r="AM88" s="4"/>
      <c r="AN88" s="4"/>
      <c r="AO88" s="4"/>
      <c r="AP88" s="4"/>
      <c r="AQ88" s="4"/>
      <c r="AR88" s="4"/>
      <c r="AS88" s="4"/>
      <c r="AT88" s="4"/>
      <c r="AU88" s="4"/>
      <c r="AV88" s="4"/>
      <c r="AW88" s="4"/>
      <c r="AX88" s="4"/>
      <c r="AY88" s="4"/>
    </row>
    <row r="89" spans="1:51" ht="15.75" thickBot="1" x14ac:dyDescent="0.3">
      <c r="A89" s="4"/>
      <c r="B89" s="4"/>
      <c r="C89" s="4"/>
      <c r="D89" s="4"/>
      <c r="E89" s="4"/>
      <c r="F89" s="4"/>
      <c r="G89" s="4"/>
      <c r="H89" s="4"/>
      <c r="I89" s="4"/>
      <c r="J89" s="4"/>
      <c r="K89" s="4"/>
      <c r="L89" s="4"/>
      <c r="M89" s="4"/>
      <c r="N89" s="7"/>
      <c r="O89" s="7"/>
      <c r="P89" s="7"/>
      <c r="Q89" s="7"/>
      <c r="R89" s="4"/>
      <c r="S89" s="4"/>
      <c r="T89" s="4"/>
      <c r="U89" s="4"/>
      <c r="V89" s="4"/>
      <c r="W89" s="4"/>
      <c r="X89" s="7"/>
      <c r="Y89" s="4"/>
      <c r="Z89" s="4"/>
      <c r="AA89" s="4"/>
      <c r="AB89" s="4"/>
      <c r="AC89" s="4"/>
      <c r="AD89" s="4"/>
      <c r="AE89" s="7"/>
      <c r="AF89" s="4"/>
      <c r="AG89" s="4"/>
      <c r="AH89" s="4"/>
      <c r="AI89" s="4"/>
      <c r="AJ89" s="4"/>
      <c r="AK89" s="4"/>
      <c r="AL89" s="4"/>
      <c r="AM89" s="4"/>
      <c r="AN89" s="4"/>
      <c r="AO89" s="4"/>
      <c r="AP89" s="4"/>
      <c r="AQ89" s="4"/>
      <c r="AR89" s="4"/>
      <c r="AS89" s="4"/>
      <c r="AT89" s="4"/>
      <c r="AU89" s="4"/>
      <c r="AV89" s="4"/>
      <c r="AW89" s="4"/>
      <c r="AX89" s="4"/>
      <c r="AY89" s="4"/>
    </row>
    <row r="90" spans="1:51" ht="15.75" thickBot="1" x14ac:dyDescent="0.3">
      <c r="A90" s="4"/>
      <c r="B90" s="4"/>
      <c r="C90" s="4"/>
      <c r="D90" s="4"/>
      <c r="E90" s="4"/>
      <c r="F90" s="4"/>
      <c r="G90" s="4"/>
      <c r="H90" s="4"/>
      <c r="I90" s="4"/>
      <c r="J90" s="4"/>
      <c r="K90" s="4"/>
      <c r="L90" s="4"/>
      <c r="M90" s="4"/>
      <c r="N90" s="7"/>
      <c r="O90" s="7"/>
      <c r="P90" s="7"/>
      <c r="Q90" s="7"/>
      <c r="R90" s="4"/>
      <c r="S90" s="4"/>
      <c r="T90" s="4"/>
      <c r="U90" s="4"/>
      <c r="V90" s="4"/>
      <c r="W90" s="4"/>
      <c r="X90" s="7"/>
      <c r="Y90" s="4"/>
      <c r="Z90" s="4"/>
      <c r="AA90" s="4"/>
      <c r="AB90" s="4"/>
      <c r="AC90" s="4"/>
      <c r="AD90" s="4"/>
      <c r="AE90" s="7"/>
      <c r="AF90" s="4"/>
      <c r="AG90" s="4"/>
      <c r="AH90" s="4"/>
      <c r="AI90" s="4"/>
      <c r="AJ90" s="4"/>
      <c r="AK90" s="4"/>
      <c r="AL90" s="4"/>
      <c r="AM90" s="4"/>
      <c r="AN90" s="4"/>
      <c r="AO90" s="4"/>
      <c r="AP90" s="4"/>
      <c r="AQ90" s="4"/>
      <c r="AR90" s="4"/>
      <c r="AS90" s="4"/>
      <c r="AT90" s="4"/>
      <c r="AU90" s="4"/>
      <c r="AV90" s="4"/>
      <c r="AW90" s="4"/>
      <c r="AX90" s="4"/>
      <c r="AY90" s="4"/>
    </row>
    <row r="91" spans="1:51" ht="15.75" thickBot="1" x14ac:dyDescent="0.3">
      <c r="A91" s="4"/>
      <c r="B91" s="4"/>
      <c r="C91" s="4"/>
      <c r="D91" s="4"/>
      <c r="E91" s="4"/>
      <c r="F91" s="4"/>
      <c r="G91" s="4"/>
      <c r="H91" s="4"/>
      <c r="I91" s="4"/>
      <c r="J91" s="4"/>
      <c r="K91" s="4"/>
      <c r="L91" s="4"/>
      <c r="M91" s="4"/>
      <c r="N91" s="7"/>
      <c r="O91" s="7"/>
      <c r="P91" s="7"/>
      <c r="Q91" s="7"/>
      <c r="R91" s="4"/>
      <c r="S91" s="4"/>
      <c r="T91" s="4"/>
      <c r="U91" s="4"/>
      <c r="V91" s="4"/>
      <c r="W91" s="4"/>
      <c r="X91" s="7"/>
      <c r="Y91" s="4"/>
      <c r="Z91" s="4"/>
      <c r="AA91" s="4"/>
      <c r="AB91" s="4"/>
      <c r="AC91" s="4"/>
      <c r="AD91" s="4"/>
      <c r="AE91" s="7"/>
      <c r="AF91" s="4"/>
      <c r="AG91" s="4"/>
      <c r="AH91" s="4"/>
      <c r="AI91" s="4"/>
      <c r="AJ91" s="4"/>
      <c r="AK91" s="4"/>
      <c r="AL91" s="4"/>
      <c r="AM91" s="4"/>
      <c r="AN91" s="4"/>
      <c r="AO91" s="4"/>
      <c r="AP91" s="4"/>
      <c r="AQ91" s="4"/>
      <c r="AR91" s="4"/>
      <c r="AS91" s="4"/>
      <c r="AT91" s="4"/>
      <c r="AU91" s="4"/>
      <c r="AV91" s="4"/>
      <c r="AW91" s="4"/>
      <c r="AX91" s="4"/>
      <c r="AY91" s="4"/>
    </row>
    <row r="92" spans="1:51" ht="15.75" thickBot="1" x14ac:dyDescent="0.3">
      <c r="A92" s="4"/>
      <c r="B92" s="4"/>
      <c r="C92" s="4"/>
      <c r="D92" s="4"/>
      <c r="E92" s="4"/>
      <c r="F92" s="4"/>
      <c r="G92" s="4"/>
      <c r="H92" s="4"/>
      <c r="I92" s="4"/>
      <c r="J92" s="4"/>
      <c r="K92" s="4"/>
      <c r="L92" s="4"/>
      <c r="M92" s="4"/>
      <c r="N92" s="7"/>
      <c r="O92" s="7"/>
      <c r="P92" s="7"/>
      <c r="Q92" s="7"/>
      <c r="R92" s="4"/>
      <c r="S92" s="4"/>
      <c r="T92" s="4"/>
      <c r="U92" s="4"/>
      <c r="V92" s="4"/>
      <c r="W92" s="4"/>
      <c r="X92" s="7"/>
      <c r="Y92" s="4"/>
      <c r="Z92" s="4"/>
      <c r="AA92" s="4"/>
      <c r="AB92" s="4"/>
      <c r="AC92" s="4"/>
      <c r="AD92" s="4"/>
      <c r="AE92" s="7"/>
      <c r="AF92" s="4"/>
      <c r="AG92" s="4"/>
      <c r="AH92" s="4"/>
      <c r="AI92" s="4"/>
      <c r="AJ92" s="4"/>
      <c r="AK92" s="4"/>
      <c r="AL92" s="4"/>
      <c r="AM92" s="4"/>
      <c r="AN92" s="4"/>
      <c r="AO92" s="4"/>
      <c r="AP92" s="4"/>
      <c r="AQ92" s="4"/>
      <c r="AR92" s="4"/>
      <c r="AS92" s="4"/>
      <c r="AT92" s="4"/>
      <c r="AU92" s="4"/>
      <c r="AV92" s="4"/>
      <c r="AW92" s="4"/>
      <c r="AX92" s="4"/>
      <c r="AY92" s="4"/>
    </row>
    <row r="93" spans="1:51" ht="15.75" thickBot="1" x14ac:dyDescent="0.3">
      <c r="A93" s="4"/>
      <c r="B93" s="4"/>
      <c r="C93" s="4"/>
      <c r="D93" s="4"/>
      <c r="E93" s="4"/>
      <c r="F93" s="4"/>
      <c r="G93" s="4"/>
      <c r="H93" s="4"/>
      <c r="I93" s="4"/>
      <c r="J93" s="4"/>
      <c r="K93" s="4"/>
      <c r="L93" s="4"/>
      <c r="M93" s="4"/>
      <c r="N93" s="7"/>
      <c r="O93" s="7"/>
      <c r="P93" s="7"/>
      <c r="Q93" s="7"/>
      <c r="R93" s="4"/>
      <c r="S93" s="4"/>
      <c r="T93" s="4"/>
      <c r="U93" s="4"/>
      <c r="V93" s="4"/>
      <c r="W93" s="4"/>
      <c r="X93" s="7"/>
      <c r="Y93" s="4"/>
      <c r="Z93" s="4"/>
      <c r="AA93" s="4"/>
      <c r="AB93" s="4"/>
      <c r="AC93" s="4"/>
      <c r="AD93" s="4"/>
      <c r="AE93" s="7"/>
      <c r="AF93" s="4"/>
      <c r="AG93" s="4"/>
      <c r="AH93" s="4"/>
      <c r="AI93" s="4"/>
      <c r="AJ93" s="4"/>
      <c r="AK93" s="4"/>
      <c r="AL93" s="4"/>
      <c r="AM93" s="4"/>
      <c r="AN93" s="4"/>
      <c r="AO93" s="4"/>
      <c r="AP93" s="4"/>
      <c r="AQ93" s="4"/>
      <c r="AR93" s="4"/>
      <c r="AS93" s="4"/>
      <c r="AT93" s="4"/>
      <c r="AU93" s="4"/>
      <c r="AV93" s="4"/>
      <c r="AW93" s="4"/>
      <c r="AX93" s="4"/>
      <c r="AY93" s="4"/>
    </row>
    <row r="94" spans="1:51" ht="15.75" thickBot="1" x14ac:dyDescent="0.3">
      <c r="A94" s="4"/>
      <c r="B94" s="4"/>
      <c r="C94" s="4"/>
      <c r="D94" s="4"/>
      <c r="E94" s="4"/>
      <c r="F94" s="4"/>
      <c r="G94" s="4"/>
      <c r="H94" s="4"/>
      <c r="I94" s="4"/>
      <c r="J94" s="4"/>
      <c r="K94" s="4"/>
      <c r="L94" s="4"/>
      <c r="M94" s="4"/>
      <c r="N94" s="7"/>
      <c r="O94" s="7"/>
      <c r="P94" s="7"/>
      <c r="Q94" s="7"/>
      <c r="R94" s="4"/>
      <c r="S94" s="4"/>
      <c r="T94" s="4"/>
      <c r="U94" s="4"/>
      <c r="V94" s="4"/>
      <c r="W94" s="4"/>
      <c r="X94" s="7"/>
      <c r="Y94" s="4"/>
      <c r="Z94" s="4"/>
      <c r="AA94" s="4"/>
      <c r="AB94" s="4"/>
      <c r="AC94" s="4"/>
      <c r="AD94" s="4"/>
      <c r="AE94" s="7"/>
      <c r="AF94" s="4"/>
      <c r="AG94" s="4"/>
      <c r="AH94" s="4"/>
      <c r="AI94" s="4"/>
      <c r="AJ94" s="4"/>
      <c r="AK94" s="4"/>
      <c r="AL94" s="4"/>
      <c r="AM94" s="4"/>
      <c r="AN94" s="4"/>
      <c r="AO94" s="4"/>
      <c r="AP94" s="4"/>
      <c r="AQ94" s="4"/>
      <c r="AR94" s="4"/>
      <c r="AS94" s="4"/>
      <c r="AT94" s="4"/>
      <c r="AU94" s="4"/>
      <c r="AV94" s="4"/>
      <c r="AW94" s="4"/>
      <c r="AX94" s="4"/>
      <c r="AY94" s="4"/>
    </row>
    <row r="95" spans="1:51" ht="15.75" thickBot="1" x14ac:dyDescent="0.3">
      <c r="A95" s="4"/>
      <c r="B95" s="4"/>
      <c r="C95" s="4"/>
      <c r="D95" s="4"/>
      <c r="E95" s="4"/>
      <c r="F95" s="4"/>
      <c r="G95" s="4"/>
      <c r="H95" s="4"/>
      <c r="I95" s="4"/>
      <c r="J95" s="4"/>
      <c r="K95" s="4"/>
      <c r="L95" s="4"/>
      <c r="M95" s="4"/>
      <c r="N95" s="7"/>
      <c r="O95" s="7"/>
      <c r="P95" s="7"/>
      <c r="Q95" s="7"/>
      <c r="R95" s="4"/>
      <c r="S95" s="4"/>
      <c r="T95" s="4"/>
      <c r="U95" s="4"/>
      <c r="V95" s="4"/>
      <c r="W95" s="4"/>
      <c r="X95" s="7"/>
      <c r="Y95" s="4"/>
      <c r="Z95" s="4"/>
      <c r="AA95" s="4"/>
      <c r="AB95" s="4"/>
      <c r="AC95" s="4"/>
      <c r="AD95" s="4"/>
      <c r="AE95" s="7"/>
      <c r="AF95" s="4"/>
      <c r="AG95" s="4"/>
      <c r="AH95" s="4"/>
      <c r="AI95" s="4"/>
      <c r="AJ95" s="4"/>
      <c r="AK95" s="4"/>
      <c r="AL95" s="4"/>
      <c r="AM95" s="4"/>
      <c r="AN95" s="4"/>
      <c r="AO95" s="4"/>
      <c r="AP95" s="4"/>
      <c r="AQ95" s="4"/>
      <c r="AR95" s="4"/>
      <c r="AS95" s="4"/>
      <c r="AT95" s="4"/>
      <c r="AU95" s="4"/>
      <c r="AV95" s="4"/>
      <c r="AW95" s="4"/>
      <c r="AX95" s="4"/>
      <c r="AY95" s="4"/>
    </row>
    <row r="96" spans="1:51" ht="15.75" thickBot="1" x14ac:dyDescent="0.3">
      <c r="A96" s="4"/>
      <c r="B96" s="4"/>
      <c r="C96" s="4"/>
      <c r="D96" s="4"/>
      <c r="E96" s="4"/>
      <c r="F96" s="4"/>
      <c r="G96" s="4"/>
      <c r="H96" s="4"/>
      <c r="I96" s="4"/>
      <c r="J96" s="4"/>
      <c r="K96" s="4"/>
      <c r="L96" s="4"/>
      <c r="M96" s="4"/>
      <c r="N96" s="7"/>
      <c r="O96" s="7"/>
      <c r="P96" s="7"/>
      <c r="Q96" s="7"/>
      <c r="R96" s="4"/>
      <c r="S96" s="4"/>
      <c r="T96" s="4"/>
      <c r="U96" s="4"/>
      <c r="V96" s="4"/>
      <c r="W96" s="4"/>
      <c r="X96" s="7"/>
      <c r="Y96" s="4"/>
      <c r="Z96" s="4"/>
      <c r="AA96" s="4"/>
      <c r="AB96" s="4"/>
      <c r="AC96" s="4"/>
      <c r="AD96" s="4"/>
      <c r="AE96" s="7"/>
      <c r="AF96" s="4"/>
      <c r="AG96" s="4"/>
      <c r="AH96" s="4"/>
      <c r="AI96" s="4"/>
      <c r="AJ96" s="4"/>
      <c r="AK96" s="4"/>
      <c r="AL96" s="4"/>
      <c r="AM96" s="4"/>
      <c r="AN96" s="4"/>
      <c r="AO96" s="4"/>
      <c r="AP96" s="4"/>
      <c r="AQ96" s="4"/>
      <c r="AR96" s="4"/>
      <c r="AS96" s="4"/>
      <c r="AT96" s="4"/>
      <c r="AU96" s="4"/>
      <c r="AV96" s="4"/>
      <c r="AW96" s="4"/>
      <c r="AX96" s="4"/>
      <c r="AY96" s="4"/>
    </row>
    <row r="97" spans="1:51" ht="15.75" thickBot="1" x14ac:dyDescent="0.3">
      <c r="A97" s="4"/>
      <c r="B97" s="4"/>
      <c r="C97" s="4"/>
      <c r="D97" s="4"/>
      <c r="E97" s="4"/>
      <c r="F97" s="4"/>
      <c r="G97" s="4"/>
      <c r="H97" s="4"/>
      <c r="I97" s="4"/>
      <c r="J97" s="4"/>
      <c r="K97" s="4"/>
      <c r="L97" s="4"/>
      <c r="M97" s="4"/>
      <c r="N97" s="7"/>
      <c r="O97" s="7"/>
      <c r="P97" s="7"/>
      <c r="Q97" s="7"/>
      <c r="R97" s="4"/>
      <c r="S97" s="4"/>
      <c r="T97" s="4"/>
      <c r="U97" s="4"/>
      <c r="V97" s="4"/>
      <c r="W97" s="4"/>
      <c r="X97" s="7"/>
      <c r="Y97" s="4"/>
      <c r="Z97" s="4"/>
      <c r="AA97" s="4"/>
      <c r="AB97" s="4"/>
      <c r="AC97" s="4"/>
      <c r="AD97" s="4"/>
      <c r="AE97" s="7"/>
      <c r="AF97" s="4"/>
      <c r="AG97" s="4"/>
      <c r="AH97" s="4"/>
      <c r="AI97" s="4"/>
      <c r="AJ97" s="4"/>
      <c r="AK97" s="4"/>
      <c r="AL97" s="4"/>
      <c r="AM97" s="4"/>
      <c r="AN97" s="4"/>
      <c r="AO97" s="4"/>
      <c r="AP97" s="4"/>
      <c r="AQ97" s="4"/>
      <c r="AR97" s="4"/>
      <c r="AS97" s="4"/>
      <c r="AT97" s="4"/>
      <c r="AU97" s="4"/>
      <c r="AV97" s="4"/>
      <c r="AW97" s="4"/>
      <c r="AX97" s="4"/>
      <c r="AY97" s="4"/>
    </row>
    <row r="98" spans="1:51" ht="15.75" thickBot="1" x14ac:dyDescent="0.3">
      <c r="A98" s="4"/>
      <c r="B98" s="4"/>
      <c r="C98" s="4"/>
      <c r="D98" s="4"/>
      <c r="E98" s="4"/>
      <c r="F98" s="4"/>
      <c r="G98" s="4"/>
      <c r="H98" s="4"/>
      <c r="I98" s="4"/>
      <c r="J98" s="4"/>
      <c r="K98" s="4"/>
      <c r="L98" s="4"/>
      <c r="M98" s="4"/>
      <c r="N98" s="7"/>
      <c r="O98" s="7"/>
      <c r="P98" s="7"/>
      <c r="Q98" s="7"/>
      <c r="R98" s="4"/>
      <c r="S98" s="4"/>
      <c r="T98" s="4"/>
      <c r="U98" s="4"/>
      <c r="V98" s="4"/>
      <c r="W98" s="4"/>
      <c r="X98" s="7"/>
      <c r="Y98" s="4"/>
      <c r="Z98" s="4"/>
      <c r="AA98" s="4"/>
      <c r="AB98" s="4"/>
      <c r="AC98" s="4"/>
      <c r="AD98" s="4"/>
      <c r="AE98" s="7"/>
      <c r="AF98" s="4"/>
      <c r="AG98" s="4"/>
      <c r="AH98" s="4"/>
      <c r="AI98" s="4"/>
      <c r="AJ98" s="4"/>
      <c r="AK98" s="4"/>
      <c r="AL98" s="4"/>
      <c r="AM98" s="4"/>
      <c r="AN98" s="4"/>
      <c r="AO98" s="4"/>
      <c r="AP98" s="4"/>
      <c r="AQ98" s="4"/>
      <c r="AR98" s="4"/>
      <c r="AS98" s="4"/>
      <c r="AT98" s="4"/>
      <c r="AU98" s="4"/>
      <c r="AV98" s="4"/>
      <c r="AW98" s="4"/>
      <c r="AX98" s="4"/>
      <c r="AY98" s="4"/>
    </row>
    <row r="99" spans="1:51" ht="15.75" thickBot="1" x14ac:dyDescent="0.3">
      <c r="A99" s="4"/>
      <c r="B99" s="4"/>
      <c r="C99" s="4"/>
      <c r="D99" s="4"/>
      <c r="E99" s="4"/>
      <c r="F99" s="4"/>
      <c r="G99" s="4"/>
      <c r="H99" s="4"/>
      <c r="I99" s="4"/>
      <c r="J99" s="4"/>
      <c r="K99" s="4"/>
      <c r="L99" s="4"/>
      <c r="M99" s="4"/>
      <c r="N99" s="7"/>
      <c r="O99" s="7"/>
      <c r="P99" s="7"/>
      <c r="Q99" s="7"/>
      <c r="R99" s="4"/>
      <c r="S99" s="4"/>
      <c r="T99" s="4"/>
      <c r="U99" s="4"/>
      <c r="V99" s="4"/>
      <c r="W99" s="4"/>
      <c r="X99" s="7"/>
      <c r="Y99" s="4"/>
      <c r="Z99" s="4"/>
      <c r="AA99" s="4"/>
      <c r="AB99" s="4"/>
      <c r="AC99" s="4"/>
      <c r="AD99" s="4"/>
      <c r="AE99" s="7"/>
      <c r="AF99" s="4"/>
      <c r="AG99" s="4"/>
      <c r="AH99" s="4"/>
      <c r="AI99" s="4"/>
      <c r="AJ99" s="4"/>
      <c r="AK99" s="4"/>
      <c r="AL99" s="4"/>
      <c r="AM99" s="4"/>
      <c r="AN99" s="4"/>
      <c r="AO99" s="4"/>
      <c r="AP99" s="4"/>
      <c r="AQ99" s="4"/>
      <c r="AR99" s="4"/>
      <c r="AS99" s="4"/>
      <c r="AT99" s="4"/>
      <c r="AU99" s="4"/>
      <c r="AV99" s="4"/>
      <c r="AW99" s="4"/>
      <c r="AX99" s="4"/>
      <c r="AY99" s="4"/>
    </row>
    <row r="100" spans="1:51" ht="15.75" thickBot="1" x14ac:dyDescent="0.3">
      <c r="A100" s="4"/>
      <c r="B100" s="4"/>
      <c r="C100" s="4"/>
      <c r="D100" s="4"/>
      <c r="E100" s="4"/>
      <c r="F100" s="4"/>
      <c r="G100" s="4"/>
      <c r="H100" s="4"/>
      <c r="I100" s="4"/>
      <c r="J100" s="4"/>
      <c r="K100" s="4"/>
      <c r="L100" s="4"/>
      <c r="M100" s="4"/>
      <c r="N100" s="7"/>
      <c r="O100" s="7"/>
      <c r="P100" s="7"/>
      <c r="Q100" s="7"/>
      <c r="R100" s="4"/>
      <c r="S100" s="4"/>
      <c r="T100" s="4"/>
      <c r="U100" s="4"/>
      <c r="V100" s="4"/>
      <c r="W100" s="4"/>
      <c r="X100" s="7"/>
      <c r="Y100" s="4"/>
      <c r="Z100" s="4"/>
      <c r="AA100" s="4"/>
      <c r="AB100" s="4"/>
      <c r="AC100" s="4"/>
      <c r="AD100" s="4"/>
      <c r="AE100" s="7"/>
      <c r="AF100" s="4"/>
      <c r="AG100" s="4"/>
      <c r="AH100" s="4"/>
      <c r="AI100" s="4"/>
      <c r="AJ100" s="4"/>
      <c r="AK100" s="4"/>
      <c r="AL100" s="4"/>
      <c r="AM100" s="4"/>
      <c r="AN100" s="4"/>
      <c r="AO100" s="4"/>
      <c r="AP100" s="4"/>
      <c r="AQ100" s="4"/>
      <c r="AR100" s="4"/>
      <c r="AS100" s="4"/>
      <c r="AT100" s="4"/>
      <c r="AU100" s="4"/>
      <c r="AV100" s="4"/>
      <c r="AW100" s="4"/>
      <c r="AX100" s="4"/>
      <c r="AY100" s="4"/>
    </row>
    <row r="101" spans="1:51" ht="15.75" thickBot="1" x14ac:dyDescent="0.3">
      <c r="A101" s="4"/>
      <c r="B101" s="4"/>
      <c r="C101" s="4"/>
      <c r="D101" s="4"/>
      <c r="E101" s="4"/>
      <c r="F101" s="4"/>
      <c r="G101" s="4"/>
      <c r="H101" s="4"/>
      <c r="I101" s="4"/>
      <c r="J101" s="4"/>
      <c r="K101" s="4"/>
      <c r="L101" s="4"/>
      <c r="M101" s="4"/>
      <c r="N101" s="7"/>
      <c r="O101" s="7"/>
      <c r="P101" s="7"/>
      <c r="Q101" s="7"/>
      <c r="R101" s="4"/>
      <c r="S101" s="4"/>
      <c r="T101" s="4"/>
      <c r="U101" s="4"/>
      <c r="V101" s="4"/>
      <c r="W101" s="4"/>
      <c r="X101" s="7"/>
      <c r="Y101" s="4"/>
      <c r="Z101" s="4"/>
      <c r="AA101" s="4"/>
      <c r="AB101" s="4"/>
      <c r="AC101" s="4"/>
      <c r="AD101" s="4"/>
      <c r="AE101" s="7"/>
      <c r="AF101" s="4"/>
      <c r="AG101" s="4"/>
      <c r="AH101" s="4"/>
      <c r="AI101" s="4"/>
      <c r="AJ101" s="4"/>
      <c r="AK101" s="4"/>
      <c r="AL101" s="4"/>
      <c r="AM101" s="4"/>
      <c r="AN101" s="4"/>
      <c r="AO101" s="4"/>
      <c r="AP101" s="4"/>
      <c r="AQ101" s="4"/>
      <c r="AR101" s="4"/>
      <c r="AS101" s="4"/>
      <c r="AT101" s="4"/>
      <c r="AU101" s="4"/>
      <c r="AV101" s="4"/>
      <c r="AW101" s="4"/>
      <c r="AX101" s="4"/>
      <c r="AY101" s="4"/>
    </row>
    <row r="102" spans="1:51" ht="15.75" thickBot="1" x14ac:dyDescent="0.3">
      <c r="A102" s="4"/>
      <c r="B102" s="4"/>
      <c r="C102" s="4"/>
      <c r="D102" s="4"/>
      <c r="E102" s="4"/>
      <c r="F102" s="4"/>
      <c r="G102" s="4"/>
      <c r="H102" s="4"/>
      <c r="I102" s="4"/>
      <c r="J102" s="4"/>
      <c r="K102" s="4"/>
      <c r="L102" s="4"/>
      <c r="M102" s="4"/>
      <c r="N102" s="7"/>
      <c r="O102" s="7"/>
      <c r="P102" s="7"/>
      <c r="Q102" s="7"/>
      <c r="R102" s="4"/>
      <c r="S102" s="4"/>
      <c r="T102" s="4"/>
      <c r="U102" s="4"/>
      <c r="V102" s="4"/>
      <c r="W102" s="4"/>
      <c r="X102" s="7"/>
      <c r="Y102" s="4"/>
      <c r="Z102" s="4"/>
      <c r="AA102" s="4"/>
      <c r="AB102" s="4"/>
      <c r="AC102" s="4"/>
      <c r="AD102" s="4"/>
      <c r="AE102" s="7"/>
      <c r="AF102" s="4"/>
      <c r="AG102" s="4"/>
      <c r="AH102" s="4"/>
      <c r="AI102" s="4"/>
      <c r="AJ102" s="4"/>
      <c r="AK102" s="4"/>
      <c r="AL102" s="4"/>
      <c r="AM102" s="4"/>
      <c r="AN102" s="4"/>
      <c r="AO102" s="4"/>
      <c r="AP102" s="4"/>
      <c r="AQ102" s="4"/>
      <c r="AR102" s="4"/>
      <c r="AS102" s="4"/>
      <c r="AT102" s="4"/>
      <c r="AU102" s="4"/>
      <c r="AV102" s="4"/>
      <c r="AW102" s="4"/>
      <c r="AX102" s="4"/>
      <c r="AY102" s="4"/>
    </row>
    <row r="103" spans="1:51" ht="15.75" thickBot="1" x14ac:dyDescent="0.3">
      <c r="A103" s="4"/>
      <c r="B103" s="4"/>
      <c r="C103" s="4"/>
      <c r="D103" s="4"/>
      <c r="E103" s="4"/>
      <c r="F103" s="4"/>
      <c r="G103" s="4"/>
      <c r="H103" s="4"/>
      <c r="I103" s="4"/>
      <c r="J103" s="4"/>
      <c r="K103" s="4"/>
      <c r="L103" s="4"/>
      <c r="M103" s="4"/>
      <c r="N103" s="7"/>
      <c r="O103" s="7"/>
      <c r="P103" s="7"/>
      <c r="Q103" s="7"/>
      <c r="R103" s="4"/>
      <c r="S103" s="4"/>
      <c r="T103" s="4"/>
      <c r="U103" s="4"/>
      <c r="V103" s="4"/>
      <c r="W103" s="4"/>
      <c r="X103" s="7"/>
      <c r="Y103" s="4"/>
      <c r="Z103" s="4"/>
      <c r="AA103" s="4"/>
      <c r="AB103" s="4"/>
      <c r="AC103" s="4"/>
      <c r="AD103" s="4"/>
      <c r="AE103" s="7"/>
      <c r="AF103" s="4"/>
      <c r="AG103" s="4"/>
      <c r="AH103" s="4"/>
      <c r="AI103" s="4"/>
      <c r="AJ103" s="4"/>
      <c r="AK103" s="4"/>
      <c r="AL103" s="4"/>
      <c r="AM103" s="4"/>
      <c r="AN103" s="4"/>
      <c r="AO103" s="4"/>
      <c r="AP103" s="4"/>
      <c r="AQ103" s="4"/>
      <c r="AR103" s="4"/>
      <c r="AS103" s="4"/>
      <c r="AT103" s="4"/>
      <c r="AU103" s="4"/>
      <c r="AV103" s="4"/>
      <c r="AW103" s="4"/>
      <c r="AX103" s="4"/>
      <c r="AY103" s="4"/>
    </row>
    <row r="104" spans="1:51" ht="15.75" thickBot="1" x14ac:dyDescent="0.3">
      <c r="A104" s="4"/>
      <c r="B104" s="4"/>
      <c r="C104" s="4"/>
      <c r="D104" s="4"/>
      <c r="E104" s="4"/>
      <c r="F104" s="4"/>
      <c r="G104" s="4"/>
      <c r="H104" s="4"/>
      <c r="I104" s="4"/>
      <c r="J104" s="4"/>
      <c r="K104" s="4"/>
      <c r="L104" s="4"/>
      <c r="M104" s="4"/>
      <c r="N104" s="7"/>
      <c r="O104" s="7"/>
      <c r="P104" s="7"/>
      <c r="Q104" s="7"/>
      <c r="R104" s="4"/>
      <c r="S104" s="4"/>
      <c r="T104" s="4"/>
      <c r="U104" s="4"/>
      <c r="V104" s="4"/>
      <c r="W104" s="4"/>
      <c r="X104" s="7"/>
      <c r="Y104" s="4"/>
      <c r="Z104" s="4"/>
      <c r="AA104" s="4"/>
      <c r="AB104" s="4"/>
      <c r="AC104" s="4"/>
      <c r="AD104" s="4"/>
      <c r="AE104" s="7"/>
      <c r="AF104" s="4"/>
      <c r="AG104" s="4"/>
      <c r="AH104" s="4"/>
      <c r="AI104" s="4"/>
      <c r="AJ104" s="4"/>
      <c r="AK104" s="4"/>
      <c r="AL104" s="4"/>
      <c r="AM104" s="4"/>
      <c r="AN104" s="4"/>
      <c r="AO104" s="4"/>
      <c r="AP104" s="4"/>
      <c r="AQ104" s="4"/>
      <c r="AR104" s="4"/>
      <c r="AS104" s="4"/>
      <c r="AT104" s="4"/>
      <c r="AU104" s="4"/>
      <c r="AV104" s="4"/>
      <c r="AW104" s="4"/>
      <c r="AX104" s="4"/>
      <c r="AY104" s="4"/>
    </row>
    <row r="105" spans="1:51" ht="15.75" thickBot="1" x14ac:dyDescent="0.3">
      <c r="A105" s="4"/>
      <c r="B105" s="4"/>
      <c r="C105" s="4"/>
      <c r="D105" s="4"/>
      <c r="E105" s="4"/>
      <c r="F105" s="4"/>
      <c r="G105" s="4"/>
      <c r="H105" s="4"/>
      <c r="I105" s="4"/>
      <c r="J105" s="4"/>
      <c r="K105" s="4"/>
      <c r="L105" s="4"/>
      <c r="M105" s="4"/>
      <c r="N105" s="7"/>
      <c r="O105" s="7"/>
      <c r="P105" s="7"/>
      <c r="Q105" s="7"/>
      <c r="R105" s="4"/>
      <c r="S105" s="4"/>
      <c r="T105" s="4"/>
      <c r="U105" s="4"/>
      <c r="V105" s="4"/>
      <c r="W105" s="4"/>
      <c r="X105" s="7"/>
      <c r="Y105" s="4"/>
      <c r="Z105" s="4"/>
      <c r="AA105" s="4"/>
      <c r="AB105" s="4"/>
      <c r="AC105" s="4"/>
      <c r="AD105" s="4"/>
      <c r="AE105" s="7"/>
      <c r="AF105" s="4"/>
      <c r="AG105" s="4"/>
      <c r="AH105" s="4"/>
      <c r="AI105" s="4"/>
      <c r="AJ105" s="4"/>
      <c r="AK105" s="4"/>
      <c r="AL105" s="4"/>
      <c r="AM105" s="4"/>
      <c r="AN105" s="4"/>
      <c r="AO105" s="4"/>
      <c r="AP105" s="4"/>
      <c r="AQ105" s="4"/>
      <c r="AR105" s="4"/>
      <c r="AS105" s="4"/>
      <c r="AT105" s="4"/>
      <c r="AU105" s="4"/>
      <c r="AV105" s="4"/>
      <c r="AW105" s="4"/>
      <c r="AX105" s="4"/>
      <c r="AY105" s="4"/>
    </row>
    <row r="106" spans="1:51" ht="15.75" thickBot="1" x14ac:dyDescent="0.3">
      <c r="A106" s="4"/>
      <c r="B106" s="4"/>
      <c r="C106" s="4"/>
      <c r="D106" s="4"/>
      <c r="E106" s="4"/>
      <c r="F106" s="4"/>
      <c r="G106" s="4"/>
      <c r="H106" s="4"/>
      <c r="I106" s="4"/>
      <c r="J106" s="4"/>
      <c r="K106" s="4"/>
      <c r="L106" s="4"/>
      <c r="M106" s="4"/>
      <c r="N106" s="7"/>
      <c r="O106" s="7"/>
      <c r="P106" s="7"/>
      <c r="Q106" s="7"/>
      <c r="R106" s="4"/>
      <c r="S106" s="4"/>
      <c r="T106" s="4"/>
      <c r="U106" s="4"/>
      <c r="V106" s="4"/>
      <c r="W106" s="4"/>
      <c r="X106" s="7"/>
      <c r="Y106" s="4"/>
      <c r="Z106" s="4"/>
      <c r="AA106" s="4"/>
      <c r="AB106" s="4"/>
      <c r="AC106" s="4"/>
      <c r="AD106" s="4"/>
      <c r="AE106" s="7"/>
      <c r="AF106" s="4"/>
      <c r="AG106" s="4"/>
      <c r="AH106" s="4"/>
      <c r="AI106" s="4"/>
      <c r="AJ106" s="4"/>
      <c r="AK106" s="4"/>
      <c r="AL106" s="4"/>
      <c r="AM106" s="4"/>
      <c r="AN106" s="4"/>
      <c r="AO106" s="4"/>
      <c r="AP106" s="4"/>
      <c r="AQ106" s="4"/>
      <c r="AR106" s="4"/>
      <c r="AS106" s="4"/>
      <c r="AT106" s="4"/>
      <c r="AU106" s="4"/>
      <c r="AV106" s="4"/>
      <c r="AW106" s="4"/>
      <c r="AX106" s="4"/>
      <c r="AY106" s="4"/>
    </row>
    <row r="107" spans="1:51" ht="15.75" thickBot="1" x14ac:dyDescent="0.3">
      <c r="A107" s="4"/>
      <c r="B107" s="4"/>
      <c r="C107" s="4"/>
      <c r="D107" s="4"/>
      <c r="E107" s="4"/>
      <c r="F107" s="4"/>
      <c r="G107" s="4"/>
      <c r="H107" s="4"/>
      <c r="I107" s="4"/>
      <c r="J107" s="4"/>
      <c r="K107" s="4"/>
      <c r="L107" s="4"/>
      <c r="M107" s="4"/>
      <c r="N107" s="7"/>
      <c r="O107" s="7"/>
      <c r="P107" s="7"/>
      <c r="Q107" s="7"/>
      <c r="R107" s="4"/>
      <c r="S107" s="4"/>
      <c r="T107" s="4"/>
      <c r="U107" s="4"/>
      <c r="V107" s="4"/>
      <c r="W107" s="4"/>
      <c r="X107" s="7"/>
      <c r="Y107" s="4"/>
      <c r="Z107" s="4"/>
      <c r="AA107" s="4"/>
      <c r="AB107" s="4"/>
      <c r="AC107" s="4"/>
      <c r="AD107" s="4"/>
      <c r="AE107" s="7"/>
      <c r="AF107" s="4"/>
      <c r="AG107" s="4"/>
      <c r="AH107" s="4"/>
      <c r="AI107" s="4"/>
      <c r="AJ107" s="4"/>
      <c r="AK107" s="4"/>
      <c r="AL107" s="4"/>
      <c r="AM107" s="4"/>
      <c r="AN107" s="4"/>
      <c r="AO107" s="4"/>
      <c r="AP107" s="4"/>
      <c r="AQ107" s="4"/>
      <c r="AR107" s="4"/>
      <c r="AS107" s="4"/>
      <c r="AT107" s="4"/>
      <c r="AU107" s="4"/>
      <c r="AV107" s="4"/>
      <c r="AW107" s="4"/>
      <c r="AX107" s="4"/>
      <c r="AY107" s="4"/>
    </row>
    <row r="108" spans="1:51" ht="15.75" thickBot="1" x14ac:dyDescent="0.3">
      <c r="A108" s="4"/>
      <c r="B108" s="4"/>
      <c r="C108" s="4"/>
      <c r="D108" s="4"/>
      <c r="E108" s="4"/>
      <c r="F108" s="4"/>
      <c r="G108" s="4"/>
      <c r="H108" s="4"/>
      <c r="I108" s="4"/>
      <c r="J108" s="4"/>
      <c r="K108" s="4"/>
      <c r="L108" s="4"/>
      <c r="M108" s="4"/>
      <c r="N108" s="7"/>
      <c r="O108" s="7"/>
      <c r="P108" s="7"/>
      <c r="Q108" s="7"/>
      <c r="R108" s="4"/>
      <c r="S108" s="4"/>
      <c r="T108" s="4"/>
      <c r="U108" s="4"/>
      <c r="V108" s="4"/>
      <c r="W108" s="4"/>
      <c r="X108" s="7"/>
      <c r="Y108" s="4"/>
      <c r="Z108" s="4"/>
      <c r="AA108" s="4"/>
      <c r="AB108" s="4"/>
      <c r="AC108" s="4"/>
      <c r="AD108" s="4"/>
      <c r="AE108" s="7"/>
      <c r="AF108" s="4"/>
      <c r="AG108" s="4"/>
      <c r="AH108" s="4"/>
      <c r="AI108" s="4"/>
      <c r="AJ108" s="4"/>
      <c r="AK108" s="4"/>
      <c r="AL108" s="4"/>
      <c r="AM108" s="4"/>
      <c r="AN108" s="4"/>
      <c r="AO108" s="4"/>
      <c r="AP108" s="4"/>
      <c r="AQ108" s="4"/>
      <c r="AR108" s="4"/>
      <c r="AS108" s="4"/>
      <c r="AT108" s="4"/>
      <c r="AU108" s="4"/>
      <c r="AV108" s="4"/>
      <c r="AW108" s="4"/>
      <c r="AX108" s="4"/>
      <c r="AY108" s="4"/>
    </row>
    <row r="109" spans="1:51" ht="15.75" thickBot="1" x14ac:dyDescent="0.3">
      <c r="A109" s="4"/>
      <c r="B109" s="4"/>
      <c r="C109" s="4"/>
      <c r="D109" s="4"/>
      <c r="E109" s="4"/>
      <c r="F109" s="4"/>
      <c r="G109" s="4"/>
      <c r="H109" s="4"/>
      <c r="I109" s="4"/>
      <c r="J109" s="4"/>
      <c r="K109" s="4"/>
      <c r="L109" s="4"/>
      <c r="M109" s="4"/>
      <c r="N109" s="7"/>
      <c r="O109" s="7"/>
      <c r="P109" s="7"/>
      <c r="Q109" s="7"/>
      <c r="R109" s="4"/>
      <c r="S109" s="4"/>
      <c r="T109" s="4"/>
      <c r="U109" s="4"/>
      <c r="V109" s="4"/>
      <c r="W109" s="4"/>
      <c r="X109" s="7"/>
      <c r="Y109" s="4"/>
      <c r="Z109" s="4"/>
      <c r="AA109" s="4"/>
      <c r="AB109" s="4"/>
      <c r="AC109" s="4"/>
      <c r="AD109" s="4"/>
      <c r="AE109" s="7"/>
      <c r="AF109" s="4"/>
      <c r="AG109" s="4"/>
      <c r="AH109" s="4"/>
      <c r="AI109" s="4"/>
      <c r="AJ109" s="4"/>
      <c r="AK109" s="4"/>
      <c r="AL109" s="4"/>
      <c r="AM109" s="4"/>
      <c r="AN109" s="4"/>
      <c r="AO109" s="4"/>
      <c r="AP109" s="4"/>
      <c r="AQ109" s="4"/>
      <c r="AR109" s="4"/>
      <c r="AS109" s="4"/>
      <c r="AT109" s="4"/>
      <c r="AU109" s="4"/>
      <c r="AV109" s="4"/>
      <c r="AW109" s="4"/>
      <c r="AX109" s="4"/>
      <c r="AY109" s="4"/>
    </row>
    <row r="110" spans="1:51" ht="15.75" thickBot="1" x14ac:dyDescent="0.3">
      <c r="A110" s="4"/>
      <c r="B110" s="4"/>
      <c r="C110" s="4"/>
      <c r="D110" s="4"/>
      <c r="E110" s="4"/>
      <c r="F110" s="4"/>
      <c r="G110" s="4"/>
      <c r="H110" s="4"/>
      <c r="I110" s="4"/>
      <c r="J110" s="4"/>
      <c r="K110" s="4"/>
      <c r="L110" s="4"/>
      <c r="M110" s="4"/>
      <c r="N110" s="7"/>
      <c r="O110" s="7"/>
      <c r="P110" s="7"/>
      <c r="Q110" s="7"/>
      <c r="R110" s="4"/>
      <c r="S110" s="4"/>
      <c r="T110" s="4"/>
      <c r="U110" s="4"/>
      <c r="V110" s="4"/>
      <c r="W110" s="4"/>
      <c r="X110" s="7"/>
      <c r="Y110" s="4"/>
      <c r="Z110" s="4"/>
      <c r="AA110" s="4"/>
      <c r="AB110" s="4"/>
      <c r="AC110" s="4"/>
      <c r="AD110" s="4"/>
      <c r="AE110" s="7"/>
      <c r="AF110" s="4"/>
      <c r="AG110" s="4"/>
      <c r="AH110" s="4"/>
      <c r="AI110" s="4"/>
      <c r="AJ110" s="4"/>
      <c r="AK110" s="4"/>
      <c r="AL110" s="4"/>
      <c r="AM110" s="4"/>
      <c r="AN110" s="4"/>
      <c r="AO110" s="4"/>
      <c r="AP110" s="4"/>
      <c r="AQ110" s="4"/>
      <c r="AR110" s="4"/>
      <c r="AS110" s="4"/>
      <c r="AT110" s="4"/>
      <c r="AU110" s="4"/>
      <c r="AV110" s="4"/>
      <c r="AW110" s="4"/>
      <c r="AX110" s="4"/>
      <c r="AY110" s="4"/>
    </row>
    <row r="111" spans="1:51" ht="15.75" thickBot="1" x14ac:dyDescent="0.3">
      <c r="A111" s="4"/>
      <c r="B111" s="4"/>
      <c r="C111" s="4"/>
      <c r="D111" s="4"/>
      <c r="E111" s="4"/>
      <c r="F111" s="4"/>
      <c r="G111" s="4"/>
      <c r="H111" s="4"/>
      <c r="I111" s="4"/>
      <c r="J111" s="4"/>
      <c r="K111" s="4"/>
      <c r="L111" s="4"/>
      <c r="M111" s="4"/>
      <c r="N111" s="7"/>
      <c r="O111" s="7"/>
      <c r="P111" s="7"/>
      <c r="Q111" s="7"/>
      <c r="R111" s="4"/>
      <c r="S111" s="4"/>
      <c r="T111" s="4"/>
      <c r="U111" s="4"/>
      <c r="V111" s="4"/>
      <c r="W111" s="4"/>
      <c r="X111" s="7"/>
      <c r="Y111" s="4"/>
      <c r="Z111" s="4"/>
      <c r="AA111" s="4"/>
      <c r="AB111" s="4"/>
      <c r="AC111" s="4"/>
      <c r="AD111" s="4"/>
      <c r="AE111" s="7"/>
      <c r="AF111" s="4"/>
      <c r="AG111" s="4"/>
      <c r="AH111" s="4"/>
      <c r="AI111" s="4"/>
      <c r="AJ111" s="4"/>
      <c r="AK111" s="4"/>
      <c r="AL111" s="4"/>
      <c r="AM111" s="4"/>
      <c r="AN111" s="4"/>
      <c r="AO111" s="4"/>
      <c r="AP111" s="4"/>
      <c r="AQ111" s="4"/>
      <c r="AR111" s="4"/>
      <c r="AS111" s="4"/>
      <c r="AT111" s="4"/>
      <c r="AU111" s="4"/>
      <c r="AV111" s="4"/>
      <c r="AW111" s="4"/>
      <c r="AX111" s="4"/>
      <c r="AY111" s="4"/>
    </row>
    <row r="112" spans="1:51" ht="15.75" thickBot="1" x14ac:dyDescent="0.3">
      <c r="A112" s="4"/>
      <c r="B112" s="4"/>
      <c r="C112" s="4"/>
      <c r="D112" s="4"/>
      <c r="E112" s="4"/>
      <c r="F112" s="4"/>
      <c r="G112" s="4"/>
      <c r="H112" s="4"/>
      <c r="I112" s="4"/>
      <c r="J112" s="4"/>
      <c r="K112" s="4"/>
      <c r="L112" s="4"/>
      <c r="M112" s="4"/>
      <c r="N112" s="7"/>
      <c r="O112" s="7"/>
      <c r="P112" s="7"/>
      <c r="Q112" s="7"/>
      <c r="R112" s="4"/>
      <c r="S112" s="4"/>
      <c r="T112" s="4"/>
      <c r="U112" s="4"/>
      <c r="V112" s="4"/>
      <c r="W112" s="4"/>
      <c r="X112" s="7"/>
      <c r="Y112" s="4"/>
      <c r="Z112" s="4"/>
      <c r="AA112" s="4"/>
      <c r="AB112" s="4"/>
      <c r="AC112" s="4"/>
      <c r="AD112" s="4"/>
      <c r="AE112" s="7"/>
      <c r="AF112" s="4"/>
      <c r="AG112" s="4"/>
      <c r="AH112" s="4"/>
      <c r="AI112" s="4"/>
      <c r="AJ112" s="4"/>
      <c r="AK112" s="4"/>
      <c r="AL112" s="4"/>
      <c r="AM112" s="4"/>
      <c r="AN112" s="4"/>
      <c r="AO112" s="4"/>
      <c r="AP112" s="4"/>
      <c r="AQ112" s="4"/>
      <c r="AR112" s="4"/>
      <c r="AS112" s="4"/>
      <c r="AT112" s="4"/>
      <c r="AU112" s="4"/>
      <c r="AV112" s="4"/>
      <c r="AW112" s="4"/>
      <c r="AX112" s="4"/>
      <c r="AY112" s="4"/>
    </row>
    <row r="113" spans="1:51" ht="15.75" thickBot="1" x14ac:dyDescent="0.3">
      <c r="A113" s="4"/>
      <c r="B113" s="4"/>
      <c r="C113" s="4"/>
      <c r="D113" s="4"/>
      <c r="E113" s="4"/>
      <c r="F113" s="4"/>
      <c r="G113" s="4"/>
      <c r="H113" s="4"/>
      <c r="I113" s="4"/>
      <c r="J113" s="4"/>
      <c r="K113" s="4"/>
      <c r="L113" s="4"/>
      <c r="M113" s="4"/>
      <c r="N113" s="7"/>
      <c r="O113" s="7"/>
      <c r="P113" s="7"/>
      <c r="Q113" s="7"/>
      <c r="R113" s="4"/>
      <c r="S113" s="4"/>
      <c r="T113" s="4"/>
      <c r="U113" s="4"/>
      <c r="V113" s="4"/>
      <c r="W113" s="4"/>
      <c r="X113" s="7"/>
      <c r="Y113" s="4"/>
      <c r="Z113" s="4"/>
      <c r="AA113" s="4"/>
      <c r="AB113" s="4"/>
      <c r="AC113" s="4"/>
      <c r="AD113" s="4"/>
      <c r="AE113" s="7"/>
      <c r="AF113" s="4"/>
      <c r="AG113" s="4"/>
      <c r="AH113" s="4"/>
      <c r="AI113" s="4"/>
      <c r="AJ113" s="4"/>
      <c r="AK113" s="4"/>
      <c r="AL113" s="4"/>
      <c r="AM113" s="4"/>
      <c r="AN113" s="4"/>
      <c r="AO113" s="4"/>
      <c r="AP113" s="4"/>
      <c r="AQ113" s="4"/>
      <c r="AR113" s="4"/>
      <c r="AS113" s="4"/>
      <c r="AT113" s="4"/>
      <c r="AU113" s="4"/>
      <c r="AV113" s="4"/>
      <c r="AW113" s="4"/>
      <c r="AX113" s="4"/>
      <c r="AY113" s="4"/>
    </row>
    <row r="114" spans="1:51" ht="15.75" thickBot="1" x14ac:dyDescent="0.3">
      <c r="A114" s="4"/>
      <c r="B114" s="4"/>
      <c r="C114" s="4"/>
      <c r="D114" s="4"/>
      <c r="E114" s="4"/>
      <c r="F114" s="4"/>
      <c r="G114" s="4"/>
      <c r="H114" s="4"/>
      <c r="I114" s="4"/>
      <c r="J114" s="4"/>
      <c r="K114" s="4"/>
      <c r="L114" s="4"/>
      <c r="M114" s="4"/>
      <c r="N114" s="7"/>
      <c r="O114" s="7"/>
      <c r="P114" s="7"/>
      <c r="Q114" s="7"/>
      <c r="R114" s="4"/>
      <c r="S114" s="4"/>
      <c r="T114" s="4"/>
      <c r="U114" s="4"/>
      <c r="V114" s="4"/>
      <c r="W114" s="4"/>
      <c r="X114" s="7"/>
      <c r="Y114" s="4"/>
      <c r="Z114" s="4"/>
      <c r="AA114" s="4"/>
      <c r="AB114" s="4"/>
      <c r="AC114" s="4"/>
      <c r="AD114" s="4"/>
      <c r="AE114" s="7"/>
      <c r="AF114" s="4"/>
      <c r="AG114" s="4"/>
      <c r="AH114" s="4"/>
      <c r="AI114" s="4"/>
      <c r="AJ114" s="4"/>
      <c r="AK114" s="4"/>
      <c r="AL114" s="4"/>
      <c r="AM114" s="4"/>
      <c r="AN114" s="4"/>
      <c r="AO114" s="4"/>
      <c r="AP114" s="4"/>
      <c r="AQ114" s="4"/>
      <c r="AR114" s="4"/>
      <c r="AS114" s="4"/>
      <c r="AT114" s="4"/>
      <c r="AU114" s="4"/>
      <c r="AV114" s="4"/>
      <c r="AW114" s="4"/>
      <c r="AX114" s="4"/>
      <c r="AY114" s="4"/>
    </row>
    <row r="115" spans="1:51" ht="15.75" thickBot="1" x14ac:dyDescent="0.3">
      <c r="A115" s="4"/>
      <c r="B115" s="4"/>
      <c r="C115" s="4"/>
      <c r="D115" s="4"/>
      <c r="E115" s="4"/>
      <c r="F115" s="4"/>
      <c r="G115" s="4"/>
      <c r="H115" s="4"/>
      <c r="I115" s="4"/>
      <c r="J115" s="4"/>
      <c r="K115" s="4"/>
      <c r="L115" s="4"/>
      <c r="M115" s="4"/>
      <c r="N115" s="7"/>
      <c r="O115" s="7"/>
      <c r="P115" s="7"/>
      <c r="Q115" s="7"/>
      <c r="R115" s="4"/>
      <c r="S115" s="4"/>
      <c r="T115" s="4"/>
      <c r="U115" s="4"/>
      <c r="V115" s="4"/>
      <c r="W115" s="4"/>
      <c r="X115" s="7"/>
      <c r="Y115" s="4"/>
      <c r="Z115" s="4"/>
      <c r="AA115" s="4"/>
      <c r="AB115" s="4"/>
      <c r="AC115" s="4"/>
      <c r="AD115" s="4"/>
      <c r="AE115" s="7"/>
      <c r="AF115" s="4"/>
      <c r="AG115" s="4"/>
      <c r="AH115" s="4"/>
      <c r="AI115" s="4"/>
      <c r="AJ115" s="4"/>
      <c r="AK115" s="4"/>
      <c r="AL115" s="4"/>
      <c r="AM115" s="4"/>
      <c r="AN115" s="4"/>
      <c r="AO115" s="4"/>
      <c r="AP115" s="4"/>
      <c r="AQ115" s="4"/>
      <c r="AR115" s="4"/>
      <c r="AS115" s="4"/>
      <c r="AT115" s="4"/>
      <c r="AU115" s="4"/>
      <c r="AV115" s="4"/>
      <c r="AW115" s="4"/>
      <c r="AX115" s="4"/>
      <c r="AY115" s="4"/>
    </row>
    <row r="116" spans="1:51" ht="15.75" thickBot="1" x14ac:dyDescent="0.3">
      <c r="A116" s="4"/>
      <c r="B116" s="4"/>
      <c r="C116" s="4"/>
      <c r="D116" s="4"/>
      <c r="E116" s="4"/>
      <c r="F116" s="4"/>
      <c r="G116" s="4"/>
      <c r="H116" s="4"/>
      <c r="I116" s="4"/>
      <c r="J116" s="4"/>
      <c r="K116" s="4"/>
      <c r="L116" s="4"/>
      <c r="M116" s="4"/>
      <c r="N116" s="7"/>
      <c r="O116" s="7"/>
      <c r="P116" s="7"/>
      <c r="Q116" s="7"/>
      <c r="R116" s="4"/>
      <c r="S116" s="4"/>
      <c r="T116" s="4"/>
      <c r="U116" s="4"/>
      <c r="V116" s="4"/>
      <c r="W116" s="4"/>
      <c r="X116" s="7"/>
      <c r="Y116" s="4"/>
      <c r="Z116" s="4"/>
      <c r="AA116" s="4"/>
      <c r="AB116" s="4"/>
      <c r="AC116" s="4"/>
      <c r="AD116" s="4"/>
      <c r="AE116" s="7"/>
      <c r="AF116" s="4"/>
      <c r="AG116" s="4"/>
      <c r="AH116" s="4"/>
      <c r="AI116" s="4"/>
      <c r="AJ116" s="4"/>
      <c r="AK116" s="4"/>
      <c r="AL116" s="4"/>
      <c r="AM116" s="4"/>
      <c r="AN116" s="4"/>
      <c r="AO116" s="4"/>
      <c r="AP116" s="4"/>
      <c r="AQ116" s="4"/>
      <c r="AR116" s="4"/>
      <c r="AS116" s="4"/>
      <c r="AT116" s="4"/>
      <c r="AU116" s="4"/>
      <c r="AV116" s="4"/>
      <c r="AW116" s="4"/>
      <c r="AX116" s="4"/>
      <c r="AY116" s="4"/>
    </row>
    <row r="117" spans="1:51" ht="15.75" thickBot="1" x14ac:dyDescent="0.3">
      <c r="A117" s="4"/>
      <c r="B117" s="4"/>
      <c r="C117" s="4"/>
      <c r="D117" s="4"/>
      <c r="E117" s="4"/>
      <c r="F117" s="4"/>
      <c r="G117" s="4"/>
      <c r="H117" s="4"/>
      <c r="I117" s="4"/>
      <c r="J117" s="4"/>
      <c r="K117" s="4"/>
      <c r="L117" s="4"/>
      <c r="M117" s="4"/>
      <c r="N117" s="7"/>
      <c r="O117" s="7"/>
      <c r="P117" s="7"/>
      <c r="Q117" s="7"/>
      <c r="R117" s="4"/>
      <c r="S117" s="4"/>
      <c r="T117" s="4"/>
      <c r="U117" s="4"/>
      <c r="V117" s="4"/>
      <c r="W117" s="4"/>
      <c r="X117" s="7"/>
      <c r="Y117" s="4"/>
      <c r="Z117" s="4"/>
      <c r="AA117" s="4"/>
      <c r="AB117" s="4"/>
      <c r="AC117" s="4"/>
      <c r="AD117" s="4"/>
      <c r="AE117" s="7"/>
      <c r="AF117" s="4"/>
      <c r="AG117" s="4"/>
      <c r="AH117" s="4"/>
      <c r="AI117" s="4"/>
      <c r="AJ117" s="4"/>
      <c r="AK117" s="4"/>
      <c r="AL117" s="4"/>
      <c r="AM117" s="4"/>
      <c r="AN117" s="4"/>
      <c r="AO117" s="4"/>
      <c r="AP117" s="4"/>
      <c r="AQ117" s="4"/>
      <c r="AR117" s="4"/>
      <c r="AS117" s="4"/>
      <c r="AT117" s="4"/>
      <c r="AU117" s="4"/>
      <c r="AV117" s="4"/>
      <c r="AW117" s="4"/>
      <c r="AX117" s="4"/>
      <c r="AY117" s="4"/>
    </row>
    <row r="118" spans="1:51" ht="15.75" thickBot="1" x14ac:dyDescent="0.3">
      <c r="A118" s="4"/>
      <c r="B118" s="4"/>
      <c r="C118" s="4"/>
      <c r="D118" s="4"/>
      <c r="E118" s="4"/>
      <c r="F118" s="4"/>
      <c r="G118" s="4"/>
      <c r="H118" s="4"/>
      <c r="I118" s="4"/>
      <c r="J118" s="4"/>
      <c r="K118" s="4"/>
      <c r="L118" s="4"/>
      <c r="M118" s="4"/>
      <c r="N118" s="7"/>
      <c r="O118" s="7"/>
      <c r="P118" s="7"/>
      <c r="Q118" s="7"/>
      <c r="R118" s="4"/>
      <c r="S118" s="4"/>
      <c r="T118" s="4"/>
      <c r="U118" s="4"/>
      <c r="V118" s="4"/>
      <c r="W118" s="4"/>
      <c r="X118" s="7"/>
      <c r="Y118" s="4"/>
      <c r="Z118" s="4"/>
      <c r="AA118" s="4"/>
      <c r="AB118" s="4"/>
      <c r="AC118" s="4"/>
      <c r="AD118" s="4"/>
      <c r="AE118" s="7"/>
      <c r="AF118" s="4"/>
      <c r="AG118" s="4"/>
      <c r="AH118" s="4"/>
      <c r="AI118" s="4"/>
      <c r="AJ118" s="4"/>
      <c r="AK118" s="4"/>
      <c r="AL118" s="4"/>
      <c r="AM118" s="4"/>
      <c r="AN118" s="4"/>
      <c r="AO118" s="4"/>
      <c r="AP118" s="4"/>
      <c r="AQ118" s="4"/>
      <c r="AR118" s="4"/>
      <c r="AS118" s="4"/>
      <c r="AT118" s="4"/>
      <c r="AU118" s="4"/>
      <c r="AV118" s="4"/>
      <c r="AW118" s="4"/>
      <c r="AX118" s="4"/>
      <c r="AY118" s="4"/>
    </row>
    <row r="119" spans="1:51" ht="15.75" thickBot="1" x14ac:dyDescent="0.3">
      <c r="A119" s="4"/>
      <c r="B119" s="4"/>
      <c r="C119" s="4"/>
      <c r="D119" s="4"/>
      <c r="E119" s="4"/>
      <c r="F119" s="4"/>
      <c r="G119" s="4"/>
      <c r="H119" s="4"/>
      <c r="I119" s="4"/>
      <c r="J119" s="4"/>
      <c r="K119" s="4"/>
      <c r="L119" s="4"/>
      <c r="M119" s="4"/>
      <c r="N119" s="7"/>
      <c r="O119" s="7"/>
      <c r="P119" s="7"/>
      <c r="Q119" s="7"/>
      <c r="R119" s="4"/>
      <c r="S119" s="4"/>
      <c r="T119" s="4"/>
      <c r="U119" s="4"/>
      <c r="V119" s="4"/>
      <c r="W119" s="4"/>
      <c r="X119" s="7"/>
      <c r="Y119" s="4"/>
      <c r="Z119" s="4"/>
      <c r="AA119" s="4"/>
      <c r="AB119" s="4"/>
      <c r="AC119" s="4"/>
      <c r="AD119" s="4"/>
      <c r="AE119" s="7"/>
      <c r="AF119" s="4"/>
      <c r="AG119" s="4"/>
      <c r="AH119" s="4"/>
      <c r="AI119" s="4"/>
      <c r="AJ119" s="4"/>
      <c r="AK119" s="4"/>
      <c r="AL119" s="4"/>
      <c r="AM119" s="4"/>
      <c r="AN119" s="4"/>
      <c r="AO119" s="4"/>
      <c r="AP119" s="4"/>
      <c r="AQ119" s="4"/>
      <c r="AR119" s="4"/>
      <c r="AS119" s="4"/>
      <c r="AT119" s="4"/>
      <c r="AU119" s="4"/>
      <c r="AV119" s="4"/>
      <c r="AW119" s="4"/>
      <c r="AX119" s="4"/>
      <c r="AY119" s="4"/>
    </row>
    <row r="120" spans="1:51" ht="15.75" thickBot="1" x14ac:dyDescent="0.3">
      <c r="A120" s="4"/>
      <c r="B120" s="4"/>
      <c r="C120" s="4"/>
      <c r="D120" s="4"/>
      <c r="E120" s="4"/>
      <c r="F120" s="4"/>
      <c r="G120" s="4"/>
      <c r="H120" s="4"/>
      <c r="I120" s="4"/>
      <c r="J120" s="4"/>
      <c r="K120" s="4"/>
      <c r="L120" s="4"/>
      <c r="M120" s="4"/>
      <c r="N120" s="7"/>
      <c r="O120" s="7"/>
      <c r="P120" s="7"/>
      <c r="Q120" s="7"/>
      <c r="R120" s="4"/>
      <c r="S120" s="4"/>
      <c r="T120" s="4"/>
      <c r="U120" s="4"/>
      <c r="V120" s="4"/>
      <c r="W120" s="4"/>
      <c r="X120" s="7"/>
      <c r="Y120" s="4"/>
      <c r="Z120" s="4"/>
      <c r="AA120" s="4"/>
      <c r="AB120" s="4"/>
      <c r="AC120" s="4"/>
      <c r="AD120" s="4"/>
      <c r="AE120" s="7"/>
      <c r="AF120" s="4"/>
      <c r="AG120" s="4"/>
      <c r="AH120" s="4"/>
      <c r="AI120" s="4"/>
      <c r="AJ120" s="4"/>
      <c r="AK120" s="4"/>
      <c r="AL120" s="4"/>
      <c r="AM120" s="4"/>
      <c r="AN120" s="4"/>
      <c r="AO120" s="4"/>
      <c r="AP120" s="4"/>
      <c r="AQ120" s="4"/>
      <c r="AR120" s="4"/>
      <c r="AS120" s="4"/>
      <c r="AT120" s="4"/>
      <c r="AU120" s="4"/>
      <c r="AV120" s="4"/>
      <c r="AW120" s="4"/>
      <c r="AX120" s="4"/>
      <c r="AY120" s="4"/>
    </row>
    <row r="121" spans="1:51" ht="15.75" thickBot="1" x14ac:dyDescent="0.3">
      <c r="A121" s="4"/>
      <c r="B121" s="4"/>
      <c r="C121" s="4"/>
      <c r="D121" s="4"/>
      <c r="E121" s="4"/>
      <c r="F121" s="4"/>
      <c r="G121" s="4"/>
      <c r="H121" s="4"/>
      <c r="I121" s="4"/>
      <c r="J121" s="4"/>
      <c r="K121" s="4"/>
      <c r="L121" s="4"/>
      <c r="M121" s="4"/>
      <c r="N121" s="7"/>
      <c r="O121" s="7"/>
      <c r="P121" s="7"/>
      <c r="Q121" s="7"/>
      <c r="R121" s="4"/>
      <c r="S121" s="4"/>
      <c r="T121" s="4"/>
      <c r="U121" s="4"/>
      <c r="V121" s="4"/>
      <c r="W121" s="4"/>
      <c r="X121" s="7"/>
      <c r="Y121" s="4"/>
      <c r="Z121" s="4"/>
      <c r="AA121" s="4"/>
      <c r="AB121" s="4"/>
      <c r="AC121" s="4"/>
      <c r="AD121" s="4"/>
      <c r="AE121" s="7"/>
      <c r="AF121" s="4"/>
      <c r="AG121" s="4"/>
      <c r="AH121" s="4"/>
      <c r="AI121" s="4"/>
      <c r="AJ121" s="4"/>
      <c r="AK121" s="4"/>
      <c r="AL121" s="4"/>
      <c r="AM121" s="4"/>
      <c r="AN121" s="4"/>
      <c r="AO121" s="4"/>
      <c r="AP121" s="4"/>
      <c r="AQ121" s="4"/>
      <c r="AR121" s="4"/>
      <c r="AS121" s="4"/>
      <c r="AT121" s="4"/>
      <c r="AU121" s="4"/>
      <c r="AV121" s="4"/>
      <c r="AW121" s="4"/>
      <c r="AX121" s="4"/>
      <c r="AY121" s="4"/>
    </row>
    <row r="122" spans="1:51" ht="15.75" thickBot="1" x14ac:dyDescent="0.3">
      <c r="A122" s="4"/>
      <c r="B122" s="4"/>
      <c r="C122" s="4"/>
      <c r="D122" s="4"/>
      <c r="E122" s="4"/>
      <c r="F122" s="4"/>
      <c r="G122" s="4"/>
      <c r="H122" s="4"/>
      <c r="I122" s="4"/>
      <c r="J122" s="4"/>
      <c r="K122" s="4"/>
      <c r="L122" s="4"/>
      <c r="M122" s="4"/>
      <c r="N122" s="7"/>
      <c r="O122" s="7"/>
      <c r="P122" s="7"/>
      <c r="Q122" s="7"/>
      <c r="R122" s="4"/>
      <c r="S122" s="4"/>
      <c r="T122" s="4"/>
      <c r="U122" s="4"/>
      <c r="V122" s="4"/>
      <c r="W122" s="4"/>
      <c r="X122" s="7"/>
      <c r="Y122" s="4"/>
      <c r="Z122" s="4"/>
      <c r="AA122" s="4"/>
      <c r="AB122" s="4"/>
      <c r="AC122" s="4"/>
      <c r="AD122" s="4"/>
      <c r="AE122" s="7"/>
      <c r="AF122" s="4"/>
      <c r="AG122" s="4"/>
      <c r="AH122" s="4"/>
      <c r="AI122" s="4"/>
      <c r="AJ122" s="4"/>
      <c r="AK122" s="4"/>
      <c r="AL122" s="4"/>
      <c r="AM122" s="4"/>
      <c r="AN122" s="4"/>
      <c r="AO122" s="4"/>
      <c r="AP122" s="4"/>
      <c r="AQ122" s="4"/>
      <c r="AR122" s="4"/>
      <c r="AS122" s="4"/>
      <c r="AT122" s="4"/>
      <c r="AU122" s="4"/>
      <c r="AV122" s="4"/>
      <c r="AW122" s="4"/>
      <c r="AX122" s="4"/>
      <c r="AY122" s="4"/>
    </row>
    <row r="123" spans="1:51" ht="15.75" thickBot="1" x14ac:dyDescent="0.3">
      <c r="A123" s="4"/>
      <c r="B123" s="4"/>
      <c r="C123" s="4"/>
      <c r="D123" s="4"/>
      <c r="E123" s="4"/>
      <c r="F123" s="4"/>
      <c r="G123" s="4"/>
      <c r="H123" s="4"/>
      <c r="I123" s="4"/>
      <c r="J123" s="4"/>
      <c r="K123" s="4"/>
      <c r="L123" s="4"/>
      <c r="M123" s="4"/>
      <c r="N123" s="7"/>
      <c r="O123" s="7"/>
      <c r="P123" s="7"/>
      <c r="Q123" s="7"/>
      <c r="R123" s="4"/>
      <c r="S123" s="4"/>
      <c r="T123" s="4"/>
      <c r="U123" s="4"/>
      <c r="V123" s="4"/>
      <c r="W123" s="4"/>
      <c r="X123" s="7"/>
      <c r="Y123" s="4"/>
      <c r="Z123" s="4"/>
      <c r="AA123" s="4"/>
      <c r="AB123" s="4"/>
      <c r="AC123" s="4"/>
      <c r="AD123" s="4"/>
      <c r="AE123" s="7"/>
      <c r="AF123" s="4"/>
      <c r="AG123" s="4"/>
      <c r="AH123" s="4"/>
      <c r="AI123" s="4"/>
      <c r="AJ123" s="4"/>
      <c r="AK123" s="4"/>
      <c r="AL123" s="4"/>
      <c r="AM123" s="4"/>
      <c r="AN123" s="4"/>
      <c r="AO123" s="4"/>
      <c r="AP123" s="4"/>
      <c r="AQ123" s="4"/>
      <c r="AR123" s="4"/>
      <c r="AS123" s="4"/>
      <c r="AT123" s="4"/>
      <c r="AU123" s="4"/>
      <c r="AV123" s="4"/>
      <c r="AW123" s="4"/>
      <c r="AX123" s="4"/>
      <c r="AY123" s="4"/>
    </row>
    <row r="124" spans="1:51" ht="15.75" thickBot="1" x14ac:dyDescent="0.3">
      <c r="A124" s="4"/>
      <c r="B124" s="4"/>
      <c r="C124" s="4"/>
      <c r="D124" s="4"/>
      <c r="E124" s="4"/>
      <c r="F124" s="4"/>
      <c r="G124" s="4"/>
      <c r="H124" s="4"/>
      <c r="I124" s="4"/>
      <c r="J124" s="4"/>
      <c r="K124" s="4"/>
      <c r="L124" s="4"/>
      <c r="M124" s="4"/>
      <c r="N124" s="7"/>
      <c r="O124" s="7"/>
      <c r="P124" s="7"/>
      <c r="Q124" s="7"/>
      <c r="R124" s="4"/>
      <c r="S124" s="4"/>
      <c r="T124" s="4"/>
      <c r="U124" s="4"/>
      <c r="V124" s="4"/>
      <c r="W124" s="4"/>
      <c r="X124" s="7"/>
      <c r="Y124" s="4"/>
      <c r="Z124" s="4"/>
      <c r="AA124" s="4"/>
      <c r="AB124" s="4"/>
      <c r="AC124" s="4"/>
      <c r="AD124" s="4"/>
      <c r="AE124" s="7"/>
      <c r="AF124" s="4"/>
      <c r="AG124" s="4"/>
      <c r="AH124" s="4"/>
      <c r="AI124" s="4"/>
      <c r="AJ124" s="4"/>
      <c r="AK124" s="4"/>
      <c r="AL124" s="4"/>
      <c r="AM124" s="4"/>
      <c r="AN124" s="4"/>
      <c r="AO124" s="4"/>
      <c r="AP124" s="4"/>
      <c r="AQ124" s="4"/>
      <c r="AR124" s="4"/>
      <c r="AS124" s="4"/>
      <c r="AT124" s="4"/>
      <c r="AU124" s="4"/>
      <c r="AV124" s="4"/>
      <c r="AW124" s="4"/>
      <c r="AX124" s="4"/>
      <c r="AY124" s="4"/>
    </row>
    <row r="125" spans="1:51" ht="15.75" thickBot="1" x14ac:dyDescent="0.3">
      <c r="A125" s="4"/>
      <c r="B125" s="4"/>
      <c r="C125" s="4"/>
      <c r="D125" s="4"/>
      <c r="E125" s="4"/>
      <c r="F125" s="4"/>
      <c r="G125" s="4"/>
      <c r="H125" s="4"/>
      <c r="I125" s="4"/>
      <c r="J125" s="4"/>
      <c r="K125" s="4"/>
      <c r="L125" s="4"/>
      <c r="M125" s="4"/>
      <c r="N125" s="7"/>
      <c r="O125" s="7"/>
      <c r="P125" s="7"/>
      <c r="Q125" s="7"/>
      <c r="R125" s="4"/>
      <c r="S125" s="4"/>
      <c r="T125" s="4"/>
      <c r="U125" s="4"/>
      <c r="V125" s="4"/>
      <c r="W125" s="4"/>
      <c r="X125" s="7"/>
      <c r="Y125" s="4"/>
      <c r="Z125" s="4"/>
      <c r="AA125" s="4"/>
      <c r="AB125" s="4"/>
      <c r="AC125" s="4"/>
      <c r="AD125" s="4"/>
      <c r="AE125" s="7"/>
      <c r="AF125" s="4"/>
      <c r="AG125" s="4"/>
      <c r="AH125" s="4"/>
      <c r="AI125" s="4"/>
      <c r="AJ125" s="4"/>
      <c r="AK125" s="4"/>
      <c r="AL125" s="4"/>
      <c r="AM125" s="4"/>
      <c r="AN125" s="4"/>
      <c r="AO125" s="4"/>
      <c r="AP125" s="4"/>
      <c r="AQ125" s="4"/>
      <c r="AR125" s="4"/>
      <c r="AS125" s="4"/>
      <c r="AT125" s="4"/>
      <c r="AU125" s="4"/>
      <c r="AV125" s="4"/>
      <c r="AW125" s="4"/>
      <c r="AX125" s="4"/>
      <c r="AY125" s="4"/>
    </row>
    <row r="126" spans="1:51" ht="15.75" thickBot="1" x14ac:dyDescent="0.3">
      <c r="A126" s="4"/>
      <c r="B126" s="4"/>
      <c r="C126" s="4"/>
      <c r="D126" s="4"/>
      <c r="E126" s="4"/>
      <c r="F126" s="4"/>
      <c r="G126" s="4"/>
      <c r="H126" s="4"/>
      <c r="I126" s="4"/>
      <c r="J126" s="4"/>
      <c r="K126" s="4"/>
      <c r="L126" s="4"/>
      <c r="M126" s="4"/>
      <c r="N126" s="7"/>
      <c r="O126" s="7"/>
      <c r="P126" s="7"/>
      <c r="Q126" s="7"/>
      <c r="R126" s="4"/>
      <c r="S126" s="4"/>
      <c r="T126" s="4"/>
      <c r="U126" s="4"/>
      <c r="V126" s="4"/>
      <c r="W126" s="4"/>
      <c r="X126" s="7"/>
      <c r="Y126" s="4"/>
      <c r="Z126" s="4"/>
      <c r="AA126" s="4"/>
      <c r="AB126" s="4"/>
      <c r="AC126" s="4"/>
      <c r="AD126" s="4"/>
      <c r="AE126" s="7"/>
      <c r="AF126" s="4"/>
      <c r="AG126" s="4"/>
      <c r="AH126" s="4"/>
      <c r="AI126" s="4"/>
      <c r="AJ126" s="4"/>
      <c r="AK126" s="4"/>
      <c r="AL126" s="4"/>
      <c r="AM126" s="4"/>
      <c r="AN126" s="4"/>
      <c r="AO126" s="4"/>
      <c r="AP126" s="4"/>
      <c r="AQ126" s="4"/>
      <c r="AR126" s="4"/>
      <c r="AS126" s="4"/>
      <c r="AT126" s="4"/>
      <c r="AU126" s="4"/>
      <c r="AV126" s="4"/>
      <c r="AW126" s="4"/>
      <c r="AX126" s="4"/>
      <c r="AY126" s="4"/>
    </row>
    <row r="127" spans="1:51" ht="15.75" thickBot="1" x14ac:dyDescent="0.3">
      <c r="A127" s="4"/>
      <c r="B127" s="4"/>
      <c r="C127" s="4"/>
      <c r="D127" s="4"/>
      <c r="E127" s="4"/>
      <c r="F127" s="4"/>
      <c r="G127" s="4"/>
      <c r="H127" s="4"/>
      <c r="I127" s="4"/>
      <c r="J127" s="4"/>
      <c r="K127" s="4"/>
      <c r="L127" s="4"/>
      <c r="M127" s="4"/>
      <c r="N127" s="7"/>
      <c r="O127" s="7"/>
      <c r="P127" s="7"/>
      <c r="Q127" s="7"/>
      <c r="R127" s="4"/>
      <c r="S127" s="4"/>
      <c r="T127" s="4"/>
      <c r="U127" s="4"/>
      <c r="V127" s="4"/>
      <c r="W127" s="4"/>
      <c r="X127" s="7"/>
      <c r="Y127" s="4"/>
      <c r="Z127" s="4"/>
      <c r="AA127" s="4"/>
      <c r="AB127" s="4"/>
      <c r="AC127" s="4"/>
      <c r="AD127" s="4"/>
      <c r="AE127" s="7"/>
      <c r="AF127" s="4"/>
      <c r="AG127" s="4"/>
      <c r="AH127" s="4"/>
      <c r="AI127" s="4"/>
      <c r="AJ127" s="4"/>
      <c r="AK127" s="4"/>
      <c r="AL127" s="4"/>
      <c r="AM127" s="4"/>
      <c r="AN127" s="4"/>
      <c r="AO127" s="4"/>
      <c r="AP127" s="4"/>
      <c r="AQ127" s="4"/>
      <c r="AR127" s="4"/>
      <c r="AS127" s="4"/>
      <c r="AT127" s="4"/>
      <c r="AU127" s="4"/>
      <c r="AV127" s="4"/>
      <c r="AW127" s="4"/>
      <c r="AX127" s="4"/>
      <c r="AY127" s="4"/>
    </row>
    <row r="128" spans="1:51" ht="15.75" thickBot="1" x14ac:dyDescent="0.3">
      <c r="A128" s="4"/>
      <c r="B128" s="4"/>
      <c r="C128" s="4"/>
      <c r="D128" s="4"/>
      <c r="E128" s="4"/>
      <c r="F128" s="4"/>
      <c r="G128" s="4"/>
      <c r="H128" s="4"/>
      <c r="I128" s="4"/>
      <c r="J128" s="4"/>
      <c r="K128" s="4"/>
      <c r="L128" s="4"/>
      <c r="M128" s="4"/>
      <c r="N128" s="7"/>
      <c r="O128" s="7"/>
      <c r="P128" s="7"/>
      <c r="Q128" s="7"/>
      <c r="R128" s="4"/>
      <c r="S128" s="4"/>
      <c r="T128" s="4"/>
      <c r="U128" s="4"/>
      <c r="V128" s="4"/>
      <c r="W128" s="4"/>
      <c r="X128" s="7"/>
      <c r="Y128" s="4"/>
      <c r="Z128" s="4"/>
      <c r="AA128" s="4"/>
      <c r="AB128" s="4"/>
      <c r="AC128" s="4"/>
      <c r="AD128" s="4"/>
      <c r="AE128" s="7"/>
      <c r="AF128" s="4"/>
      <c r="AG128" s="4"/>
      <c r="AH128" s="4"/>
      <c r="AI128" s="4"/>
      <c r="AJ128" s="4"/>
      <c r="AK128" s="4"/>
      <c r="AL128" s="4"/>
      <c r="AM128" s="4"/>
      <c r="AN128" s="4"/>
      <c r="AO128" s="4"/>
      <c r="AP128" s="4"/>
      <c r="AQ128" s="4"/>
      <c r="AR128" s="4"/>
      <c r="AS128" s="4"/>
      <c r="AT128" s="4"/>
      <c r="AU128" s="4"/>
      <c r="AV128" s="4"/>
      <c r="AW128" s="4"/>
      <c r="AX128" s="4"/>
      <c r="AY128" s="4"/>
    </row>
    <row r="129" spans="1:51" ht="15.75" thickBot="1" x14ac:dyDescent="0.3">
      <c r="A129" s="4"/>
      <c r="B129" s="4"/>
      <c r="C129" s="4"/>
      <c r="D129" s="4"/>
      <c r="E129" s="4"/>
      <c r="F129" s="4"/>
      <c r="G129" s="4"/>
      <c r="H129" s="4"/>
      <c r="I129" s="4"/>
      <c r="J129" s="4"/>
      <c r="K129" s="4"/>
      <c r="L129" s="4"/>
      <c r="M129" s="4"/>
      <c r="N129" s="7"/>
      <c r="O129" s="7"/>
      <c r="P129" s="7"/>
      <c r="Q129" s="7"/>
      <c r="R129" s="4"/>
      <c r="S129" s="4"/>
      <c r="T129" s="4"/>
      <c r="U129" s="4"/>
      <c r="V129" s="4"/>
      <c r="W129" s="4"/>
      <c r="X129" s="7"/>
      <c r="Y129" s="4"/>
      <c r="Z129" s="4"/>
      <c r="AA129" s="4"/>
      <c r="AB129" s="4"/>
      <c r="AC129" s="4"/>
      <c r="AD129" s="4"/>
      <c r="AE129" s="7"/>
      <c r="AF129" s="4"/>
      <c r="AG129" s="4"/>
      <c r="AH129" s="4"/>
      <c r="AI129" s="4"/>
      <c r="AJ129" s="4"/>
      <c r="AK129" s="4"/>
      <c r="AL129" s="4"/>
      <c r="AM129" s="4"/>
      <c r="AN129" s="4"/>
      <c r="AO129" s="4"/>
      <c r="AP129" s="4"/>
      <c r="AQ129" s="4"/>
      <c r="AR129" s="4"/>
      <c r="AS129" s="4"/>
      <c r="AT129" s="4"/>
      <c r="AU129" s="4"/>
      <c r="AV129" s="4"/>
      <c r="AW129" s="4"/>
      <c r="AX129" s="4"/>
      <c r="AY129" s="4"/>
    </row>
    <row r="130" spans="1:51" ht="15.75" thickBot="1" x14ac:dyDescent="0.3">
      <c r="A130" s="4"/>
      <c r="B130" s="4"/>
      <c r="C130" s="4"/>
      <c r="D130" s="4"/>
      <c r="E130" s="4"/>
      <c r="F130" s="4"/>
      <c r="G130" s="4"/>
      <c r="H130" s="4"/>
      <c r="I130" s="4"/>
      <c r="J130" s="4"/>
      <c r="K130" s="4"/>
      <c r="L130" s="4"/>
      <c r="M130" s="4"/>
      <c r="N130" s="7"/>
      <c r="O130" s="7"/>
      <c r="P130" s="7"/>
      <c r="Q130" s="7"/>
      <c r="R130" s="4"/>
      <c r="S130" s="4"/>
      <c r="T130" s="4"/>
      <c r="U130" s="4"/>
      <c r="V130" s="4"/>
      <c r="W130" s="4"/>
      <c r="X130" s="7"/>
      <c r="Y130" s="4"/>
      <c r="Z130" s="4"/>
      <c r="AA130" s="4"/>
      <c r="AB130" s="4"/>
      <c r="AC130" s="4"/>
      <c r="AD130" s="4"/>
      <c r="AE130" s="7"/>
      <c r="AF130" s="4"/>
      <c r="AG130" s="4"/>
      <c r="AH130" s="4"/>
      <c r="AI130" s="4"/>
      <c r="AJ130" s="4"/>
      <c r="AK130" s="4"/>
      <c r="AL130" s="4"/>
      <c r="AM130" s="4"/>
      <c r="AN130" s="4"/>
      <c r="AO130" s="4"/>
      <c r="AP130" s="4"/>
      <c r="AQ130" s="4"/>
      <c r="AR130" s="4"/>
      <c r="AS130" s="4"/>
      <c r="AT130" s="4"/>
      <c r="AU130" s="4"/>
      <c r="AV130" s="4"/>
      <c r="AW130" s="4"/>
      <c r="AX130" s="4"/>
      <c r="AY130" s="4"/>
    </row>
    <row r="131" spans="1:51" ht="15.75" thickBot="1" x14ac:dyDescent="0.3">
      <c r="A131" s="4"/>
      <c r="B131" s="4"/>
      <c r="C131" s="4"/>
      <c r="D131" s="4"/>
      <c r="E131" s="4"/>
      <c r="F131" s="4"/>
      <c r="G131" s="4"/>
      <c r="H131" s="4"/>
      <c r="I131" s="4"/>
      <c r="J131" s="4"/>
      <c r="K131" s="4"/>
      <c r="L131" s="4"/>
      <c r="M131" s="4"/>
      <c r="N131" s="7"/>
      <c r="O131" s="7"/>
      <c r="P131" s="7"/>
      <c r="Q131" s="7"/>
      <c r="R131" s="4"/>
      <c r="S131" s="4"/>
      <c r="T131" s="4"/>
      <c r="U131" s="4"/>
      <c r="V131" s="4"/>
      <c r="W131" s="4"/>
      <c r="X131" s="7"/>
      <c r="Y131" s="4"/>
      <c r="Z131" s="4"/>
      <c r="AA131" s="4"/>
      <c r="AB131" s="4"/>
      <c r="AC131" s="4"/>
      <c r="AD131" s="4"/>
      <c r="AE131" s="7"/>
      <c r="AF131" s="4"/>
      <c r="AG131" s="4"/>
      <c r="AH131" s="4"/>
      <c r="AI131" s="4"/>
      <c r="AJ131" s="4"/>
      <c r="AK131" s="4"/>
      <c r="AL131" s="4"/>
      <c r="AM131" s="4"/>
      <c r="AN131" s="4"/>
      <c r="AO131" s="4"/>
      <c r="AP131" s="4"/>
      <c r="AQ131" s="4"/>
      <c r="AR131" s="4"/>
      <c r="AS131" s="4"/>
      <c r="AT131" s="4"/>
      <c r="AU131" s="4"/>
      <c r="AV131" s="4"/>
      <c r="AW131" s="4"/>
      <c r="AX131" s="4"/>
      <c r="AY131" s="4"/>
    </row>
    <row r="132" spans="1:51" ht="15.75" thickBot="1" x14ac:dyDescent="0.3">
      <c r="A132" s="4"/>
      <c r="B132" s="4"/>
      <c r="C132" s="4"/>
      <c r="D132" s="4"/>
      <c r="E132" s="4"/>
      <c r="F132" s="4"/>
      <c r="G132" s="4"/>
      <c r="H132" s="4"/>
      <c r="I132" s="4"/>
      <c r="J132" s="4"/>
      <c r="K132" s="4"/>
      <c r="L132" s="4"/>
      <c r="M132" s="4"/>
      <c r="N132" s="7"/>
      <c r="O132" s="7"/>
      <c r="P132" s="7"/>
      <c r="Q132" s="7"/>
      <c r="R132" s="4"/>
      <c r="S132" s="4"/>
      <c r="T132" s="4"/>
      <c r="U132" s="4"/>
      <c r="V132" s="4"/>
      <c r="W132" s="4"/>
      <c r="X132" s="7"/>
      <c r="Y132" s="4"/>
      <c r="Z132" s="4"/>
      <c r="AA132" s="4"/>
      <c r="AB132" s="4"/>
      <c r="AC132" s="4"/>
      <c r="AD132" s="4"/>
      <c r="AE132" s="7"/>
      <c r="AF132" s="4"/>
      <c r="AG132" s="4"/>
      <c r="AH132" s="4"/>
      <c r="AI132" s="4"/>
      <c r="AJ132" s="4"/>
      <c r="AK132" s="4"/>
      <c r="AL132" s="4"/>
      <c r="AM132" s="4"/>
      <c r="AN132" s="4"/>
      <c r="AO132" s="4"/>
      <c r="AP132" s="4"/>
      <c r="AQ132" s="4"/>
      <c r="AR132" s="4"/>
      <c r="AS132" s="4"/>
      <c r="AT132" s="4"/>
      <c r="AU132" s="4"/>
      <c r="AV132" s="4"/>
      <c r="AW132" s="4"/>
      <c r="AX132" s="4"/>
      <c r="AY132" s="4"/>
    </row>
    <row r="133" spans="1:51" ht="15.75" thickBot="1" x14ac:dyDescent="0.3">
      <c r="A133" s="4"/>
      <c r="B133" s="4"/>
      <c r="C133" s="4"/>
      <c r="D133" s="4"/>
      <c r="E133" s="4"/>
      <c r="F133" s="4"/>
      <c r="G133" s="4"/>
      <c r="H133" s="4"/>
      <c r="I133" s="4"/>
      <c r="J133" s="4"/>
      <c r="K133" s="4"/>
      <c r="L133" s="4"/>
      <c r="M133" s="4"/>
      <c r="N133" s="7"/>
      <c r="O133" s="7"/>
      <c r="P133" s="7"/>
      <c r="Q133" s="7"/>
      <c r="R133" s="4"/>
      <c r="S133" s="4"/>
      <c r="T133" s="4"/>
      <c r="U133" s="4"/>
      <c r="V133" s="4"/>
      <c r="W133" s="4"/>
      <c r="X133" s="7"/>
      <c r="Y133" s="4"/>
      <c r="Z133" s="4"/>
      <c r="AA133" s="4"/>
      <c r="AB133" s="4"/>
      <c r="AC133" s="4"/>
      <c r="AD133" s="4"/>
      <c r="AE133" s="7"/>
      <c r="AF133" s="4"/>
      <c r="AG133" s="4"/>
      <c r="AH133" s="4"/>
      <c r="AI133" s="4"/>
      <c r="AJ133" s="4"/>
      <c r="AK133" s="4"/>
      <c r="AL133" s="4"/>
      <c r="AM133" s="4"/>
      <c r="AN133" s="4"/>
      <c r="AO133" s="4"/>
      <c r="AP133" s="4"/>
      <c r="AQ133" s="4"/>
      <c r="AR133" s="4"/>
      <c r="AS133" s="4"/>
      <c r="AT133" s="4"/>
      <c r="AU133" s="4"/>
      <c r="AV133" s="4"/>
      <c r="AW133" s="4"/>
      <c r="AX133" s="4"/>
      <c r="AY133" s="4"/>
    </row>
    <row r="134" spans="1:51" ht="15.75" thickBot="1" x14ac:dyDescent="0.3">
      <c r="A134" s="4"/>
      <c r="B134" s="4"/>
      <c r="C134" s="4"/>
      <c r="D134" s="4"/>
      <c r="E134" s="4"/>
      <c r="F134" s="4"/>
      <c r="G134" s="4"/>
      <c r="H134" s="4"/>
      <c r="I134" s="4"/>
      <c r="J134" s="4"/>
      <c r="K134" s="4"/>
      <c r="L134" s="4"/>
      <c r="M134" s="4"/>
      <c r="N134" s="7"/>
      <c r="O134" s="7"/>
      <c r="P134" s="7"/>
      <c r="Q134" s="7"/>
      <c r="R134" s="4"/>
      <c r="S134" s="4"/>
      <c r="T134" s="4"/>
      <c r="U134" s="4"/>
      <c r="V134" s="4"/>
      <c r="W134" s="4"/>
      <c r="X134" s="7"/>
      <c r="Y134" s="4"/>
      <c r="Z134" s="4"/>
      <c r="AA134" s="4"/>
      <c r="AB134" s="4"/>
      <c r="AC134" s="4"/>
      <c r="AD134" s="4"/>
      <c r="AE134" s="7"/>
      <c r="AF134" s="4"/>
      <c r="AG134" s="4"/>
      <c r="AH134" s="4"/>
      <c r="AI134" s="4"/>
      <c r="AJ134" s="4"/>
      <c r="AK134" s="4"/>
      <c r="AL134" s="4"/>
      <c r="AM134" s="4"/>
      <c r="AN134" s="4"/>
      <c r="AO134" s="4"/>
      <c r="AP134" s="4"/>
      <c r="AQ134" s="4"/>
      <c r="AR134" s="4"/>
      <c r="AS134" s="4"/>
      <c r="AT134" s="4"/>
      <c r="AU134" s="4"/>
      <c r="AV134" s="4"/>
      <c r="AW134" s="4"/>
      <c r="AX134" s="4"/>
      <c r="AY134" s="4"/>
    </row>
    <row r="135" spans="1:51" ht="15.75" thickBot="1" x14ac:dyDescent="0.3">
      <c r="A135" s="4"/>
      <c r="B135" s="4"/>
      <c r="C135" s="4"/>
      <c r="D135" s="4"/>
      <c r="E135" s="4"/>
      <c r="F135" s="4"/>
      <c r="G135" s="4"/>
      <c r="H135" s="4"/>
      <c r="I135" s="4"/>
      <c r="J135" s="4"/>
      <c r="K135" s="4"/>
      <c r="L135" s="4"/>
      <c r="M135" s="4"/>
      <c r="N135" s="7"/>
      <c r="O135" s="7"/>
      <c r="P135" s="7"/>
      <c r="Q135" s="7"/>
      <c r="R135" s="4"/>
      <c r="S135" s="4"/>
      <c r="T135" s="4"/>
      <c r="U135" s="4"/>
      <c r="V135" s="4"/>
      <c r="W135" s="4"/>
      <c r="X135" s="7"/>
      <c r="Y135" s="4"/>
      <c r="Z135" s="4"/>
      <c r="AA135" s="4"/>
      <c r="AB135" s="4"/>
      <c r="AC135" s="4"/>
      <c r="AD135" s="4"/>
      <c r="AE135" s="7"/>
      <c r="AF135" s="4"/>
      <c r="AG135" s="4"/>
      <c r="AH135" s="4"/>
      <c r="AI135" s="4"/>
      <c r="AJ135" s="4"/>
      <c r="AK135" s="4"/>
      <c r="AL135" s="4"/>
      <c r="AM135" s="4"/>
      <c r="AN135" s="4"/>
      <c r="AO135" s="4"/>
      <c r="AP135" s="4"/>
      <c r="AQ135" s="4"/>
      <c r="AR135" s="4"/>
      <c r="AS135" s="4"/>
      <c r="AT135" s="4"/>
      <c r="AU135" s="4"/>
      <c r="AV135" s="4"/>
      <c r="AW135" s="4"/>
      <c r="AX135" s="4"/>
      <c r="AY135" s="4"/>
    </row>
    <row r="136" spans="1:51" ht="15.75" thickBot="1" x14ac:dyDescent="0.3">
      <c r="A136" s="4"/>
      <c r="B136" s="4"/>
      <c r="C136" s="4"/>
      <c r="D136" s="4"/>
      <c r="E136" s="4"/>
      <c r="F136" s="4"/>
      <c r="G136" s="4"/>
      <c r="H136" s="4"/>
      <c r="I136" s="4"/>
      <c r="J136" s="4"/>
      <c r="K136" s="4"/>
      <c r="L136" s="4"/>
      <c r="M136" s="4"/>
      <c r="N136" s="7"/>
      <c r="O136" s="7"/>
      <c r="P136" s="7"/>
      <c r="Q136" s="7"/>
      <c r="R136" s="4"/>
      <c r="S136" s="4"/>
      <c r="T136" s="4"/>
      <c r="U136" s="4"/>
      <c r="V136" s="4"/>
      <c r="W136" s="4"/>
      <c r="X136" s="7"/>
      <c r="Y136" s="4"/>
      <c r="Z136" s="4"/>
      <c r="AA136" s="4"/>
      <c r="AB136" s="4"/>
      <c r="AC136" s="4"/>
      <c r="AD136" s="4"/>
      <c r="AE136" s="7"/>
      <c r="AF136" s="4"/>
      <c r="AG136" s="4"/>
      <c r="AH136" s="4"/>
      <c r="AI136" s="4"/>
      <c r="AJ136" s="4"/>
      <c r="AK136" s="4"/>
      <c r="AL136" s="4"/>
      <c r="AM136" s="4"/>
      <c r="AN136" s="4"/>
      <c r="AO136" s="4"/>
      <c r="AP136" s="4"/>
      <c r="AQ136" s="4"/>
      <c r="AR136" s="4"/>
      <c r="AS136" s="4"/>
      <c r="AT136" s="4"/>
      <c r="AU136" s="4"/>
      <c r="AV136" s="4"/>
      <c r="AW136" s="4"/>
      <c r="AX136" s="4"/>
      <c r="AY136" s="4"/>
    </row>
    <row r="137" spans="1:51" ht="15.75" thickBot="1" x14ac:dyDescent="0.3">
      <c r="A137" s="4"/>
      <c r="B137" s="4"/>
      <c r="C137" s="4"/>
      <c r="D137" s="4"/>
      <c r="E137" s="4"/>
      <c r="F137" s="4"/>
      <c r="G137" s="4"/>
      <c r="H137" s="4"/>
      <c r="I137" s="4"/>
      <c r="J137" s="4"/>
      <c r="K137" s="4"/>
      <c r="L137" s="4"/>
      <c r="M137" s="4"/>
      <c r="N137" s="7"/>
      <c r="O137" s="7"/>
      <c r="P137" s="7"/>
      <c r="Q137" s="7"/>
      <c r="R137" s="4"/>
      <c r="S137" s="4"/>
      <c r="T137" s="4"/>
      <c r="U137" s="4"/>
      <c r="V137" s="4"/>
      <c r="W137" s="4"/>
      <c r="X137" s="7"/>
      <c r="Y137" s="4"/>
      <c r="Z137" s="4"/>
      <c r="AA137" s="4"/>
      <c r="AB137" s="4"/>
      <c r="AC137" s="4"/>
      <c r="AD137" s="4"/>
      <c r="AE137" s="7"/>
      <c r="AF137" s="4"/>
      <c r="AG137" s="4"/>
      <c r="AH137" s="4"/>
      <c r="AI137" s="4"/>
      <c r="AJ137" s="4"/>
      <c r="AK137" s="4"/>
      <c r="AL137" s="4"/>
      <c r="AM137" s="4"/>
      <c r="AN137" s="4"/>
      <c r="AO137" s="4"/>
      <c r="AP137" s="4"/>
      <c r="AQ137" s="4"/>
      <c r="AR137" s="4"/>
      <c r="AS137" s="4"/>
      <c r="AT137" s="4"/>
      <c r="AU137" s="4"/>
      <c r="AV137" s="4"/>
      <c r="AW137" s="4"/>
      <c r="AX137" s="4"/>
      <c r="AY137" s="4"/>
    </row>
    <row r="138" spans="1:51" ht="15.75" thickBot="1" x14ac:dyDescent="0.3">
      <c r="A138" s="4"/>
      <c r="B138" s="4"/>
      <c r="C138" s="4"/>
      <c r="D138" s="4"/>
      <c r="E138" s="4"/>
      <c r="F138" s="4"/>
      <c r="G138" s="4"/>
      <c r="H138" s="4"/>
      <c r="I138" s="4"/>
      <c r="J138" s="4"/>
      <c r="K138" s="4"/>
      <c r="L138" s="4"/>
      <c r="M138" s="4"/>
      <c r="N138" s="7"/>
      <c r="O138" s="7"/>
      <c r="P138" s="7"/>
      <c r="Q138" s="7"/>
      <c r="R138" s="4"/>
      <c r="S138" s="4"/>
      <c r="T138" s="4"/>
      <c r="U138" s="4"/>
      <c r="V138" s="4"/>
      <c r="W138" s="4"/>
      <c r="X138" s="7"/>
      <c r="Y138" s="4"/>
      <c r="Z138" s="4"/>
      <c r="AA138" s="4"/>
      <c r="AB138" s="4"/>
      <c r="AC138" s="4"/>
      <c r="AD138" s="4"/>
      <c r="AE138" s="7"/>
      <c r="AF138" s="4"/>
      <c r="AG138" s="4"/>
      <c r="AH138" s="4"/>
      <c r="AI138" s="4"/>
      <c r="AJ138" s="4"/>
      <c r="AK138" s="4"/>
      <c r="AL138" s="4"/>
      <c r="AM138" s="4"/>
      <c r="AN138" s="4"/>
      <c r="AO138" s="4"/>
      <c r="AP138" s="4"/>
      <c r="AQ138" s="4"/>
      <c r="AR138" s="4"/>
      <c r="AS138" s="4"/>
      <c r="AT138" s="4"/>
      <c r="AU138" s="4"/>
      <c r="AV138" s="4"/>
      <c r="AW138" s="4"/>
      <c r="AX138" s="4"/>
      <c r="AY138" s="4"/>
    </row>
    <row r="139" spans="1:51" ht="15.75" thickBot="1" x14ac:dyDescent="0.3">
      <c r="A139" s="4"/>
      <c r="B139" s="4"/>
      <c r="C139" s="4"/>
      <c r="D139" s="4"/>
      <c r="E139" s="4"/>
      <c r="F139" s="4"/>
      <c r="G139" s="4"/>
      <c r="H139" s="4"/>
      <c r="I139" s="4"/>
      <c r="J139" s="4"/>
      <c r="K139" s="4"/>
      <c r="L139" s="4"/>
      <c r="M139" s="4"/>
      <c r="N139" s="7"/>
      <c r="O139" s="7"/>
      <c r="P139" s="7"/>
      <c r="Q139" s="7"/>
      <c r="R139" s="4"/>
      <c r="S139" s="4"/>
      <c r="T139" s="4"/>
      <c r="U139" s="4"/>
      <c r="V139" s="4"/>
      <c r="W139" s="4"/>
      <c r="X139" s="7"/>
      <c r="Y139" s="4"/>
      <c r="Z139" s="4"/>
      <c r="AA139" s="4"/>
      <c r="AB139" s="4"/>
      <c r="AC139" s="4"/>
      <c r="AD139" s="4"/>
      <c r="AE139" s="7"/>
      <c r="AF139" s="4"/>
      <c r="AG139" s="4"/>
      <c r="AH139" s="4"/>
      <c r="AI139" s="4"/>
      <c r="AJ139" s="4"/>
      <c r="AK139" s="4"/>
      <c r="AL139" s="4"/>
      <c r="AM139" s="4"/>
      <c r="AN139" s="4"/>
      <c r="AO139" s="4"/>
      <c r="AP139" s="4"/>
      <c r="AQ139" s="4"/>
      <c r="AR139" s="4"/>
      <c r="AS139" s="4"/>
      <c r="AT139" s="4"/>
      <c r="AU139" s="4"/>
      <c r="AV139" s="4"/>
      <c r="AW139" s="4"/>
      <c r="AX139" s="4"/>
      <c r="AY139" s="4"/>
    </row>
    <row r="140" spans="1:51" ht="15.75" thickBot="1" x14ac:dyDescent="0.3">
      <c r="A140" s="4"/>
      <c r="B140" s="4"/>
      <c r="C140" s="4"/>
      <c r="D140" s="4"/>
      <c r="E140" s="4"/>
      <c r="F140" s="4"/>
      <c r="G140" s="4"/>
      <c r="H140" s="4"/>
      <c r="I140" s="4"/>
      <c r="J140" s="4"/>
      <c r="K140" s="4"/>
      <c r="L140" s="4"/>
      <c r="M140" s="4"/>
      <c r="N140" s="7"/>
      <c r="O140" s="7"/>
      <c r="P140" s="7"/>
      <c r="Q140" s="7"/>
      <c r="R140" s="4"/>
      <c r="S140" s="4"/>
      <c r="T140" s="4"/>
      <c r="U140" s="4"/>
      <c r="V140" s="4"/>
      <c r="W140" s="4"/>
      <c r="X140" s="7"/>
      <c r="Y140" s="4"/>
      <c r="Z140" s="4"/>
      <c r="AA140" s="4"/>
      <c r="AB140" s="4"/>
      <c r="AC140" s="4"/>
      <c r="AD140" s="4"/>
      <c r="AE140" s="7"/>
      <c r="AF140" s="4"/>
      <c r="AG140" s="4"/>
      <c r="AH140" s="4"/>
      <c r="AI140" s="4"/>
      <c r="AJ140" s="4"/>
      <c r="AK140" s="4"/>
      <c r="AL140" s="4"/>
      <c r="AM140" s="4"/>
      <c r="AN140" s="4"/>
      <c r="AO140" s="4"/>
      <c r="AP140" s="4"/>
      <c r="AQ140" s="4"/>
      <c r="AR140" s="4"/>
      <c r="AS140" s="4"/>
      <c r="AT140" s="4"/>
      <c r="AU140" s="4"/>
      <c r="AV140" s="4"/>
      <c r="AW140" s="4"/>
      <c r="AX140" s="4"/>
      <c r="AY140" s="4"/>
    </row>
    <row r="141" spans="1:51" ht="15.75" thickBot="1" x14ac:dyDescent="0.3">
      <c r="A141" s="4"/>
      <c r="B141" s="4"/>
      <c r="C141" s="4"/>
      <c r="D141" s="4"/>
      <c r="E141" s="4"/>
      <c r="F141" s="4"/>
      <c r="G141" s="4"/>
      <c r="H141" s="4"/>
      <c r="I141" s="4"/>
      <c r="J141" s="4"/>
      <c r="K141" s="4"/>
      <c r="L141" s="4"/>
      <c r="M141" s="4"/>
      <c r="N141" s="7"/>
      <c r="O141" s="7"/>
      <c r="P141" s="7"/>
      <c r="Q141" s="7"/>
      <c r="R141" s="4"/>
      <c r="S141" s="4"/>
      <c r="T141" s="4"/>
      <c r="U141" s="4"/>
      <c r="V141" s="4"/>
      <c r="W141" s="4"/>
      <c r="X141" s="7"/>
      <c r="Y141" s="4"/>
      <c r="Z141" s="4"/>
      <c r="AA141" s="4"/>
      <c r="AB141" s="4"/>
      <c r="AC141" s="4"/>
      <c r="AD141" s="4"/>
      <c r="AE141" s="7"/>
      <c r="AF141" s="4"/>
      <c r="AG141" s="4"/>
      <c r="AH141" s="4"/>
      <c r="AI141" s="4"/>
      <c r="AJ141" s="4"/>
      <c r="AK141" s="4"/>
      <c r="AL141" s="4"/>
      <c r="AM141" s="4"/>
      <c r="AN141" s="4"/>
      <c r="AO141" s="4"/>
      <c r="AP141" s="4"/>
      <c r="AQ141" s="4"/>
      <c r="AR141" s="4"/>
      <c r="AS141" s="4"/>
      <c r="AT141" s="4"/>
      <c r="AU141" s="4"/>
      <c r="AV141" s="4"/>
      <c r="AW141" s="4"/>
      <c r="AX141" s="4"/>
      <c r="AY141" s="4"/>
    </row>
    <row r="142" spans="1:51" ht="15.75" thickBot="1" x14ac:dyDescent="0.3">
      <c r="A142" s="4"/>
      <c r="B142" s="4"/>
      <c r="C142" s="4"/>
      <c r="D142" s="4"/>
      <c r="E142" s="4"/>
      <c r="F142" s="4"/>
      <c r="G142" s="4"/>
      <c r="H142" s="4"/>
      <c r="I142" s="4"/>
      <c r="J142" s="4"/>
      <c r="K142" s="4"/>
      <c r="L142" s="4"/>
      <c r="M142" s="4"/>
      <c r="N142" s="7"/>
      <c r="O142" s="7"/>
      <c r="P142" s="7"/>
      <c r="Q142" s="7"/>
      <c r="R142" s="4"/>
      <c r="S142" s="4"/>
      <c r="T142" s="4"/>
      <c r="U142" s="4"/>
      <c r="V142" s="4"/>
      <c r="W142" s="4"/>
      <c r="X142" s="7"/>
      <c r="Y142" s="4"/>
      <c r="Z142" s="4"/>
      <c r="AA142" s="4"/>
      <c r="AB142" s="4"/>
      <c r="AC142" s="4"/>
      <c r="AD142" s="4"/>
      <c r="AE142" s="7"/>
      <c r="AF142" s="4"/>
      <c r="AG142" s="4"/>
      <c r="AH142" s="4"/>
      <c r="AI142" s="4"/>
      <c r="AJ142" s="4"/>
      <c r="AK142" s="4"/>
      <c r="AL142" s="4"/>
      <c r="AM142" s="4"/>
      <c r="AN142" s="4"/>
      <c r="AO142" s="4"/>
      <c r="AP142" s="4"/>
      <c r="AQ142" s="4"/>
      <c r="AR142" s="4"/>
      <c r="AS142" s="4"/>
      <c r="AT142" s="4"/>
      <c r="AU142" s="4"/>
      <c r="AV142" s="4"/>
      <c r="AW142" s="4"/>
      <c r="AX142" s="4"/>
      <c r="AY142" s="4"/>
    </row>
    <row r="143" spans="1:51" ht="15.75" thickBot="1" x14ac:dyDescent="0.3">
      <c r="A143" s="4"/>
      <c r="B143" s="4"/>
      <c r="C143" s="4"/>
      <c r="D143" s="4"/>
      <c r="E143" s="4"/>
      <c r="F143" s="4"/>
      <c r="G143" s="4"/>
      <c r="H143" s="4"/>
      <c r="I143" s="4"/>
      <c r="J143" s="4"/>
      <c r="K143" s="4"/>
      <c r="L143" s="4"/>
      <c r="M143" s="4"/>
      <c r="N143" s="7"/>
      <c r="O143" s="7"/>
      <c r="P143" s="7"/>
      <c r="Q143" s="7"/>
      <c r="R143" s="4"/>
      <c r="S143" s="4"/>
      <c r="T143" s="4"/>
      <c r="U143" s="4"/>
      <c r="V143" s="4"/>
      <c r="W143" s="4"/>
      <c r="X143" s="7"/>
      <c r="Y143" s="4"/>
      <c r="Z143" s="4"/>
      <c r="AA143" s="4"/>
      <c r="AB143" s="4"/>
      <c r="AC143" s="4"/>
      <c r="AD143" s="4"/>
      <c r="AE143" s="7"/>
      <c r="AF143" s="4"/>
      <c r="AG143" s="4"/>
      <c r="AH143" s="4"/>
      <c r="AI143" s="4"/>
      <c r="AJ143" s="4"/>
      <c r="AK143" s="4"/>
      <c r="AL143" s="4"/>
      <c r="AM143" s="4"/>
      <c r="AN143" s="4"/>
      <c r="AO143" s="4"/>
      <c r="AP143" s="4"/>
      <c r="AQ143" s="4"/>
      <c r="AR143" s="4"/>
      <c r="AS143" s="4"/>
      <c r="AT143" s="4"/>
      <c r="AU143" s="4"/>
      <c r="AV143" s="4"/>
      <c r="AW143" s="4"/>
      <c r="AX143" s="4"/>
      <c r="AY143" s="4"/>
    </row>
    <row r="144" spans="1:51" ht="15.75" thickBot="1" x14ac:dyDescent="0.3">
      <c r="A144" s="4"/>
      <c r="B144" s="4"/>
      <c r="C144" s="4"/>
      <c r="D144" s="4"/>
      <c r="E144" s="4"/>
      <c r="F144" s="4"/>
      <c r="G144" s="4"/>
      <c r="H144" s="4"/>
      <c r="I144" s="4"/>
      <c r="J144" s="4"/>
      <c r="K144" s="4"/>
      <c r="L144" s="4"/>
      <c r="M144" s="4"/>
      <c r="N144" s="7"/>
      <c r="O144" s="7"/>
      <c r="P144" s="7"/>
      <c r="Q144" s="7"/>
      <c r="R144" s="4"/>
      <c r="S144" s="4"/>
      <c r="T144" s="4"/>
      <c r="U144" s="4"/>
      <c r="V144" s="4"/>
      <c r="W144" s="4"/>
      <c r="X144" s="7"/>
      <c r="Y144" s="4"/>
      <c r="Z144" s="4"/>
      <c r="AA144" s="4"/>
      <c r="AB144" s="4"/>
      <c r="AC144" s="4"/>
      <c r="AD144" s="4"/>
      <c r="AE144" s="7"/>
      <c r="AF144" s="4"/>
      <c r="AG144" s="4"/>
      <c r="AH144" s="4"/>
      <c r="AI144" s="4"/>
      <c r="AJ144" s="4"/>
      <c r="AK144" s="4"/>
      <c r="AL144" s="4"/>
      <c r="AM144" s="4"/>
      <c r="AN144" s="4"/>
      <c r="AO144" s="4"/>
      <c r="AP144" s="4"/>
      <c r="AQ144" s="4"/>
      <c r="AR144" s="4"/>
      <c r="AS144" s="4"/>
      <c r="AT144" s="4"/>
      <c r="AU144" s="4"/>
      <c r="AV144" s="4"/>
      <c r="AW144" s="4"/>
      <c r="AX144" s="4"/>
      <c r="AY144" s="4"/>
    </row>
    <row r="145" spans="1:51" ht="15.75" thickBot="1" x14ac:dyDescent="0.3">
      <c r="A145" s="4"/>
      <c r="B145" s="4"/>
      <c r="C145" s="4"/>
      <c r="D145" s="4"/>
      <c r="E145" s="4"/>
      <c r="F145" s="4"/>
      <c r="G145" s="4"/>
      <c r="H145" s="4"/>
      <c r="I145" s="4"/>
      <c r="J145" s="4"/>
      <c r="K145" s="4"/>
      <c r="L145" s="4"/>
      <c r="M145" s="4"/>
      <c r="N145" s="7"/>
      <c r="O145" s="7"/>
      <c r="P145" s="7"/>
      <c r="Q145" s="7"/>
      <c r="R145" s="4"/>
      <c r="S145" s="4"/>
      <c r="T145" s="4"/>
      <c r="U145" s="4"/>
      <c r="V145" s="4"/>
      <c r="W145" s="4"/>
      <c r="X145" s="7"/>
      <c r="Y145" s="4"/>
      <c r="Z145" s="4"/>
      <c r="AA145" s="4"/>
      <c r="AB145" s="4"/>
      <c r="AC145" s="4"/>
      <c r="AD145" s="4"/>
      <c r="AE145" s="7"/>
      <c r="AF145" s="4"/>
      <c r="AG145" s="4"/>
      <c r="AH145" s="4"/>
      <c r="AI145" s="4"/>
      <c r="AJ145" s="4"/>
      <c r="AK145" s="4"/>
      <c r="AL145" s="4"/>
      <c r="AM145" s="4"/>
      <c r="AN145" s="4"/>
      <c r="AO145" s="4"/>
      <c r="AP145" s="4"/>
      <c r="AQ145" s="4"/>
      <c r="AR145" s="4"/>
      <c r="AS145" s="4"/>
      <c r="AT145" s="4"/>
      <c r="AU145" s="4"/>
      <c r="AV145" s="4"/>
      <c r="AW145" s="4"/>
      <c r="AX145" s="4"/>
      <c r="AY145" s="4"/>
    </row>
    <row r="146" spans="1:51" ht="15.75" thickBot="1" x14ac:dyDescent="0.3">
      <c r="A146" s="4"/>
      <c r="B146" s="4"/>
      <c r="C146" s="4"/>
      <c r="D146" s="4"/>
      <c r="E146" s="4"/>
      <c r="F146" s="4"/>
      <c r="G146" s="4"/>
      <c r="H146" s="4"/>
      <c r="I146" s="4"/>
      <c r="J146" s="4"/>
      <c r="K146" s="4"/>
      <c r="L146" s="4"/>
      <c r="M146" s="4"/>
      <c r="N146" s="7"/>
      <c r="O146" s="7"/>
      <c r="P146" s="7"/>
      <c r="Q146" s="7"/>
      <c r="R146" s="4"/>
      <c r="S146" s="4"/>
      <c r="T146" s="4"/>
      <c r="U146" s="4"/>
      <c r="V146" s="4"/>
      <c r="W146" s="4"/>
      <c r="X146" s="7"/>
      <c r="Y146" s="4"/>
      <c r="Z146" s="4"/>
      <c r="AA146" s="4"/>
      <c r="AB146" s="4"/>
      <c r="AC146" s="4"/>
      <c r="AD146" s="4"/>
      <c r="AE146" s="7"/>
      <c r="AF146" s="4"/>
      <c r="AG146" s="4"/>
      <c r="AH146" s="4"/>
      <c r="AI146" s="4"/>
      <c r="AJ146" s="4"/>
      <c r="AK146" s="4"/>
      <c r="AL146" s="4"/>
      <c r="AM146" s="4"/>
      <c r="AN146" s="4"/>
      <c r="AO146" s="4"/>
      <c r="AP146" s="4"/>
      <c r="AQ146" s="4"/>
      <c r="AR146" s="4"/>
      <c r="AS146" s="4"/>
      <c r="AT146" s="4"/>
      <c r="AU146" s="4"/>
      <c r="AV146" s="4"/>
      <c r="AW146" s="4"/>
      <c r="AX146" s="4"/>
      <c r="AY146" s="4"/>
    </row>
    <row r="147" spans="1:51" ht="15.75" thickBot="1" x14ac:dyDescent="0.3">
      <c r="A147" s="4"/>
      <c r="B147" s="4"/>
      <c r="C147" s="4"/>
      <c r="D147" s="4"/>
      <c r="E147" s="4"/>
      <c r="F147" s="4"/>
      <c r="G147" s="4"/>
      <c r="H147" s="4"/>
      <c r="I147" s="4"/>
      <c r="J147" s="4"/>
      <c r="K147" s="4"/>
      <c r="L147" s="4"/>
      <c r="M147" s="4"/>
      <c r="N147" s="7"/>
      <c r="O147" s="7"/>
      <c r="P147" s="7"/>
      <c r="Q147" s="7"/>
      <c r="R147" s="4"/>
      <c r="S147" s="4"/>
      <c r="T147" s="4"/>
      <c r="U147" s="4"/>
      <c r="V147" s="4"/>
      <c r="W147" s="4"/>
      <c r="X147" s="7"/>
      <c r="Y147" s="4"/>
      <c r="Z147" s="4"/>
      <c r="AA147" s="4"/>
      <c r="AB147" s="4"/>
      <c r="AC147" s="4"/>
      <c r="AD147" s="4"/>
      <c r="AE147" s="7"/>
      <c r="AF147" s="4"/>
      <c r="AG147" s="4"/>
      <c r="AH147" s="4"/>
      <c r="AI147" s="4"/>
      <c r="AJ147" s="4"/>
      <c r="AK147" s="4"/>
      <c r="AL147" s="4"/>
      <c r="AM147" s="4"/>
      <c r="AN147" s="4"/>
      <c r="AO147" s="4"/>
      <c r="AP147" s="4"/>
      <c r="AQ147" s="4"/>
      <c r="AR147" s="4"/>
      <c r="AS147" s="4"/>
      <c r="AT147" s="4"/>
      <c r="AU147" s="4"/>
      <c r="AV147" s="4"/>
      <c r="AW147" s="4"/>
      <c r="AX147" s="4"/>
      <c r="AY147" s="4"/>
    </row>
    <row r="148" spans="1:51" ht="15.75" thickBot="1" x14ac:dyDescent="0.3">
      <c r="A148" s="4"/>
      <c r="B148" s="4"/>
      <c r="C148" s="4"/>
      <c r="D148" s="4"/>
      <c r="E148" s="4"/>
      <c r="F148" s="4"/>
      <c r="G148" s="4"/>
      <c r="H148" s="4"/>
      <c r="I148" s="4"/>
      <c r="J148" s="4"/>
      <c r="K148" s="4"/>
      <c r="L148" s="4"/>
      <c r="M148" s="4"/>
      <c r="N148" s="7"/>
      <c r="O148" s="7"/>
      <c r="P148" s="7"/>
      <c r="Q148" s="7"/>
      <c r="R148" s="4"/>
      <c r="S148" s="4"/>
      <c r="T148" s="4"/>
      <c r="U148" s="4"/>
      <c r="V148" s="4"/>
      <c r="W148" s="4"/>
      <c r="X148" s="7"/>
      <c r="Y148" s="4"/>
      <c r="Z148" s="4"/>
      <c r="AA148" s="4"/>
      <c r="AB148" s="4"/>
      <c r="AC148" s="4"/>
      <c r="AD148" s="4"/>
      <c r="AE148" s="7"/>
      <c r="AF148" s="4"/>
      <c r="AG148" s="4"/>
      <c r="AH148" s="4"/>
      <c r="AI148" s="4"/>
      <c r="AJ148" s="4"/>
      <c r="AK148" s="4"/>
      <c r="AL148" s="4"/>
      <c r="AM148" s="4"/>
      <c r="AN148" s="4"/>
      <c r="AO148" s="4"/>
      <c r="AP148" s="4"/>
      <c r="AQ148" s="4"/>
      <c r="AR148" s="4"/>
      <c r="AS148" s="4"/>
      <c r="AT148" s="4"/>
      <c r="AU148" s="4"/>
      <c r="AV148" s="4"/>
      <c r="AW148" s="4"/>
      <c r="AX148" s="4"/>
      <c r="AY148" s="4"/>
    </row>
    <row r="149" spans="1:51" ht="15.75" thickBot="1" x14ac:dyDescent="0.3">
      <c r="A149" s="4"/>
      <c r="B149" s="4"/>
      <c r="C149" s="4"/>
      <c r="D149" s="4"/>
      <c r="E149" s="4"/>
      <c r="F149" s="4"/>
      <c r="G149" s="4"/>
      <c r="H149" s="4"/>
      <c r="I149" s="4"/>
      <c r="J149" s="4"/>
      <c r="K149" s="4"/>
      <c r="L149" s="4"/>
      <c r="M149" s="4"/>
      <c r="N149" s="7"/>
      <c r="O149" s="7"/>
      <c r="P149" s="7"/>
      <c r="Q149" s="7"/>
      <c r="R149" s="4"/>
      <c r="S149" s="4"/>
      <c r="T149" s="4"/>
      <c r="U149" s="4"/>
      <c r="V149" s="4"/>
      <c r="W149" s="4"/>
      <c r="X149" s="7"/>
      <c r="Y149" s="4"/>
      <c r="Z149" s="4"/>
      <c r="AA149" s="4"/>
      <c r="AB149" s="4"/>
      <c r="AC149" s="4"/>
      <c r="AD149" s="4"/>
      <c r="AE149" s="7"/>
      <c r="AF149" s="4"/>
      <c r="AG149" s="4"/>
      <c r="AH149" s="4"/>
      <c r="AI149" s="4"/>
      <c r="AJ149" s="4"/>
      <c r="AK149" s="4"/>
      <c r="AL149" s="4"/>
      <c r="AM149" s="4"/>
      <c r="AN149" s="4"/>
      <c r="AO149" s="4"/>
      <c r="AP149" s="4"/>
      <c r="AQ149" s="4"/>
      <c r="AR149" s="4"/>
      <c r="AS149" s="4"/>
      <c r="AT149" s="4"/>
      <c r="AU149" s="4"/>
      <c r="AV149" s="4"/>
      <c r="AW149" s="4"/>
      <c r="AX149" s="4"/>
      <c r="AY149" s="4"/>
    </row>
    <row r="150" spans="1:51" ht="15.75" thickBot="1" x14ac:dyDescent="0.3">
      <c r="A150" s="4"/>
      <c r="B150" s="4"/>
      <c r="C150" s="4"/>
      <c r="D150" s="4"/>
      <c r="E150" s="4"/>
      <c r="F150" s="4"/>
      <c r="G150" s="4"/>
      <c r="H150" s="4"/>
      <c r="I150" s="4"/>
      <c r="J150" s="4"/>
      <c r="K150" s="4"/>
      <c r="L150" s="4"/>
      <c r="M150" s="4"/>
      <c r="N150" s="7"/>
      <c r="O150" s="7"/>
      <c r="P150" s="7"/>
      <c r="Q150" s="7"/>
      <c r="R150" s="4"/>
      <c r="S150" s="4"/>
      <c r="T150" s="4"/>
      <c r="U150" s="4"/>
      <c r="V150" s="4"/>
      <c r="W150" s="4"/>
      <c r="X150" s="7"/>
      <c r="Y150" s="4"/>
      <c r="Z150" s="4"/>
      <c r="AA150" s="4"/>
      <c r="AB150" s="4"/>
      <c r="AC150" s="4"/>
      <c r="AD150" s="4"/>
      <c r="AE150" s="7"/>
      <c r="AF150" s="4"/>
      <c r="AG150" s="4"/>
      <c r="AH150" s="4"/>
      <c r="AI150" s="4"/>
      <c r="AJ150" s="4"/>
      <c r="AK150" s="4"/>
      <c r="AL150" s="4"/>
      <c r="AM150" s="4"/>
      <c r="AN150" s="4"/>
      <c r="AO150" s="4"/>
      <c r="AP150" s="4"/>
      <c r="AQ150" s="4"/>
      <c r="AR150" s="4"/>
      <c r="AS150" s="4"/>
      <c r="AT150" s="4"/>
      <c r="AU150" s="4"/>
      <c r="AV150" s="4"/>
      <c r="AW150" s="4"/>
      <c r="AX150" s="4"/>
      <c r="AY150" s="4"/>
    </row>
    <row r="151" spans="1:51" ht="15.75" thickBot="1" x14ac:dyDescent="0.3">
      <c r="A151" s="4"/>
      <c r="B151" s="4"/>
      <c r="C151" s="4"/>
      <c r="D151" s="4"/>
      <c r="E151" s="4"/>
      <c r="F151" s="4"/>
      <c r="G151" s="4"/>
      <c r="H151" s="4"/>
      <c r="I151" s="4"/>
      <c r="J151" s="4"/>
      <c r="K151" s="4"/>
      <c r="L151" s="4"/>
      <c r="M151" s="4"/>
      <c r="N151" s="7"/>
      <c r="O151" s="7"/>
      <c r="P151" s="7"/>
      <c r="Q151" s="7"/>
      <c r="R151" s="4"/>
      <c r="S151" s="4"/>
      <c r="T151" s="4"/>
      <c r="U151" s="4"/>
      <c r="V151" s="4"/>
      <c r="W151" s="4"/>
      <c r="X151" s="7"/>
      <c r="Y151" s="4"/>
      <c r="Z151" s="4"/>
      <c r="AA151" s="4"/>
      <c r="AB151" s="4"/>
      <c r="AC151" s="4"/>
      <c r="AD151" s="4"/>
      <c r="AE151" s="7"/>
      <c r="AF151" s="4"/>
      <c r="AG151" s="4"/>
      <c r="AH151" s="4"/>
      <c r="AI151" s="4"/>
      <c r="AJ151" s="4"/>
      <c r="AK151" s="4"/>
      <c r="AL151" s="4"/>
      <c r="AM151" s="4"/>
      <c r="AN151" s="4"/>
      <c r="AO151" s="4"/>
      <c r="AP151" s="4"/>
      <c r="AQ151" s="4"/>
      <c r="AR151" s="4"/>
      <c r="AS151" s="4"/>
      <c r="AT151" s="4"/>
      <c r="AU151" s="4"/>
      <c r="AV151" s="4"/>
      <c r="AW151" s="4"/>
      <c r="AX151" s="4"/>
      <c r="AY151" s="4"/>
    </row>
    <row r="152" spans="1:51" ht="15.75" thickBot="1" x14ac:dyDescent="0.3">
      <c r="A152" s="4"/>
      <c r="B152" s="4"/>
      <c r="C152" s="4"/>
      <c r="D152" s="4"/>
      <c r="E152" s="4"/>
      <c r="F152" s="4"/>
      <c r="G152" s="4"/>
      <c r="H152" s="4"/>
      <c r="I152" s="4"/>
      <c r="J152" s="4"/>
      <c r="K152" s="4"/>
      <c r="L152" s="4"/>
      <c r="M152" s="4"/>
      <c r="N152" s="7"/>
      <c r="O152" s="7"/>
      <c r="P152" s="7"/>
      <c r="Q152" s="7"/>
      <c r="R152" s="4"/>
      <c r="S152" s="4"/>
      <c r="T152" s="4"/>
      <c r="U152" s="4"/>
      <c r="V152" s="4"/>
      <c r="W152" s="4"/>
      <c r="X152" s="7"/>
      <c r="Y152" s="4"/>
      <c r="Z152" s="4"/>
      <c r="AA152" s="4"/>
      <c r="AB152" s="4"/>
      <c r="AC152" s="4"/>
      <c r="AD152" s="4"/>
      <c r="AE152" s="7"/>
      <c r="AF152" s="4"/>
      <c r="AG152" s="4"/>
      <c r="AH152" s="4"/>
      <c r="AI152" s="4"/>
      <c r="AJ152" s="4"/>
      <c r="AK152" s="4"/>
      <c r="AL152" s="4"/>
      <c r="AM152" s="4"/>
      <c r="AN152" s="4"/>
      <c r="AO152" s="4"/>
      <c r="AP152" s="4"/>
      <c r="AQ152" s="4"/>
      <c r="AR152" s="4"/>
      <c r="AS152" s="4"/>
      <c r="AT152" s="4"/>
      <c r="AU152" s="4"/>
      <c r="AV152" s="4"/>
      <c r="AW152" s="4"/>
      <c r="AX152" s="4"/>
      <c r="AY152" s="4"/>
    </row>
    <row r="153" spans="1:51" ht="15.75" thickBot="1" x14ac:dyDescent="0.3">
      <c r="A153" s="4"/>
      <c r="B153" s="4"/>
      <c r="C153" s="4"/>
      <c r="D153" s="4"/>
      <c r="E153" s="4"/>
      <c r="F153" s="4"/>
      <c r="G153" s="4"/>
      <c r="H153" s="4"/>
      <c r="I153" s="4"/>
      <c r="J153" s="4"/>
      <c r="K153" s="4"/>
      <c r="L153" s="4"/>
      <c r="M153" s="4"/>
      <c r="N153" s="7"/>
      <c r="O153" s="7"/>
      <c r="P153" s="7"/>
      <c r="Q153" s="7"/>
      <c r="R153" s="4"/>
      <c r="S153" s="4"/>
      <c r="T153" s="4"/>
      <c r="U153" s="4"/>
      <c r="V153" s="4"/>
      <c r="W153" s="4"/>
      <c r="X153" s="7"/>
      <c r="Y153" s="4"/>
      <c r="Z153" s="4"/>
      <c r="AA153" s="4"/>
      <c r="AB153" s="4"/>
      <c r="AC153" s="4"/>
      <c r="AD153" s="4"/>
      <c r="AE153" s="7"/>
      <c r="AF153" s="4"/>
      <c r="AG153" s="4"/>
      <c r="AH153" s="4"/>
      <c r="AI153" s="4"/>
      <c r="AJ153" s="4"/>
      <c r="AK153" s="4"/>
      <c r="AL153" s="4"/>
      <c r="AM153" s="4"/>
      <c r="AN153" s="4"/>
      <c r="AO153" s="4"/>
      <c r="AP153" s="4"/>
      <c r="AQ153" s="4"/>
      <c r="AR153" s="4"/>
      <c r="AS153" s="4"/>
      <c r="AT153" s="4"/>
      <c r="AU153" s="4"/>
      <c r="AV153" s="4"/>
      <c r="AW153" s="4"/>
      <c r="AX153" s="4"/>
      <c r="AY153" s="4"/>
    </row>
    <row r="154" spans="1:51" ht="15.75" thickBot="1" x14ac:dyDescent="0.3">
      <c r="A154" s="4"/>
      <c r="B154" s="4"/>
      <c r="C154" s="4"/>
      <c r="D154" s="4"/>
      <c r="E154" s="4"/>
      <c r="F154" s="4"/>
      <c r="G154" s="4"/>
      <c r="H154" s="4"/>
      <c r="I154" s="4"/>
      <c r="J154" s="4"/>
      <c r="K154" s="4"/>
      <c r="L154" s="4"/>
      <c r="M154" s="4"/>
      <c r="N154" s="7"/>
      <c r="O154" s="7"/>
      <c r="P154" s="7"/>
      <c r="Q154" s="7"/>
      <c r="R154" s="4"/>
      <c r="S154" s="4"/>
      <c r="T154" s="4"/>
      <c r="U154" s="4"/>
      <c r="V154" s="4"/>
      <c r="W154" s="4"/>
      <c r="X154" s="7"/>
      <c r="Y154" s="4"/>
      <c r="Z154" s="4"/>
      <c r="AA154" s="4"/>
      <c r="AB154" s="4"/>
      <c r="AC154" s="4"/>
      <c r="AD154" s="4"/>
      <c r="AE154" s="7"/>
      <c r="AF154" s="4"/>
      <c r="AG154" s="4"/>
      <c r="AH154" s="4"/>
      <c r="AI154" s="4"/>
      <c r="AJ154" s="4"/>
      <c r="AK154" s="4"/>
      <c r="AL154" s="4"/>
      <c r="AM154" s="4"/>
      <c r="AN154" s="4"/>
      <c r="AO154" s="4"/>
      <c r="AP154" s="4"/>
      <c r="AQ154" s="4"/>
      <c r="AR154" s="4"/>
      <c r="AS154" s="4"/>
      <c r="AT154" s="4"/>
      <c r="AU154" s="4"/>
      <c r="AV154" s="4"/>
      <c r="AW154" s="4"/>
      <c r="AX154" s="4"/>
      <c r="AY154" s="4"/>
    </row>
    <row r="155" spans="1:51" ht="15.75" thickBot="1" x14ac:dyDescent="0.3">
      <c r="A155" s="4"/>
      <c r="B155" s="4"/>
      <c r="C155" s="4"/>
      <c r="D155" s="4"/>
      <c r="E155" s="4"/>
      <c r="F155" s="4"/>
      <c r="G155" s="4"/>
      <c r="H155" s="4"/>
      <c r="I155" s="4"/>
      <c r="J155" s="4"/>
      <c r="K155" s="4"/>
      <c r="L155" s="4"/>
      <c r="M155" s="4"/>
      <c r="N155" s="7"/>
      <c r="O155" s="7"/>
      <c r="P155" s="7"/>
      <c r="Q155" s="7"/>
      <c r="R155" s="4"/>
      <c r="S155" s="4"/>
      <c r="T155" s="4"/>
      <c r="U155" s="4"/>
      <c r="V155" s="4"/>
      <c r="W155" s="4"/>
      <c r="X155" s="7"/>
      <c r="Y155" s="4"/>
      <c r="Z155" s="4"/>
      <c r="AA155" s="4"/>
      <c r="AB155" s="4"/>
      <c r="AC155" s="4"/>
      <c r="AD155" s="4"/>
      <c r="AE155" s="7"/>
      <c r="AF155" s="4"/>
      <c r="AG155" s="4"/>
      <c r="AH155" s="4"/>
      <c r="AI155" s="4"/>
      <c r="AJ155" s="4"/>
      <c r="AK155" s="4"/>
      <c r="AL155" s="4"/>
      <c r="AM155" s="4"/>
      <c r="AN155" s="4"/>
      <c r="AO155" s="4"/>
      <c r="AP155" s="4"/>
      <c r="AQ155" s="4"/>
      <c r="AR155" s="4"/>
      <c r="AS155" s="4"/>
      <c r="AT155" s="4"/>
      <c r="AU155" s="4"/>
      <c r="AV155" s="4"/>
      <c r="AW155" s="4"/>
      <c r="AX155" s="4"/>
      <c r="AY155" s="4"/>
    </row>
    <row r="156" spans="1:51" ht="15.75" thickBot="1" x14ac:dyDescent="0.3">
      <c r="A156" s="4"/>
      <c r="B156" s="4"/>
      <c r="C156" s="4"/>
      <c r="D156" s="4"/>
      <c r="E156" s="4"/>
      <c r="F156" s="4"/>
      <c r="G156" s="4"/>
      <c r="H156" s="4"/>
      <c r="I156" s="4"/>
      <c r="J156" s="4"/>
      <c r="K156" s="4"/>
      <c r="L156" s="4"/>
      <c r="M156" s="4"/>
      <c r="N156" s="7"/>
      <c r="O156" s="7"/>
      <c r="P156" s="7"/>
      <c r="Q156" s="7"/>
      <c r="R156" s="4"/>
      <c r="S156" s="4"/>
      <c r="T156" s="4"/>
      <c r="U156" s="4"/>
      <c r="V156" s="4"/>
      <c r="W156" s="4"/>
      <c r="X156" s="7"/>
      <c r="Y156" s="4"/>
      <c r="Z156" s="4"/>
      <c r="AA156" s="4"/>
      <c r="AB156" s="4"/>
      <c r="AC156" s="4"/>
      <c r="AD156" s="4"/>
      <c r="AE156" s="7"/>
      <c r="AF156" s="4"/>
      <c r="AG156" s="4"/>
      <c r="AH156" s="4"/>
      <c r="AI156" s="4"/>
      <c r="AJ156" s="4"/>
      <c r="AK156" s="4"/>
      <c r="AL156" s="4"/>
      <c r="AM156" s="4"/>
      <c r="AN156" s="4"/>
      <c r="AO156" s="4"/>
      <c r="AP156" s="4"/>
      <c r="AQ156" s="4"/>
      <c r="AR156" s="4"/>
      <c r="AS156" s="4"/>
      <c r="AT156" s="4"/>
      <c r="AU156" s="4"/>
      <c r="AV156" s="4"/>
      <c r="AW156" s="4"/>
      <c r="AX156" s="4"/>
      <c r="AY156" s="4"/>
    </row>
    <row r="157" spans="1:51" ht="15.75" thickBot="1" x14ac:dyDescent="0.3">
      <c r="A157" s="4"/>
      <c r="B157" s="4"/>
      <c r="C157" s="4"/>
      <c r="D157" s="4"/>
      <c r="E157" s="4"/>
      <c r="F157" s="4"/>
      <c r="G157" s="4"/>
      <c r="H157" s="4"/>
      <c r="I157" s="4"/>
      <c r="J157" s="4"/>
      <c r="K157" s="4"/>
      <c r="L157" s="4"/>
      <c r="M157" s="4"/>
      <c r="N157" s="7"/>
      <c r="O157" s="7"/>
      <c r="P157" s="7"/>
      <c r="Q157" s="7"/>
      <c r="R157" s="4"/>
      <c r="S157" s="4"/>
      <c r="T157" s="4"/>
      <c r="U157" s="4"/>
      <c r="V157" s="4"/>
      <c r="W157" s="4"/>
      <c r="X157" s="7"/>
      <c r="Y157" s="4"/>
      <c r="Z157" s="4"/>
      <c r="AA157" s="4"/>
      <c r="AB157" s="4"/>
      <c r="AC157" s="4"/>
      <c r="AD157" s="4"/>
      <c r="AE157" s="7"/>
      <c r="AF157" s="4"/>
      <c r="AG157" s="4"/>
      <c r="AH157" s="4"/>
      <c r="AI157" s="4"/>
      <c r="AJ157" s="4"/>
      <c r="AK157" s="4"/>
      <c r="AL157" s="4"/>
      <c r="AM157" s="4"/>
      <c r="AN157" s="4"/>
      <c r="AO157" s="4"/>
      <c r="AP157" s="4"/>
      <c r="AQ157" s="4"/>
      <c r="AR157" s="4"/>
      <c r="AS157" s="4"/>
      <c r="AT157" s="4"/>
      <c r="AU157" s="4"/>
      <c r="AV157" s="4"/>
      <c r="AW157" s="4"/>
      <c r="AX157" s="4"/>
      <c r="AY157" s="4"/>
    </row>
    <row r="158" spans="1:51" ht="15.75" thickBot="1" x14ac:dyDescent="0.3">
      <c r="A158" s="4"/>
      <c r="B158" s="4"/>
      <c r="C158" s="4"/>
      <c r="D158" s="4"/>
      <c r="E158" s="4"/>
      <c r="F158" s="4"/>
      <c r="G158" s="4"/>
      <c r="H158" s="4"/>
      <c r="I158" s="4"/>
      <c r="J158" s="4"/>
      <c r="K158" s="4"/>
      <c r="L158" s="4"/>
      <c r="M158" s="4"/>
      <c r="N158" s="7"/>
      <c r="O158" s="7"/>
      <c r="P158" s="7"/>
      <c r="Q158" s="7"/>
      <c r="R158" s="4"/>
      <c r="S158" s="4"/>
      <c r="T158" s="4"/>
      <c r="U158" s="4"/>
      <c r="V158" s="4"/>
      <c r="W158" s="4"/>
      <c r="X158" s="7"/>
      <c r="Y158" s="4"/>
      <c r="Z158" s="4"/>
      <c r="AA158" s="4"/>
      <c r="AB158" s="4"/>
      <c r="AC158" s="4"/>
      <c r="AD158" s="4"/>
      <c r="AE158" s="7"/>
      <c r="AF158" s="4"/>
      <c r="AG158" s="4"/>
      <c r="AH158" s="4"/>
      <c r="AI158" s="4"/>
      <c r="AJ158" s="4"/>
      <c r="AK158" s="4"/>
      <c r="AL158" s="4"/>
      <c r="AM158" s="4"/>
      <c r="AN158" s="4"/>
      <c r="AO158" s="4"/>
      <c r="AP158" s="4"/>
      <c r="AQ158" s="4"/>
      <c r="AR158" s="4"/>
      <c r="AS158" s="4"/>
      <c r="AT158" s="4"/>
      <c r="AU158" s="4"/>
      <c r="AV158" s="4"/>
      <c r="AW158" s="4"/>
      <c r="AX158" s="4"/>
      <c r="AY158" s="4"/>
    </row>
  </sheetData>
  <sortState ref="A2:AZ158">
    <sortCondition ref="N2:N158"/>
    <sortCondition ref="O2:O158"/>
    <sortCondition ref="P2:P158"/>
    <sortCondition ref="Q2:Q15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4"/>
  <sheetViews>
    <sheetView topLeftCell="A74" workbookViewId="0">
      <selection activeCell="A64" sqref="A1:XFD1048576"/>
    </sheetView>
  </sheetViews>
  <sheetFormatPr defaultRowHeight="15" x14ac:dyDescent="0.25"/>
  <sheetData>
    <row r="1" spans="1:51" ht="409.6" thickBot="1" x14ac:dyDescent="0.3">
      <c r="B1" s="1" t="s">
        <v>0</v>
      </c>
      <c r="C1" s="1" t="s">
        <v>1</v>
      </c>
      <c r="D1" s="1" t="s">
        <v>2</v>
      </c>
      <c r="E1" s="1" t="s">
        <v>3</v>
      </c>
      <c r="F1" s="1" t="s">
        <v>4</v>
      </c>
      <c r="G1" s="1" t="s">
        <v>5</v>
      </c>
      <c r="H1" s="1" t="s">
        <v>6</v>
      </c>
      <c r="I1" s="1" t="s">
        <v>7</v>
      </c>
      <c r="J1" s="1" t="s">
        <v>8</v>
      </c>
      <c r="K1" s="1" t="s">
        <v>9</v>
      </c>
      <c r="L1" s="1" t="s">
        <v>10</v>
      </c>
      <c r="M1" s="1" t="s">
        <v>11</v>
      </c>
      <c r="N1" s="1" t="s">
        <v>1417</v>
      </c>
      <c r="O1" s="1" t="s">
        <v>1418</v>
      </c>
      <c r="P1" s="1" t="s">
        <v>1419</v>
      </c>
      <c r="Q1" s="1" t="s">
        <v>1420</v>
      </c>
      <c r="R1" s="1" t="s">
        <v>1421</v>
      </c>
      <c r="S1" s="1" t="s">
        <v>1422</v>
      </c>
      <c r="T1" s="1" t="s">
        <v>1423</v>
      </c>
      <c r="U1" s="1" t="s">
        <v>1424</v>
      </c>
      <c r="V1" s="1" t="s">
        <v>1425</v>
      </c>
      <c r="W1" s="1" t="s">
        <v>1426</v>
      </c>
      <c r="X1" s="1" t="s">
        <v>22</v>
      </c>
      <c r="Y1" s="1" t="s">
        <v>1427</v>
      </c>
      <c r="Z1" s="1" t="s">
        <v>1428</v>
      </c>
      <c r="AA1" s="1" t="s">
        <v>1429</v>
      </c>
      <c r="AB1" s="1" t="s">
        <v>1430</v>
      </c>
      <c r="AC1" s="1" t="s">
        <v>1431</v>
      </c>
      <c r="AD1" s="1" t="s">
        <v>1432</v>
      </c>
      <c r="AE1" s="1" t="s">
        <v>1433</v>
      </c>
      <c r="AF1" s="1" t="s">
        <v>1434</v>
      </c>
      <c r="AG1" s="1" t="s">
        <v>1435</v>
      </c>
      <c r="AH1" s="1" t="s">
        <v>1436</v>
      </c>
      <c r="AI1" s="1" t="s">
        <v>1437</v>
      </c>
      <c r="AJ1" s="1" t="s">
        <v>1438</v>
      </c>
      <c r="AK1" s="1" t="s">
        <v>1439</v>
      </c>
      <c r="AL1" s="1" t="s">
        <v>35</v>
      </c>
      <c r="AM1" s="1" t="s">
        <v>36</v>
      </c>
      <c r="AN1" s="1" t="s">
        <v>37</v>
      </c>
      <c r="AO1" s="1" t="s">
        <v>1440</v>
      </c>
      <c r="AP1" s="1" t="s">
        <v>38</v>
      </c>
      <c r="AQ1" s="1" t="s">
        <v>36</v>
      </c>
      <c r="AR1" s="1" t="s">
        <v>39</v>
      </c>
      <c r="AS1" s="1" t="s">
        <v>36</v>
      </c>
      <c r="AT1" s="1"/>
      <c r="AU1" s="1"/>
      <c r="AV1" s="1"/>
      <c r="AW1" s="1"/>
      <c r="AX1" s="1"/>
      <c r="AY1" s="1"/>
    </row>
    <row r="2" spans="1:51" ht="15.75" thickBot="1" x14ac:dyDescent="0.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51" ht="45.75" thickBot="1" x14ac:dyDescent="0.3">
      <c r="A3" t="s">
        <v>2716</v>
      </c>
      <c r="B3" s="1" t="s">
        <v>1441</v>
      </c>
      <c r="C3" s="1" t="s">
        <v>1442</v>
      </c>
      <c r="D3" s="1" t="s">
        <v>1443</v>
      </c>
      <c r="E3" s="1" t="s">
        <v>93</v>
      </c>
      <c r="F3" s="1" t="s">
        <v>44</v>
      </c>
      <c r="G3" s="1" t="s">
        <v>72</v>
      </c>
      <c r="H3" s="1" t="s">
        <v>375</v>
      </c>
      <c r="I3" s="1" t="s">
        <v>375</v>
      </c>
      <c r="J3" s="1" t="s">
        <v>292</v>
      </c>
      <c r="K3" s="1" t="s">
        <v>204</v>
      </c>
      <c r="L3" s="1" t="s">
        <v>263</v>
      </c>
      <c r="M3" s="1" t="s">
        <v>112</v>
      </c>
      <c r="N3" s="1" t="s">
        <v>1444</v>
      </c>
      <c r="O3" s="1" t="s">
        <v>1445</v>
      </c>
      <c r="P3" s="1" t="s">
        <v>1444</v>
      </c>
      <c r="Q3" s="1" t="s">
        <v>1444</v>
      </c>
      <c r="R3" s="1" t="s">
        <v>56</v>
      </c>
      <c r="S3" s="1" t="s">
        <v>57</v>
      </c>
      <c r="T3" s="1" t="s">
        <v>100</v>
      </c>
      <c r="U3" s="1" t="s">
        <v>101</v>
      </c>
      <c r="V3" s="1" t="s">
        <v>57</v>
      </c>
      <c r="W3" s="1" t="s">
        <v>57</v>
      </c>
      <c r="X3" s="1" t="s">
        <v>1446</v>
      </c>
      <c r="Y3" s="1" t="s">
        <v>56</v>
      </c>
      <c r="Z3" s="1" t="s">
        <v>57</v>
      </c>
      <c r="AA3" s="1" t="s">
        <v>57</v>
      </c>
      <c r="AB3" s="1" t="s">
        <v>101</v>
      </c>
      <c r="AC3" s="1" t="s">
        <v>57</v>
      </c>
      <c r="AD3" s="1" t="s">
        <v>57</v>
      </c>
      <c r="AE3" s="1" t="s">
        <v>1447</v>
      </c>
      <c r="AF3" s="1" t="s">
        <v>82</v>
      </c>
      <c r="AG3" s="1" t="s">
        <v>61</v>
      </c>
      <c r="AH3" s="1" t="s">
        <v>57</v>
      </c>
      <c r="AI3" s="1" t="s">
        <v>61</v>
      </c>
      <c r="AJ3" s="1" t="s">
        <v>1448</v>
      </c>
      <c r="AK3" s="1" t="s">
        <v>1446</v>
      </c>
      <c r="AL3" s="3">
        <v>20</v>
      </c>
      <c r="AM3" s="1" t="s">
        <v>1449</v>
      </c>
      <c r="AN3" s="3">
        <v>5</v>
      </c>
      <c r="AO3" s="1" t="s">
        <v>1450</v>
      </c>
      <c r="AP3" s="3">
        <v>5</v>
      </c>
      <c r="AQ3" s="1" t="s">
        <v>1449</v>
      </c>
      <c r="AR3" s="3">
        <v>19</v>
      </c>
      <c r="AS3" s="1" t="s">
        <v>1450</v>
      </c>
      <c r="AT3" s="1"/>
      <c r="AU3" s="1"/>
      <c r="AV3" s="1"/>
      <c r="AW3" s="1"/>
      <c r="AX3" s="1"/>
      <c r="AY3" s="1"/>
    </row>
    <row r="4" spans="1:51" ht="75.75" thickBot="1" x14ac:dyDescent="0.3">
      <c r="A4" t="s">
        <v>2717</v>
      </c>
      <c r="B4" s="1" t="s">
        <v>1451</v>
      </c>
      <c r="C4" s="1" t="s">
        <v>137</v>
      </c>
      <c r="D4" s="1" t="s">
        <v>1452</v>
      </c>
      <c r="E4" s="1" t="s">
        <v>93</v>
      </c>
      <c r="F4" s="1" t="s">
        <v>71</v>
      </c>
      <c r="G4" s="1" t="s">
        <v>72</v>
      </c>
      <c r="H4" s="1" t="s">
        <v>46</v>
      </c>
      <c r="I4" s="1" t="s">
        <v>46</v>
      </c>
      <c r="J4" s="1" t="s">
        <v>73</v>
      </c>
      <c r="K4" s="1" t="s">
        <v>94</v>
      </c>
      <c r="L4" s="1" t="s">
        <v>458</v>
      </c>
      <c r="M4" s="1" t="s">
        <v>112</v>
      </c>
      <c r="N4" s="1" t="s">
        <v>1453</v>
      </c>
      <c r="O4" s="1" t="s">
        <v>1454</v>
      </c>
      <c r="P4" s="1" t="s">
        <v>1455</v>
      </c>
      <c r="Q4" s="1" t="s">
        <v>1456</v>
      </c>
      <c r="R4" s="1" t="s">
        <v>58</v>
      </c>
      <c r="S4" s="1" t="s">
        <v>56</v>
      </c>
      <c r="T4" s="1" t="s">
        <v>58</v>
      </c>
      <c r="U4" s="1" t="s">
        <v>56</v>
      </c>
      <c r="V4" s="1" t="s">
        <v>58</v>
      </c>
      <c r="W4" s="1" t="s">
        <v>56</v>
      </c>
      <c r="X4" s="1" t="s">
        <v>1176</v>
      </c>
      <c r="Y4" s="1" t="s">
        <v>56</v>
      </c>
      <c r="Z4" s="1" t="s">
        <v>58</v>
      </c>
      <c r="AA4" s="1" t="s">
        <v>56</v>
      </c>
      <c r="AB4" s="1" t="s">
        <v>58</v>
      </c>
      <c r="AC4" s="1" t="s">
        <v>56</v>
      </c>
      <c r="AD4" s="1" t="s">
        <v>58</v>
      </c>
      <c r="AE4" s="1" t="s">
        <v>757</v>
      </c>
      <c r="AF4" s="1" t="s">
        <v>82</v>
      </c>
      <c r="AG4" s="1" t="s">
        <v>83</v>
      </c>
      <c r="AH4" s="1" t="s">
        <v>82</v>
      </c>
      <c r="AI4" s="1" t="s">
        <v>83</v>
      </c>
      <c r="AJ4" s="1" t="s">
        <v>1457</v>
      </c>
      <c r="AK4" s="1" t="s">
        <v>1458</v>
      </c>
      <c r="AL4" s="3">
        <v>18</v>
      </c>
      <c r="AM4" s="1" t="s">
        <v>1459</v>
      </c>
      <c r="AN4" s="3">
        <v>20</v>
      </c>
      <c r="AO4" s="1" t="s">
        <v>1460</v>
      </c>
      <c r="AP4" s="3">
        <v>1</v>
      </c>
      <c r="AQ4" s="1" t="s">
        <v>1461</v>
      </c>
      <c r="AR4" s="3">
        <v>20</v>
      </c>
      <c r="AS4" s="1" t="s">
        <v>1462</v>
      </c>
      <c r="AT4" s="1"/>
      <c r="AU4" s="1"/>
      <c r="AV4" s="1"/>
      <c r="AW4" s="1"/>
      <c r="AX4" s="1"/>
      <c r="AY4" s="1"/>
    </row>
    <row r="5" spans="1:51" ht="60.75" thickBot="1" x14ac:dyDescent="0.3">
      <c r="A5" t="s">
        <v>2718</v>
      </c>
      <c r="B5" s="1" t="s">
        <v>1463</v>
      </c>
      <c r="C5" s="1" t="s">
        <v>137</v>
      </c>
      <c r="D5" s="1" t="s">
        <v>1464</v>
      </c>
      <c r="E5" s="1" t="s">
        <v>43</v>
      </c>
      <c r="F5" s="1" t="s">
        <v>44</v>
      </c>
      <c r="G5" s="1" t="s">
        <v>72</v>
      </c>
      <c r="H5" s="1" t="s">
        <v>375</v>
      </c>
      <c r="I5" s="1" t="s">
        <v>47</v>
      </c>
      <c r="J5" s="1" t="s">
        <v>191</v>
      </c>
      <c r="K5" s="1" t="s">
        <v>204</v>
      </c>
      <c r="L5" s="1" t="s">
        <v>75</v>
      </c>
      <c r="M5" s="1" t="s">
        <v>51</v>
      </c>
      <c r="N5" s="1" t="s">
        <v>63</v>
      </c>
      <c r="O5" s="1" t="s">
        <v>63</v>
      </c>
      <c r="P5" s="1" t="s">
        <v>63</v>
      </c>
      <c r="Q5" s="1" t="s">
        <v>63</v>
      </c>
      <c r="R5" s="1" t="s">
        <v>58</v>
      </c>
      <c r="S5" s="1" t="s">
        <v>100</v>
      </c>
      <c r="T5" s="1" t="s">
        <v>101</v>
      </c>
      <c r="U5" s="1" t="s">
        <v>100</v>
      </c>
      <c r="V5" s="1" t="s">
        <v>100</v>
      </c>
      <c r="W5" s="1" t="s">
        <v>101</v>
      </c>
      <c r="X5" s="1" t="s">
        <v>92</v>
      </c>
      <c r="Y5" s="1" t="s">
        <v>100</v>
      </c>
      <c r="Z5" s="1" t="s">
        <v>56</v>
      </c>
      <c r="AA5" s="1" t="s">
        <v>56</v>
      </c>
      <c r="AB5" s="1" t="s">
        <v>58</v>
      </c>
      <c r="AC5" s="1" t="s">
        <v>56</v>
      </c>
      <c r="AD5" s="1" t="s">
        <v>56</v>
      </c>
      <c r="AE5" s="1" t="s">
        <v>92</v>
      </c>
      <c r="AF5" s="1" t="s">
        <v>61</v>
      </c>
      <c r="AG5" s="1" t="s">
        <v>605</v>
      </c>
      <c r="AH5" s="1" t="s">
        <v>1465</v>
      </c>
      <c r="AI5" s="1" t="s">
        <v>605</v>
      </c>
      <c r="AJ5" s="1" t="s">
        <v>1466</v>
      </c>
      <c r="AK5" s="1" t="s">
        <v>1467</v>
      </c>
      <c r="AL5" s="3">
        <v>2</v>
      </c>
      <c r="AM5" s="3">
        <v>50</v>
      </c>
      <c r="AN5" s="3">
        <v>20</v>
      </c>
      <c r="AO5" s="3">
        <v>20</v>
      </c>
      <c r="AP5" s="3">
        <v>20</v>
      </c>
      <c r="AQ5" s="3">
        <v>20</v>
      </c>
      <c r="AR5" s="3">
        <v>20</v>
      </c>
      <c r="AS5" s="3">
        <v>20</v>
      </c>
      <c r="AT5" s="1"/>
      <c r="AU5" s="1"/>
      <c r="AV5" s="1"/>
      <c r="AW5" s="1"/>
      <c r="AX5" s="1"/>
      <c r="AY5" s="1"/>
    </row>
    <row r="6" spans="1:51" ht="285.75" thickBot="1" x14ac:dyDescent="0.3">
      <c r="A6" t="s">
        <v>2719</v>
      </c>
      <c r="B6" s="1" t="s">
        <v>1468</v>
      </c>
      <c r="C6" s="1" t="s">
        <v>91</v>
      </c>
      <c r="D6" s="1" t="s">
        <v>1469</v>
      </c>
      <c r="E6" s="1" t="s">
        <v>43</v>
      </c>
      <c r="F6" s="1" t="s">
        <v>44</v>
      </c>
      <c r="G6" s="1" t="s">
        <v>72</v>
      </c>
      <c r="H6" s="1" t="s">
        <v>165</v>
      </c>
      <c r="I6" s="1" t="s">
        <v>165</v>
      </c>
      <c r="J6" s="1" t="s">
        <v>48</v>
      </c>
      <c r="K6" s="1" t="s">
        <v>49</v>
      </c>
      <c r="L6" s="1" t="s">
        <v>50</v>
      </c>
      <c r="M6" s="1" t="s">
        <v>112</v>
      </c>
      <c r="N6" s="1" t="s">
        <v>1470</v>
      </c>
      <c r="O6" s="1" t="s">
        <v>1471</v>
      </c>
      <c r="P6" s="1" t="s">
        <v>1472</v>
      </c>
      <c r="Q6" s="1" t="s">
        <v>1473</v>
      </c>
      <c r="R6" s="1" t="s">
        <v>57</v>
      </c>
      <c r="S6" s="1" t="s">
        <v>57</v>
      </c>
      <c r="T6" s="1" t="s">
        <v>57</v>
      </c>
      <c r="U6" s="1" t="s">
        <v>101</v>
      </c>
      <c r="V6" s="1" t="s">
        <v>56</v>
      </c>
      <c r="W6" s="1" t="s">
        <v>56</v>
      </c>
      <c r="X6" s="1" t="s">
        <v>1474</v>
      </c>
      <c r="Y6" s="1" t="s">
        <v>57</v>
      </c>
      <c r="Z6" s="1" t="s">
        <v>100</v>
      </c>
      <c r="AA6" s="1" t="s">
        <v>101</v>
      </c>
      <c r="AB6" s="1" t="s">
        <v>57</v>
      </c>
      <c r="AC6" s="1" t="s">
        <v>56</v>
      </c>
      <c r="AD6" s="1" t="s">
        <v>57</v>
      </c>
      <c r="AE6" s="1" t="s">
        <v>1176</v>
      </c>
      <c r="AF6" s="1" t="s">
        <v>606</v>
      </c>
      <c r="AG6" s="1" t="s">
        <v>83</v>
      </c>
      <c r="AH6" s="1" t="s">
        <v>606</v>
      </c>
      <c r="AI6" s="1" t="s">
        <v>83</v>
      </c>
      <c r="AJ6" s="1" t="s">
        <v>1475</v>
      </c>
      <c r="AK6" s="1" t="s">
        <v>1476</v>
      </c>
      <c r="AL6" s="3">
        <v>11</v>
      </c>
      <c r="AM6" s="3">
        <v>7</v>
      </c>
      <c r="AN6" s="3">
        <v>10</v>
      </c>
      <c r="AO6" s="3">
        <v>7</v>
      </c>
      <c r="AP6" s="3">
        <v>11</v>
      </c>
      <c r="AQ6" s="3">
        <v>8</v>
      </c>
      <c r="AR6" s="3">
        <v>4</v>
      </c>
      <c r="AS6" s="3">
        <v>2</v>
      </c>
      <c r="AT6" s="1"/>
      <c r="AU6" s="1"/>
      <c r="AV6" s="1"/>
      <c r="AW6" s="1"/>
      <c r="AX6" s="1"/>
      <c r="AY6" s="1"/>
    </row>
    <row r="7" spans="1:51" ht="409.6" thickBot="1" x14ac:dyDescent="0.3">
      <c r="A7" t="s">
        <v>2720</v>
      </c>
      <c r="B7" s="1" t="s">
        <v>1477</v>
      </c>
      <c r="C7" s="1" t="s">
        <v>137</v>
      </c>
      <c r="D7" s="1" t="s">
        <v>1478</v>
      </c>
      <c r="E7" s="1" t="s">
        <v>93</v>
      </c>
      <c r="F7" s="1" t="s">
        <v>44</v>
      </c>
      <c r="G7" s="1" t="s">
        <v>72</v>
      </c>
      <c r="H7" s="1" t="s">
        <v>375</v>
      </c>
      <c r="I7" s="1" t="s">
        <v>375</v>
      </c>
      <c r="J7" s="1" t="s">
        <v>48</v>
      </c>
      <c r="K7" s="1" t="s">
        <v>204</v>
      </c>
      <c r="L7" s="1" t="s">
        <v>50</v>
      </c>
      <c r="M7" s="1" t="s">
        <v>180</v>
      </c>
      <c r="N7" s="1" t="s">
        <v>1479</v>
      </c>
      <c r="O7" s="1" t="s">
        <v>1480</v>
      </c>
      <c r="P7" s="1" t="s">
        <v>1481</v>
      </c>
      <c r="Q7" s="1" t="s">
        <v>1482</v>
      </c>
      <c r="R7" s="1" t="s">
        <v>57</v>
      </c>
      <c r="S7" s="1" t="s">
        <v>56</v>
      </c>
      <c r="T7" s="1" t="s">
        <v>56</v>
      </c>
      <c r="U7" s="1" t="s">
        <v>56</v>
      </c>
      <c r="V7" s="1" t="s">
        <v>56</v>
      </c>
      <c r="W7" s="1" t="s">
        <v>56</v>
      </c>
      <c r="X7" s="1" t="s">
        <v>1483</v>
      </c>
      <c r="Y7" s="1" t="s">
        <v>56</v>
      </c>
      <c r="Z7" s="1" t="s">
        <v>56</v>
      </c>
      <c r="AA7" s="1" t="s">
        <v>56</v>
      </c>
      <c r="AB7" s="1" t="s">
        <v>56</v>
      </c>
      <c r="AC7" s="1" t="s">
        <v>56</v>
      </c>
      <c r="AD7" s="1" t="s">
        <v>56</v>
      </c>
      <c r="AE7" s="1" t="s">
        <v>1484</v>
      </c>
      <c r="AF7" s="1" t="s">
        <v>61</v>
      </c>
      <c r="AG7" s="1" t="s">
        <v>61</v>
      </c>
      <c r="AH7" s="1" t="s">
        <v>61</v>
      </c>
      <c r="AI7" s="1" t="s">
        <v>61</v>
      </c>
      <c r="AJ7" s="1" t="s">
        <v>1485</v>
      </c>
      <c r="AK7" s="1" t="s">
        <v>1486</v>
      </c>
      <c r="AL7" s="3">
        <v>15</v>
      </c>
      <c r="AM7" s="3">
        <v>88</v>
      </c>
      <c r="AN7" s="3">
        <v>16</v>
      </c>
      <c r="AO7" s="3">
        <v>89</v>
      </c>
      <c r="AP7" s="3">
        <v>14</v>
      </c>
      <c r="AQ7" s="3">
        <v>80</v>
      </c>
      <c r="AR7" s="3">
        <v>15</v>
      </c>
      <c r="AS7" s="3">
        <v>85</v>
      </c>
      <c r="AT7" s="1"/>
      <c r="AU7" s="1"/>
      <c r="AV7" s="1"/>
      <c r="AW7" s="1"/>
      <c r="AX7" s="1"/>
      <c r="AY7" s="1"/>
    </row>
    <row r="8" spans="1:51" ht="75.75" thickBot="1" x14ac:dyDescent="0.3">
      <c r="A8" t="s">
        <v>2721</v>
      </c>
      <c r="B8" s="1" t="s">
        <v>1487</v>
      </c>
      <c r="C8" s="1" t="s">
        <v>137</v>
      </c>
      <c r="D8" s="1" t="s">
        <v>1488</v>
      </c>
      <c r="E8" s="1" t="s">
        <v>43</v>
      </c>
      <c r="F8" s="1" t="s">
        <v>44</v>
      </c>
      <c r="G8" s="1" t="s">
        <v>72</v>
      </c>
      <c r="H8" s="1" t="s">
        <v>47</v>
      </c>
      <c r="I8" s="1" t="s">
        <v>47</v>
      </c>
      <c r="J8" s="1" t="s">
        <v>48</v>
      </c>
      <c r="K8" s="1" t="s">
        <v>1489</v>
      </c>
      <c r="L8" s="1" t="s">
        <v>124</v>
      </c>
      <c r="M8" s="1" t="s">
        <v>95</v>
      </c>
      <c r="N8" s="1" t="s">
        <v>1490</v>
      </c>
      <c r="O8" s="1" t="s">
        <v>1491</v>
      </c>
      <c r="P8" s="1" t="s">
        <v>1492</v>
      </c>
      <c r="Q8" s="1" t="s">
        <v>1493</v>
      </c>
      <c r="R8" s="1" t="s">
        <v>100</v>
      </c>
      <c r="S8" s="1" t="s">
        <v>57</v>
      </c>
      <c r="T8" s="1" t="s">
        <v>100</v>
      </c>
      <c r="U8" s="1" t="s">
        <v>57</v>
      </c>
      <c r="V8" s="1" t="s">
        <v>100</v>
      </c>
      <c r="W8" s="1" t="s">
        <v>101</v>
      </c>
      <c r="X8" s="1" t="s">
        <v>1475</v>
      </c>
      <c r="Y8" s="1" t="s">
        <v>57</v>
      </c>
      <c r="Z8" s="1" t="s">
        <v>100</v>
      </c>
      <c r="AA8" s="1" t="s">
        <v>57</v>
      </c>
      <c r="AB8" s="1" t="s">
        <v>100</v>
      </c>
      <c r="AC8" s="1" t="s">
        <v>57</v>
      </c>
      <c r="AD8" s="1" t="s">
        <v>100</v>
      </c>
      <c r="AE8" s="1" t="s">
        <v>1474</v>
      </c>
      <c r="AF8" s="1" t="s">
        <v>605</v>
      </c>
      <c r="AG8" s="1" t="s">
        <v>82</v>
      </c>
      <c r="AH8" s="1" t="s">
        <v>82</v>
      </c>
      <c r="AI8" s="1" t="s">
        <v>61</v>
      </c>
      <c r="AJ8" s="1" t="s">
        <v>1494</v>
      </c>
      <c r="AK8" s="1" t="s">
        <v>1495</v>
      </c>
      <c r="AL8" s="3">
        <v>19</v>
      </c>
      <c r="AM8" s="3">
        <v>20</v>
      </c>
      <c r="AN8" s="3">
        <v>10</v>
      </c>
      <c r="AO8" s="3">
        <v>15</v>
      </c>
      <c r="AP8" s="3">
        <v>16</v>
      </c>
      <c r="AQ8" s="3">
        <v>18</v>
      </c>
      <c r="AR8" s="3">
        <v>2</v>
      </c>
      <c r="AS8" s="3">
        <v>20</v>
      </c>
      <c r="AT8" s="1"/>
      <c r="AU8" s="1"/>
      <c r="AV8" s="1"/>
      <c r="AW8" s="1"/>
      <c r="AX8" s="1"/>
      <c r="AY8" s="1"/>
    </row>
    <row r="9" spans="1:51" ht="409.6" thickBot="1" x14ac:dyDescent="0.3">
      <c r="A9" t="s">
        <v>2722</v>
      </c>
      <c r="B9" s="1" t="s">
        <v>1496</v>
      </c>
      <c r="C9" s="1" t="s">
        <v>137</v>
      </c>
      <c r="D9" s="1" t="s">
        <v>1497</v>
      </c>
      <c r="E9" s="1" t="s">
        <v>43</v>
      </c>
      <c r="F9" s="1" t="s">
        <v>71</v>
      </c>
      <c r="G9" s="1" t="s">
        <v>72</v>
      </c>
      <c r="H9" s="1" t="s">
        <v>46</v>
      </c>
      <c r="I9" s="1" t="s">
        <v>46</v>
      </c>
      <c r="J9" s="1" t="s">
        <v>73</v>
      </c>
      <c r="K9" s="1" t="s">
        <v>94</v>
      </c>
      <c r="L9" s="1" t="s">
        <v>75</v>
      </c>
      <c r="M9" s="1" t="s">
        <v>51</v>
      </c>
      <c r="N9" s="1" t="s">
        <v>1498</v>
      </c>
      <c r="O9" s="1" t="s">
        <v>1499</v>
      </c>
      <c r="P9" s="1" t="s">
        <v>1470</v>
      </c>
      <c r="Q9" s="1" t="s">
        <v>1500</v>
      </c>
      <c r="R9" s="1" t="s">
        <v>100</v>
      </c>
      <c r="S9" s="1" t="s">
        <v>100</v>
      </c>
      <c r="T9" s="1" t="s">
        <v>100</v>
      </c>
      <c r="U9" s="1" t="s">
        <v>100</v>
      </c>
      <c r="V9" s="1" t="s">
        <v>57</v>
      </c>
      <c r="W9" s="1" t="s">
        <v>100</v>
      </c>
      <c r="X9" s="1" t="s">
        <v>1501</v>
      </c>
      <c r="Y9" s="1" t="s">
        <v>101</v>
      </c>
      <c r="Z9" s="1" t="s">
        <v>100</v>
      </c>
      <c r="AA9" s="1" t="s">
        <v>100</v>
      </c>
      <c r="AB9" s="1" t="s">
        <v>100</v>
      </c>
      <c r="AC9" s="1" t="s">
        <v>100</v>
      </c>
      <c r="AD9" s="1" t="s">
        <v>57</v>
      </c>
      <c r="AE9" s="1" t="s">
        <v>1502</v>
      </c>
      <c r="AF9" s="1" t="s">
        <v>1465</v>
      </c>
      <c r="AG9" s="1" t="s">
        <v>605</v>
      </c>
      <c r="AH9" s="1" t="s">
        <v>606</v>
      </c>
      <c r="AI9" s="1" t="s">
        <v>606</v>
      </c>
      <c r="AJ9" s="1" t="s">
        <v>1503</v>
      </c>
      <c r="AK9" s="1" t="s">
        <v>1504</v>
      </c>
      <c r="AL9" s="3">
        <v>20</v>
      </c>
      <c r="AM9" s="3">
        <v>100</v>
      </c>
      <c r="AN9" s="3">
        <v>20</v>
      </c>
      <c r="AO9" s="3">
        <v>100</v>
      </c>
      <c r="AP9" s="3">
        <v>20</v>
      </c>
      <c r="AQ9" s="3">
        <v>100</v>
      </c>
      <c r="AR9" s="3">
        <v>20</v>
      </c>
      <c r="AS9" s="3">
        <v>100</v>
      </c>
      <c r="AT9" s="1"/>
      <c r="AU9" s="1"/>
      <c r="AV9" s="1"/>
      <c r="AW9" s="1"/>
      <c r="AX9" s="1"/>
      <c r="AY9" s="1"/>
    </row>
    <row r="10" spans="1:51" ht="60.75" thickBot="1" x14ac:dyDescent="0.3">
      <c r="A10" t="s">
        <v>2723</v>
      </c>
      <c r="B10" s="1" t="s">
        <v>1505</v>
      </c>
      <c r="C10" s="1" t="s">
        <v>137</v>
      </c>
      <c r="D10" s="1" t="s">
        <v>1506</v>
      </c>
      <c r="E10" s="1" t="s">
        <v>93</v>
      </c>
      <c r="F10" s="1" t="s">
        <v>44</v>
      </c>
      <c r="G10" s="1" t="s">
        <v>72</v>
      </c>
      <c r="H10" s="1" t="s">
        <v>375</v>
      </c>
      <c r="I10" s="1" t="s">
        <v>375</v>
      </c>
      <c r="J10" s="1" t="s">
        <v>292</v>
      </c>
      <c r="K10" s="1" t="s">
        <v>204</v>
      </c>
      <c r="L10" s="1" t="s">
        <v>50</v>
      </c>
      <c r="M10" s="1" t="s">
        <v>180</v>
      </c>
      <c r="N10" s="1" t="s">
        <v>1447</v>
      </c>
      <c r="O10" s="1" t="s">
        <v>1447</v>
      </c>
      <c r="P10" s="1" t="s">
        <v>1506</v>
      </c>
      <c r="Q10" s="1" t="s">
        <v>1456</v>
      </c>
      <c r="R10" s="1" t="s">
        <v>56</v>
      </c>
      <c r="S10" s="1" t="s">
        <v>57</v>
      </c>
      <c r="T10" s="1" t="s">
        <v>100</v>
      </c>
      <c r="U10" s="1" t="s">
        <v>57</v>
      </c>
      <c r="V10" s="1" t="s">
        <v>56</v>
      </c>
      <c r="W10" s="1" t="s">
        <v>57</v>
      </c>
      <c r="X10" s="1" t="s">
        <v>1456</v>
      </c>
      <c r="Y10" s="1" t="s">
        <v>57</v>
      </c>
      <c r="Z10" s="1" t="s">
        <v>100</v>
      </c>
      <c r="AA10" s="1" t="s">
        <v>101</v>
      </c>
      <c r="AB10" s="1" t="s">
        <v>57</v>
      </c>
      <c r="AC10" s="1" t="s">
        <v>100</v>
      </c>
      <c r="AD10" s="1" t="s">
        <v>101</v>
      </c>
      <c r="AE10" s="1" t="s">
        <v>1447</v>
      </c>
      <c r="AF10" s="1" t="s">
        <v>82</v>
      </c>
      <c r="AG10" s="1" t="s">
        <v>61</v>
      </c>
      <c r="AH10" s="1" t="s">
        <v>57</v>
      </c>
      <c r="AI10" s="1" t="s">
        <v>606</v>
      </c>
      <c r="AJ10" s="1" t="s">
        <v>1507</v>
      </c>
      <c r="AK10" s="1" t="s">
        <v>1508</v>
      </c>
      <c r="AL10" s="3">
        <v>5</v>
      </c>
      <c r="AM10" s="1" t="s">
        <v>1509</v>
      </c>
      <c r="AN10" s="3">
        <v>10</v>
      </c>
      <c r="AO10" s="1" t="s">
        <v>1509</v>
      </c>
      <c r="AP10" s="3">
        <v>15</v>
      </c>
      <c r="AQ10" s="1" t="s">
        <v>1509</v>
      </c>
      <c r="AR10" s="3">
        <v>15</v>
      </c>
      <c r="AS10" s="1" t="s">
        <v>1509</v>
      </c>
      <c r="AT10" s="1"/>
      <c r="AU10" s="1"/>
      <c r="AV10" s="1"/>
      <c r="AW10" s="1"/>
      <c r="AX10" s="1"/>
      <c r="AY10" s="1"/>
    </row>
    <row r="11" spans="1:51" ht="390.75" thickBot="1" x14ac:dyDescent="0.3">
      <c r="A11" t="s">
        <v>2724</v>
      </c>
      <c r="B11" s="1" t="s">
        <v>1510</v>
      </c>
      <c r="C11" s="1" t="s">
        <v>91</v>
      </c>
      <c r="D11" s="1" t="s">
        <v>1511</v>
      </c>
      <c r="E11" s="1" t="s">
        <v>93</v>
      </c>
      <c r="F11" s="1" t="s">
        <v>44</v>
      </c>
      <c r="G11" s="1" t="s">
        <v>72</v>
      </c>
      <c r="H11" s="1" t="s">
        <v>721</v>
      </c>
      <c r="I11" s="1" t="s">
        <v>721</v>
      </c>
      <c r="J11" s="1" t="s">
        <v>73</v>
      </c>
      <c r="K11" s="1" t="s">
        <v>74</v>
      </c>
      <c r="L11" s="1" t="s">
        <v>458</v>
      </c>
      <c r="M11" s="1" t="s">
        <v>585</v>
      </c>
      <c r="N11" s="1" t="s">
        <v>1512</v>
      </c>
      <c r="O11" s="1" t="s">
        <v>1513</v>
      </c>
      <c r="P11" s="1" t="s">
        <v>1514</v>
      </c>
      <c r="Q11" s="1" t="s">
        <v>1515</v>
      </c>
      <c r="R11" s="1" t="s">
        <v>56</v>
      </c>
      <c r="S11" s="1" t="s">
        <v>56</v>
      </c>
      <c r="T11" s="1" t="s">
        <v>56</v>
      </c>
      <c r="U11" s="1" t="s">
        <v>100</v>
      </c>
      <c r="V11" s="1" t="s">
        <v>57</v>
      </c>
      <c r="W11" s="1" t="s">
        <v>100</v>
      </c>
      <c r="X11" s="1" t="s">
        <v>1516</v>
      </c>
      <c r="Y11" s="1" t="s">
        <v>57</v>
      </c>
      <c r="Z11" s="1" t="s">
        <v>56</v>
      </c>
      <c r="AA11" s="1" t="s">
        <v>57</v>
      </c>
      <c r="AB11" s="1" t="s">
        <v>57</v>
      </c>
      <c r="AC11" s="1" t="s">
        <v>56</v>
      </c>
      <c r="AD11" s="1" t="s">
        <v>57</v>
      </c>
      <c r="AE11" s="1" t="s">
        <v>1516</v>
      </c>
      <c r="AF11" s="1" t="s">
        <v>82</v>
      </c>
      <c r="AG11" s="1" t="s">
        <v>83</v>
      </c>
      <c r="AH11" s="1" t="s">
        <v>83</v>
      </c>
      <c r="AI11" s="1" t="s">
        <v>82</v>
      </c>
      <c r="AJ11" s="1" t="s">
        <v>1517</v>
      </c>
      <c r="AK11" s="1" t="s">
        <v>1486</v>
      </c>
      <c r="AL11" s="3">
        <v>20</v>
      </c>
      <c r="AM11" s="3">
        <v>20</v>
      </c>
      <c r="AN11" s="3">
        <v>10</v>
      </c>
      <c r="AO11" s="3">
        <v>20</v>
      </c>
      <c r="AP11" s="3">
        <v>10</v>
      </c>
      <c r="AQ11" s="3">
        <v>20</v>
      </c>
      <c r="AR11" s="3">
        <v>10</v>
      </c>
      <c r="AS11" s="3">
        <v>20</v>
      </c>
      <c r="AT11" s="1"/>
      <c r="AU11" s="1"/>
      <c r="AV11" s="1"/>
      <c r="AW11" s="1"/>
      <c r="AX11" s="1"/>
      <c r="AY11" s="1"/>
    </row>
    <row r="12" spans="1:51" ht="409.6" thickBot="1" x14ac:dyDescent="0.3">
      <c r="A12" t="s">
        <v>2725</v>
      </c>
      <c r="B12" s="1" t="s">
        <v>1518</v>
      </c>
      <c r="C12" s="1" t="s">
        <v>137</v>
      </c>
      <c r="D12" s="1" t="s">
        <v>1519</v>
      </c>
      <c r="E12" s="1" t="s">
        <v>43</v>
      </c>
      <c r="F12" s="1" t="s">
        <v>44</v>
      </c>
      <c r="G12" s="1" t="s">
        <v>72</v>
      </c>
      <c r="H12" s="1" t="s">
        <v>375</v>
      </c>
      <c r="I12" s="1" t="s">
        <v>165</v>
      </c>
      <c r="J12" s="1" t="s">
        <v>292</v>
      </c>
      <c r="K12" s="1" t="s">
        <v>94</v>
      </c>
      <c r="L12" s="1" t="s">
        <v>124</v>
      </c>
      <c r="M12" s="1" t="s">
        <v>180</v>
      </c>
      <c r="N12" s="1" t="s">
        <v>1520</v>
      </c>
      <c r="O12" s="1" t="s">
        <v>1520</v>
      </c>
      <c r="P12" s="1" t="s">
        <v>1521</v>
      </c>
      <c r="Q12" s="1" t="s">
        <v>1522</v>
      </c>
      <c r="R12" s="1" t="s">
        <v>57</v>
      </c>
      <c r="S12" s="1" t="s">
        <v>56</v>
      </c>
      <c r="T12" s="1" t="s">
        <v>101</v>
      </c>
      <c r="U12" s="1" t="s">
        <v>57</v>
      </c>
      <c r="V12" s="1" t="s">
        <v>56</v>
      </c>
      <c r="W12" s="1" t="s">
        <v>101</v>
      </c>
      <c r="X12" s="1" t="s">
        <v>1523</v>
      </c>
      <c r="Y12" s="1" t="s">
        <v>57</v>
      </c>
      <c r="Z12" s="1" t="s">
        <v>57</v>
      </c>
      <c r="AA12" s="1" t="s">
        <v>100</v>
      </c>
      <c r="AB12" s="1" t="s">
        <v>57</v>
      </c>
      <c r="AC12" s="1" t="s">
        <v>100</v>
      </c>
      <c r="AD12" s="1" t="s">
        <v>57</v>
      </c>
      <c r="AE12" s="1" t="s">
        <v>1501</v>
      </c>
      <c r="AF12" s="1" t="s">
        <v>606</v>
      </c>
      <c r="AG12" s="1" t="s">
        <v>57</v>
      </c>
      <c r="AH12" s="1" t="s">
        <v>61</v>
      </c>
      <c r="AI12" s="1" t="s">
        <v>82</v>
      </c>
      <c r="AJ12" s="1" t="s">
        <v>1524</v>
      </c>
      <c r="AK12" s="1" t="s">
        <v>1525</v>
      </c>
      <c r="AL12" s="3">
        <v>10</v>
      </c>
      <c r="AM12" s="3">
        <v>150</v>
      </c>
      <c r="AN12" s="3">
        <v>5</v>
      </c>
      <c r="AO12" s="3">
        <v>10</v>
      </c>
      <c r="AP12" s="3">
        <v>15</v>
      </c>
      <c r="AQ12" s="3">
        <v>20</v>
      </c>
      <c r="AR12" s="3">
        <v>10</v>
      </c>
      <c r="AS12" s="3">
        <v>44</v>
      </c>
      <c r="AT12" s="1"/>
      <c r="AU12" s="1"/>
      <c r="AV12" s="1"/>
      <c r="AW12" s="1"/>
      <c r="AX12" s="1"/>
      <c r="AY12" s="1"/>
    </row>
    <row r="13" spans="1:51" ht="75.75" thickBot="1" x14ac:dyDescent="0.3">
      <c r="A13" t="s">
        <v>2726</v>
      </c>
      <c r="B13" s="1" t="s">
        <v>1526</v>
      </c>
      <c r="C13" s="1" t="s">
        <v>122</v>
      </c>
      <c r="D13" s="1" t="s">
        <v>1527</v>
      </c>
      <c r="E13" s="1" t="s">
        <v>93</v>
      </c>
      <c r="F13" s="1" t="s">
        <v>44</v>
      </c>
      <c r="G13" s="1" t="s">
        <v>72</v>
      </c>
      <c r="H13" s="1" t="s">
        <v>165</v>
      </c>
      <c r="I13" s="1" t="s">
        <v>165</v>
      </c>
      <c r="J13" s="1" t="s">
        <v>48</v>
      </c>
      <c r="K13" s="1" t="s">
        <v>74</v>
      </c>
      <c r="L13" s="1" t="s">
        <v>75</v>
      </c>
      <c r="M13" s="1" t="s">
        <v>180</v>
      </c>
      <c r="N13" s="1" t="s">
        <v>1528</v>
      </c>
      <c r="O13" s="1" t="s">
        <v>1529</v>
      </c>
      <c r="P13" s="1" t="s">
        <v>64</v>
      </c>
      <c r="Q13" s="1" t="s">
        <v>64</v>
      </c>
      <c r="R13" s="1" t="s">
        <v>56</v>
      </c>
      <c r="S13" s="1" t="s">
        <v>56</v>
      </c>
      <c r="T13" s="1" t="s">
        <v>56</v>
      </c>
      <c r="U13" s="1" t="s">
        <v>56</v>
      </c>
      <c r="V13" s="1" t="s">
        <v>56</v>
      </c>
      <c r="W13" s="1" t="s">
        <v>56</v>
      </c>
      <c r="X13" s="1" t="s">
        <v>1530</v>
      </c>
      <c r="Y13" s="1" t="s">
        <v>56</v>
      </c>
      <c r="Z13" s="1" t="s">
        <v>57</v>
      </c>
      <c r="AA13" s="1" t="s">
        <v>57</v>
      </c>
      <c r="AB13" s="1" t="s">
        <v>57</v>
      </c>
      <c r="AC13" s="1" t="s">
        <v>57</v>
      </c>
      <c r="AD13" s="1" t="s">
        <v>56</v>
      </c>
      <c r="AE13" s="1" t="s">
        <v>64</v>
      </c>
      <c r="AF13" s="1" t="s">
        <v>61</v>
      </c>
      <c r="AG13" s="1" t="s">
        <v>61</v>
      </c>
      <c r="AH13" s="1" t="s">
        <v>61</v>
      </c>
      <c r="AI13" s="1" t="s">
        <v>61</v>
      </c>
      <c r="AJ13" s="1" t="s">
        <v>1531</v>
      </c>
      <c r="AK13" s="1" t="s">
        <v>1532</v>
      </c>
      <c r="AL13" s="3">
        <v>15</v>
      </c>
      <c r="AM13" s="1" t="s">
        <v>1533</v>
      </c>
      <c r="AN13" s="3">
        <v>15</v>
      </c>
      <c r="AO13" s="1" t="s">
        <v>214</v>
      </c>
      <c r="AP13" s="3">
        <v>10</v>
      </c>
      <c r="AQ13" s="1" t="s">
        <v>1534</v>
      </c>
      <c r="AR13" s="3">
        <v>15</v>
      </c>
      <c r="AS13" s="1" t="s">
        <v>64</v>
      </c>
      <c r="AT13" s="1"/>
      <c r="AU13" s="1"/>
      <c r="AV13" s="1"/>
      <c r="AW13" s="1"/>
      <c r="AX13" s="1"/>
      <c r="AY13" s="1"/>
    </row>
    <row r="14" spans="1:51" ht="409.6" thickBot="1" x14ac:dyDescent="0.3">
      <c r="A14" t="s">
        <v>2727</v>
      </c>
      <c r="B14" s="1" t="s">
        <v>1535</v>
      </c>
      <c r="C14" s="1" t="s">
        <v>137</v>
      </c>
      <c r="D14" s="1" t="s">
        <v>1443</v>
      </c>
      <c r="E14" s="1" t="s">
        <v>43</v>
      </c>
      <c r="F14" s="1" t="s">
        <v>44</v>
      </c>
      <c r="G14" s="1" t="s">
        <v>72</v>
      </c>
      <c r="H14" s="1" t="s">
        <v>165</v>
      </c>
      <c r="I14" s="1" t="s">
        <v>47</v>
      </c>
      <c r="J14" s="1" t="s">
        <v>48</v>
      </c>
      <c r="K14" s="1" t="s">
        <v>94</v>
      </c>
      <c r="L14" s="1" t="s">
        <v>75</v>
      </c>
      <c r="M14" s="1" t="s">
        <v>51</v>
      </c>
      <c r="N14" s="1" t="s">
        <v>1499</v>
      </c>
      <c r="O14" s="1" t="s">
        <v>1470</v>
      </c>
      <c r="P14" s="1" t="s">
        <v>1536</v>
      </c>
      <c r="Q14" s="1" t="s">
        <v>1537</v>
      </c>
      <c r="R14" s="1" t="s">
        <v>100</v>
      </c>
      <c r="S14" s="1" t="s">
        <v>100</v>
      </c>
      <c r="T14" s="1" t="s">
        <v>57</v>
      </c>
      <c r="U14" s="1" t="s">
        <v>100</v>
      </c>
      <c r="V14" s="1" t="s">
        <v>57</v>
      </c>
      <c r="W14" s="1" t="s">
        <v>57</v>
      </c>
      <c r="X14" s="1" t="s">
        <v>64</v>
      </c>
      <c r="Y14" s="1" t="s">
        <v>56</v>
      </c>
      <c r="Z14" s="1" t="s">
        <v>56</v>
      </c>
      <c r="AA14" s="1" t="s">
        <v>100</v>
      </c>
      <c r="AB14" s="1" t="s">
        <v>100</v>
      </c>
      <c r="AC14" s="1" t="s">
        <v>57</v>
      </c>
      <c r="AD14" s="1" t="s">
        <v>101</v>
      </c>
      <c r="AE14" s="3">
        <v>6</v>
      </c>
      <c r="AF14" s="1" t="s">
        <v>605</v>
      </c>
      <c r="AG14" s="1" t="s">
        <v>605</v>
      </c>
      <c r="AH14" s="1" t="s">
        <v>57</v>
      </c>
      <c r="AI14" s="1" t="s">
        <v>57</v>
      </c>
      <c r="AJ14" s="1" t="s">
        <v>64</v>
      </c>
      <c r="AK14" s="1" t="s">
        <v>1538</v>
      </c>
      <c r="AL14" s="3">
        <v>15</v>
      </c>
      <c r="AM14" s="1" t="s">
        <v>1539</v>
      </c>
      <c r="AN14" s="3">
        <v>14</v>
      </c>
      <c r="AO14" s="1" t="s">
        <v>64</v>
      </c>
      <c r="AP14" s="3">
        <v>20</v>
      </c>
      <c r="AQ14" s="1" t="s">
        <v>1540</v>
      </c>
      <c r="AR14" s="3">
        <v>19</v>
      </c>
      <c r="AS14" s="1" t="s">
        <v>64</v>
      </c>
      <c r="AT14" s="1"/>
      <c r="AU14" s="1"/>
      <c r="AV14" s="1"/>
      <c r="AW14" s="1"/>
      <c r="AX14" s="1"/>
      <c r="AY14" s="1"/>
    </row>
    <row r="15" spans="1:51" ht="105.75" thickBot="1" x14ac:dyDescent="0.3">
      <c r="A15" t="s">
        <v>2728</v>
      </c>
      <c r="B15" s="1" t="s">
        <v>1541</v>
      </c>
      <c r="C15" s="1" t="s">
        <v>137</v>
      </c>
      <c r="D15" s="3">
        <v>5</v>
      </c>
      <c r="E15" s="1" t="s">
        <v>43</v>
      </c>
      <c r="F15" s="1" t="s">
        <v>71</v>
      </c>
      <c r="G15" s="1" t="s">
        <v>72</v>
      </c>
      <c r="H15" s="1" t="s">
        <v>47</v>
      </c>
      <c r="I15" s="1" t="s">
        <v>375</v>
      </c>
      <c r="J15" s="1" t="s">
        <v>73</v>
      </c>
      <c r="K15" s="1" t="s">
        <v>94</v>
      </c>
      <c r="L15" s="1" t="s">
        <v>75</v>
      </c>
      <c r="M15" s="1" t="s">
        <v>112</v>
      </c>
      <c r="N15" s="1" t="s">
        <v>1542</v>
      </c>
      <c r="O15" s="1" t="s">
        <v>1542</v>
      </c>
      <c r="P15" s="1" t="s">
        <v>1542</v>
      </c>
      <c r="Q15" s="1" t="s">
        <v>1539</v>
      </c>
      <c r="R15" s="1" t="s">
        <v>100</v>
      </c>
      <c r="S15" s="1" t="s">
        <v>57</v>
      </c>
      <c r="T15" s="1" t="s">
        <v>100</v>
      </c>
      <c r="U15" s="1" t="s">
        <v>57</v>
      </c>
      <c r="V15" s="1" t="s">
        <v>100</v>
      </c>
      <c r="W15" s="1" t="s">
        <v>57</v>
      </c>
      <c r="X15" s="1" t="s">
        <v>1543</v>
      </c>
      <c r="Y15" s="1" t="s">
        <v>57</v>
      </c>
      <c r="Z15" s="1" t="s">
        <v>100</v>
      </c>
      <c r="AA15" s="1" t="s">
        <v>57</v>
      </c>
      <c r="AB15" s="1" t="s">
        <v>100</v>
      </c>
      <c r="AC15" s="1" t="s">
        <v>57</v>
      </c>
      <c r="AD15" s="1" t="s">
        <v>100</v>
      </c>
      <c r="AE15" s="3">
        <v>5</v>
      </c>
      <c r="AF15" s="1" t="s">
        <v>57</v>
      </c>
      <c r="AG15" s="1" t="s">
        <v>605</v>
      </c>
      <c r="AH15" s="1" t="s">
        <v>57</v>
      </c>
      <c r="AI15" s="1" t="s">
        <v>605</v>
      </c>
      <c r="AJ15" s="1" t="s">
        <v>1539</v>
      </c>
      <c r="AK15" s="1" t="s">
        <v>1539</v>
      </c>
      <c r="AL15" s="3">
        <v>5</v>
      </c>
      <c r="AM15" s="1" t="s">
        <v>1539</v>
      </c>
      <c r="AN15" s="3">
        <v>6</v>
      </c>
      <c r="AO15" s="3">
        <v>23</v>
      </c>
      <c r="AP15" s="3">
        <v>6</v>
      </c>
      <c r="AQ15" s="3">
        <v>20</v>
      </c>
      <c r="AR15" s="3">
        <v>10</v>
      </c>
      <c r="AS15" s="1" t="s">
        <v>1539</v>
      </c>
      <c r="AT15" s="1"/>
      <c r="AU15" s="1"/>
      <c r="AV15" s="1"/>
      <c r="AW15" s="1"/>
      <c r="AX15" s="1"/>
      <c r="AY15" s="1"/>
    </row>
    <row r="16" spans="1:51" ht="240.75" thickBot="1" x14ac:dyDescent="0.3">
      <c r="A16" t="s">
        <v>2729</v>
      </c>
      <c r="B16" s="1" t="s">
        <v>1544</v>
      </c>
      <c r="C16" s="1" t="s">
        <v>91</v>
      </c>
      <c r="D16" s="1" t="s">
        <v>152</v>
      </c>
      <c r="E16" s="1" t="s">
        <v>43</v>
      </c>
      <c r="F16" s="1" t="s">
        <v>71</v>
      </c>
      <c r="G16" s="1" t="s">
        <v>72</v>
      </c>
      <c r="H16" s="1" t="s">
        <v>47</v>
      </c>
      <c r="I16" s="1" t="s">
        <v>46</v>
      </c>
      <c r="J16" s="1" t="s">
        <v>73</v>
      </c>
      <c r="K16" s="1" t="s">
        <v>94</v>
      </c>
      <c r="L16" s="1" t="s">
        <v>75</v>
      </c>
      <c r="M16" s="1" t="s">
        <v>112</v>
      </c>
      <c r="N16" s="1" t="s">
        <v>1545</v>
      </c>
      <c r="O16" s="1" t="s">
        <v>1546</v>
      </c>
      <c r="P16" s="1" t="s">
        <v>1547</v>
      </c>
      <c r="Q16" s="1" t="s">
        <v>1548</v>
      </c>
      <c r="R16" s="1" t="s">
        <v>57</v>
      </c>
      <c r="S16" s="1" t="s">
        <v>100</v>
      </c>
      <c r="T16" s="1" t="s">
        <v>56</v>
      </c>
      <c r="U16" s="1" t="s">
        <v>101</v>
      </c>
      <c r="V16" s="1" t="s">
        <v>56</v>
      </c>
      <c r="W16" s="1" t="s">
        <v>56</v>
      </c>
      <c r="X16" s="1" t="s">
        <v>1549</v>
      </c>
      <c r="Y16" s="1" t="s">
        <v>57</v>
      </c>
      <c r="Z16" s="1" t="s">
        <v>56</v>
      </c>
      <c r="AA16" s="1" t="s">
        <v>56</v>
      </c>
      <c r="AB16" s="1" t="s">
        <v>58</v>
      </c>
      <c r="AC16" s="1" t="s">
        <v>56</v>
      </c>
      <c r="AD16" s="1" t="s">
        <v>56</v>
      </c>
      <c r="AE16" s="1" t="s">
        <v>1549</v>
      </c>
      <c r="AF16" s="1" t="s">
        <v>61</v>
      </c>
      <c r="AG16" s="1" t="s">
        <v>82</v>
      </c>
      <c r="AH16" s="1" t="s">
        <v>82</v>
      </c>
      <c r="AI16" s="1" t="s">
        <v>82</v>
      </c>
      <c r="AJ16" s="1" t="s">
        <v>1517</v>
      </c>
      <c r="AK16" s="1" t="s">
        <v>1486</v>
      </c>
      <c r="AL16" s="3">
        <v>15</v>
      </c>
      <c r="AM16" s="3">
        <v>50</v>
      </c>
      <c r="AN16" s="3">
        <v>17</v>
      </c>
      <c r="AO16" s="3">
        <v>25</v>
      </c>
      <c r="AP16" s="3">
        <v>18</v>
      </c>
      <c r="AQ16" s="3">
        <v>26</v>
      </c>
      <c r="AR16" s="3">
        <v>14</v>
      </c>
      <c r="AS16" s="3">
        <v>54</v>
      </c>
      <c r="AT16" s="1"/>
      <c r="AU16" s="1"/>
      <c r="AV16" s="1"/>
      <c r="AW16" s="1"/>
      <c r="AX16" s="1"/>
      <c r="AY16" s="1"/>
    </row>
    <row r="17" spans="1:51" ht="375.75" thickBot="1" x14ac:dyDescent="0.3">
      <c r="A17" t="s">
        <v>2730</v>
      </c>
      <c r="B17" s="1" t="s">
        <v>1550</v>
      </c>
      <c r="C17" s="1" t="s">
        <v>91</v>
      </c>
      <c r="D17" s="1" t="s">
        <v>1551</v>
      </c>
      <c r="E17" s="1" t="s">
        <v>43</v>
      </c>
      <c r="F17" s="1" t="s">
        <v>44</v>
      </c>
      <c r="G17" s="1" t="s">
        <v>72</v>
      </c>
      <c r="H17" s="1" t="s">
        <v>165</v>
      </c>
      <c r="I17" s="1" t="s">
        <v>165</v>
      </c>
      <c r="J17" s="1" t="s">
        <v>73</v>
      </c>
      <c r="K17" s="1" t="s">
        <v>94</v>
      </c>
      <c r="L17" s="1" t="s">
        <v>50</v>
      </c>
      <c r="M17" s="1" t="s">
        <v>180</v>
      </c>
      <c r="N17" s="1" t="s">
        <v>1552</v>
      </c>
      <c r="O17" s="1" t="s">
        <v>1471</v>
      </c>
      <c r="P17" s="1" t="s">
        <v>1472</v>
      </c>
      <c r="Q17" s="1" t="s">
        <v>1553</v>
      </c>
      <c r="R17" s="1" t="s">
        <v>57</v>
      </c>
      <c r="S17" s="1" t="s">
        <v>100</v>
      </c>
      <c r="T17" s="1" t="s">
        <v>58</v>
      </c>
      <c r="U17" s="1" t="s">
        <v>56</v>
      </c>
      <c r="V17" s="1" t="s">
        <v>56</v>
      </c>
      <c r="W17" s="1" t="s">
        <v>56</v>
      </c>
      <c r="X17" s="1" t="s">
        <v>1176</v>
      </c>
      <c r="Y17" s="1" t="s">
        <v>56</v>
      </c>
      <c r="Z17" s="1" t="s">
        <v>56</v>
      </c>
      <c r="AA17" s="1" t="s">
        <v>100</v>
      </c>
      <c r="AB17" s="1" t="s">
        <v>58</v>
      </c>
      <c r="AC17" s="1" t="s">
        <v>56</v>
      </c>
      <c r="AD17" s="1" t="s">
        <v>56</v>
      </c>
      <c r="AE17" s="1" t="s">
        <v>1145</v>
      </c>
      <c r="AF17" s="1" t="s">
        <v>57</v>
      </c>
      <c r="AG17" s="1" t="s">
        <v>57</v>
      </c>
      <c r="AH17" s="1" t="s">
        <v>82</v>
      </c>
      <c r="AI17" s="1" t="s">
        <v>57</v>
      </c>
      <c r="AJ17" s="1" t="s">
        <v>1554</v>
      </c>
      <c r="AK17" s="1" t="s">
        <v>1555</v>
      </c>
      <c r="AL17" s="3">
        <v>11</v>
      </c>
      <c r="AM17" s="3">
        <v>7</v>
      </c>
      <c r="AN17" s="3">
        <v>11</v>
      </c>
      <c r="AO17" s="3">
        <v>7</v>
      </c>
      <c r="AP17" s="3">
        <v>11</v>
      </c>
      <c r="AQ17" s="3">
        <v>5</v>
      </c>
      <c r="AR17" s="3">
        <v>11</v>
      </c>
      <c r="AS17" s="3">
        <v>7</v>
      </c>
      <c r="AT17" s="1"/>
      <c r="AU17" s="1"/>
      <c r="AV17" s="1"/>
      <c r="AW17" s="1"/>
      <c r="AX17" s="1"/>
      <c r="AY17" s="1"/>
    </row>
    <row r="18" spans="1:51" ht="75.75" thickBot="1" x14ac:dyDescent="0.3">
      <c r="A18" t="s">
        <v>2731</v>
      </c>
      <c r="B18" s="1" t="s">
        <v>1556</v>
      </c>
      <c r="C18" s="1" t="s">
        <v>122</v>
      </c>
      <c r="D18" s="1" t="s">
        <v>390</v>
      </c>
      <c r="E18" s="1" t="s">
        <v>43</v>
      </c>
      <c r="F18" s="1" t="s">
        <v>1339</v>
      </c>
      <c r="G18" s="1" t="s">
        <v>72</v>
      </c>
      <c r="H18" s="1" t="s">
        <v>46</v>
      </c>
      <c r="I18" s="1" t="s">
        <v>47</v>
      </c>
      <c r="J18" s="1" t="s">
        <v>191</v>
      </c>
      <c r="K18" s="1" t="s">
        <v>74</v>
      </c>
      <c r="L18" s="1" t="s">
        <v>458</v>
      </c>
      <c r="M18" s="1" t="s">
        <v>51</v>
      </c>
      <c r="N18" s="1" t="s">
        <v>64</v>
      </c>
      <c r="O18" s="1" t="s">
        <v>64</v>
      </c>
      <c r="P18" s="1" t="s">
        <v>64</v>
      </c>
      <c r="Q18" s="1" t="s">
        <v>64</v>
      </c>
      <c r="R18" s="1" t="s">
        <v>57</v>
      </c>
      <c r="S18" s="1" t="s">
        <v>57</v>
      </c>
      <c r="T18" s="1" t="s">
        <v>56</v>
      </c>
      <c r="U18" s="1" t="s">
        <v>58</v>
      </c>
      <c r="V18" s="1" t="s">
        <v>58</v>
      </c>
      <c r="W18" s="1" t="s">
        <v>56</v>
      </c>
      <c r="X18" s="1" t="s">
        <v>64</v>
      </c>
      <c r="Y18" s="1" t="s">
        <v>56</v>
      </c>
      <c r="Z18" s="1" t="s">
        <v>57</v>
      </c>
      <c r="AA18" s="1" t="s">
        <v>56</v>
      </c>
      <c r="AB18" s="1" t="s">
        <v>58</v>
      </c>
      <c r="AC18" s="1" t="s">
        <v>56</v>
      </c>
      <c r="AD18" s="1" t="s">
        <v>56</v>
      </c>
      <c r="AE18" s="1" t="s">
        <v>64</v>
      </c>
      <c r="AF18" s="1" t="s">
        <v>57</v>
      </c>
      <c r="AG18" s="1" t="s">
        <v>61</v>
      </c>
      <c r="AH18" s="1" t="s">
        <v>83</v>
      </c>
      <c r="AI18" s="1" t="s">
        <v>83</v>
      </c>
      <c r="AJ18" s="1" t="s">
        <v>64</v>
      </c>
      <c r="AK18" s="1" t="s">
        <v>64</v>
      </c>
      <c r="AL18" s="3">
        <v>18</v>
      </c>
      <c r="AM18" s="1" t="s">
        <v>64</v>
      </c>
      <c r="AN18" s="3">
        <v>17</v>
      </c>
      <c r="AO18" s="1" t="s">
        <v>64</v>
      </c>
      <c r="AP18" s="3">
        <v>19</v>
      </c>
      <c r="AQ18" s="1" t="s">
        <v>64</v>
      </c>
      <c r="AR18" s="3">
        <v>15</v>
      </c>
      <c r="AS18" s="1" t="s">
        <v>64</v>
      </c>
      <c r="AT18" s="1"/>
      <c r="AU18" s="1"/>
      <c r="AV18" s="1"/>
      <c r="AW18" s="1"/>
      <c r="AX18" s="1"/>
      <c r="AY18" s="1"/>
    </row>
    <row r="19" spans="1:51" ht="315.75" thickBot="1" x14ac:dyDescent="0.3">
      <c r="A19" t="s">
        <v>2732</v>
      </c>
      <c r="B19" s="1" t="s">
        <v>1557</v>
      </c>
      <c r="C19" s="1" t="s">
        <v>69</v>
      </c>
      <c r="D19" s="1" t="s">
        <v>584</v>
      </c>
      <c r="E19" s="1" t="s">
        <v>93</v>
      </c>
      <c r="F19" s="1" t="s">
        <v>44</v>
      </c>
      <c r="G19" s="1" t="s">
        <v>72</v>
      </c>
      <c r="H19" s="1" t="s">
        <v>46</v>
      </c>
      <c r="I19" s="1" t="s">
        <v>47</v>
      </c>
      <c r="J19" s="1" t="s">
        <v>73</v>
      </c>
      <c r="K19" s="1" t="s">
        <v>94</v>
      </c>
      <c r="L19" s="1" t="s">
        <v>75</v>
      </c>
      <c r="M19" s="1" t="s">
        <v>180</v>
      </c>
      <c r="N19" s="1" t="s">
        <v>1499</v>
      </c>
      <c r="O19" s="1" t="s">
        <v>1558</v>
      </c>
      <c r="P19" s="1" t="s">
        <v>1559</v>
      </c>
      <c r="Q19" s="1" t="s">
        <v>1560</v>
      </c>
      <c r="R19" s="1" t="s">
        <v>56</v>
      </c>
      <c r="S19" s="1" t="s">
        <v>57</v>
      </c>
      <c r="T19" s="1" t="s">
        <v>56</v>
      </c>
      <c r="U19" s="1" t="s">
        <v>57</v>
      </c>
      <c r="V19" s="1" t="s">
        <v>56</v>
      </c>
      <c r="W19" s="1" t="s">
        <v>58</v>
      </c>
      <c r="X19" s="1" t="s">
        <v>1561</v>
      </c>
      <c r="Y19" s="1" t="s">
        <v>56</v>
      </c>
      <c r="Z19" s="1" t="s">
        <v>58</v>
      </c>
      <c r="AA19" s="1" t="s">
        <v>56</v>
      </c>
      <c r="AB19" s="1" t="s">
        <v>56</v>
      </c>
      <c r="AC19" s="1" t="s">
        <v>58</v>
      </c>
      <c r="AD19" s="1" t="s">
        <v>56</v>
      </c>
      <c r="AE19" s="1" t="s">
        <v>1562</v>
      </c>
      <c r="AF19" s="1" t="s">
        <v>82</v>
      </c>
      <c r="AG19" s="1" t="s">
        <v>83</v>
      </c>
      <c r="AH19" s="1" t="s">
        <v>82</v>
      </c>
      <c r="AI19" s="1" t="s">
        <v>61</v>
      </c>
      <c r="AJ19" s="1" t="s">
        <v>1563</v>
      </c>
      <c r="AK19" s="1" t="s">
        <v>63</v>
      </c>
      <c r="AL19" s="3">
        <v>15</v>
      </c>
      <c r="AM19" s="1" t="s">
        <v>1564</v>
      </c>
      <c r="AN19" s="3">
        <v>18</v>
      </c>
      <c r="AO19" s="1" t="s">
        <v>262</v>
      </c>
      <c r="AP19" s="3">
        <v>15</v>
      </c>
      <c r="AQ19" s="1" t="s">
        <v>262</v>
      </c>
      <c r="AR19" s="3">
        <v>16</v>
      </c>
      <c r="AS19" s="1" t="s">
        <v>262</v>
      </c>
      <c r="AT19" s="1"/>
      <c r="AU19" s="1"/>
      <c r="AV19" s="1"/>
      <c r="AW19" s="1"/>
      <c r="AX19" s="1"/>
      <c r="AY19" s="1"/>
    </row>
    <row r="20" spans="1:51" ht="240.75" thickBot="1" x14ac:dyDescent="0.3">
      <c r="A20" t="s">
        <v>2733</v>
      </c>
      <c r="B20" s="1" t="s">
        <v>1565</v>
      </c>
      <c r="C20" s="1" t="s">
        <v>1442</v>
      </c>
      <c r="D20" s="1" t="s">
        <v>152</v>
      </c>
      <c r="E20" s="1" t="s">
        <v>43</v>
      </c>
      <c r="F20" s="1" t="s">
        <v>44</v>
      </c>
      <c r="G20" s="1" t="s">
        <v>72</v>
      </c>
      <c r="H20" s="1" t="s">
        <v>47</v>
      </c>
      <c r="I20" s="1" t="s">
        <v>47</v>
      </c>
      <c r="J20" s="1" t="s">
        <v>48</v>
      </c>
      <c r="K20" s="1" t="s">
        <v>94</v>
      </c>
      <c r="L20" s="1" t="s">
        <v>75</v>
      </c>
      <c r="M20" s="1" t="s">
        <v>180</v>
      </c>
      <c r="N20" s="1" t="s">
        <v>1566</v>
      </c>
      <c r="O20" s="1" t="s">
        <v>1546</v>
      </c>
      <c r="P20" s="1" t="s">
        <v>1567</v>
      </c>
      <c r="Q20" s="1" t="s">
        <v>1548</v>
      </c>
      <c r="R20" s="1" t="s">
        <v>56</v>
      </c>
      <c r="S20" s="1" t="s">
        <v>57</v>
      </c>
      <c r="T20" s="1" t="s">
        <v>56</v>
      </c>
      <c r="U20" s="1" t="s">
        <v>100</v>
      </c>
      <c r="V20" s="1" t="s">
        <v>57</v>
      </c>
      <c r="W20" s="1" t="s">
        <v>57</v>
      </c>
      <c r="X20" s="1" t="s">
        <v>1568</v>
      </c>
      <c r="Y20" s="1" t="s">
        <v>56</v>
      </c>
      <c r="Z20" s="1" t="s">
        <v>57</v>
      </c>
      <c r="AA20" s="1" t="s">
        <v>56</v>
      </c>
      <c r="AB20" s="1" t="s">
        <v>57</v>
      </c>
      <c r="AC20" s="1" t="s">
        <v>56</v>
      </c>
      <c r="AD20" s="1" t="s">
        <v>57</v>
      </c>
      <c r="AE20" s="1" t="s">
        <v>1568</v>
      </c>
      <c r="AF20" s="1" t="s">
        <v>606</v>
      </c>
      <c r="AG20" s="1" t="s">
        <v>605</v>
      </c>
      <c r="AH20" s="1" t="s">
        <v>57</v>
      </c>
      <c r="AI20" s="1" t="s">
        <v>606</v>
      </c>
      <c r="AJ20" s="1" t="s">
        <v>1517</v>
      </c>
      <c r="AK20" s="1" t="s">
        <v>1486</v>
      </c>
      <c r="AL20" s="3">
        <v>15</v>
      </c>
      <c r="AM20" s="3">
        <v>50</v>
      </c>
      <c r="AN20" s="3">
        <v>18</v>
      </c>
      <c r="AO20" s="3">
        <v>55</v>
      </c>
      <c r="AP20" s="3">
        <v>15</v>
      </c>
      <c r="AQ20" s="3">
        <v>60</v>
      </c>
      <c r="AR20" s="3">
        <v>19</v>
      </c>
      <c r="AS20" s="3">
        <v>50</v>
      </c>
      <c r="AT20" s="1"/>
      <c r="AU20" s="1"/>
      <c r="AV20" s="1"/>
      <c r="AW20" s="1"/>
      <c r="AX20" s="1"/>
      <c r="AY20" s="1"/>
    </row>
    <row r="21" spans="1:51" ht="409.6" thickBot="1" x14ac:dyDescent="0.3">
      <c r="A21" t="s">
        <v>2734</v>
      </c>
      <c r="B21" s="1" t="s">
        <v>1569</v>
      </c>
      <c r="C21" s="1" t="s">
        <v>137</v>
      </c>
      <c r="D21" s="1" t="s">
        <v>1570</v>
      </c>
      <c r="E21" s="1" t="s">
        <v>93</v>
      </c>
      <c r="F21" s="1" t="s">
        <v>44</v>
      </c>
      <c r="G21" s="1" t="s">
        <v>72</v>
      </c>
      <c r="H21" s="1" t="s">
        <v>375</v>
      </c>
      <c r="I21" s="1" t="s">
        <v>375</v>
      </c>
      <c r="J21" s="1" t="s">
        <v>292</v>
      </c>
      <c r="K21" s="1" t="s">
        <v>204</v>
      </c>
      <c r="L21" s="1" t="s">
        <v>50</v>
      </c>
      <c r="M21" s="1" t="s">
        <v>180</v>
      </c>
      <c r="N21" s="1" t="s">
        <v>1571</v>
      </c>
      <c r="O21" s="1" t="s">
        <v>1572</v>
      </c>
      <c r="P21" s="1" t="s">
        <v>1573</v>
      </c>
      <c r="Q21" s="1" t="s">
        <v>1574</v>
      </c>
      <c r="R21" s="1" t="s">
        <v>56</v>
      </c>
      <c r="S21" s="1" t="s">
        <v>56</v>
      </c>
      <c r="T21" s="1" t="s">
        <v>56</v>
      </c>
      <c r="U21" s="1" t="s">
        <v>56</v>
      </c>
      <c r="V21" s="1" t="s">
        <v>56</v>
      </c>
      <c r="W21" s="1" t="s">
        <v>56</v>
      </c>
      <c r="X21" s="1" t="s">
        <v>1575</v>
      </c>
      <c r="Y21" s="1" t="s">
        <v>56</v>
      </c>
      <c r="Z21" s="1" t="s">
        <v>56</v>
      </c>
      <c r="AA21" s="1" t="s">
        <v>56</v>
      </c>
      <c r="AB21" s="1" t="s">
        <v>56</v>
      </c>
      <c r="AC21" s="1" t="s">
        <v>56</v>
      </c>
      <c r="AD21" s="1" t="s">
        <v>56</v>
      </c>
      <c r="AE21" s="1" t="s">
        <v>1576</v>
      </c>
      <c r="AF21" s="1" t="s">
        <v>82</v>
      </c>
      <c r="AG21" s="1" t="s">
        <v>61</v>
      </c>
      <c r="AH21" s="1" t="s">
        <v>61</v>
      </c>
      <c r="AI21" s="1" t="s">
        <v>61</v>
      </c>
      <c r="AJ21" s="1" t="s">
        <v>1485</v>
      </c>
      <c r="AK21" s="1" t="s">
        <v>1577</v>
      </c>
      <c r="AL21" s="3">
        <v>15</v>
      </c>
      <c r="AM21" s="3">
        <v>85</v>
      </c>
      <c r="AN21" s="3">
        <v>16</v>
      </c>
      <c r="AO21" s="3">
        <v>87</v>
      </c>
      <c r="AP21" s="3">
        <v>15</v>
      </c>
      <c r="AQ21" s="3">
        <v>85</v>
      </c>
      <c r="AR21" s="3">
        <v>12</v>
      </c>
      <c r="AS21" s="3">
        <v>80</v>
      </c>
      <c r="AT21" s="1"/>
      <c r="AU21" s="1"/>
      <c r="AV21" s="1"/>
      <c r="AW21" s="1"/>
      <c r="AX21" s="1"/>
      <c r="AY21" s="1"/>
    </row>
    <row r="22" spans="1:51" ht="409.6" thickBot="1" x14ac:dyDescent="0.3">
      <c r="A22" t="s">
        <v>2735</v>
      </c>
      <c r="B22" s="1" t="s">
        <v>1578</v>
      </c>
      <c r="C22" s="1" t="s">
        <v>69</v>
      </c>
      <c r="D22" s="1" t="s">
        <v>1579</v>
      </c>
      <c r="E22" s="1" t="s">
        <v>43</v>
      </c>
      <c r="F22" s="1" t="s">
        <v>71</v>
      </c>
      <c r="G22" s="1" t="s">
        <v>72</v>
      </c>
      <c r="H22" s="1" t="s">
        <v>46</v>
      </c>
      <c r="I22" s="1" t="s">
        <v>47</v>
      </c>
      <c r="J22" s="1" t="s">
        <v>48</v>
      </c>
      <c r="K22" s="1" t="s">
        <v>74</v>
      </c>
      <c r="L22" s="1" t="s">
        <v>124</v>
      </c>
      <c r="M22" s="1" t="s">
        <v>180</v>
      </c>
      <c r="N22" s="1" t="s">
        <v>1580</v>
      </c>
      <c r="O22" s="1" t="s">
        <v>1581</v>
      </c>
      <c r="P22" s="1" t="s">
        <v>1582</v>
      </c>
      <c r="Q22" s="1" t="s">
        <v>1583</v>
      </c>
      <c r="R22" s="1" t="s">
        <v>56</v>
      </c>
      <c r="S22" s="1" t="s">
        <v>56</v>
      </c>
      <c r="T22" s="1" t="s">
        <v>56</v>
      </c>
      <c r="U22" s="1" t="s">
        <v>57</v>
      </c>
      <c r="V22" s="1" t="s">
        <v>56</v>
      </c>
      <c r="W22" s="1" t="s">
        <v>56</v>
      </c>
      <c r="X22" s="1" t="s">
        <v>1584</v>
      </c>
      <c r="Y22" s="1" t="s">
        <v>56</v>
      </c>
      <c r="Z22" s="1" t="s">
        <v>56</v>
      </c>
      <c r="AA22" s="1" t="s">
        <v>56</v>
      </c>
      <c r="AB22" s="1" t="s">
        <v>57</v>
      </c>
      <c r="AC22" s="1" t="s">
        <v>56</v>
      </c>
      <c r="AD22" s="1" t="s">
        <v>56</v>
      </c>
      <c r="AE22" s="1" t="s">
        <v>1585</v>
      </c>
      <c r="AF22" s="1" t="s">
        <v>82</v>
      </c>
      <c r="AG22" s="1" t="s">
        <v>61</v>
      </c>
      <c r="AH22" s="1" t="s">
        <v>82</v>
      </c>
      <c r="AI22" s="1" t="s">
        <v>82</v>
      </c>
      <c r="AJ22" s="1" t="s">
        <v>1446</v>
      </c>
      <c r="AK22" s="1" t="s">
        <v>1586</v>
      </c>
      <c r="AL22" s="3">
        <v>15</v>
      </c>
      <c r="AM22" s="1" t="s">
        <v>1587</v>
      </c>
      <c r="AN22" s="3">
        <v>14</v>
      </c>
      <c r="AO22" s="1" t="s">
        <v>1588</v>
      </c>
      <c r="AP22" s="3">
        <v>9</v>
      </c>
      <c r="AQ22" s="1" t="s">
        <v>1588</v>
      </c>
      <c r="AR22" s="3">
        <v>16</v>
      </c>
      <c r="AS22" s="1" t="s">
        <v>1589</v>
      </c>
      <c r="AT22" s="1"/>
      <c r="AU22" s="1"/>
      <c r="AV22" s="1"/>
      <c r="AW22" s="1"/>
      <c r="AX22" s="1"/>
      <c r="AY22" s="1"/>
    </row>
    <row r="23" spans="1:51" ht="75.75" thickBot="1" x14ac:dyDescent="0.3">
      <c r="A23" t="s">
        <v>2736</v>
      </c>
      <c r="B23" s="1" t="s">
        <v>1590</v>
      </c>
      <c r="C23" s="1" t="s">
        <v>137</v>
      </c>
      <c r="D23" s="1" t="s">
        <v>1591</v>
      </c>
      <c r="E23" s="1" t="s">
        <v>43</v>
      </c>
      <c r="F23" s="1" t="s">
        <v>44</v>
      </c>
      <c r="G23" s="1" t="s">
        <v>72</v>
      </c>
      <c r="H23" s="1" t="s">
        <v>46</v>
      </c>
      <c r="I23" s="1" t="s">
        <v>46</v>
      </c>
      <c r="J23" s="1" t="s">
        <v>73</v>
      </c>
      <c r="K23" s="1" t="s">
        <v>74</v>
      </c>
      <c r="L23" s="1" t="s">
        <v>458</v>
      </c>
      <c r="M23" s="1" t="s">
        <v>51</v>
      </c>
      <c r="N23" s="1" t="s">
        <v>1592</v>
      </c>
      <c r="O23" s="1" t="s">
        <v>1593</v>
      </c>
      <c r="P23" s="1" t="s">
        <v>1594</v>
      </c>
      <c r="Q23" s="1" t="s">
        <v>1595</v>
      </c>
      <c r="R23" s="1" t="s">
        <v>58</v>
      </c>
      <c r="S23" s="1" t="s">
        <v>58</v>
      </c>
      <c r="T23" s="1" t="s">
        <v>58</v>
      </c>
      <c r="U23" s="1" t="s">
        <v>58</v>
      </c>
      <c r="V23" s="1" t="s">
        <v>58</v>
      </c>
      <c r="W23" s="1" t="s">
        <v>58</v>
      </c>
      <c r="X23" s="1" t="s">
        <v>92</v>
      </c>
      <c r="Y23" s="1" t="s">
        <v>58</v>
      </c>
      <c r="Z23" s="1" t="s">
        <v>58</v>
      </c>
      <c r="AA23" s="1" t="s">
        <v>58</v>
      </c>
      <c r="AB23" s="1" t="s">
        <v>58</v>
      </c>
      <c r="AC23" s="1" t="s">
        <v>58</v>
      </c>
      <c r="AD23" s="1" t="s">
        <v>58</v>
      </c>
      <c r="AE23" s="1" t="s">
        <v>64</v>
      </c>
      <c r="AF23" s="1" t="s">
        <v>605</v>
      </c>
      <c r="AG23" s="1" t="s">
        <v>1465</v>
      </c>
      <c r="AH23" s="1" t="s">
        <v>1465</v>
      </c>
      <c r="AI23" s="1" t="s">
        <v>1465</v>
      </c>
      <c r="AJ23" s="1" t="s">
        <v>64</v>
      </c>
      <c r="AK23" s="1" t="s">
        <v>1596</v>
      </c>
      <c r="AL23" s="3">
        <v>20</v>
      </c>
      <c r="AM23" s="3">
        <v>20</v>
      </c>
      <c r="AN23" s="3">
        <v>20</v>
      </c>
      <c r="AO23" s="3">
        <v>20</v>
      </c>
      <c r="AP23" s="3">
        <v>20</v>
      </c>
      <c r="AQ23" s="3">
        <v>20</v>
      </c>
      <c r="AR23" s="3">
        <v>20</v>
      </c>
      <c r="AS23" s="3">
        <v>20</v>
      </c>
      <c r="AT23" s="1"/>
      <c r="AU23" s="1"/>
      <c r="AV23" s="1"/>
      <c r="AW23" s="1"/>
      <c r="AX23" s="1"/>
      <c r="AY23" s="1"/>
    </row>
    <row r="24" spans="1:51" ht="225.75" thickBot="1" x14ac:dyDescent="0.3">
      <c r="A24" t="s">
        <v>2737</v>
      </c>
      <c r="B24" s="1" t="s">
        <v>1597</v>
      </c>
      <c r="C24" s="1" t="s">
        <v>91</v>
      </c>
      <c r="D24" s="1" t="s">
        <v>1598</v>
      </c>
      <c r="E24" s="1" t="s">
        <v>93</v>
      </c>
      <c r="F24" s="1" t="s">
        <v>44</v>
      </c>
      <c r="G24" s="1" t="s">
        <v>72</v>
      </c>
      <c r="H24" s="1" t="s">
        <v>46</v>
      </c>
      <c r="I24" s="1" t="s">
        <v>46</v>
      </c>
      <c r="J24" s="1" t="s">
        <v>73</v>
      </c>
      <c r="K24" s="1" t="s">
        <v>94</v>
      </c>
      <c r="L24" s="1" t="s">
        <v>75</v>
      </c>
      <c r="M24" s="1" t="s">
        <v>95</v>
      </c>
      <c r="N24" s="1" t="s">
        <v>1599</v>
      </c>
      <c r="O24" s="1" t="s">
        <v>1600</v>
      </c>
      <c r="P24" s="1" t="s">
        <v>1601</v>
      </c>
      <c r="Q24" s="1" t="s">
        <v>1602</v>
      </c>
      <c r="R24" s="1" t="s">
        <v>56</v>
      </c>
      <c r="S24" s="1" t="s">
        <v>58</v>
      </c>
      <c r="T24" s="1" t="s">
        <v>58</v>
      </c>
      <c r="U24" s="1" t="s">
        <v>56</v>
      </c>
      <c r="V24" s="1" t="s">
        <v>56</v>
      </c>
      <c r="W24" s="1" t="s">
        <v>58</v>
      </c>
      <c r="X24" s="1" t="s">
        <v>1603</v>
      </c>
      <c r="Y24" s="1" t="s">
        <v>56</v>
      </c>
      <c r="Z24" s="1" t="s">
        <v>58</v>
      </c>
      <c r="AA24" s="1" t="s">
        <v>56</v>
      </c>
      <c r="AB24" s="1" t="s">
        <v>56</v>
      </c>
      <c r="AC24" s="1" t="s">
        <v>58</v>
      </c>
      <c r="AD24" s="1" t="s">
        <v>56</v>
      </c>
      <c r="AE24" s="1" t="s">
        <v>1604</v>
      </c>
      <c r="AF24" s="1" t="s">
        <v>83</v>
      </c>
      <c r="AG24" s="1" t="s">
        <v>82</v>
      </c>
      <c r="AH24" s="1" t="s">
        <v>61</v>
      </c>
      <c r="AI24" s="1" t="s">
        <v>82</v>
      </c>
      <c r="AJ24" s="1" t="s">
        <v>1605</v>
      </c>
      <c r="AK24" s="1" t="s">
        <v>1606</v>
      </c>
      <c r="AL24" s="3">
        <v>15</v>
      </c>
      <c r="AM24" s="1" t="s">
        <v>1602</v>
      </c>
      <c r="AN24" s="3">
        <v>18</v>
      </c>
      <c r="AO24" s="1" t="s">
        <v>1607</v>
      </c>
      <c r="AP24" s="3">
        <v>10</v>
      </c>
      <c r="AQ24" s="1" t="s">
        <v>779</v>
      </c>
      <c r="AR24" s="3">
        <v>17</v>
      </c>
      <c r="AS24" s="1" t="s">
        <v>1608</v>
      </c>
      <c r="AT24" s="1"/>
      <c r="AU24" s="1"/>
      <c r="AV24" s="1"/>
      <c r="AW24" s="1"/>
      <c r="AX24" s="1"/>
      <c r="AY24" s="1"/>
    </row>
    <row r="25" spans="1:51" ht="255.75" thickBot="1" x14ac:dyDescent="0.3">
      <c r="A25" t="s">
        <v>2738</v>
      </c>
      <c r="B25" s="1" t="s">
        <v>1609</v>
      </c>
      <c r="C25" s="1" t="s">
        <v>122</v>
      </c>
      <c r="D25" s="1" t="s">
        <v>1610</v>
      </c>
      <c r="E25" s="1" t="s">
        <v>93</v>
      </c>
      <c r="F25" s="1" t="s">
        <v>44</v>
      </c>
      <c r="G25" s="1" t="s">
        <v>72</v>
      </c>
      <c r="H25" s="1" t="s">
        <v>46</v>
      </c>
      <c r="I25" s="1" t="s">
        <v>46</v>
      </c>
      <c r="J25" s="1" t="s">
        <v>73</v>
      </c>
      <c r="K25" s="1" t="s">
        <v>74</v>
      </c>
      <c r="L25" s="1" t="s">
        <v>458</v>
      </c>
      <c r="M25" s="1" t="s">
        <v>51</v>
      </c>
      <c r="N25" s="1" t="s">
        <v>1611</v>
      </c>
      <c r="O25" s="1" t="s">
        <v>1612</v>
      </c>
      <c r="P25" s="1" t="s">
        <v>1613</v>
      </c>
      <c r="Q25" s="1" t="s">
        <v>1614</v>
      </c>
      <c r="R25" s="1" t="s">
        <v>58</v>
      </c>
      <c r="S25" s="1" t="s">
        <v>56</v>
      </c>
      <c r="T25" s="1" t="s">
        <v>57</v>
      </c>
      <c r="U25" s="1" t="s">
        <v>56</v>
      </c>
      <c r="V25" s="1" t="s">
        <v>58</v>
      </c>
      <c r="W25" s="1" t="s">
        <v>56</v>
      </c>
      <c r="X25" s="1" t="s">
        <v>1615</v>
      </c>
      <c r="Y25" s="1" t="s">
        <v>58</v>
      </c>
      <c r="Z25" s="1" t="s">
        <v>56</v>
      </c>
      <c r="AA25" s="1" t="s">
        <v>58</v>
      </c>
      <c r="AB25" s="1" t="s">
        <v>57</v>
      </c>
      <c r="AC25" s="1" t="s">
        <v>56</v>
      </c>
      <c r="AD25" s="1" t="s">
        <v>58</v>
      </c>
      <c r="AE25" s="1" t="s">
        <v>1604</v>
      </c>
      <c r="AF25" s="1" t="s">
        <v>82</v>
      </c>
      <c r="AG25" s="1" t="s">
        <v>61</v>
      </c>
      <c r="AH25" s="1" t="s">
        <v>83</v>
      </c>
      <c r="AI25" s="1" t="s">
        <v>82</v>
      </c>
      <c r="AJ25" s="1" t="s">
        <v>1616</v>
      </c>
      <c r="AK25" s="1" t="s">
        <v>1617</v>
      </c>
      <c r="AL25" s="3">
        <v>15</v>
      </c>
      <c r="AM25" s="3">
        <v>18</v>
      </c>
      <c r="AN25" s="3">
        <v>18</v>
      </c>
      <c r="AO25" s="3">
        <v>17</v>
      </c>
      <c r="AP25" s="3">
        <v>15</v>
      </c>
      <c r="AQ25" s="3">
        <v>17</v>
      </c>
      <c r="AR25" s="3">
        <v>19</v>
      </c>
      <c r="AS25" s="3">
        <v>16</v>
      </c>
      <c r="AT25" s="1"/>
      <c r="AU25" s="1"/>
      <c r="AV25" s="1"/>
      <c r="AW25" s="1"/>
      <c r="AX25" s="1"/>
      <c r="AY25" s="1"/>
    </row>
    <row r="26" spans="1:51" ht="75.75" thickBot="1" x14ac:dyDescent="0.3">
      <c r="A26" t="s">
        <v>2739</v>
      </c>
      <c r="B26" s="1" t="s">
        <v>1618</v>
      </c>
      <c r="C26" s="1" t="s">
        <v>122</v>
      </c>
      <c r="D26" s="1" t="s">
        <v>1619</v>
      </c>
      <c r="E26" s="1" t="s">
        <v>93</v>
      </c>
      <c r="F26" s="1" t="s">
        <v>44</v>
      </c>
      <c r="G26" s="1" t="s">
        <v>72</v>
      </c>
      <c r="H26" s="1" t="s">
        <v>46</v>
      </c>
      <c r="I26" s="1" t="s">
        <v>47</v>
      </c>
      <c r="J26" s="1" t="s">
        <v>73</v>
      </c>
      <c r="K26" s="1" t="s">
        <v>94</v>
      </c>
      <c r="L26" s="1" t="s">
        <v>75</v>
      </c>
      <c r="M26" s="1" t="s">
        <v>51</v>
      </c>
      <c r="N26" s="1" t="s">
        <v>1620</v>
      </c>
      <c r="O26" s="1" t="s">
        <v>1621</v>
      </c>
      <c r="P26" s="1" t="s">
        <v>1622</v>
      </c>
      <c r="Q26" s="1" t="s">
        <v>1623</v>
      </c>
      <c r="R26" s="1" t="s">
        <v>58</v>
      </c>
      <c r="S26" s="1" t="s">
        <v>56</v>
      </c>
      <c r="T26" s="1" t="s">
        <v>58</v>
      </c>
      <c r="U26" s="1" t="s">
        <v>56</v>
      </c>
      <c r="V26" s="1" t="s">
        <v>57</v>
      </c>
      <c r="W26" s="1" t="s">
        <v>56</v>
      </c>
      <c r="X26" s="1" t="s">
        <v>1624</v>
      </c>
      <c r="Y26" s="1" t="s">
        <v>58</v>
      </c>
      <c r="Z26" s="1" t="s">
        <v>56</v>
      </c>
      <c r="AA26" s="1" t="s">
        <v>56</v>
      </c>
      <c r="AB26" s="1" t="s">
        <v>58</v>
      </c>
      <c r="AC26" s="1" t="s">
        <v>58</v>
      </c>
      <c r="AD26" s="1" t="s">
        <v>56</v>
      </c>
      <c r="AE26" s="1" t="s">
        <v>1625</v>
      </c>
      <c r="AF26" s="1" t="s">
        <v>82</v>
      </c>
      <c r="AG26" s="1" t="s">
        <v>83</v>
      </c>
      <c r="AH26" s="1" t="s">
        <v>82</v>
      </c>
      <c r="AI26" s="1" t="s">
        <v>82</v>
      </c>
      <c r="AJ26" s="1" t="s">
        <v>1626</v>
      </c>
      <c r="AK26" s="1" t="s">
        <v>1627</v>
      </c>
      <c r="AL26" s="3">
        <v>20</v>
      </c>
      <c r="AM26" s="1" t="s">
        <v>1628</v>
      </c>
      <c r="AN26" s="3">
        <v>19</v>
      </c>
      <c r="AO26" s="1" t="s">
        <v>1629</v>
      </c>
      <c r="AP26" s="3">
        <v>11</v>
      </c>
      <c r="AQ26" s="1" t="s">
        <v>1630</v>
      </c>
      <c r="AR26" s="3">
        <v>20</v>
      </c>
      <c r="AS26" s="1" t="s">
        <v>1631</v>
      </c>
      <c r="AT26" s="1"/>
      <c r="AU26" s="1"/>
      <c r="AV26" s="1"/>
      <c r="AW26" s="1"/>
      <c r="AX26" s="1"/>
      <c r="AY26" s="1"/>
    </row>
    <row r="27" spans="1:51" ht="60.75" thickBot="1" x14ac:dyDescent="0.3">
      <c r="A27" t="s">
        <v>2740</v>
      </c>
      <c r="B27" s="1" t="s">
        <v>1632</v>
      </c>
      <c r="C27" s="1" t="s">
        <v>137</v>
      </c>
      <c r="D27" s="1" t="s">
        <v>1633</v>
      </c>
      <c r="E27" s="1" t="s">
        <v>43</v>
      </c>
      <c r="F27" s="1" t="s">
        <v>44</v>
      </c>
      <c r="G27" s="1" t="s">
        <v>72</v>
      </c>
      <c r="H27" s="1" t="s">
        <v>165</v>
      </c>
      <c r="I27" s="1" t="s">
        <v>165</v>
      </c>
      <c r="J27" s="1" t="s">
        <v>48</v>
      </c>
      <c r="K27" s="1" t="s">
        <v>204</v>
      </c>
      <c r="L27" s="1" t="s">
        <v>75</v>
      </c>
      <c r="M27" s="1" t="s">
        <v>585</v>
      </c>
      <c r="N27" s="1" t="s">
        <v>63</v>
      </c>
      <c r="O27" s="1" t="s">
        <v>63</v>
      </c>
      <c r="P27" s="1" t="s">
        <v>1634</v>
      </c>
      <c r="Q27" s="1" t="s">
        <v>1635</v>
      </c>
      <c r="R27" s="1" t="s">
        <v>100</v>
      </c>
      <c r="S27" s="1" t="s">
        <v>100</v>
      </c>
      <c r="T27" s="1" t="s">
        <v>57</v>
      </c>
      <c r="U27" s="1" t="s">
        <v>100</v>
      </c>
      <c r="V27" s="1" t="s">
        <v>100</v>
      </c>
      <c r="W27" s="1" t="s">
        <v>100</v>
      </c>
      <c r="X27" s="1" t="s">
        <v>92</v>
      </c>
      <c r="Y27" s="1" t="s">
        <v>100</v>
      </c>
      <c r="Z27" s="1" t="s">
        <v>57</v>
      </c>
      <c r="AA27" s="1" t="s">
        <v>56</v>
      </c>
      <c r="AB27" s="1" t="s">
        <v>56</v>
      </c>
      <c r="AC27" s="1" t="s">
        <v>56</v>
      </c>
      <c r="AD27" s="1" t="s">
        <v>56</v>
      </c>
      <c r="AE27" s="1" t="s">
        <v>92</v>
      </c>
      <c r="AF27" s="1" t="s">
        <v>1465</v>
      </c>
      <c r="AG27" s="1" t="s">
        <v>82</v>
      </c>
      <c r="AH27" s="1" t="s">
        <v>82</v>
      </c>
      <c r="AI27" s="1" t="s">
        <v>82</v>
      </c>
      <c r="AJ27" s="1" t="s">
        <v>1636</v>
      </c>
      <c r="AK27" s="1" t="s">
        <v>1637</v>
      </c>
      <c r="AL27" s="3">
        <v>2</v>
      </c>
      <c r="AM27" s="1" t="s">
        <v>63</v>
      </c>
      <c r="AN27" s="3">
        <v>2</v>
      </c>
      <c r="AO27" s="1" t="s">
        <v>63</v>
      </c>
      <c r="AP27" s="3">
        <v>2</v>
      </c>
      <c r="AQ27" s="1" t="s">
        <v>63</v>
      </c>
      <c r="AR27" s="3">
        <v>2</v>
      </c>
      <c r="AS27" s="1" t="s">
        <v>63</v>
      </c>
      <c r="AT27" s="1"/>
      <c r="AU27" s="1"/>
      <c r="AV27" s="1"/>
      <c r="AW27" s="1"/>
      <c r="AX27" s="1"/>
      <c r="AY27" s="1"/>
    </row>
    <row r="28" spans="1:51" ht="270.75" thickBot="1" x14ac:dyDescent="0.3">
      <c r="A28" t="s">
        <v>2741</v>
      </c>
      <c r="B28" s="1" t="s">
        <v>1638</v>
      </c>
      <c r="C28" s="1" t="s">
        <v>69</v>
      </c>
      <c r="D28" s="1" t="s">
        <v>584</v>
      </c>
      <c r="E28" s="1" t="s">
        <v>93</v>
      </c>
      <c r="F28" s="1" t="s">
        <v>44</v>
      </c>
      <c r="G28" s="1" t="s">
        <v>72</v>
      </c>
      <c r="H28" s="1" t="s">
        <v>46</v>
      </c>
      <c r="I28" s="1" t="s">
        <v>47</v>
      </c>
      <c r="J28" s="1" t="s">
        <v>73</v>
      </c>
      <c r="K28" s="1" t="s">
        <v>94</v>
      </c>
      <c r="L28" s="1" t="s">
        <v>75</v>
      </c>
      <c r="M28" s="1" t="s">
        <v>180</v>
      </c>
      <c r="N28" s="1" t="s">
        <v>1499</v>
      </c>
      <c r="O28" s="1" t="s">
        <v>1542</v>
      </c>
      <c r="P28" s="1" t="s">
        <v>1571</v>
      </c>
      <c r="Q28" s="1" t="s">
        <v>1639</v>
      </c>
      <c r="R28" s="1" t="s">
        <v>56</v>
      </c>
      <c r="S28" s="1" t="s">
        <v>58</v>
      </c>
      <c r="T28" s="1" t="s">
        <v>56</v>
      </c>
      <c r="U28" s="1" t="s">
        <v>57</v>
      </c>
      <c r="V28" s="1" t="s">
        <v>56</v>
      </c>
      <c r="W28" s="1" t="s">
        <v>57</v>
      </c>
      <c r="X28" s="1" t="s">
        <v>64</v>
      </c>
      <c r="Y28" s="1" t="s">
        <v>56</v>
      </c>
      <c r="Z28" s="1" t="s">
        <v>58</v>
      </c>
      <c r="AA28" s="1" t="s">
        <v>56</v>
      </c>
      <c r="AB28" s="1" t="s">
        <v>57</v>
      </c>
      <c r="AC28" s="1" t="s">
        <v>56</v>
      </c>
      <c r="AD28" s="1" t="s">
        <v>57</v>
      </c>
      <c r="AE28" s="1" t="s">
        <v>64</v>
      </c>
      <c r="AF28" s="1" t="s">
        <v>82</v>
      </c>
      <c r="AG28" s="1" t="s">
        <v>83</v>
      </c>
      <c r="AH28" s="1" t="s">
        <v>82</v>
      </c>
      <c r="AI28" s="1" t="s">
        <v>61</v>
      </c>
      <c r="AJ28" s="1" t="s">
        <v>1562</v>
      </c>
      <c r="AK28" s="1" t="s">
        <v>63</v>
      </c>
      <c r="AL28" s="3">
        <v>18</v>
      </c>
      <c r="AM28" s="1" t="s">
        <v>262</v>
      </c>
      <c r="AN28" s="3">
        <v>15</v>
      </c>
      <c r="AO28" s="1" t="s">
        <v>262</v>
      </c>
      <c r="AP28" s="3">
        <v>15</v>
      </c>
      <c r="AQ28" s="1" t="s">
        <v>262</v>
      </c>
      <c r="AR28" s="3">
        <v>16</v>
      </c>
      <c r="AS28" s="1" t="s">
        <v>262</v>
      </c>
      <c r="AT28" s="1"/>
      <c r="AU28" s="1"/>
      <c r="AV28" s="1"/>
      <c r="AW28" s="1"/>
      <c r="AX28" s="1"/>
      <c r="AY28" s="1"/>
    </row>
    <row r="29" spans="1:51" ht="409.6" thickBot="1" x14ac:dyDescent="0.3">
      <c r="A29" t="s">
        <v>2742</v>
      </c>
      <c r="B29" s="1" t="s">
        <v>1640</v>
      </c>
      <c r="C29" s="1" t="s">
        <v>1442</v>
      </c>
      <c r="D29" s="1" t="s">
        <v>1591</v>
      </c>
      <c r="E29" s="1" t="s">
        <v>43</v>
      </c>
      <c r="F29" s="1" t="s">
        <v>44</v>
      </c>
      <c r="G29" s="1" t="s">
        <v>72</v>
      </c>
      <c r="H29" s="1" t="s">
        <v>375</v>
      </c>
      <c r="I29" s="1" t="s">
        <v>47</v>
      </c>
      <c r="J29" s="1" t="s">
        <v>292</v>
      </c>
      <c r="K29" s="1" t="s">
        <v>94</v>
      </c>
      <c r="L29" s="1" t="s">
        <v>124</v>
      </c>
      <c r="M29" s="1" t="s">
        <v>112</v>
      </c>
      <c r="N29" s="1" t="s">
        <v>64</v>
      </c>
      <c r="O29" s="1" t="s">
        <v>1539</v>
      </c>
      <c r="P29" s="1" t="s">
        <v>1641</v>
      </c>
      <c r="Q29" s="1" t="s">
        <v>301</v>
      </c>
      <c r="R29" s="1" t="s">
        <v>57</v>
      </c>
      <c r="S29" s="1" t="s">
        <v>57</v>
      </c>
      <c r="T29" s="1" t="s">
        <v>57</v>
      </c>
      <c r="U29" s="1" t="s">
        <v>58</v>
      </c>
      <c r="V29" s="1" t="s">
        <v>56</v>
      </c>
      <c r="W29" s="1" t="s">
        <v>56</v>
      </c>
      <c r="X29" s="1" t="s">
        <v>1483</v>
      </c>
      <c r="Y29" s="1" t="s">
        <v>57</v>
      </c>
      <c r="Z29" s="1" t="s">
        <v>57</v>
      </c>
      <c r="AA29" s="1" t="s">
        <v>57</v>
      </c>
      <c r="AB29" s="1" t="s">
        <v>100</v>
      </c>
      <c r="AC29" s="1" t="s">
        <v>57</v>
      </c>
      <c r="AD29" s="1" t="s">
        <v>57</v>
      </c>
      <c r="AE29" s="1" t="s">
        <v>1483</v>
      </c>
      <c r="AF29" s="1" t="s">
        <v>606</v>
      </c>
      <c r="AG29" s="1" t="s">
        <v>82</v>
      </c>
      <c r="AH29" s="1" t="s">
        <v>61</v>
      </c>
      <c r="AI29" s="1" t="s">
        <v>57</v>
      </c>
      <c r="AJ29" s="1" t="s">
        <v>1642</v>
      </c>
      <c r="AK29" s="1" t="s">
        <v>1525</v>
      </c>
      <c r="AL29" s="3">
        <v>10</v>
      </c>
      <c r="AM29" s="1" t="s">
        <v>1643</v>
      </c>
      <c r="AN29" s="3">
        <v>2</v>
      </c>
      <c r="AO29" s="1" t="s">
        <v>1644</v>
      </c>
      <c r="AP29" s="3">
        <v>5</v>
      </c>
      <c r="AQ29" s="1" t="s">
        <v>63</v>
      </c>
      <c r="AR29" s="3">
        <v>18</v>
      </c>
      <c r="AS29" s="1" t="s">
        <v>1643</v>
      </c>
      <c r="AT29" s="1"/>
      <c r="AU29" s="1"/>
      <c r="AV29" s="1"/>
      <c r="AW29" s="1"/>
      <c r="AX29" s="1"/>
      <c r="AY29" s="1"/>
    </row>
    <row r="30" spans="1:51" ht="45.75" thickBot="1" x14ac:dyDescent="0.3">
      <c r="A30" t="s">
        <v>2743</v>
      </c>
      <c r="B30" s="1" t="s">
        <v>1645</v>
      </c>
      <c r="C30" s="1" t="s">
        <v>69</v>
      </c>
      <c r="D30" s="1" t="s">
        <v>1591</v>
      </c>
      <c r="E30" s="1" t="s">
        <v>43</v>
      </c>
      <c r="F30" s="1" t="s">
        <v>44</v>
      </c>
      <c r="G30" s="1" t="s">
        <v>72</v>
      </c>
      <c r="H30" s="1" t="s">
        <v>47</v>
      </c>
      <c r="I30" s="1" t="s">
        <v>47</v>
      </c>
      <c r="J30" s="1" t="s">
        <v>73</v>
      </c>
      <c r="K30" s="1" t="s">
        <v>49</v>
      </c>
      <c r="L30" s="1" t="s">
        <v>75</v>
      </c>
      <c r="M30" s="1" t="s">
        <v>585</v>
      </c>
      <c r="N30" s="1" t="s">
        <v>64</v>
      </c>
      <c r="O30" s="1" t="s">
        <v>64</v>
      </c>
      <c r="P30" s="1" t="s">
        <v>64</v>
      </c>
      <c r="Q30" s="1" t="s">
        <v>64</v>
      </c>
      <c r="R30" s="1" t="s">
        <v>58</v>
      </c>
      <c r="S30" s="1" t="s">
        <v>58</v>
      </c>
      <c r="T30" s="1" t="s">
        <v>58</v>
      </c>
      <c r="U30" s="1" t="s">
        <v>58</v>
      </c>
      <c r="V30" s="1" t="s">
        <v>58</v>
      </c>
      <c r="W30" s="1" t="s">
        <v>58</v>
      </c>
      <c r="X30" s="1" t="s">
        <v>64</v>
      </c>
      <c r="Y30" s="1" t="s">
        <v>56</v>
      </c>
      <c r="Z30" s="1" t="s">
        <v>58</v>
      </c>
      <c r="AA30" s="1" t="s">
        <v>58</v>
      </c>
      <c r="AB30" s="1" t="s">
        <v>58</v>
      </c>
      <c r="AC30" s="1" t="s">
        <v>58</v>
      </c>
      <c r="AD30" s="1" t="s">
        <v>58</v>
      </c>
      <c r="AE30" s="1" t="s">
        <v>64</v>
      </c>
      <c r="AF30" s="1" t="s">
        <v>82</v>
      </c>
      <c r="AG30" s="1" t="s">
        <v>82</v>
      </c>
      <c r="AH30" s="1" t="s">
        <v>61</v>
      </c>
      <c r="AI30" s="1" t="s">
        <v>82</v>
      </c>
      <c r="AJ30" s="1" t="s">
        <v>64</v>
      </c>
      <c r="AK30" s="1" t="s">
        <v>64</v>
      </c>
      <c r="AL30" s="3">
        <v>15</v>
      </c>
      <c r="AM30" s="1" t="s">
        <v>64</v>
      </c>
      <c r="AN30" s="3">
        <v>15</v>
      </c>
      <c r="AO30" s="3">
        <v>1</v>
      </c>
      <c r="AP30" s="3">
        <v>15</v>
      </c>
      <c r="AQ30" s="1" t="s">
        <v>64</v>
      </c>
      <c r="AR30" s="3">
        <v>15</v>
      </c>
      <c r="AS30" s="1" t="s">
        <v>1646</v>
      </c>
      <c r="AT30" s="1"/>
      <c r="AU30" s="1"/>
      <c r="AV30" s="1"/>
      <c r="AW30" s="1"/>
      <c r="AX30" s="1"/>
      <c r="AY30" s="1"/>
    </row>
    <row r="31" spans="1:51" ht="409.6" thickBot="1" x14ac:dyDescent="0.3">
      <c r="A31" t="s">
        <v>2744</v>
      </c>
      <c r="B31" s="1" t="s">
        <v>1647</v>
      </c>
      <c r="C31" s="1" t="s">
        <v>69</v>
      </c>
      <c r="D31" s="1" t="s">
        <v>1648</v>
      </c>
      <c r="E31" s="1" t="s">
        <v>43</v>
      </c>
      <c r="F31" s="1" t="s">
        <v>44</v>
      </c>
      <c r="G31" s="1" t="s">
        <v>72</v>
      </c>
      <c r="H31" s="1" t="s">
        <v>47</v>
      </c>
      <c r="I31" s="1" t="s">
        <v>165</v>
      </c>
      <c r="J31" s="1" t="s">
        <v>73</v>
      </c>
      <c r="K31" s="1" t="s">
        <v>49</v>
      </c>
      <c r="L31" s="1" t="s">
        <v>75</v>
      </c>
      <c r="M31" s="1" t="s">
        <v>112</v>
      </c>
      <c r="N31" s="1" t="s">
        <v>1649</v>
      </c>
      <c r="O31" s="1" t="s">
        <v>1650</v>
      </c>
      <c r="P31" s="1" t="s">
        <v>1651</v>
      </c>
      <c r="Q31" s="1" t="s">
        <v>1652</v>
      </c>
      <c r="R31" s="1" t="s">
        <v>100</v>
      </c>
      <c r="S31" s="1" t="s">
        <v>101</v>
      </c>
      <c r="T31" s="1" t="s">
        <v>100</v>
      </c>
      <c r="U31" s="1" t="s">
        <v>57</v>
      </c>
      <c r="V31" s="1" t="s">
        <v>101</v>
      </c>
      <c r="W31" s="1" t="s">
        <v>100</v>
      </c>
      <c r="X31" s="1" t="s">
        <v>1653</v>
      </c>
      <c r="Y31" s="1" t="s">
        <v>56</v>
      </c>
      <c r="Z31" s="1" t="s">
        <v>57</v>
      </c>
      <c r="AA31" s="1" t="s">
        <v>56</v>
      </c>
      <c r="AB31" s="1" t="s">
        <v>57</v>
      </c>
      <c r="AC31" s="1" t="s">
        <v>56</v>
      </c>
      <c r="AD31" s="1" t="s">
        <v>57</v>
      </c>
      <c r="AE31" s="1" t="s">
        <v>1654</v>
      </c>
      <c r="AF31" s="1" t="s">
        <v>605</v>
      </c>
      <c r="AG31" s="1" t="s">
        <v>57</v>
      </c>
      <c r="AH31" s="1" t="s">
        <v>605</v>
      </c>
      <c r="AI31" s="1" t="s">
        <v>606</v>
      </c>
      <c r="AJ31" s="1" t="s">
        <v>1655</v>
      </c>
      <c r="AK31" s="1" t="s">
        <v>1656</v>
      </c>
      <c r="AL31" s="3">
        <v>17</v>
      </c>
      <c r="AM31" s="1" t="s">
        <v>1657</v>
      </c>
      <c r="AN31" s="3">
        <v>17</v>
      </c>
      <c r="AO31" s="1" t="s">
        <v>1658</v>
      </c>
      <c r="AP31" s="3">
        <v>13</v>
      </c>
      <c r="AQ31" s="1" t="s">
        <v>1659</v>
      </c>
      <c r="AR31" s="3">
        <v>18</v>
      </c>
      <c r="AS31" s="1" t="s">
        <v>1660</v>
      </c>
      <c r="AT31" s="1"/>
      <c r="AU31" s="1"/>
      <c r="AV31" s="1"/>
      <c r="AW31" s="1"/>
      <c r="AX31" s="1"/>
      <c r="AY31" s="1"/>
    </row>
    <row r="32" spans="1:51" ht="195.75" thickBot="1" x14ac:dyDescent="0.3">
      <c r="A32" t="s">
        <v>2745</v>
      </c>
      <c r="B32" s="1" t="s">
        <v>1661</v>
      </c>
      <c r="C32" s="1" t="s">
        <v>69</v>
      </c>
      <c r="D32" s="1" t="s">
        <v>584</v>
      </c>
      <c r="E32" s="1" t="s">
        <v>43</v>
      </c>
      <c r="F32" s="1" t="s">
        <v>44</v>
      </c>
      <c r="G32" s="1" t="s">
        <v>72</v>
      </c>
      <c r="H32" s="1" t="s">
        <v>46</v>
      </c>
      <c r="I32" s="1" t="s">
        <v>47</v>
      </c>
      <c r="J32" s="1" t="s">
        <v>73</v>
      </c>
      <c r="K32" s="1" t="s">
        <v>204</v>
      </c>
      <c r="L32" s="1" t="s">
        <v>75</v>
      </c>
      <c r="M32" s="1" t="s">
        <v>180</v>
      </c>
      <c r="N32" s="1" t="s">
        <v>1499</v>
      </c>
      <c r="O32" s="1" t="s">
        <v>1558</v>
      </c>
      <c r="P32" s="1" t="s">
        <v>1662</v>
      </c>
      <c r="Q32" s="1" t="s">
        <v>1663</v>
      </c>
      <c r="R32" s="1" t="s">
        <v>56</v>
      </c>
      <c r="S32" s="1" t="s">
        <v>58</v>
      </c>
      <c r="T32" s="1" t="s">
        <v>56</v>
      </c>
      <c r="U32" s="1" t="s">
        <v>57</v>
      </c>
      <c r="V32" s="1" t="s">
        <v>56</v>
      </c>
      <c r="W32" s="1" t="s">
        <v>57</v>
      </c>
      <c r="X32" s="1" t="s">
        <v>1664</v>
      </c>
      <c r="Y32" s="1" t="s">
        <v>56</v>
      </c>
      <c r="Z32" s="1" t="s">
        <v>57</v>
      </c>
      <c r="AA32" s="1" t="s">
        <v>58</v>
      </c>
      <c r="AB32" s="1" t="s">
        <v>56</v>
      </c>
      <c r="AC32" s="1" t="s">
        <v>57</v>
      </c>
      <c r="AD32" s="1" t="s">
        <v>56</v>
      </c>
      <c r="AE32" s="1" t="s">
        <v>1562</v>
      </c>
      <c r="AF32" s="1" t="s">
        <v>82</v>
      </c>
      <c r="AG32" s="1" t="s">
        <v>83</v>
      </c>
      <c r="AH32" s="1" t="s">
        <v>82</v>
      </c>
      <c r="AI32" s="1" t="s">
        <v>61</v>
      </c>
      <c r="AJ32" s="1" t="s">
        <v>1665</v>
      </c>
      <c r="AK32" s="1" t="s">
        <v>63</v>
      </c>
      <c r="AL32" s="3">
        <v>19</v>
      </c>
      <c r="AM32" s="1" t="s">
        <v>262</v>
      </c>
      <c r="AN32" s="3">
        <v>15</v>
      </c>
      <c r="AO32" s="1" t="s">
        <v>262</v>
      </c>
      <c r="AP32" s="3">
        <v>16</v>
      </c>
      <c r="AQ32" s="1" t="s">
        <v>262</v>
      </c>
      <c r="AR32" s="3">
        <v>15</v>
      </c>
      <c r="AS32" s="1" t="s">
        <v>262</v>
      </c>
      <c r="AT32" s="1"/>
      <c r="AU32" s="1"/>
      <c r="AV32" s="1"/>
      <c r="AW32" s="1"/>
      <c r="AX32" s="1"/>
      <c r="AY32" s="1"/>
    </row>
    <row r="33" spans="1:51" ht="60.75" thickBot="1" x14ac:dyDescent="0.3">
      <c r="A33" t="s">
        <v>2746</v>
      </c>
      <c r="B33" s="1" t="s">
        <v>1666</v>
      </c>
      <c r="C33" s="1" t="s">
        <v>1442</v>
      </c>
      <c r="D33" s="3">
        <v>5</v>
      </c>
      <c r="E33" s="1" t="s">
        <v>43</v>
      </c>
      <c r="F33" s="1" t="s">
        <v>71</v>
      </c>
      <c r="G33" s="1" t="s">
        <v>72</v>
      </c>
      <c r="H33" s="1" t="s">
        <v>165</v>
      </c>
      <c r="I33" s="1" t="s">
        <v>47</v>
      </c>
      <c r="J33" s="1" t="s">
        <v>48</v>
      </c>
      <c r="K33" s="1" t="s">
        <v>94</v>
      </c>
      <c r="L33" s="1" t="s">
        <v>75</v>
      </c>
      <c r="M33" s="1" t="s">
        <v>112</v>
      </c>
      <c r="N33" s="1" t="s">
        <v>1667</v>
      </c>
      <c r="O33" s="1" t="s">
        <v>1667</v>
      </c>
      <c r="P33" s="1" t="s">
        <v>1667</v>
      </c>
      <c r="Q33" s="1" t="s">
        <v>1601</v>
      </c>
      <c r="R33" s="1" t="s">
        <v>56</v>
      </c>
      <c r="S33" s="1" t="s">
        <v>100</v>
      </c>
      <c r="T33" s="1" t="s">
        <v>57</v>
      </c>
      <c r="U33" s="1" t="s">
        <v>100</v>
      </c>
      <c r="V33" s="1" t="s">
        <v>57</v>
      </c>
      <c r="W33" s="1" t="s">
        <v>100</v>
      </c>
      <c r="X33" s="1" t="s">
        <v>1668</v>
      </c>
      <c r="Y33" s="1" t="s">
        <v>57</v>
      </c>
      <c r="Z33" s="1" t="s">
        <v>100</v>
      </c>
      <c r="AA33" s="1" t="s">
        <v>57</v>
      </c>
      <c r="AB33" s="1" t="s">
        <v>100</v>
      </c>
      <c r="AC33" s="1" t="s">
        <v>57</v>
      </c>
      <c r="AD33" s="1" t="s">
        <v>100</v>
      </c>
      <c r="AE33" s="1" t="s">
        <v>758</v>
      </c>
      <c r="AF33" s="1" t="s">
        <v>606</v>
      </c>
      <c r="AG33" s="1" t="s">
        <v>605</v>
      </c>
      <c r="AH33" s="1" t="s">
        <v>57</v>
      </c>
      <c r="AI33" s="1" t="s">
        <v>605</v>
      </c>
      <c r="AJ33" s="1" t="s">
        <v>1601</v>
      </c>
      <c r="AK33" s="1" t="s">
        <v>1601</v>
      </c>
      <c r="AL33" s="3">
        <v>2</v>
      </c>
      <c r="AM33" s="3">
        <v>5</v>
      </c>
      <c r="AN33" s="3">
        <v>20</v>
      </c>
      <c r="AO33" s="3">
        <v>3</v>
      </c>
      <c r="AP33" s="3">
        <v>2</v>
      </c>
      <c r="AQ33" s="3">
        <v>20</v>
      </c>
      <c r="AR33" s="3">
        <v>1</v>
      </c>
      <c r="AS33" s="3">
        <v>5</v>
      </c>
      <c r="AT33" s="1"/>
      <c r="AU33" s="1"/>
      <c r="AV33" s="1"/>
      <c r="AW33" s="1"/>
      <c r="AX33" s="1"/>
      <c r="AY33" s="1"/>
    </row>
    <row r="34" spans="1:51" ht="409.6" thickBot="1" x14ac:dyDescent="0.3">
      <c r="A34" t="s">
        <v>2747</v>
      </c>
      <c r="B34" s="1" t="s">
        <v>1669</v>
      </c>
      <c r="C34" s="1" t="s">
        <v>137</v>
      </c>
      <c r="D34" s="1" t="s">
        <v>1670</v>
      </c>
      <c r="E34" s="1" t="s">
        <v>93</v>
      </c>
      <c r="F34" s="1" t="s">
        <v>44</v>
      </c>
      <c r="G34" s="1" t="s">
        <v>72</v>
      </c>
      <c r="H34" s="1" t="s">
        <v>375</v>
      </c>
      <c r="I34" s="1" t="s">
        <v>375</v>
      </c>
      <c r="J34" s="1" t="s">
        <v>48</v>
      </c>
      <c r="K34" s="1" t="s">
        <v>204</v>
      </c>
      <c r="L34" s="1" t="s">
        <v>124</v>
      </c>
      <c r="M34" s="1" t="s">
        <v>180</v>
      </c>
      <c r="N34" s="1" t="s">
        <v>1671</v>
      </c>
      <c r="O34" s="1" t="s">
        <v>1672</v>
      </c>
      <c r="P34" s="1" t="s">
        <v>1673</v>
      </c>
      <c r="Q34" s="1" t="s">
        <v>1662</v>
      </c>
      <c r="R34" s="1" t="s">
        <v>56</v>
      </c>
      <c r="S34" s="1" t="s">
        <v>56</v>
      </c>
      <c r="T34" s="1" t="s">
        <v>58</v>
      </c>
      <c r="U34" s="1" t="s">
        <v>56</v>
      </c>
      <c r="V34" s="1" t="s">
        <v>56</v>
      </c>
      <c r="W34" s="1" t="s">
        <v>57</v>
      </c>
      <c r="X34" s="1" t="s">
        <v>1674</v>
      </c>
      <c r="Y34" s="1" t="s">
        <v>56</v>
      </c>
      <c r="Z34" s="1" t="s">
        <v>58</v>
      </c>
      <c r="AA34" s="1" t="s">
        <v>56</v>
      </c>
      <c r="AB34" s="1" t="s">
        <v>58</v>
      </c>
      <c r="AC34" s="1" t="s">
        <v>58</v>
      </c>
      <c r="AD34" s="1" t="s">
        <v>56</v>
      </c>
      <c r="AE34" s="1" t="s">
        <v>1675</v>
      </c>
      <c r="AF34" s="1" t="s">
        <v>82</v>
      </c>
      <c r="AG34" s="1" t="s">
        <v>61</v>
      </c>
      <c r="AH34" s="1" t="s">
        <v>61</v>
      </c>
      <c r="AI34" s="1" t="s">
        <v>82</v>
      </c>
      <c r="AJ34" s="1" t="s">
        <v>1676</v>
      </c>
      <c r="AK34" s="1" t="s">
        <v>1677</v>
      </c>
      <c r="AL34" s="3">
        <v>15</v>
      </c>
      <c r="AM34" s="3">
        <v>85</v>
      </c>
      <c r="AN34" s="3">
        <v>12</v>
      </c>
      <c r="AO34" s="3">
        <v>70</v>
      </c>
      <c r="AP34" s="3">
        <v>15</v>
      </c>
      <c r="AQ34" s="3">
        <v>85</v>
      </c>
      <c r="AR34" s="3">
        <v>16</v>
      </c>
      <c r="AS34" s="3">
        <v>87</v>
      </c>
      <c r="AT34" s="1"/>
      <c r="AU34" s="1"/>
      <c r="AV34" s="1"/>
      <c r="AW34" s="1"/>
      <c r="AX34" s="1"/>
      <c r="AY34" s="1"/>
    </row>
    <row r="35" spans="1:51" ht="270.75" thickBot="1" x14ac:dyDescent="0.3">
      <c r="A35" t="s">
        <v>2748</v>
      </c>
      <c r="B35" s="1" t="s">
        <v>1678</v>
      </c>
      <c r="C35" s="1" t="s">
        <v>137</v>
      </c>
      <c r="D35" s="1" t="s">
        <v>1679</v>
      </c>
      <c r="E35" s="1" t="s">
        <v>43</v>
      </c>
      <c r="F35" s="1" t="s">
        <v>44</v>
      </c>
      <c r="G35" s="1" t="s">
        <v>72</v>
      </c>
      <c r="H35" s="1" t="s">
        <v>46</v>
      </c>
      <c r="I35" s="1" t="s">
        <v>46</v>
      </c>
      <c r="J35" s="1" t="s">
        <v>292</v>
      </c>
      <c r="K35" s="1" t="s">
        <v>94</v>
      </c>
      <c r="L35" s="1" t="s">
        <v>124</v>
      </c>
      <c r="M35" s="1" t="s">
        <v>51</v>
      </c>
      <c r="N35" s="1" t="s">
        <v>1680</v>
      </c>
      <c r="O35" s="1" t="s">
        <v>1546</v>
      </c>
      <c r="P35" s="1" t="s">
        <v>1681</v>
      </c>
      <c r="Q35" s="1" t="s">
        <v>1682</v>
      </c>
      <c r="R35" s="1" t="s">
        <v>57</v>
      </c>
      <c r="S35" s="1" t="s">
        <v>56</v>
      </c>
      <c r="T35" s="1" t="s">
        <v>57</v>
      </c>
      <c r="U35" s="1" t="s">
        <v>56</v>
      </c>
      <c r="V35" s="1" t="s">
        <v>57</v>
      </c>
      <c r="W35" s="1" t="s">
        <v>56</v>
      </c>
      <c r="X35" s="1" t="s">
        <v>92</v>
      </c>
      <c r="Y35" s="1" t="s">
        <v>57</v>
      </c>
      <c r="Z35" s="1" t="s">
        <v>57</v>
      </c>
      <c r="AA35" s="1" t="s">
        <v>56</v>
      </c>
      <c r="AB35" s="1" t="s">
        <v>56</v>
      </c>
      <c r="AC35" s="1" t="s">
        <v>57</v>
      </c>
      <c r="AD35" s="1" t="s">
        <v>56</v>
      </c>
      <c r="AE35" s="1" t="s">
        <v>92</v>
      </c>
      <c r="AF35" s="1" t="s">
        <v>606</v>
      </c>
      <c r="AG35" s="1" t="s">
        <v>605</v>
      </c>
      <c r="AH35" s="1" t="s">
        <v>606</v>
      </c>
      <c r="AI35" s="1" t="s">
        <v>606</v>
      </c>
      <c r="AJ35" s="1" t="s">
        <v>92</v>
      </c>
      <c r="AK35" s="1" t="s">
        <v>1683</v>
      </c>
      <c r="AL35" s="3">
        <v>10</v>
      </c>
      <c r="AM35" s="1" t="s">
        <v>1684</v>
      </c>
      <c r="AN35" s="3">
        <v>15</v>
      </c>
      <c r="AO35" s="1" t="s">
        <v>1685</v>
      </c>
      <c r="AP35" s="3">
        <v>15</v>
      </c>
      <c r="AQ35" s="3">
        <v>15</v>
      </c>
      <c r="AR35" s="3">
        <v>18</v>
      </c>
      <c r="AS35" s="1" t="s">
        <v>1685</v>
      </c>
      <c r="AT35" s="1"/>
      <c r="AU35" s="1"/>
      <c r="AV35" s="1"/>
      <c r="AW35" s="1"/>
      <c r="AX35" s="1"/>
      <c r="AY35" s="1"/>
    </row>
    <row r="36" spans="1:51" ht="90.75" thickBot="1" x14ac:dyDescent="0.3">
      <c r="A36" t="s">
        <v>2749</v>
      </c>
      <c r="B36" s="1" t="s">
        <v>1686</v>
      </c>
      <c r="C36" s="1" t="s">
        <v>137</v>
      </c>
      <c r="D36" s="1" t="s">
        <v>1687</v>
      </c>
      <c r="E36" s="1" t="s">
        <v>93</v>
      </c>
      <c r="F36" s="1" t="s">
        <v>71</v>
      </c>
      <c r="G36" s="1" t="s">
        <v>72</v>
      </c>
      <c r="H36" s="1" t="s">
        <v>46</v>
      </c>
      <c r="I36" s="1" t="s">
        <v>46</v>
      </c>
      <c r="J36" s="1" t="s">
        <v>191</v>
      </c>
      <c r="K36" s="1" t="s">
        <v>94</v>
      </c>
      <c r="L36" s="1" t="s">
        <v>458</v>
      </c>
      <c r="M36" s="1" t="s">
        <v>112</v>
      </c>
      <c r="N36" s="1" t="s">
        <v>1688</v>
      </c>
      <c r="O36" s="1" t="s">
        <v>1689</v>
      </c>
      <c r="P36" s="1" t="s">
        <v>1690</v>
      </c>
      <c r="Q36" s="1" t="s">
        <v>1691</v>
      </c>
      <c r="R36" s="1" t="s">
        <v>56</v>
      </c>
      <c r="S36" s="1" t="s">
        <v>58</v>
      </c>
      <c r="T36" s="1" t="s">
        <v>56</v>
      </c>
      <c r="U36" s="1" t="s">
        <v>58</v>
      </c>
      <c r="V36" s="1" t="s">
        <v>58</v>
      </c>
      <c r="W36" s="1" t="s">
        <v>56</v>
      </c>
      <c r="X36" s="1" t="s">
        <v>1176</v>
      </c>
      <c r="Y36" s="1" t="s">
        <v>56</v>
      </c>
      <c r="Z36" s="1" t="s">
        <v>58</v>
      </c>
      <c r="AA36" s="1" t="s">
        <v>56</v>
      </c>
      <c r="AB36" s="1" t="s">
        <v>58</v>
      </c>
      <c r="AC36" s="1" t="s">
        <v>56</v>
      </c>
      <c r="AD36" s="1" t="s">
        <v>58</v>
      </c>
      <c r="AE36" s="1" t="s">
        <v>1604</v>
      </c>
      <c r="AF36" s="1" t="s">
        <v>82</v>
      </c>
      <c r="AG36" s="1" t="s">
        <v>83</v>
      </c>
      <c r="AH36" s="1" t="s">
        <v>82</v>
      </c>
      <c r="AI36" s="1" t="s">
        <v>83</v>
      </c>
      <c r="AJ36" s="1" t="s">
        <v>1692</v>
      </c>
      <c r="AK36" s="1" t="s">
        <v>1693</v>
      </c>
      <c r="AL36" s="3">
        <v>20</v>
      </c>
      <c r="AM36" s="1" t="s">
        <v>1694</v>
      </c>
      <c r="AN36" s="3">
        <v>20</v>
      </c>
      <c r="AO36" s="1" t="s">
        <v>1695</v>
      </c>
      <c r="AP36" s="3">
        <v>1</v>
      </c>
      <c r="AQ36" s="1" t="s">
        <v>1696</v>
      </c>
      <c r="AR36" s="3">
        <v>20</v>
      </c>
      <c r="AS36" s="1" t="s">
        <v>1697</v>
      </c>
      <c r="AT36" s="1"/>
      <c r="AU36" s="1"/>
      <c r="AV36" s="1"/>
      <c r="AW36" s="1"/>
      <c r="AX36" s="1"/>
      <c r="AY36" s="1"/>
    </row>
    <row r="37" spans="1:51" ht="60.75" thickBot="1" x14ac:dyDescent="0.3">
      <c r="A37" t="s">
        <v>2750</v>
      </c>
      <c r="B37" s="1" t="s">
        <v>1698</v>
      </c>
      <c r="C37" s="1" t="s">
        <v>1442</v>
      </c>
      <c r="D37" s="1" t="s">
        <v>1443</v>
      </c>
      <c r="E37" s="1" t="s">
        <v>93</v>
      </c>
      <c r="F37" s="1" t="s">
        <v>44</v>
      </c>
      <c r="G37" s="1" t="s">
        <v>72</v>
      </c>
      <c r="H37" s="1" t="s">
        <v>165</v>
      </c>
      <c r="I37" s="1" t="s">
        <v>47</v>
      </c>
      <c r="J37" s="1" t="s">
        <v>48</v>
      </c>
      <c r="K37" s="1" t="s">
        <v>204</v>
      </c>
      <c r="L37" s="1" t="s">
        <v>124</v>
      </c>
      <c r="M37" s="1" t="s">
        <v>180</v>
      </c>
      <c r="N37" s="1" t="s">
        <v>757</v>
      </c>
      <c r="O37" s="1" t="s">
        <v>757</v>
      </c>
      <c r="P37" s="1" t="s">
        <v>757</v>
      </c>
      <c r="Q37" s="1" t="s">
        <v>757</v>
      </c>
      <c r="R37" s="1" t="s">
        <v>56</v>
      </c>
      <c r="S37" s="1" t="s">
        <v>57</v>
      </c>
      <c r="T37" s="1" t="s">
        <v>100</v>
      </c>
      <c r="U37" s="1" t="s">
        <v>57</v>
      </c>
      <c r="V37" s="1" t="s">
        <v>100</v>
      </c>
      <c r="W37" s="1" t="s">
        <v>57</v>
      </c>
      <c r="X37" s="1" t="s">
        <v>757</v>
      </c>
      <c r="Y37" s="1" t="s">
        <v>58</v>
      </c>
      <c r="Z37" s="1" t="s">
        <v>56</v>
      </c>
      <c r="AA37" s="1" t="s">
        <v>57</v>
      </c>
      <c r="AB37" s="1" t="s">
        <v>100</v>
      </c>
      <c r="AC37" s="1" t="s">
        <v>57</v>
      </c>
      <c r="AD37" s="1" t="s">
        <v>56</v>
      </c>
      <c r="AE37" s="1" t="s">
        <v>757</v>
      </c>
      <c r="AF37" s="1" t="s">
        <v>61</v>
      </c>
      <c r="AG37" s="1" t="s">
        <v>57</v>
      </c>
      <c r="AH37" s="1" t="s">
        <v>606</v>
      </c>
      <c r="AI37" s="1" t="s">
        <v>605</v>
      </c>
      <c r="AJ37" s="1" t="s">
        <v>757</v>
      </c>
      <c r="AK37" s="1" t="s">
        <v>757</v>
      </c>
      <c r="AL37" s="3">
        <v>5</v>
      </c>
      <c r="AM37" s="1" t="s">
        <v>1699</v>
      </c>
      <c r="AN37" s="3">
        <v>5</v>
      </c>
      <c r="AO37" s="1" t="s">
        <v>1700</v>
      </c>
      <c r="AP37" s="3">
        <v>5</v>
      </c>
      <c r="AQ37" s="1" t="s">
        <v>1700</v>
      </c>
      <c r="AR37" s="3">
        <v>5</v>
      </c>
      <c r="AS37" s="1" t="s">
        <v>1700</v>
      </c>
      <c r="AT37" s="1"/>
      <c r="AU37" s="1"/>
      <c r="AV37" s="1"/>
      <c r="AW37" s="1"/>
      <c r="AX37" s="1"/>
      <c r="AY37" s="1"/>
    </row>
    <row r="38" spans="1:51" ht="240.75" thickBot="1" x14ac:dyDescent="0.3">
      <c r="A38" t="s">
        <v>2751</v>
      </c>
      <c r="B38" s="1" t="s">
        <v>1701</v>
      </c>
      <c r="C38" s="1" t="s">
        <v>91</v>
      </c>
      <c r="D38" s="1" t="s">
        <v>152</v>
      </c>
      <c r="E38" s="1" t="s">
        <v>93</v>
      </c>
      <c r="F38" s="1" t="s">
        <v>71</v>
      </c>
      <c r="G38" s="1" t="s">
        <v>72</v>
      </c>
      <c r="H38" s="1" t="s">
        <v>47</v>
      </c>
      <c r="I38" s="1" t="s">
        <v>46</v>
      </c>
      <c r="J38" s="1" t="s">
        <v>73</v>
      </c>
      <c r="K38" s="1" t="s">
        <v>94</v>
      </c>
      <c r="L38" s="1" t="s">
        <v>75</v>
      </c>
      <c r="M38" s="1" t="s">
        <v>180</v>
      </c>
      <c r="N38" s="1" t="s">
        <v>1702</v>
      </c>
      <c r="O38" s="1" t="s">
        <v>1703</v>
      </c>
      <c r="P38" s="1" t="s">
        <v>1547</v>
      </c>
      <c r="Q38" s="1" t="s">
        <v>1548</v>
      </c>
      <c r="R38" s="1" t="s">
        <v>56</v>
      </c>
      <c r="S38" s="1" t="s">
        <v>56</v>
      </c>
      <c r="T38" s="1" t="s">
        <v>58</v>
      </c>
      <c r="U38" s="1" t="s">
        <v>56</v>
      </c>
      <c r="V38" s="1" t="s">
        <v>56</v>
      </c>
      <c r="W38" s="1" t="s">
        <v>56</v>
      </c>
      <c r="X38" s="1" t="s">
        <v>1516</v>
      </c>
      <c r="Y38" s="1" t="s">
        <v>56</v>
      </c>
      <c r="Z38" s="1" t="s">
        <v>58</v>
      </c>
      <c r="AA38" s="1" t="s">
        <v>57</v>
      </c>
      <c r="AB38" s="1" t="s">
        <v>100</v>
      </c>
      <c r="AC38" s="1" t="s">
        <v>101</v>
      </c>
      <c r="AD38" s="1" t="s">
        <v>57</v>
      </c>
      <c r="AE38" s="1" t="s">
        <v>1704</v>
      </c>
      <c r="AF38" s="1" t="s">
        <v>61</v>
      </c>
      <c r="AG38" s="1" t="s">
        <v>61</v>
      </c>
      <c r="AH38" s="1" t="s">
        <v>1465</v>
      </c>
      <c r="AI38" s="1" t="s">
        <v>57</v>
      </c>
      <c r="AJ38" s="1" t="s">
        <v>1517</v>
      </c>
      <c r="AK38" s="1" t="s">
        <v>1486</v>
      </c>
      <c r="AL38" s="3">
        <v>15</v>
      </c>
      <c r="AM38" s="3">
        <v>20</v>
      </c>
      <c r="AN38" s="3">
        <v>15</v>
      </c>
      <c r="AO38" s="3">
        <v>15</v>
      </c>
      <c r="AP38" s="3">
        <v>20</v>
      </c>
      <c r="AQ38" s="3">
        <v>15</v>
      </c>
      <c r="AR38" s="3">
        <v>15</v>
      </c>
      <c r="AS38" s="3">
        <v>20</v>
      </c>
      <c r="AT38" s="1"/>
      <c r="AU38" s="1"/>
      <c r="AV38" s="1"/>
      <c r="AW38" s="1"/>
      <c r="AX38" s="1"/>
      <c r="AY38" s="1"/>
    </row>
    <row r="39" spans="1:51" ht="409.6" thickBot="1" x14ac:dyDescent="0.3">
      <c r="A39" t="s">
        <v>2752</v>
      </c>
      <c r="B39" s="1" t="s">
        <v>1705</v>
      </c>
      <c r="C39" s="1" t="s">
        <v>91</v>
      </c>
      <c r="D39" s="1" t="s">
        <v>1706</v>
      </c>
      <c r="E39" s="1" t="s">
        <v>93</v>
      </c>
      <c r="F39" s="1" t="s">
        <v>291</v>
      </c>
      <c r="G39" s="1" t="s">
        <v>72</v>
      </c>
      <c r="H39" s="1" t="s">
        <v>47</v>
      </c>
      <c r="I39" s="1" t="s">
        <v>165</v>
      </c>
      <c r="J39" s="1" t="s">
        <v>191</v>
      </c>
      <c r="K39" s="1" t="s">
        <v>94</v>
      </c>
      <c r="L39" s="1" t="s">
        <v>75</v>
      </c>
      <c r="M39" s="1" t="s">
        <v>180</v>
      </c>
      <c r="N39" s="1" t="s">
        <v>1707</v>
      </c>
      <c r="O39" s="1" t="s">
        <v>1708</v>
      </c>
      <c r="P39" s="1" t="s">
        <v>1709</v>
      </c>
      <c r="Q39" s="1" t="s">
        <v>1710</v>
      </c>
      <c r="R39" s="1" t="s">
        <v>56</v>
      </c>
      <c r="S39" s="1" t="s">
        <v>58</v>
      </c>
      <c r="T39" s="1" t="s">
        <v>57</v>
      </c>
      <c r="U39" s="1" t="s">
        <v>56</v>
      </c>
      <c r="V39" s="1" t="s">
        <v>100</v>
      </c>
      <c r="W39" s="1" t="s">
        <v>58</v>
      </c>
      <c r="X39" s="1" t="s">
        <v>1711</v>
      </c>
      <c r="Y39" s="1" t="s">
        <v>57</v>
      </c>
      <c r="Z39" s="1" t="s">
        <v>58</v>
      </c>
      <c r="AA39" s="1" t="s">
        <v>100</v>
      </c>
      <c r="AB39" s="1" t="s">
        <v>56</v>
      </c>
      <c r="AC39" s="1" t="s">
        <v>57</v>
      </c>
      <c r="AD39" s="1" t="s">
        <v>58</v>
      </c>
      <c r="AE39" s="1" t="s">
        <v>1712</v>
      </c>
      <c r="AF39" s="1" t="s">
        <v>61</v>
      </c>
      <c r="AG39" s="1" t="s">
        <v>83</v>
      </c>
      <c r="AH39" s="1" t="s">
        <v>57</v>
      </c>
      <c r="AI39" s="1" t="s">
        <v>82</v>
      </c>
      <c r="AJ39" s="1" t="s">
        <v>1713</v>
      </c>
      <c r="AK39" s="1" t="s">
        <v>1714</v>
      </c>
      <c r="AL39" s="3">
        <v>15</v>
      </c>
      <c r="AM39" s="1" t="s">
        <v>1715</v>
      </c>
      <c r="AN39" s="3">
        <v>12</v>
      </c>
      <c r="AO39" s="1" t="s">
        <v>1716</v>
      </c>
      <c r="AP39" s="3">
        <v>10</v>
      </c>
      <c r="AQ39" s="1" t="s">
        <v>1717</v>
      </c>
      <c r="AR39" s="3">
        <v>8</v>
      </c>
      <c r="AS39" s="1" t="s">
        <v>1718</v>
      </c>
      <c r="AT39" s="1"/>
      <c r="AU39" s="1"/>
      <c r="AV39" s="1"/>
      <c r="AW39" s="1"/>
      <c r="AX39" s="1"/>
      <c r="AY39" s="1"/>
    </row>
    <row r="40" spans="1:51" ht="60.75" thickBot="1" x14ac:dyDescent="0.3">
      <c r="A40" t="s">
        <v>2753</v>
      </c>
      <c r="B40" s="1" t="s">
        <v>1719</v>
      </c>
      <c r="C40" s="1" t="s">
        <v>137</v>
      </c>
      <c r="D40" s="1" t="s">
        <v>1488</v>
      </c>
      <c r="E40" s="1" t="s">
        <v>43</v>
      </c>
      <c r="F40" s="1" t="s">
        <v>44</v>
      </c>
      <c r="G40" s="1" t="s">
        <v>72</v>
      </c>
      <c r="H40" s="1" t="s">
        <v>47</v>
      </c>
      <c r="I40" s="1" t="s">
        <v>375</v>
      </c>
      <c r="J40" s="1" t="s">
        <v>48</v>
      </c>
      <c r="K40" s="1" t="s">
        <v>94</v>
      </c>
      <c r="L40" s="1" t="s">
        <v>124</v>
      </c>
      <c r="M40" s="1" t="s">
        <v>95</v>
      </c>
      <c r="N40" s="1" t="s">
        <v>1720</v>
      </c>
      <c r="O40" s="1" t="s">
        <v>1721</v>
      </c>
      <c r="P40" s="1" t="s">
        <v>1722</v>
      </c>
      <c r="Q40" s="1" t="s">
        <v>1723</v>
      </c>
      <c r="R40" s="1" t="s">
        <v>100</v>
      </c>
      <c r="S40" s="1" t="s">
        <v>57</v>
      </c>
      <c r="T40" s="1" t="s">
        <v>56</v>
      </c>
      <c r="U40" s="1" t="s">
        <v>56</v>
      </c>
      <c r="V40" s="1" t="s">
        <v>57</v>
      </c>
      <c r="W40" s="1" t="s">
        <v>57</v>
      </c>
      <c r="X40" s="1" t="s">
        <v>1721</v>
      </c>
      <c r="Y40" s="1" t="s">
        <v>100</v>
      </c>
      <c r="Z40" s="1" t="s">
        <v>57</v>
      </c>
      <c r="AA40" s="1" t="s">
        <v>56</v>
      </c>
      <c r="AB40" s="1" t="s">
        <v>57</v>
      </c>
      <c r="AC40" s="1" t="s">
        <v>56</v>
      </c>
      <c r="AD40" s="1" t="s">
        <v>56</v>
      </c>
      <c r="AE40" s="1" t="s">
        <v>1474</v>
      </c>
      <c r="AF40" s="1" t="s">
        <v>57</v>
      </c>
      <c r="AG40" s="1" t="s">
        <v>82</v>
      </c>
      <c r="AH40" s="1" t="s">
        <v>61</v>
      </c>
      <c r="AI40" s="1" t="s">
        <v>82</v>
      </c>
      <c r="AJ40" s="1" t="s">
        <v>779</v>
      </c>
      <c r="AK40" s="1" t="s">
        <v>1495</v>
      </c>
      <c r="AL40" s="3">
        <v>2</v>
      </c>
      <c r="AM40" s="3">
        <v>20</v>
      </c>
      <c r="AN40" s="3">
        <v>3</v>
      </c>
      <c r="AO40" s="3">
        <v>12</v>
      </c>
      <c r="AP40" s="3">
        <v>15</v>
      </c>
      <c r="AQ40" s="3">
        <v>14</v>
      </c>
      <c r="AR40" s="3">
        <v>15</v>
      </c>
      <c r="AS40" s="3">
        <v>16</v>
      </c>
      <c r="AT40" s="1"/>
      <c r="AU40" s="1"/>
      <c r="AV40" s="1"/>
      <c r="AW40" s="1"/>
      <c r="AX40" s="1"/>
      <c r="AY40" s="1"/>
    </row>
    <row r="41" spans="1:51" ht="409.6" thickBot="1" x14ac:dyDescent="0.3">
      <c r="A41" t="s">
        <v>2754</v>
      </c>
      <c r="B41" s="1" t="s">
        <v>1724</v>
      </c>
      <c r="C41" s="1" t="s">
        <v>91</v>
      </c>
      <c r="D41" s="1" t="s">
        <v>1725</v>
      </c>
      <c r="E41" s="1" t="s">
        <v>93</v>
      </c>
      <c r="F41" s="1" t="s">
        <v>219</v>
      </c>
      <c r="G41" s="1" t="s">
        <v>72</v>
      </c>
      <c r="H41" s="1" t="s">
        <v>47</v>
      </c>
      <c r="I41" s="1" t="s">
        <v>46</v>
      </c>
      <c r="J41" s="1" t="s">
        <v>73</v>
      </c>
      <c r="K41" s="1" t="s">
        <v>94</v>
      </c>
      <c r="L41" s="1" t="s">
        <v>75</v>
      </c>
      <c r="M41" s="1" t="s">
        <v>95</v>
      </c>
      <c r="N41" s="1" t="s">
        <v>1726</v>
      </c>
      <c r="O41" s="1" t="s">
        <v>1726</v>
      </c>
      <c r="P41" s="1" t="s">
        <v>1727</v>
      </c>
      <c r="Q41" s="1" t="s">
        <v>1728</v>
      </c>
      <c r="R41" s="1" t="s">
        <v>100</v>
      </c>
      <c r="S41" s="1" t="s">
        <v>57</v>
      </c>
      <c r="T41" s="1" t="s">
        <v>100</v>
      </c>
      <c r="U41" s="1" t="s">
        <v>101</v>
      </c>
      <c r="V41" s="1" t="s">
        <v>101</v>
      </c>
      <c r="W41" s="1" t="s">
        <v>100</v>
      </c>
      <c r="X41" s="1" t="s">
        <v>1729</v>
      </c>
      <c r="Y41" s="1" t="s">
        <v>100</v>
      </c>
      <c r="Z41" s="1" t="s">
        <v>57</v>
      </c>
      <c r="AA41" s="1" t="s">
        <v>56</v>
      </c>
      <c r="AB41" s="1" t="s">
        <v>100</v>
      </c>
      <c r="AC41" s="1" t="s">
        <v>101</v>
      </c>
      <c r="AD41" s="1" t="s">
        <v>57</v>
      </c>
      <c r="AE41" s="1" t="s">
        <v>1730</v>
      </c>
      <c r="AF41" s="1" t="s">
        <v>606</v>
      </c>
      <c r="AG41" s="1" t="s">
        <v>605</v>
      </c>
      <c r="AH41" s="1" t="s">
        <v>606</v>
      </c>
      <c r="AI41" s="1" t="s">
        <v>605</v>
      </c>
      <c r="AJ41" s="1" t="s">
        <v>1731</v>
      </c>
      <c r="AK41" s="1" t="s">
        <v>1732</v>
      </c>
      <c r="AL41" s="3">
        <v>15</v>
      </c>
      <c r="AM41" s="3">
        <v>85</v>
      </c>
      <c r="AN41" s="3">
        <v>16</v>
      </c>
      <c r="AO41" s="3">
        <v>74</v>
      </c>
      <c r="AP41" s="3">
        <v>12</v>
      </c>
      <c r="AQ41" s="3">
        <v>83</v>
      </c>
      <c r="AR41" s="3">
        <v>15</v>
      </c>
      <c r="AS41" s="3">
        <v>83</v>
      </c>
      <c r="AT41" s="1"/>
      <c r="AU41" s="1"/>
      <c r="AV41" s="1"/>
      <c r="AW41" s="1"/>
      <c r="AX41" s="1"/>
      <c r="AY41" s="1"/>
    </row>
    <row r="42" spans="1:51" ht="409.6" thickBot="1" x14ac:dyDescent="0.3">
      <c r="A42" t="s">
        <v>2755</v>
      </c>
      <c r="B42" s="1" t="s">
        <v>1733</v>
      </c>
      <c r="C42" s="1" t="s">
        <v>137</v>
      </c>
      <c r="D42" s="1" t="s">
        <v>1734</v>
      </c>
      <c r="E42" s="1" t="s">
        <v>93</v>
      </c>
      <c r="F42" s="1" t="s">
        <v>44</v>
      </c>
      <c r="G42" s="1" t="s">
        <v>72</v>
      </c>
      <c r="H42" s="1" t="s">
        <v>46</v>
      </c>
      <c r="I42" s="1" t="s">
        <v>47</v>
      </c>
      <c r="J42" s="1" t="s">
        <v>292</v>
      </c>
      <c r="K42" s="1" t="s">
        <v>204</v>
      </c>
      <c r="L42" s="1" t="s">
        <v>75</v>
      </c>
      <c r="M42" s="1" t="s">
        <v>112</v>
      </c>
      <c r="N42" s="1" t="s">
        <v>1446</v>
      </c>
      <c r="O42" s="1" t="s">
        <v>1735</v>
      </c>
      <c r="P42" s="1" t="s">
        <v>1736</v>
      </c>
      <c r="Q42" s="1" t="s">
        <v>1737</v>
      </c>
      <c r="R42" s="1" t="s">
        <v>56</v>
      </c>
      <c r="S42" s="1" t="s">
        <v>57</v>
      </c>
      <c r="T42" s="1" t="s">
        <v>56</v>
      </c>
      <c r="U42" s="1" t="s">
        <v>57</v>
      </c>
      <c r="V42" s="1" t="s">
        <v>56</v>
      </c>
      <c r="W42" s="1" t="s">
        <v>57</v>
      </c>
      <c r="X42" s="1" t="s">
        <v>64</v>
      </c>
      <c r="Y42" s="1" t="s">
        <v>56</v>
      </c>
      <c r="Z42" s="1" t="s">
        <v>57</v>
      </c>
      <c r="AA42" s="1" t="s">
        <v>56</v>
      </c>
      <c r="AB42" s="1" t="s">
        <v>57</v>
      </c>
      <c r="AC42" s="1" t="s">
        <v>56</v>
      </c>
      <c r="AD42" s="1" t="s">
        <v>56</v>
      </c>
      <c r="AE42" s="1" t="s">
        <v>1738</v>
      </c>
      <c r="AF42" s="1" t="s">
        <v>61</v>
      </c>
      <c r="AG42" s="1" t="s">
        <v>82</v>
      </c>
      <c r="AH42" s="1" t="s">
        <v>61</v>
      </c>
      <c r="AI42" s="1" t="s">
        <v>82</v>
      </c>
      <c r="AJ42" s="1" t="s">
        <v>64</v>
      </c>
      <c r="AK42" s="1" t="s">
        <v>1739</v>
      </c>
      <c r="AL42" s="3">
        <v>15</v>
      </c>
      <c r="AM42" s="3">
        <v>14</v>
      </c>
      <c r="AN42" s="3">
        <v>15</v>
      </c>
      <c r="AO42" s="3">
        <v>15</v>
      </c>
      <c r="AP42" s="3">
        <v>14</v>
      </c>
      <c r="AQ42" s="3">
        <v>16</v>
      </c>
      <c r="AR42" s="3">
        <v>13</v>
      </c>
      <c r="AS42" s="3">
        <v>16</v>
      </c>
      <c r="AT42" s="1"/>
      <c r="AU42" s="1"/>
      <c r="AV42" s="1"/>
      <c r="AW42" s="1"/>
      <c r="AX42" s="1"/>
      <c r="AY42" s="1"/>
    </row>
    <row r="43" spans="1:51" ht="409.6" thickBot="1" x14ac:dyDescent="0.3">
      <c r="A43" t="s">
        <v>2756</v>
      </c>
      <c r="B43" s="1" t="s">
        <v>1740</v>
      </c>
      <c r="C43" s="1" t="s">
        <v>69</v>
      </c>
      <c r="D43" s="1" t="s">
        <v>1706</v>
      </c>
      <c r="E43" s="1" t="s">
        <v>93</v>
      </c>
      <c r="F43" s="1" t="s">
        <v>44</v>
      </c>
      <c r="G43" s="1" t="s">
        <v>72</v>
      </c>
      <c r="H43" s="1" t="s">
        <v>46</v>
      </c>
      <c r="I43" s="1" t="s">
        <v>47</v>
      </c>
      <c r="J43" s="1" t="s">
        <v>73</v>
      </c>
      <c r="K43" s="1" t="s">
        <v>74</v>
      </c>
      <c r="L43" s="1" t="s">
        <v>458</v>
      </c>
      <c r="M43" s="1" t="s">
        <v>180</v>
      </c>
      <c r="N43" s="1" t="s">
        <v>1741</v>
      </c>
      <c r="O43" s="1" t="s">
        <v>1742</v>
      </c>
      <c r="P43" s="1" t="s">
        <v>1743</v>
      </c>
      <c r="Q43" s="1" t="s">
        <v>1744</v>
      </c>
      <c r="R43" s="1" t="s">
        <v>101</v>
      </c>
      <c r="S43" s="1" t="s">
        <v>100</v>
      </c>
      <c r="T43" s="1" t="s">
        <v>57</v>
      </c>
      <c r="U43" s="1" t="s">
        <v>101</v>
      </c>
      <c r="V43" s="1" t="s">
        <v>100</v>
      </c>
      <c r="W43" s="1" t="s">
        <v>101</v>
      </c>
      <c r="X43" s="1" t="s">
        <v>1745</v>
      </c>
      <c r="Y43" s="1" t="s">
        <v>57</v>
      </c>
      <c r="Z43" s="1" t="s">
        <v>56</v>
      </c>
      <c r="AA43" s="1" t="s">
        <v>58</v>
      </c>
      <c r="AB43" s="1" t="s">
        <v>57</v>
      </c>
      <c r="AC43" s="1" t="s">
        <v>56</v>
      </c>
      <c r="AD43" s="1" t="s">
        <v>56</v>
      </c>
      <c r="AE43" s="1" t="s">
        <v>1746</v>
      </c>
      <c r="AF43" s="1" t="s">
        <v>83</v>
      </c>
      <c r="AG43" s="1" t="s">
        <v>61</v>
      </c>
      <c r="AH43" s="1" t="s">
        <v>82</v>
      </c>
      <c r="AI43" s="1" t="s">
        <v>83</v>
      </c>
      <c r="AJ43" s="1" t="s">
        <v>1747</v>
      </c>
      <c r="AK43" s="1" t="s">
        <v>45</v>
      </c>
      <c r="AL43" s="3">
        <v>11</v>
      </c>
      <c r="AM43" s="1" t="s">
        <v>1748</v>
      </c>
      <c r="AN43" s="3">
        <v>2</v>
      </c>
      <c r="AO43" s="1" t="s">
        <v>63</v>
      </c>
      <c r="AP43" s="3">
        <v>14</v>
      </c>
      <c r="AQ43" s="1" t="s">
        <v>1631</v>
      </c>
      <c r="AR43" s="3">
        <v>13</v>
      </c>
      <c r="AS43" s="1" t="s">
        <v>1631</v>
      </c>
      <c r="AT43" s="1"/>
      <c r="AU43" s="1"/>
      <c r="AV43" s="1"/>
      <c r="AW43" s="1"/>
      <c r="AX43" s="1"/>
      <c r="AY43" s="1"/>
    </row>
    <row r="44" spans="1:51" ht="409.6" thickBot="1" x14ac:dyDescent="0.3">
      <c r="A44" t="s">
        <v>2757</v>
      </c>
      <c r="B44" s="1" t="s">
        <v>1749</v>
      </c>
      <c r="C44" s="1" t="s">
        <v>137</v>
      </c>
      <c r="D44" s="1" t="s">
        <v>1750</v>
      </c>
      <c r="E44" s="1" t="s">
        <v>43</v>
      </c>
      <c r="F44" s="1" t="s">
        <v>44</v>
      </c>
      <c r="G44" s="1" t="s">
        <v>72</v>
      </c>
      <c r="H44" s="1" t="s">
        <v>165</v>
      </c>
      <c r="I44" s="1" t="s">
        <v>47</v>
      </c>
      <c r="J44" s="1" t="s">
        <v>73</v>
      </c>
      <c r="K44" s="1" t="s">
        <v>94</v>
      </c>
      <c r="L44" s="1" t="s">
        <v>124</v>
      </c>
      <c r="M44" s="1" t="s">
        <v>95</v>
      </c>
      <c r="N44" s="1" t="s">
        <v>1751</v>
      </c>
      <c r="O44" s="1" t="s">
        <v>1499</v>
      </c>
      <c r="P44" s="1" t="s">
        <v>1499</v>
      </c>
      <c r="Q44" s="1" t="s">
        <v>1499</v>
      </c>
      <c r="R44" s="1" t="s">
        <v>56</v>
      </c>
      <c r="S44" s="1" t="s">
        <v>56</v>
      </c>
      <c r="T44" s="1" t="s">
        <v>56</v>
      </c>
      <c r="U44" s="1" t="s">
        <v>56</v>
      </c>
      <c r="V44" s="1" t="s">
        <v>56</v>
      </c>
      <c r="W44" s="1" t="s">
        <v>56</v>
      </c>
      <c r="X44" s="1" t="s">
        <v>1730</v>
      </c>
      <c r="Y44" s="1" t="s">
        <v>56</v>
      </c>
      <c r="Z44" s="1" t="s">
        <v>56</v>
      </c>
      <c r="AA44" s="1" t="s">
        <v>56</v>
      </c>
      <c r="AB44" s="1" t="s">
        <v>56</v>
      </c>
      <c r="AC44" s="1" t="s">
        <v>56</v>
      </c>
      <c r="AD44" s="1" t="s">
        <v>56</v>
      </c>
      <c r="AE44" s="1" t="s">
        <v>1730</v>
      </c>
      <c r="AF44" s="1" t="s">
        <v>61</v>
      </c>
      <c r="AG44" s="1" t="s">
        <v>61</v>
      </c>
      <c r="AH44" s="1" t="s">
        <v>82</v>
      </c>
      <c r="AI44" s="1" t="s">
        <v>82</v>
      </c>
      <c r="AJ44" s="1" t="s">
        <v>1642</v>
      </c>
      <c r="AK44" s="1" t="s">
        <v>1732</v>
      </c>
      <c r="AL44" s="3">
        <v>15</v>
      </c>
      <c r="AM44" s="1" t="s">
        <v>1752</v>
      </c>
      <c r="AN44" s="3">
        <v>15</v>
      </c>
      <c r="AO44" s="1" t="s">
        <v>1753</v>
      </c>
      <c r="AP44" s="3">
        <v>12</v>
      </c>
      <c r="AQ44" s="1" t="s">
        <v>1754</v>
      </c>
      <c r="AR44" s="3">
        <v>12</v>
      </c>
      <c r="AS44" s="1" t="s">
        <v>1755</v>
      </c>
      <c r="AT44" s="1"/>
      <c r="AU44" s="1"/>
      <c r="AV44" s="1"/>
      <c r="AW44" s="1"/>
      <c r="AX44" s="1"/>
      <c r="AY44" s="1"/>
    </row>
    <row r="45" spans="1:51" ht="409.6" thickBot="1" x14ac:dyDescent="0.3">
      <c r="A45" t="s">
        <v>2758</v>
      </c>
      <c r="B45" s="1" t="s">
        <v>1756</v>
      </c>
      <c r="C45" s="1" t="s">
        <v>137</v>
      </c>
      <c r="D45" s="1" t="s">
        <v>1757</v>
      </c>
      <c r="E45" s="1" t="s">
        <v>43</v>
      </c>
      <c r="F45" s="1" t="s">
        <v>44</v>
      </c>
      <c r="G45" s="1" t="s">
        <v>72</v>
      </c>
      <c r="H45" s="1" t="s">
        <v>46</v>
      </c>
      <c r="I45" s="1" t="s">
        <v>47</v>
      </c>
      <c r="J45" s="1" t="s">
        <v>73</v>
      </c>
      <c r="K45" s="1" t="s">
        <v>204</v>
      </c>
      <c r="L45" s="1" t="s">
        <v>75</v>
      </c>
      <c r="M45" s="1" t="s">
        <v>585</v>
      </c>
      <c r="N45" s="1" t="s">
        <v>1758</v>
      </c>
      <c r="O45" s="1" t="s">
        <v>1759</v>
      </c>
      <c r="P45" s="1" t="s">
        <v>1760</v>
      </c>
      <c r="Q45" s="1" t="s">
        <v>1761</v>
      </c>
      <c r="R45" s="1" t="s">
        <v>56</v>
      </c>
      <c r="S45" s="1" t="s">
        <v>58</v>
      </c>
      <c r="T45" s="1" t="s">
        <v>56</v>
      </c>
      <c r="U45" s="1" t="s">
        <v>58</v>
      </c>
      <c r="V45" s="1" t="s">
        <v>57</v>
      </c>
      <c r="W45" s="1" t="s">
        <v>58</v>
      </c>
      <c r="X45" s="1" t="s">
        <v>1762</v>
      </c>
      <c r="Y45" s="1" t="s">
        <v>57</v>
      </c>
      <c r="Z45" s="1" t="s">
        <v>56</v>
      </c>
      <c r="AA45" s="1" t="s">
        <v>58</v>
      </c>
      <c r="AB45" s="1" t="s">
        <v>56</v>
      </c>
      <c r="AC45" s="1" t="s">
        <v>56</v>
      </c>
      <c r="AD45" s="1" t="s">
        <v>58</v>
      </c>
      <c r="AE45" s="1" t="s">
        <v>1763</v>
      </c>
      <c r="AF45" s="1" t="s">
        <v>605</v>
      </c>
      <c r="AG45" s="1" t="s">
        <v>606</v>
      </c>
      <c r="AH45" s="1" t="s">
        <v>1465</v>
      </c>
      <c r="AI45" s="1" t="s">
        <v>605</v>
      </c>
      <c r="AJ45" s="1" t="s">
        <v>1764</v>
      </c>
      <c r="AK45" s="1" t="s">
        <v>1765</v>
      </c>
      <c r="AL45" s="3">
        <v>15</v>
      </c>
      <c r="AM45" s="1" t="s">
        <v>1766</v>
      </c>
      <c r="AN45" s="3">
        <v>15</v>
      </c>
      <c r="AO45" s="1" t="s">
        <v>1767</v>
      </c>
      <c r="AP45" s="3">
        <v>16</v>
      </c>
      <c r="AQ45" s="1" t="s">
        <v>1768</v>
      </c>
      <c r="AR45" s="3">
        <v>17</v>
      </c>
      <c r="AS45" s="1" t="s">
        <v>1769</v>
      </c>
      <c r="AT45" s="1"/>
      <c r="AU45" s="1"/>
      <c r="AV45" s="1"/>
      <c r="AW45" s="1"/>
      <c r="AX45" s="1"/>
      <c r="AY45" s="1"/>
    </row>
    <row r="46" spans="1:51" ht="409.6" thickBot="1" x14ac:dyDescent="0.3">
      <c r="A46" t="s">
        <v>2759</v>
      </c>
      <c r="B46" s="1" t="s">
        <v>1770</v>
      </c>
      <c r="C46" s="1" t="s">
        <v>69</v>
      </c>
      <c r="D46" s="1" t="s">
        <v>1706</v>
      </c>
      <c r="E46" s="1" t="s">
        <v>43</v>
      </c>
      <c r="F46" s="1" t="s">
        <v>71</v>
      </c>
      <c r="G46" s="1" t="s">
        <v>72</v>
      </c>
      <c r="H46" s="1" t="s">
        <v>46</v>
      </c>
      <c r="I46" s="1" t="s">
        <v>47</v>
      </c>
      <c r="J46" s="1" t="s">
        <v>48</v>
      </c>
      <c r="K46" s="1" t="s">
        <v>49</v>
      </c>
      <c r="L46" s="1" t="s">
        <v>124</v>
      </c>
      <c r="M46" s="1" t="s">
        <v>180</v>
      </c>
      <c r="N46" s="1" t="s">
        <v>1771</v>
      </c>
      <c r="O46" s="1" t="s">
        <v>1772</v>
      </c>
      <c r="P46" s="1" t="s">
        <v>1773</v>
      </c>
      <c r="Q46" s="1" t="s">
        <v>1774</v>
      </c>
      <c r="R46" s="1" t="s">
        <v>56</v>
      </c>
      <c r="S46" s="1" t="s">
        <v>56</v>
      </c>
      <c r="T46" s="1" t="s">
        <v>58</v>
      </c>
      <c r="U46" s="1" t="s">
        <v>56</v>
      </c>
      <c r="V46" s="1" t="s">
        <v>56</v>
      </c>
      <c r="W46" s="1" t="s">
        <v>56</v>
      </c>
      <c r="X46" s="1" t="s">
        <v>1775</v>
      </c>
      <c r="Y46" s="1" t="s">
        <v>56</v>
      </c>
      <c r="Z46" s="1" t="s">
        <v>57</v>
      </c>
      <c r="AA46" s="1" t="s">
        <v>56</v>
      </c>
      <c r="AB46" s="1" t="s">
        <v>56</v>
      </c>
      <c r="AC46" s="1" t="s">
        <v>56</v>
      </c>
      <c r="AD46" s="1" t="s">
        <v>58</v>
      </c>
      <c r="AE46" s="1" t="s">
        <v>1776</v>
      </c>
      <c r="AF46" s="1" t="s">
        <v>61</v>
      </c>
      <c r="AG46" s="1" t="s">
        <v>61</v>
      </c>
      <c r="AH46" s="1" t="s">
        <v>82</v>
      </c>
      <c r="AI46" s="1" t="s">
        <v>82</v>
      </c>
      <c r="AJ46" s="1" t="s">
        <v>1777</v>
      </c>
      <c r="AK46" s="1" t="s">
        <v>1778</v>
      </c>
      <c r="AL46" s="3">
        <v>14</v>
      </c>
      <c r="AM46" s="1" t="s">
        <v>1779</v>
      </c>
      <c r="AN46" s="3">
        <v>16</v>
      </c>
      <c r="AO46" s="1" t="s">
        <v>1780</v>
      </c>
      <c r="AP46" s="3">
        <v>8</v>
      </c>
      <c r="AQ46" s="1" t="s">
        <v>1781</v>
      </c>
      <c r="AR46" s="3">
        <v>18</v>
      </c>
      <c r="AS46" s="1" t="s">
        <v>1782</v>
      </c>
      <c r="AT46" s="1"/>
      <c r="AU46" s="1"/>
      <c r="AV46" s="1"/>
      <c r="AW46" s="1"/>
      <c r="AX46" s="1"/>
      <c r="AY46" s="1"/>
    </row>
    <row r="47" spans="1:51" ht="375.75" thickBot="1" x14ac:dyDescent="0.3">
      <c r="A47" t="s">
        <v>2760</v>
      </c>
      <c r="B47" s="1" t="s">
        <v>1783</v>
      </c>
      <c r="C47" s="1" t="s">
        <v>69</v>
      </c>
      <c r="D47" s="1" t="s">
        <v>70</v>
      </c>
      <c r="E47" s="1" t="s">
        <v>93</v>
      </c>
      <c r="F47" s="1" t="s">
        <v>528</v>
      </c>
      <c r="G47" s="1" t="s">
        <v>72</v>
      </c>
      <c r="H47" s="1" t="s">
        <v>46</v>
      </c>
      <c r="I47" s="1" t="s">
        <v>47</v>
      </c>
      <c r="J47" s="1" t="s">
        <v>191</v>
      </c>
      <c r="K47" s="1" t="s">
        <v>74</v>
      </c>
      <c r="L47" s="1" t="s">
        <v>75</v>
      </c>
      <c r="M47" s="1" t="s">
        <v>51</v>
      </c>
      <c r="N47" s="1" t="s">
        <v>1784</v>
      </c>
      <c r="O47" s="1" t="s">
        <v>1785</v>
      </c>
      <c r="P47" s="1" t="s">
        <v>970</v>
      </c>
      <c r="Q47" s="1" t="s">
        <v>1786</v>
      </c>
      <c r="R47" s="1" t="s">
        <v>57</v>
      </c>
      <c r="S47" s="1" t="s">
        <v>56</v>
      </c>
      <c r="T47" s="1" t="s">
        <v>56</v>
      </c>
      <c r="U47" s="1" t="s">
        <v>56</v>
      </c>
      <c r="V47" s="1" t="s">
        <v>57</v>
      </c>
      <c r="W47" s="1" t="s">
        <v>57</v>
      </c>
      <c r="X47" s="1" t="s">
        <v>1549</v>
      </c>
      <c r="Y47" s="1" t="s">
        <v>57</v>
      </c>
      <c r="Z47" s="1" t="s">
        <v>56</v>
      </c>
      <c r="AA47" s="1" t="s">
        <v>57</v>
      </c>
      <c r="AB47" s="1" t="s">
        <v>56</v>
      </c>
      <c r="AC47" s="1" t="s">
        <v>57</v>
      </c>
      <c r="AD47" s="1" t="s">
        <v>56</v>
      </c>
      <c r="AE47" s="1" t="s">
        <v>1549</v>
      </c>
      <c r="AF47" s="1" t="s">
        <v>61</v>
      </c>
      <c r="AG47" s="1" t="s">
        <v>61</v>
      </c>
      <c r="AH47" s="1" t="s">
        <v>82</v>
      </c>
      <c r="AI47" s="1" t="s">
        <v>61</v>
      </c>
      <c r="AJ47" s="1" t="s">
        <v>1787</v>
      </c>
      <c r="AK47" s="1" t="s">
        <v>85</v>
      </c>
      <c r="AL47" s="3">
        <v>14</v>
      </c>
      <c r="AM47" s="1" t="s">
        <v>1788</v>
      </c>
      <c r="AN47" s="3">
        <v>1</v>
      </c>
      <c r="AO47" s="1" t="s">
        <v>1789</v>
      </c>
      <c r="AP47" s="3">
        <v>1</v>
      </c>
      <c r="AQ47" s="1" t="s">
        <v>85</v>
      </c>
      <c r="AR47" s="3">
        <v>12</v>
      </c>
      <c r="AS47" s="1" t="s">
        <v>1790</v>
      </c>
      <c r="AT47" s="1"/>
      <c r="AU47" s="1"/>
      <c r="AV47" s="1"/>
      <c r="AW47" s="1"/>
      <c r="AX47" s="1"/>
      <c r="AY47" s="1"/>
    </row>
    <row r="48" spans="1:51" ht="409.6" thickBot="1" x14ac:dyDescent="0.3">
      <c r="A48" t="s">
        <v>2761</v>
      </c>
      <c r="B48" s="1" t="s">
        <v>1791</v>
      </c>
      <c r="C48" s="1" t="s">
        <v>137</v>
      </c>
      <c r="D48" s="1" t="s">
        <v>1792</v>
      </c>
      <c r="E48" s="1" t="s">
        <v>93</v>
      </c>
      <c r="F48" s="1" t="s">
        <v>219</v>
      </c>
      <c r="G48" s="1" t="s">
        <v>72</v>
      </c>
      <c r="H48" s="1" t="s">
        <v>165</v>
      </c>
      <c r="I48" s="1" t="s">
        <v>47</v>
      </c>
      <c r="J48" s="1" t="s">
        <v>48</v>
      </c>
      <c r="K48" s="1" t="s">
        <v>94</v>
      </c>
      <c r="L48" s="1" t="s">
        <v>50</v>
      </c>
      <c r="M48" s="1" t="s">
        <v>112</v>
      </c>
      <c r="N48" s="1" t="s">
        <v>1726</v>
      </c>
      <c r="O48" s="1" t="s">
        <v>1793</v>
      </c>
      <c r="P48" s="1" t="s">
        <v>1794</v>
      </c>
      <c r="Q48" s="1" t="s">
        <v>1728</v>
      </c>
      <c r="R48" s="1" t="s">
        <v>57</v>
      </c>
      <c r="S48" s="1" t="s">
        <v>101</v>
      </c>
      <c r="T48" s="1" t="s">
        <v>100</v>
      </c>
      <c r="U48" s="1" t="s">
        <v>100</v>
      </c>
      <c r="V48" s="1" t="s">
        <v>101</v>
      </c>
      <c r="W48" s="1" t="s">
        <v>100</v>
      </c>
      <c r="X48" s="1" t="s">
        <v>1730</v>
      </c>
      <c r="Y48" s="1" t="s">
        <v>57</v>
      </c>
      <c r="Z48" s="1" t="s">
        <v>101</v>
      </c>
      <c r="AA48" s="1" t="s">
        <v>101</v>
      </c>
      <c r="AB48" s="1" t="s">
        <v>101</v>
      </c>
      <c r="AC48" s="1" t="s">
        <v>100</v>
      </c>
      <c r="AD48" s="1" t="s">
        <v>100</v>
      </c>
      <c r="AE48" s="1" t="s">
        <v>1795</v>
      </c>
      <c r="AF48" s="1" t="s">
        <v>606</v>
      </c>
      <c r="AG48" s="1" t="s">
        <v>1465</v>
      </c>
      <c r="AH48" s="1" t="s">
        <v>605</v>
      </c>
      <c r="AI48" s="1" t="s">
        <v>605</v>
      </c>
      <c r="AJ48" s="1" t="s">
        <v>1796</v>
      </c>
      <c r="AK48" s="1" t="s">
        <v>1732</v>
      </c>
      <c r="AL48" s="3">
        <v>15</v>
      </c>
      <c r="AM48" s="3">
        <v>85</v>
      </c>
      <c r="AN48" s="3">
        <v>10</v>
      </c>
      <c r="AO48" s="3">
        <v>90</v>
      </c>
      <c r="AP48" s="3">
        <v>15</v>
      </c>
      <c r="AQ48" s="3">
        <v>85</v>
      </c>
      <c r="AR48" s="3">
        <v>10</v>
      </c>
      <c r="AS48" s="3">
        <v>90</v>
      </c>
      <c r="AT48" s="1"/>
      <c r="AU48" s="1"/>
      <c r="AV48" s="1"/>
      <c r="AW48" s="1"/>
      <c r="AX48" s="1"/>
      <c r="AY48" s="1"/>
    </row>
    <row r="49" spans="1:51" ht="75.75" thickBot="1" x14ac:dyDescent="0.3">
      <c r="A49" t="s">
        <v>2762</v>
      </c>
      <c r="B49" s="1" t="s">
        <v>1797</v>
      </c>
      <c r="C49" s="1" t="s">
        <v>69</v>
      </c>
      <c r="D49" s="1" t="s">
        <v>190</v>
      </c>
      <c r="E49" s="1" t="s">
        <v>93</v>
      </c>
      <c r="F49" s="1" t="s">
        <v>513</v>
      </c>
      <c r="G49" s="1" t="s">
        <v>72</v>
      </c>
      <c r="H49" s="1" t="s">
        <v>46</v>
      </c>
      <c r="I49" s="1" t="s">
        <v>46</v>
      </c>
      <c r="J49" s="1" t="s">
        <v>191</v>
      </c>
      <c r="K49" s="1" t="s">
        <v>74</v>
      </c>
      <c r="L49" s="1" t="s">
        <v>75</v>
      </c>
      <c r="M49" s="1" t="s">
        <v>51</v>
      </c>
      <c r="N49" s="1" t="s">
        <v>1798</v>
      </c>
      <c r="O49" s="1" t="s">
        <v>1799</v>
      </c>
      <c r="P49" s="1" t="s">
        <v>1800</v>
      </c>
      <c r="Q49" s="1" t="s">
        <v>1801</v>
      </c>
      <c r="R49" s="1" t="s">
        <v>58</v>
      </c>
      <c r="S49" s="1" t="s">
        <v>56</v>
      </c>
      <c r="T49" s="1" t="s">
        <v>58</v>
      </c>
      <c r="U49" s="1" t="s">
        <v>58</v>
      </c>
      <c r="V49" s="1" t="s">
        <v>58</v>
      </c>
      <c r="W49" s="1" t="s">
        <v>58</v>
      </c>
      <c r="X49" s="1" t="s">
        <v>1604</v>
      </c>
      <c r="Y49" s="1" t="s">
        <v>58</v>
      </c>
      <c r="Z49" s="1" t="s">
        <v>56</v>
      </c>
      <c r="AA49" s="1" t="s">
        <v>58</v>
      </c>
      <c r="AB49" s="1" t="s">
        <v>58</v>
      </c>
      <c r="AC49" s="1" t="s">
        <v>58</v>
      </c>
      <c r="AD49" s="1" t="s">
        <v>58</v>
      </c>
      <c r="AE49" s="1" t="s">
        <v>757</v>
      </c>
      <c r="AF49" s="1" t="s">
        <v>57</v>
      </c>
      <c r="AG49" s="1" t="s">
        <v>606</v>
      </c>
      <c r="AH49" s="1" t="s">
        <v>605</v>
      </c>
      <c r="AI49" s="1" t="s">
        <v>605</v>
      </c>
      <c r="AJ49" s="1" t="s">
        <v>64</v>
      </c>
      <c r="AK49" s="1" t="s">
        <v>1802</v>
      </c>
      <c r="AL49" s="3">
        <v>15</v>
      </c>
      <c r="AM49" s="3">
        <v>10010</v>
      </c>
      <c r="AN49" s="3">
        <v>10</v>
      </c>
      <c r="AO49" s="3">
        <v>10010</v>
      </c>
      <c r="AP49" s="3">
        <v>10</v>
      </c>
      <c r="AQ49" s="3">
        <v>10</v>
      </c>
      <c r="AR49" s="3">
        <v>10</v>
      </c>
      <c r="AS49" s="3">
        <v>10</v>
      </c>
      <c r="AT49" s="1"/>
      <c r="AU49" s="1"/>
      <c r="AV49" s="1"/>
      <c r="AW49" s="1"/>
      <c r="AX49" s="1"/>
      <c r="AY49" s="1"/>
    </row>
    <row r="50" spans="1:51" ht="165.75" thickBot="1" x14ac:dyDescent="0.3">
      <c r="A50" t="s">
        <v>2763</v>
      </c>
      <c r="B50" s="1" t="s">
        <v>1803</v>
      </c>
      <c r="C50" s="1" t="s">
        <v>91</v>
      </c>
      <c r="D50" s="1" t="s">
        <v>1804</v>
      </c>
      <c r="E50" s="1" t="s">
        <v>93</v>
      </c>
      <c r="F50" s="1" t="s">
        <v>219</v>
      </c>
      <c r="G50" s="1" t="s">
        <v>72</v>
      </c>
      <c r="H50" s="1" t="s">
        <v>46</v>
      </c>
      <c r="I50" s="1" t="s">
        <v>46</v>
      </c>
      <c r="J50" s="1" t="s">
        <v>191</v>
      </c>
      <c r="K50" s="1" t="s">
        <v>74</v>
      </c>
      <c r="L50" s="1" t="s">
        <v>75</v>
      </c>
      <c r="M50" s="1" t="s">
        <v>95</v>
      </c>
      <c r="N50" s="1" t="s">
        <v>1805</v>
      </c>
      <c r="O50" s="1" t="s">
        <v>1806</v>
      </c>
      <c r="P50" s="1" t="s">
        <v>1807</v>
      </c>
      <c r="Q50" s="1" t="s">
        <v>1808</v>
      </c>
      <c r="R50" s="1" t="s">
        <v>58</v>
      </c>
      <c r="S50" s="1" t="s">
        <v>56</v>
      </c>
      <c r="T50" s="1" t="s">
        <v>56</v>
      </c>
      <c r="U50" s="1" t="s">
        <v>58</v>
      </c>
      <c r="V50" s="1" t="s">
        <v>58</v>
      </c>
      <c r="W50" s="1" t="s">
        <v>58</v>
      </c>
      <c r="X50" s="1" t="s">
        <v>1809</v>
      </c>
      <c r="Y50" s="1" t="s">
        <v>58</v>
      </c>
      <c r="Z50" s="1" t="s">
        <v>56</v>
      </c>
      <c r="AA50" s="1" t="s">
        <v>58</v>
      </c>
      <c r="AB50" s="1" t="s">
        <v>56</v>
      </c>
      <c r="AC50" s="1" t="s">
        <v>58</v>
      </c>
      <c r="AD50" s="1" t="s">
        <v>56</v>
      </c>
      <c r="AE50" s="1" t="s">
        <v>1810</v>
      </c>
      <c r="AF50" s="1" t="s">
        <v>83</v>
      </c>
      <c r="AG50" s="1" t="s">
        <v>82</v>
      </c>
      <c r="AH50" s="1" t="s">
        <v>83</v>
      </c>
      <c r="AI50" s="1" t="s">
        <v>82</v>
      </c>
      <c r="AJ50" s="1" t="s">
        <v>1811</v>
      </c>
      <c r="AK50" s="1" t="s">
        <v>1812</v>
      </c>
      <c r="AL50" s="3">
        <v>20</v>
      </c>
      <c r="AM50" s="1" t="s">
        <v>1813</v>
      </c>
      <c r="AN50" s="3">
        <v>20</v>
      </c>
      <c r="AO50" s="1" t="s">
        <v>779</v>
      </c>
      <c r="AP50" s="3">
        <v>18</v>
      </c>
      <c r="AQ50" s="1" t="s">
        <v>1814</v>
      </c>
      <c r="AR50" s="3">
        <v>20</v>
      </c>
      <c r="AS50" s="1" t="s">
        <v>779</v>
      </c>
      <c r="AT50" s="1"/>
      <c r="AU50" s="1"/>
      <c r="AV50" s="1"/>
      <c r="AW50" s="1"/>
      <c r="AX50" s="1"/>
      <c r="AY50" s="1"/>
    </row>
    <row r="51" spans="1:51" ht="409.6" thickBot="1" x14ac:dyDescent="0.3">
      <c r="A51" t="s">
        <v>2764</v>
      </c>
      <c r="B51" s="1" t="s">
        <v>1815</v>
      </c>
      <c r="C51" s="1" t="s">
        <v>137</v>
      </c>
      <c r="D51" s="1" t="s">
        <v>1816</v>
      </c>
      <c r="E51" s="1" t="s">
        <v>43</v>
      </c>
      <c r="F51" s="1" t="s">
        <v>44</v>
      </c>
      <c r="G51" s="1" t="s">
        <v>72</v>
      </c>
      <c r="H51" s="1" t="s">
        <v>47</v>
      </c>
      <c r="I51" s="1" t="s">
        <v>47</v>
      </c>
      <c r="J51" s="1" t="s">
        <v>73</v>
      </c>
      <c r="K51" s="1" t="s">
        <v>49</v>
      </c>
      <c r="L51" s="1" t="s">
        <v>75</v>
      </c>
      <c r="M51" s="1" t="s">
        <v>95</v>
      </c>
      <c r="N51" s="1" t="s">
        <v>1726</v>
      </c>
      <c r="O51" s="1" t="s">
        <v>1726</v>
      </c>
      <c r="P51" s="1" t="s">
        <v>1726</v>
      </c>
      <c r="Q51" s="1" t="s">
        <v>1726</v>
      </c>
      <c r="R51" s="1" t="s">
        <v>56</v>
      </c>
      <c r="S51" s="1" t="s">
        <v>57</v>
      </c>
      <c r="T51" s="1" t="s">
        <v>56</v>
      </c>
      <c r="U51" s="1" t="s">
        <v>56</v>
      </c>
      <c r="V51" s="1" t="s">
        <v>57</v>
      </c>
      <c r="W51" s="1" t="s">
        <v>56</v>
      </c>
      <c r="X51" s="1" t="s">
        <v>1726</v>
      </c>
      <c r="Y51" s="1" t="s">
        <v>56</v>
      </c>
      <c r="Z51" s="1" t="s">
        <v>56</v>
      </c>
      <c r="AA51" s="1" t="s">
        <v>57</v>
      </c>
      <c r="AB51" s="1" t="s">
        <v>56</v>
      </c>
      <c r="AC51" s="1" t="s">
        <v>56</v>
      </c>
      <c r="AD51" s="1" t="s">
        <v>56</v>
      </c>
      <c r="AE51" s="1" t="s">
        <v>1726</v>
      </c>
      <c r="AF51" s="1" t="s">
        <v>57</v>
      </c>
      <c r="AG51" s="1" t="s">
        <v>61</v>
      </c>
      <c r="AH51" s="1" t="s">
        <v>82</v>
      </c>
      <c r="AI51" s="1" t="s">
        <v>82</v>
      </c>
      <c r="AJ51" s="1" t="s">
        <v>1726</v>
      </c>
      <c r="AK51" s="1" t="s">
        <v>1726</v>
      </c>
      <c r="AL51" s="3">
        <v>10</v>
      </c>
      <c r="AM51" s="3">
        <v>15</v>
      </c>
      <c r="AN51" s="3">
        <v>15</v>
      </c>
      <c r="AO51" s="3">
        <v>20</v>
      </c>
      <c r="AP51" s="3">
        <v>10</v>
      </c>
      <c r="AQ51" s="3">
        <v>10</v>
      </c>
      <c r="AR51" s="3">
        <v>10</v>
      </c>
      <c r="AS51" s="3">
        <v>10</v>
      </c>
      <c r="AT51" s="1"/>
      <c r="AU51" s="1"/>
      <c r="AV51" s="1"/>
      <c r="AW51" s="1"/>
      <c r="AX51" s="1"/>
      <c r="AY51" s="1"/>
    </row>
    <row r="52" spans="1:51" ht="409.6" thickBot="1" x14ac:dyDescent="0.3">
      <c r="A52" t="s">
        <v>2765</v>
      </c>
      <c r="B52" s="1" t="s">
        <v>1817</v>
      </c>
      <c r="C52" s="1" t="s">
        <v>69</v>
      </c>
      <c r="D52" s="1" t="s">
        <v>430</v>
      </c>
      <c r="E52" s="1" t="s">
        <v>93</v>
      </c>
      <c r="F52" s="1" t="s">
        <v>44</v>
      </c>
      <c r="G52" s="1" t="s">
        <v>72</v>
      </c>
      <c r="H52" s="1" t="s">
        <v>46</v>
      </c>
      <c r="I52" s="1" t="s">
        <v>46</v>
      </c>
      <c r="J52" s="1" t="s">
        <v>73</v>
      </c>
      <c r="K52" s="1" t="s">
        <v>74</v>
      </c>
      <c r="L52" s="1" t="s">
        <v>75</v>
      </c>
      <c r="M52" s="1" t="s">
        <v>95</v>
      </c>
      <c r="N52" s="1" t="s">
        <v>1818</v>
      </c>
      <c r="O52" s="1" t="s">
        <v>1819</v>
      </c>
      <c r="P52" s="1" t="s">
        <v>1820</v>
      </c>
      <c r="Q52" s="1" t="s">
        <v>1821</v>
      </c>
      <c r="R52" s="1" t="s">
        <v>56</v>
      </c>
      <c r="S52" s="1" t="s">
        <v>58</v>
      </c>
      <c r="T52" s="1" t="s">
        <v>56</v>
      </c>
      <c r="U52" s="1" t="s">
        <v>58</v>
      </c>
      <c r="V52" s="1" t="s">
        <v>56</v>
      </c>
      <c r="W52" s="1" t="s">
        <v>56</v>
      </c>
      <c r="X52" s="1" t="s">
        <v>1483</v>
      </c>
      <c r="Y52" s="1" t="s">
        <v>56</v>
      </c>
      <c r="Z52" s="1" t="s">
        <v>58</v>
      </c>
      <c r="AA52" s="1" t="s">
        <v>58</v>
      </c>
      <c r="AB52" s="1" t="s">
        <v>56</v>
      </c>
      <c r="AC52" s="1" t="s">
        <v>56</v>
      </c>
      <c r="AD52" s="1" t="s">
        <v>58</v>
      </c>
      <c r="AE52" s="1" t="s">
        <v>1483</v>
      </c>
      <c r="AF52" s="1" t="s">
        <v>61</v>
      </c>
      <c r="AG52" s="1" t="s">
        <v>82</v>
      </c>
      <c r="AH52" s="1" t="s">
        <v>83</v>
      </c>
      <c r="AI52" s="1" t="s">
        <v>82</v>
      </c>
      <c r="AJ52" s="1" t="s">
        <v>1822</v>
      </c>
      <c r="AK52" s="1" t="s">
        <v>63</v>
      </c>
      <c r="AL52" s="3">
        <v>10</v>
      </c>
      <c r="AM52" s="3">
        <v>15</v>
      </c>
      <c r="AN52" s="3">
        <v>15</v>
      </c>
      <c r="AO52" s="1" t="s">
        <v>64</v>
      </c>
      <c r="AP52" s="3">
        <v>15</v>
      </c>
      <c r="AQ52" s="3">
        <v>15</v>
      </c>
      <c r="AR52" s="3">
        <v>12</v>
      </c>
      <c r="AS52" s="3">
        <v>10</v>
      </c>
      <c r="AT52" s="1"/>
      <c r="AU52" s="1"/>
      <c r="AV52" s="1"/>
      <c r="AW52" s="1"/>
      <c r="AX52" s="1"/>
      <c r="AY52" s="1"/>
    </row>
    <row r="53" spans="1:51" ht="409.6" thickBot="1" x14ac:dyDescent="0.3">
      <c r="A53" t="s">
        <v>2766</v>
      </c>
      <c r="B53" s="1" t="s">
        <v>1823</v>
      </c>
      <c r="C53" s="1" t="s">
        <v>122</v>
      </c>
      <c r="D53" s="1" t="s">
        <v>1619</v>
      </c>
      <c r="E53" s="1" t="s">
        <v>93</v>
      </c>
      <c r="F53" s="1" t="s">
        <v>44</v>
      </c>
      <c r="G53" s="1" t="s">
        <v>72</v>
      </c>
      <c r="H53" s="1" t="s">
        <v>165</v>
      </c>
      <c r="I53" s="1" t="s">
        <v>47</v>
      </c>
      <c r="J53" s="1" t="s">
        <v>73</v>
      </c>
      <c r="K53" s="1" t="s">
        <v>94</v>
      </c>
      <c r="L53" s="1" t="s">
        <v>124</v>
      </c>
      <c r="M53" s="1" t="s">
        <v>95</v>
      </c>
      <c r="N53" s="1" t="s">
        <v>1824</v>
      </c>
      <c r="O53" s="1" t="s">
        <v>1825</v>
      </c>
      <c r="P53" s="1" t="s">
        <v>1826</v>
      </c>
      <c r="Q53" s="1" t="s">
        <v>1827</v>
      </c>
      <c r="R53" s="1" t="s">
        <v>58</v>
      </c>
      <c r="S53" s="1" t="s">
        <v>56</v>
      </c>
      <c r="T53" s="1" t="s">
        <v>58</v>
      </c>
      <c r="U53" s="1" t="s">
        <v>56</v>
      </c>
      <c r="V53" s="1" t="s">
        <v>58</v>
      </c>
      <c r="W53" s="1" t="s">
        <v>56</v>
      </c>
      <c r="X53" s="1" t="s">
        <v>1828</v>
      </c>
      <c r="Y53" s="1" t="s">
        <v>58</v>
      </c>
      <c r="Z53" s="1" t="s">
        <v>56</v>
      </c>
      <c r="AA53" s="1" t="s">
        <v>58</v>
      </c>
      <c r="AB53" s="1" t="s">
        <v>56</v>
      </c>
      <c r="AC53" s="1" t="s">
        <v>58</v>
      </c>
      <c r="AD53" s="1" t="s">
        <v>56</v>
      </c>
      <c r="AE53" s="1" t="s">
        <v>1829</v>
      </c>
      <c r="AF53" s="1" t="s">
        <v>83</v>
      </c>
      <c r="AG53" s="1" t="s">
        <v>82</v>
      </c>
      <c r="AH53" s="1" t="s">
        <v>83</v>
      </c>
      <c r="AI53" s="1" t="s">
        <v>82</v>
      </c>
      <c r="AJ53" s="1" t="s">
        <v>1830</v>
      </c>
      <c r="AK53" s="1" t="s">
        <v>1831</v>
      </c>
      <c r="AL53" s="3">
        <v>19</v>
      </c>
      <c r="AM53" s="1" t="s">
        <v>667</v>
      </c>
      <c r="AN53" s="3">
        <v>19</v>
      </c>
      <c r="AO53" s="1" t="s">
        <v>1832</v>
      </c>
      <c r="AP53" s="3">
        <v>17</v>
      </c>
      <c r="AQ53" s="1" t="s">
        <v>667</v>
      </c>
      <c r="AR53" s="3">
        <v>20</v>
      </c>
      <c r="AS53" s="1" t="s">
        <v>1833</v>
      </c>
      <c r="AT53" s="1"/>
      <c r="AU53" s="1"/>
      <c r="AV53" s="1"/>
      <c r="AW53" s="1"/>
      <c r="AX53" s="1"/>
      <c r="AY53" s="1"/>
    </row>
    <row r="54" spans="1:51" ht="409.6" thickBot="1" x14ac:dyDescent="0.3">
      <c r="A54" t="s">
        <v>2767</v>
      </c>
      <c r="B54" s="1" t="s">
        <v>1834</v>
      </c>
      <c r="C54" s="1" t="s">
        <v>91</v>
      </c>
      <c r="D54" s="1" t="s">
        <v>179</v>
      </c>
      <c r="E54" s="1" t="s">
        <v>43</v>
      </c>
      <c r="F54" s="1" t="s">
        <v>44</v>
      </c>
      <c r="G54" s="1" t="s">
        <v>72</v>
      </c>
      <c r="H54" s="1" t="s">
        <v>165</v>
      </c>
      <c r="I54" s="1" t="s">
        <v>47</v>
      </c>
      <c r="J54" s="1" t="s">
        <v>73</v>
      </c>
      <c r="K54" s="1" t="s">
        <v>49</v>
      </c>
      <c r="L54" s="1" t="s">
        <v>75</v>
      </c>
      <c r="M54" s="1" t="s">
        <v>112</v>
      </c>
      <c r="N54" s="1" t="s">
        <v>1835</v>
      </c>
      <c r="O54" s="1" t="s">
        <v>1836</v>
      </c>
      <c r="P54" s="1" t="s">
        <v>1837</v>
      </c>
      <c r="Q54" s="1" t="s">
        <v>1838</v>
      </c>
      <c r="R54" s="1" t="s">
        <v>56</v>
      </c>
      <c r="S54" s="1" t="s">
        <v>56</v>
      </c>
      <c r="T54" s="1" t="s">
        <v>57</v>
      </c>
      <c r="U54" s="1" t="s">
        <v>56</v>
      </c>
      <c r="V54" s="1" t="s">
        <v>57</v>
      </c>
      <c r="W54" s="1" t="s">
        <v>56</v>
      </c>
      <c r="X54" s="1" t="s">
        <v>1839</v>
      </c>
      <c r="Y54" s="1" t="s">
        <v>56</v>
      </c>
      <c r="Z54" s="1" t="s">
        <v>57</v>
      </c>
      <c r="AA54" s="1" t="s">
        <v>56</v>
      </c>
      <c r="AB54" s="1" t="s">
        <v>57</v>
      </c>
      <c r="AC54" s="1" t="s">
        <v>56</v>
      </c>
      <c r="AD54" s="1" t="s">
        <v>57</v>
      </c>
      <c r="AE54" s="1" t="s">
        <v>1840</v>
      </c>
      <c r="AF54" s="1" t="s">
        <v>605</v>
      </c>
      <c r="AG54" s="1" t="s">
        <v>606</v>
      </c>
      <c r="AH54" s="1" t="s">
        <v>57</v>
      </c>
      <c r="AI54" s="1" t="s">
        <v>606</v>
      </c>
      <c r="AJ54" s="1" t="s">
        <v>1655</v>
      </c>
      <c r="AK54" s="1" t="s">
        <v>1841</v>
      </c>
      <c r="AL54" s="3">
        <v>17</v>
      </c>
      <c r="AM54" s="1" t="s">
        <v>1657</v>
      </c>
      <c r="AN54" s="3">
        <v>17</v>
      </c>
      <c r="AO54" s="1" t="s">
        <v>1842</v>
      </c>
      <c r="AP54" s="3">
        <v>7</v>
      </c>
      <c r="AQ54" s="1" t="s">
        <v>1843</v>
      </c>
      <c r="AR54" s="3">
        <v>13</v>
      </c>
      <c r="AS54" s="1" t="s">
        <v>1844</v>
      </c>
      <c r="AT54" s="1"/>
      <c r="AU54" s="1"/>
      <c r="AV54" s="1"/>
      <c r="AW54" s="1"/>
      <c r="AX54" s="1"/>
      <c r="AY54" s="1"/>
    </row>
    <row r="55" spans="1:51" ht="409.6" thickBot="1" x14ac:dyDescent="0.3">
      <c r="A55" t="s">
        <v>2768</v>
      </c>
      <c r="B55" s="1" t="s">
        <v>1845</v>
      </c>
      <c r="C55" s="1" t="s">
        <v>137</v>
      </c>
      <c r="D55" s="1" t="s">
        <v>1846</v>
      </c>
      <c r="E55" s="1" t="s">
        <v>43</v>
      </c>
      <c r="F55" s="1" t="s">
        <v>219</v>
      </c>
      <c r="G55" s="1" t="s">
        <v>72</v>
      </c>
      <c r="H55" s="1" t="s">
        <v>46</v>
      </c>
      <c r="I55" s="1" t="s">
        <v>46</v>
      </c>
      <c r="J55" s="1" t="s">
        <v>191</v>
      </c>
      <c r="K55" s="1" t="s">
        <v>204</v>
      </c>
      <c r="L55" s="1" t="s">
        <v>75</v>
      </c>
      <c r="M55" s="1" t="s">
        <v>585</v>
      </c>
      <c r="N55" s="1" t="s">
        <v>1847</v>
      </c>
      <c r="O55" s="1" t="s">
        <v>1848</v>
      </c>
      <c r="P55" s="1" t="s">
        <v>1849</v>
      </c>
      <c r="Q55" s="1" t="s">
        <v>1850</v>
      </c>
      <c r="R55" s="1" t="s">
        <v>56</v>
      </c>
      <c r="S55" s="1" t="s">
        <v>58</v>
      </c>
      <c r="T55" s="1" t="s">
        <v>56</v>
      </c>
      <c r="U55" s="1" t="s">
        <v>58</v>
      </c>
      <c r="V55" s="1" t="s">
        <v>57</v>
      </c>
      <c r="W55" s="1" t="s">
        <v>56</v>
      </c>
      <c r="X55" s="1" t="s">
        <v>1851</v>
      </c>
      <c r="Y55" s="1" t="s">
        <v>56</v>
      </c>
      <c r="Z55" s="1" t="s">
        <v>58</v>
      </c>
      <c r="AA55" s="1" t="s">
        <v>56</v>
      </c>
      <c r="AB55" s="1" t="s">
        <v>57</v>
      </c>
      <c r="AC55" s="1" t="s">
        <v>58</v>
      </c>
      <c r="AD55" s="1" t="s">
        <v>56</v>
      </c>
      <c r="AE55" s="1" t="s">
        <v>1852</v>
      </c>
      <c r="AF55" s="1" t="s">
        <v>605</v>
      </c>
      <c r="AG55" s="1" t="s">
        <v>1465</v>
      </c>
      <c r="AH55" s="1" t="s">
        <v>606</v>
      </c>
      <c r="AI55" s="1" t="s">
        <v>605</v>
      </c>
      <c r="AJ55" s="1" t="s">
        <v>1853</v>
      </c>
      <c r="AK55" s="1" t="s">
        <v>1854</v>
      </c>
      <c r="AL55" s="3">
        <v>17</v>
      </c>
      <c r="AM55" s="1" t="s">
        <v>1855</v>
      </c>
      <c r="AN55" s="3">
        <v>15</v>
      </c>
      <c r="AO55" s="1" t="s">
        <v>1856</v>
      </c>
      <c r="AP55" s="3">
        <v>15</v>
      </c>
      <c r="AQ55" s="1" t="s">
        <v>1857</v>
      </c>
      <c r="AR55" s="3">
        <v>16</v>
      </c>
      <c r="AS55" s="1" t="s">
        <v>1858</v>
      </c>
      <c r="AT55" s="1"/>
      <c r="AU55" s="1"/>
      <c r="AV55" s="1"/>
      <c r="AW55" s="1"/>
      <c r="AX55" s="1"/>
      <c r="AY55" s="1"/>
    </row>
    <row r="56" spans="1:51" ht="409.6" thickBot="1" x14ac:dyDescent="0.3">
      <c r="A56" t="s">
        <v>2769</v>
      </c>
      <c r="B56" s="1" t="s">
        <v>1859</v>
      </c>
      <c r="C56" s="1" t="s">
        <v>69</v>
      </c>
      <c r="D56" s="1" t="s">
        <v>1860</v>
      </c>
      <c r="E56" s="1" t="s">
        <v>43</v>
      </c>
      <c r="F56" s="1" t="s">
        <v>71</v>
      </c>
      <c r="G56" s="1" t="s">
        <v>72</v>
      </c>
      <c r="H56" s="1" t="s">
        <v>46</v>
      </c>
      <c r="I56" s="1" t="s">
        <v>47</v>
      </c>
      <c r="J56" s="1" t="s">
        <v>73</v>
      </c>
      <c r="K56" s="1" t="s">
        <v>74</v>
      </c>
      <c r="L56" s="1" t="s">
        <v>75</v>
      </c>
      <c r="M56" s="1" t="s">
        <v>51</v>
      </c>
      <c r="N56" s="1" t="s">
        <v>1861</v>
      </c>
      <c r="O56" s="1" t="s">
        <v>1862</v>
      </c>
      <c r="P56" s="1" t="s">
        <v>1863</v>
      </c>
      <c r="Q56" s="1" t="s">
        <v>1864</v>
      </c>
      <c r="R56" s="1" t="s">
        <v>57</v>
      </c>
      <c r="S56" s="1" t="s">
        <v>56</v>
      </c>
      <c r="T56" s="1" t="s">
        <v>57</v>
      </c>
      <c r="U56" s="1" t="s">
        <v>57</v>
      </c>
      <c r="V56" s="1" t="s">
        <v>100</v>
      </c>
      <c r="W56" s="1" t="s">
        <v>56</v>
      </c>
      <c r="X56" s="1" t="s">
        <v>1865</v>
      </c>
      <c r="Y56" s="1" t="s">
        <v>57</v>
      </c>
      <c r="Z56" s="1" t="s">
        <v>56</v>
      </c>
      <c r="AA56" s="1" t="s">
        <v>56</v>
      </c>
      <c r="AB56" s="1" t="s">
        <v>57</v>
      </c>
      <c r="AC56" s="1" t="s">
        <v>56</v>
      </c>
      <c r="AD56" s="1" t="s">
        <v>57</v>
      </c>
      <c r="AE56" s="1" t="s">
        <v>1866</v>
      </c>
      <c r="AF56" s="1" t="s">
        <v>61</v>
      </c>
      <c r="AG56" s="1" t="s">
        <v>57</v>
      </c>
      <c r="AH56" s="1" t="s">
        <v>606</v>
      </c>
      <c r="AI56" s="1" t="s">
        <v>605</v>
      </c>
      <c r="AJ56" s="1" t="s">
        <v>1867</v>
      </c>
      <c r="AK56" s="1" t="s">
        <v>301</v>
      </c>
      <c r="AL56" s="3">
        <v>10</v>
      </c>
      <c r="AM56" s="1" t="s">
        <v>1868</v>
      </c>
      <c r="AN56" s="3">
        <v>15</v>
      </c>
      <c r="AO56" s="1" t="s">
        <v>1869</v>
      </c>
      <c r="AP56" s="3">
        <v>16</v>
      </c>
      <c r="AQ56" s="1" t="s">
        <v>1870</v>
      </c>
      <c r="AR56" s="3">
        <v>17</v>
      </c>
      <c r="AS56" s="1" t="s">
        <v>1539</v>
      </c>
      <c r="AT56" s="1"/>
      <c r="AU56" s="1"/>
      <c r="AV56" s="1"/>
      <c r="AW56" s="1"/>
      <c r="AX56" s="1"/>
      <c r="AY56" s="1"/>
    </row>
    <row r="57" spans="1:51" ht="60.75" thickBot="1" x14ac:dyDescent="0.3">
      <c r="A57" t="s">
        <v>2770</v>
      </c>
      <c r="B57" s="1" t="s">
        <v>1871</v>
      </c>
      <c r="C57" s="1" t="s">
        <v>91</v>
      </c>
      <c r="D57" s="1" t="s">
        <v>1872</v>
      </c>
      <c r="E57" s="1" t="s">
        <v>43</v>
      </c>
      <c r="F57" s="1" t="s">
        <v>44</v>
      </c>
      <c r="G57" s="1" t="s">
        <v>72</v>
      </c>
      <c r="H57" s="1" t="s">
        <v>165</v>
      </c>
      <c r="I57" s="1" t="s">
        <v>165</v>
      </c>
      <c r="J57" s="1" t="s">
        <v>48</v>
      </c>
      <c r="K57" s="1" t="s">
        <v>49</v>
      </c>
      <c r="L57" s="1" t="s">
        <v>124</v>
      </c>
      <c r="M57" s="1" t="s">
        <v>95</v>
      </c>
      <c r="N57" s="1" t="s">
        <v>757</v>
      </c>
      <c r="O57" s="1" t="s">
        <v>1176</v>
      </c>
      <c r="P57" s="1" t="s">
        <v>1604</v>
      </c>
      <c r="Q57" s="1" t="s">
        <v>1603</v>
      </c>
      <c r="R57" s="1" t="s">
        <v>57</v>
      </c>
      <c r="S57" s="1" t="s">
        <v>57</v>
      </c>
      <c r="T57" s="1" t="s">
        <v>57</v>
      </c>
      <c r="U57" s="1" t="s">
        <v>57</v>
      </c>
      <c r="V57" s="1" t="s">
        <v>57</v>
      </c>
      <c r="W57" s="1" t="s">
        <v>57</v>
      </c>
      <c r="X57" s="1" t="s">
        <v>1604</v>
      </c>
      <c r="Y57" s="1" t="s">
        <v>57</v>
      </c>
      <c r="Z57" s="1" t="s">
        <v>57</v>
      </c>
      <c r="AA57" s="1" t="s">
        <v>57</v>
      </c>
      <c r="AB57" s="1" t="s">
        <v>57</v>
      </c>
      <c r="AC57" s="1" t="s">
        <v>57</v>
      </c>
      <c r="AD57" s="1" t="s">
        <v>57</v>
      </c>
      <c r="AE57" s="1" t="s">
        <v>757</v>
      </c>
      <c r="AF57" s="1" t="s">
        <v>57</v>
      </c>
      <c r="AG57" s="1" t="s">
        <v>57</v>
      </c>
      <c r="AH57" s="1" t="s">
        <v>57</v>
      </c>
      <c r="AI57" s="1" t="s">
        <v>57</v>
      </c>
      <c r="AJ57" s="1" t="s">
        <v>631</v>
      </c>
      <c r="AK57" s="1" t="s">
        <v>631</v>
      </c>
      <c r="AL57" s="3">
        <v>5</v>
      </c>
      <c r="AM57" s="1" t="s">
        <v>631</v>
      </c>
      <c r="AN57" s="3">
        <v>5</v>
      </c>
      <c r="AO57" s="1" t="s">
        <v>631</v>
      </c>
      <c r="AP57" s="3">
        <v>5</v>
      </c>
      <c r="AQ57" s="1" t="s">
        <v>631</v>
      </c>
      <c r="AR57" s="3">
        <v>5</v>
      </c>
      <c r="AS57" s="1" t="s">
        <v>631</v>
      </c>
      <c r="AT57" s="1"/>
      <c r="AU57" s="1"/>
      <c r="AV57" s="1"/>
      <c r="AW57" s="1"/>
      <c r="AX57" s="1"/>
      <c r="AY57" s="1"/>
    </row>
    <row r="58" spans="1:51" ht="409.6" thickBot="1" x14ac:dyDescent="0.3">
      <c r="A58" t="s">
        <v>2771</v>
      </c>
      <c r="B58" s="1" t="s">
        <v>1873</v>
      </c>
      <c r="C58" s="1" t="s">
        <v>137</v>
      </c>
      <c r="D58" s="1" t="s">
        <v>1619</v>
      </c>
      <c r="E58" s="1" t="s">
        <v>93</v>
      </c>
      <c r="F58" s="1" t="s">
        <v>219</v>
      </c>
      <c r="G58" s="1" t="s">
        <v>72</v>
      </c>
      <c r="H58" s="1" t="s">
        <v>46</v>
      </c>
      <c r="I58" s="1" t="s">
        <v>46</v>
      </c>
      <c r="J58" s="1" t="s">
        <v>48</v>
      </c>
      <c r="K58" s="1" t="s">
        <v>74</v>
      </c>
      <c r="L58" s="1" t="s">
        <v>124</v>
      </c>
      <c r="M58" s="1" t="s">
        <v>51</v>
      </c>
      <c r="N58" s="1" t="s">
        <v>1874</v>
      </c>
      <c r="O58" s="1" t="s">
        <v>1875</v>
      </c>
      <c r="P58" s="1" t="s">
        <v>1876</v>
      </c>
      <c r="Q58" s="1" t="s">
        <v>1877</v>
      </c>
      <c r="R58" s="1" t="s">
        <v>58</v>
      </c>
      <c r="S58" s="1" t="s">
        <v>56</v>
      </c>
      <c r="T58" s="1" t="s">
        <v>58</v>
      </c>
      <c r="U58" s="1" t="s">
        <v>58</v>
      </c>
      <c r="V58" s="1" t="s">
        <v>58</v>
      </c>
      <c r="W58" s="1" t="s">
        <v>56</v>
      </c>
      <c r="X58" s="1" t="s">
        <v>1878</v>
      </c>
      <c r="Y58" s="1" t="s">
        <v>56</v>
      </c>
      <c r="Z58" s="1" t="s">
        <v>58</v>
      </c>
      <c r="AA58" s="1" t="s">
        <v>58</v>
      </c>
      <c r="AB58" s="1" t="s">
        <v>58</v>
      </c>
      <c r="AC58" s="1" t="s">
        <v>58</v>
      </c>
      <c r="AD58" s="1" t="s">
        <v>58</v>
      </c>
      <c r="AE58" s="1" t="s">
        <v>1879</v>
      </c>
      <c r="AF58" s="1" t="s">
        <v>82</v>
      </c>
      <c r="AG58" s="1" t="s">
        <v>83</v>
      </c>
      <c r="AH58" s="1" t="s">
        <v>82</v>
      </c>
      <c r="AI58" s="1" t="s">
        <v>82</v>
      </c>
      <c r="AJ58" s="1" t="s">
        <v>1880</v>
      </c>
      <c r="AK58" s="1" t="s">
        <v>1881</v>
      </c>
      <c r="AL58" s="3">
        <v>10</v>
      </c>
      <c r="AM58" s="1" t="s">
        <v>1882</v>
      </c>
      <c r="AN58" s="3">
        <v>7</v>
      </c>
      <c r="AO58" s="1" t="s">
        <v>1883</v>
      </c>
      <c r="AP58" s="3">
        <v>1</v>
      </c>
      <c r="AQ58" s="1" t="s">
        <v>1884</v>
      </c>
      <c r="AR58" s="3">
        <v>15</v>
      </c>
      <c r="AS58" s="1" t="s">
        <v>1885</v>
      </c>
      <c r="AT58" s="1"/>
      <c r="AU58" s="1"/>
      <c r="AV58" s="1"/>
      <c r="AW58" s="1"/>
      <c r="AX58" s="1"/>
      <c r="AY58" s="1"/>
    </row>
    <row r="59" spans="1:51" ht="360.75" thickBot="1" x14ac:dyDescent="0.3">
      <c r="A59" t="s">
        <v>2772</v>
      </c>
      <c r="B59" s="1" t="s">
        <v>1886</v>
      </c>
      <c r="C59" s="1" t="s">
        <v>122</v>
      </c>
      <c r="D59" s="1" t="s">
        <v>1887</v>
      </c>
      <c r="E59" s="1" t="s">
        <v>43</v>
      </c>
      <c r="F59" s="1" t="s">
        <v>1339</v>
      </c>
      <c r="G59" s="1" t="s">
        <v>72</v>
      </c>
      <c r="H59" s="1" t="s">
        <v>46</v>
      </c>
      <c r="I59" s="1" t="s">
        <v>46</v>
      </c>
      <c r="J59" s="1" t="s">
        <v>73</v>
      </c>
      <c r="K59" s="1" t="s">
        <v>74</v>
      </c>
      <c r="L59" s="1" t="s">
        <v>75</v>
      </c>
      <c r="M59" s="1" t="s">
        <v>585</v>
      </c>
      <c r="N59" s="1" t="s">
        <v>1888</v>
      </c>
      <c r="O59" s="1" t="s">
        <v>1889</v>
      </c>
      <c r="P59" s="1" t="s">
        <v>1890</v>
      </c>
      <c r="Q59" s="1" t="s">
        <v>1891</v>
      </c>
      <c r="R59" s="1" t="s">
        <v>56</v>
      </c>
      <c r="S59" s="1" t="s">
        <v>58</v>
      </c>
      <c r="T59" s="1" t="s">
        <v>56</v>
      </c>
      <c r="U59" s="1" t="s">
        <v>58</v>
      </c>
      <c r="V59" s="1" t="s">
        <v>56</v>
      </c>
      <c r="W59" s="1" t="s">
        <v>56</v>
      </c>
      <c r="X59" s="1" t="s">
        <v>1892</v>
      </c>
      <c r="Y59" s="1" t="s">
        <v>58</v>
      </c>
      <c r="Z59" s="1" t="s">
        <v>56</v>
      </c>
      <c r="AA59" s="1" t="s">
        <v>58</v>
      </c>
      <c r="AB59" s="1" t="s">
        <v>56</v>
      </c>
      <c r="AC59" s="1" t="s">
        <v>58</v>
      </c>
      <c r="AD59" s="1" t="s">
        <v>56</v>
      </c>
      <c r="AE59" s="1" t="s">
        <v>1893</v>
      </c>
      <c r="AF59" s="1" t="s">
        <v>83</v>
      </c>
      <c r="AG59" s="1" t="s">
        <v>61</v>
      </c>
      <c r="AH59" s="1" t="s">
        <v>82</v>
      </c>
      <c r="AI59" s="1" t="s">
        <v>82</v>
      </c>
      <c r="AJ59" s="1" t="s">
        <v>1894</v>
      </c>
      <c r="AK59" s="1" t="s">
        <v>1895</v>
      </c>
      <c r="AL59" s="3">
        <v>10</v>
      </c>
      <c r="AM59" s="1" t="s">
        <v>1896</v>
      </c>
      <c r="AN59" s="3">
        <v>8</v>
      </c>
      <c r="AO59" s="1" t="s">
        <v>1897</v>
      </c>
      <c r="AP59" s="3">
        <v>3</v>
      </c>
      <c r="AQ59" s="1" t="s">
        <v>1898</v>
      </c>
      <c r="AR59" s="3">
        <v>18</v>
      </c>
      <c r="AS59" s="1" t="s">
        <v>1899</v>
      </c>
      <c r="AT59" s="1"/>
      <c r="AU59" s="1"/>
      <c r="AV59" s="1"/>
      <c r="AW59" s="1"/>
      <c r="AX59" s="1"/>
      <c r="AY59" s="1"/>
    </row>
    <row r="60" spans="1:51" ht="409.6" thickBot="1" x14ac:dyDescent="0.3">
      <c r="A60" t="s">
        <v>2773</v>
      </c>
      <c r="B60" s="1" t="s">
        <v>1900</v>
      </c>
      <c r="C60" s="1" t="s">
        <v>69</v>
      </c>
      <c r="D60" s="1" t="s">
        <v>1901</v>
      </c>
      <c r="E60" s="1" t="s">
        <v>93</v>
      </c>
      <c r="F60" s="1" t="s">
        <v>44</v>
      </c>
      <c r="G60" s="1" t="s">
        <v>72</v>
      </c>
      <c r="H60" s="1" t="s">
        <v>46</v>
      </c>
      <c r="I60" s="1" t="s">
        <v>46</v>
      </c>
      <c r="J60" s="1" t="s">
        <v>73</v>
      </c>
      <c r="K60" s="1" t="s">
        <v>74</v>
      </c>
      <c r="L60" s="1" t="s">
        <v>458</v>
      </c>
      <c r="M60" s="1" t="s">
        <v>51</v>
      </c>
      <c r="N60" s="1" t="s">
        <v>1902</v>
      </c>
      <c r="O60" s="1" t="s">
        <v>1903</v>
      </c>
      <c r="P60" s="1" t="s">
        <v>1904</v>
      </c>
      <c r="Q60" s="1" t="s">
        <v>1905</v>
      </c>
      <c r="R60" s="1" t="s">
        <v>56</v>
      </c>
      <c r="S60" s="1" t="s">
        <v>58</v>
      </c>
      <c r="T60" s="1" t="s">
        <v>56</v>
      </c>
      <c r="U60" s="1" t="s">
        <v>56</v>
      </c>
      <c r="V60" s="1" t="s">
        <v>58</v>
      </c>
      <c r="W60" s="1" t="s">
        <v>58</v>
      </c>
      <c r="X60" s="1" t="s">
        <v>1483</v>
      </c>
      <c r="Y60" s="1" t="s">
        <v>56</v>
      </c>
      <c r="Z60" s="1" t="s">
        <v>58</v>
      </c>
      <c r="AA60" s="1" t="s">
        <v>58</v>
      </c>
      <c r="AB60" s="1" t="s">
        <v>56</v>
      </c>
      <c r="AC60" s="1" t="s">
        <v>58</v>
      </c>
      <c r="AD60" s="1" t="s">
        <v>58</v>
      </c>
      <c r="AE60" s="1" t="s">
        <v>1906</v>
      </c>
      <c r="AF60" s="1" t="s">
        <v>83</v>
      </c>
      <c r="AG60" s="1" t="s">
        <v>83</v>
      </c>
      <c r="AH60" s="1" t="s">
        <v>82</v>
      </c>
      <c r="AI60" s="1" t="s">
        <v>83</v>
      </c>
      <c r="AJ60" s="1" t="s">
        <v>1907</v>
      </c>
      <c r="AK60" s="1" t="s">
        <v>1908</v>
      </c>
      <c r="AL60" s="3">
        <v>15</v>
      </c>
      <c r="AM60" s="1" t="s">
        <v>779</v>
      </c>
      <c r="AN60" s="3">
        <v>12</v>
      </c>
      <c r="AO60" s="1" t="s">
        <v>779</v>
      </c>
      <c r="AP60" s="3">
        <v>13</v>
      </c>
      <c r="AQ60" s="1" t="s">
        <v>1909</v>
      </c>
      <c r="AR60" s="3">
        <v>18</v>
      </c>
      <c r="AS60" s="1" t="s">
        <v>1601</v>
      </c>
      <c r="AT60" s="1"/>
      <c r="AU60" s="1"/>
      <c r="AV60" s="1"/>
      <c r="AW60" s="1"/>
      <c r="AX60" s="1"/>
      <c r="AY60" s="1"/>
    </row>
    <row r="61" spans="1:51" ht="409.6" thickBot="1" x14ac:dyDescent="0.3">
      <c r="A61" t="s">
        <v>2774</v>
      </c>
      <c r="B61" s="1" t="s">
        <v>1910</v>
      </c>
      <c r="C61" s="1" t="s">
        <v>69</v>
      </c>
      <c r="D61" s="1" t="s">
        <v>361</v>
      </c>
      <c r="E61" s="1" t="s">
        <v>43</v>
      </c>
      <c r="F61" s="1" t="s">
        <v>219</v>
      </c>
      <c r="G61" s="1" t="s">
        <v>72</v>
      </c>
      <c r="H61" s="1" t="s">
        <v>46</v>
      </c>
      <c r="I61" s="1" t="s">
        <v>47</v>
      </c>
      <c r="J61" s="1" t="s">
        <v>73</v>
      </c>
      <c r="K61" s="1" t="s">
        <v>74</v>
      </c>
      <c r="L61" s="1" t="s">
        <v>458</v>
      </c>
      <c r="M61" s="1" t="s">
        <v>51</v>
      </c>
      <c r="N61" s="1" t="s">
        <v>1911</v>
      </c>
      <c r="O61" s="1" t="s">
        <v>1912</v>
      </c>
      <c r="P61" s="1" t="s">
        <v>1913</v>
      </c>
      <c r="Q61" s="1" t="s">
        <v>1914</v>
      </c>
      <c r="R61" s="1" t="s">
        <v>56</v>
      </c>
      <c r="S61" s="1" t="s">
        <v>56</v>
      </c>
      <c r="T61" s="1" t="s">
        <v>56</v>
      </c>
      <c r="U61" s="1" t="s">
        <v>58</v>
      </c>
      <c r="V61" s="1" t="s">
        <v>58</v>
      </c>
      <c r="W61" s="1" t="s">
        <v>58</v>
      </c>
      <c r="X61" s="1" t="s">
        <v>1915</v>
      </c>
      <c r="Y61" s="1" t="s">
        <v>58</v>
      </c>
      <c r="Z61" s="1" t="s">
        <v>58</v>
      </c>
      <c r="AA61" s="1" t="s">
        <v>56</v>
      </c>
      <c r="AB61" s="1" t="s">
        <v>58</v>
      </c>
      <c r="AC61" s="1" t="s">
        <v>58</v>
      </c>
      <c r="AD61" s="1" t="s">
        <v>58</v>
      </c>
      <c r="AE61" s="1" t="s">
        <v>1916</v>
      </c>
      <c r="AF61" s="1" t="s">
        <v>83</v>
      </c>
      <c r="AG61" s="1" t="s">
        <v>83</v>
      </c>
      <c r="AH61" s="1" t="s">
        <v>83</v>
      </c>
      <c r="AI61" s="1" t="s">
        <v>83</v>
      </c>
      <c r="AJ61" s="1" t="s">
        <v>1917</v>
      </c>
      <c r="AK61" s="1" t="s">
        <v>1918</v>
      </c>
      <c r="AL61" s="3">
        <v>20</v>
      </c>
      <c r="AM61" s="1" t="s">
        <v>1919</v>
      </c>
      <c r="AN61" s="3">
        <v>20</v>
      </c>
      <c r="AO61" s="1" t="s">
        <v>1920</v>
      </c>
      <c r="AP61" s="3">
        <v>1</v>
      </c>
      <c r="AQ61" s="1" t="s">
        <v>1921</v>
      </c>
      <c r="AR61" s="3">
        <v>20</v>
      </c>
      <c r="AS61" s="1" t="s">
        <v>1922</v>
      </c>
      <c r="AT61" s="1"/>
      <c r="AU61" s="1"/>
      <c r="AV61" s="1"/>
      <c r="AW61" s="1"/>
      <c r="AX61" s="1"/>
      <c r="AY61" s="1"/>
    </row>
    <row r="62" spans="1:51" ht="90.75" thickBot="1" x14ac:dyDescent="0.3">
      <c r="A62" t="s">
        <v>2775</v>
      </c>
      <c r="B62" s="1" t="s">
        <v>1923</v>
      </c>
      <c r="C62" s="1" t="s">
        <v>91</v>
      </c>
      <c r="D62" s="1" t="s">
        <v>1591</v>
      </c>
      <c r="E62" s="1" t="s">
        <v>93</v>
      </c>
      <c r="F62" s="1" t="s">
        <v>71</v>
      </c>
      <c r="G62" s="1" t="s">
        <v>72</v>
      </c>
      <c r="H62" s="1" t="s">
        <v>46</v>
      </c>
      <c r="I62" s="1" t="s">
        <v>46</v>
      </c>
      <c r="J62" s="1" t="s">
        <v>191</v>
      </c>
      <c r="K62" s="1" t="s">
        <v>94</v>
      </c>
      <c r="L62" s="1" t="s">
        <v>458</v>
      </c>
      <c r="M62" s="1" t="s">
        <v>51</v>
      </c>
      <c r="N62" s="1" t="s">
        <v>1924</v>
      </c>
      <c r="O62" s="1" t="s">
        <v>1925</v>
      </c>
      <c r="P62" s="1" t="s">
        <v>1926</v>
      </c>
      <c r="Q62" s="1" t="s">
        <v>1927</v>
      </c>
      <c r="R62" s="1" t="s">
        <v>56</v>
      </c>
      <c r="S62" s="1" t="s">
        <v>56</v>
      </c>
      <c r="T62" s="1" t="s">
        <v>58</v>
      </c>
      <c r="U62" s="1" t="s">
        <v>56</v>
      </c>
      <c r="V62" s="1" t="s">
        <v>58</v>
      </c>
      <c r="W62" s="1" t="s">
        <v>56</v>
      </c>
      <c r="X62" s="1" t="s">
        <v>92</v>
      </c>
      <c r="Y62" s="1" t="s">
        <v>56</v>
      </c>
      <c r="Z62" s="1" t="s">
        <v>58</v>
      </c>
      <c r="AA62" s="1" t="s">
        <v>58</v>
      </c>
      <c r="AB62" s="1" t="s">
        <v>56</v>
      </c>
      <c r="AC62" s="1" t="s">
        <v>56</v>
      </c>
      <c r="AD62" s="1" t="s">
        <v>58</v>
      </c>
      <c r="AE62" s="1" t="s">
        <v>1928</v>
      </c>
      <c r="AF62" s="1" t="s">
        <v>82</v>
      </c>
      <c r="AG62" s="1" t="s">
        <v>83</v>
      </c>
      <c r="AH62" s="1" t="s">
        <v>82</v>
      </c>
      <c r="AI62" s="1" t="s">
        <v>82</v>
      </c>
      <c r="AJ62" s="1" t="s">
        <v>1929</v>
      </c>
      <c r="AK62" s="1" t="s">
        <v>1930</v>
      </c>
      <c r="AL62" s="3">
        <v>15</v>
      </c>
      <c r="AM62" s="3">
        <v>20</v>
      </c>
      <c r="AN62" s="3">
        <v>10</v>
      </c>
      <c r="AO62" s="3">
        <v>20</v>
      </c>
      <c r="AP62" s="3">
        <v>15</v>
      </c>
      <c r="AQ62" s="3">
        <v>15</v>
      </c>
      <c r="AR62" s="3">
        <v>10</v>
      </c>
      <c r="AS62" s="3">
        <v>10</v>
      </c>
      <c r="AT62" s="1"/>
      <c r="AU62" s="1"/>
      <c r="AV62" s="1"/>
      <c r="AW62" s="1"/>
      <c r="AX62" s="1"/>
      <c r="AY62" s="1"/>
    </row>
    <row r="63" spans="1:51" ht="360.75" thickBot="1" x14ac:dyDescent="0.3">
      <c r="A63" t="s">
        <v>2776</v>
      </c>
      <c r="B63" s="1" t="s">
        <v>1931</v>
      </c>
      <c r="C63" s="1" t="s">
        <v>122</v>
      </c>
      <c r="D63" s="1" t="s">
        <v>1069</v>
      </c>
      <c r="E63" s="1" t="s">
        <v>43</v>
      </c>
      <c r="F63" s="1" t="s">
        <v>1339</v>
      </c>
      <c r="G63" s="1" t="s">
        <v>72</v>
      </c>
      <c r="H63" s="1" t="s">
        <v>46</v>
      </c>
      <c r="I63" s="1" t="s">
        <v>46</v>
      </c>
      <c r="J63" s="1" t="s">
        <v>73</v>
      </c>
      <c r="K63" s="1" t="s">
        <v>74</v>
      </c>
      <c r="L63" s="1" t="s">
        <v>75</v>
      </c>
      <c r="M63" s="1" t="s">
        <v>585</v>
      </c>
      <c r="N63" s="1" t="s">
        <v>1932</v>
      </c>
      <c r="O63" s="1" t="s">
        <v>1889</v>
      </c>
      <c r="P63" s="1" t="s">
        <v>1890</v>
      </c>
      <c r="Q63" s="1" t="s">
        <v>1891</v>
      </c>
      <c r="R63" s="1" t="s">
        <v>58</v>
      </c>
      <c r="S63" s="1" t="s">
        <v>56</v>
      </c>
      <c r="T63" s="1" t="s">
        <v>56</v>
      </c>
      <c r="U63" s="1" t="s">
        <v>58</v>
      </c>
      <c r="V63" s="1" t="s">
        <v>56</v>
      </c>
      <c r="W63" s="1" t="s">
        <v>56</v>
      </c>
      <c r="X63" s="1" t="s">
        <v>1933</v>
      </c>
      <c r="Y63" s="1" t="s">
        <v>56</v>
      </c>
      <c r="Z63" s="1" t="s">
        <v>58</v>
      </c>
      <c r="AA63" s="1" t="s">
        <v>56</v>
      </c>
      <c r="AB63" s="1" t="s">
        <v>56</v>
      </c>
      <c r="AC63" s="1" t="s">
        <v>56</v>
      </c>
      <c r="AD63" s="1" t="s">
        <v>58</v>
      </c>
      <c r="AE63" s="1" t="s">
        <v>1934</v>
      </c>
      <c r="AF63" s="1" t="s">
        <v>82</v>
      </c>
      <c r="AG63" s="1" t="s">
        <v>83</v>
      </c>
      <c r="AH63" s="1" t="s">
        <v>82</v>
      </c>
      <c r="AI63" s="1" t="s">
        <v>82</v>
      </c>
      <c r="AJ63" s="1" t="s">
        <v>1935</v>
      </c>
      <c r="AK63" s="1" t="s">
        <v>1936</v>
      </c>
      <c r="AL63" s="3">
        <v>10</v>
      </c>
      <c r="AM63" s="1" t="s">
        <v>1896</v>
      </c>
      <c r="AN63" s="3">
        <v>8</v>
      </c>
      <c r="AO63" s="1" t="s">
        <v>1937</v>
      </c>
      <c r="AP63" s="3">
        <v>3</v>
      </c>
      <c r="AQ63" s="1" t="s">
        <v>1938</v>
      </c>
      <c r="AR63" s="3">
        <v>18</v>
      </c>
      <c r="AS63" s="1" t="s">
        <v>1939</v>
      </c>
      <c r="AT63" s="1"/>
      <c r="AU63" s="1"/>
      <c r="AV63" s="1"/>
      <c r="AW63" s="1"/>
      <c r="AX63" s="1"/>
      <c r="AY63" s="1"/>
    </row>
    <row r="64" spans="1:51" ht="360.75" thickBot="1" x14ac:dyDescent="0.3">
      <c r="A64" t="s">
        <v>2777</v>
      </c>
      <c r="B64" s="1" t="s">
        <v>1940</v>
      </c>
      <c r="C64" s="1" t="s">
        <v>122</v>
      </c>
      <c r="D64" s="1" t="s">
        <v>1069</v>
      </c>
      <c r="E64" s="1" t="s">
        <v>43</v>
      </c>
      <c r="F64" s="1" t="s">
        <v>1339</v>
      </c>
      <c r="G64" s="1" t="s">
        <v>72</v>
      </c>
      <c r="H64" s="1" t="s">
        <v>47</v>
      </c>
      <c r="I64" s="1" t="s">
        <v>46</v>
      </c>
      <c r="J64" s="1" t="s">
        <v>73</v>
      </c>
      <c r="K64" s="1" t="s">
        <v>74</v>
      </c>
      <c r="L64" s="1" t="s">
        <v>75</v>
      </c>
      <c r="M64" s="1" t="s">
        <v>585</v>
      </c>
      <c r="N64" s="1" t="s">
        <v>1888</v>
      </c>
      <c r="O64" s="1" t="s">
        <v>1941</v>
      </c>
      <c r="P64" s="1" t="s">
        <v>1942</v>
      </c>
      <c r="Q64" s="1" t="s">
        <v>1943</v>
      </c>
      <c r="R64" s="1" t="s">
        <v>56</v>
      </c>
      <c r="S64" s="1" t="s">
        <v>58</v>
      </c>
      <c r="T64" s="1" t="s">
        <v>56</v>
      </c>
      <c r="U64" s="1" t="s">
        <v>58</v>
      </c>
      <c r="V64" s="1" t="s">
        <v>56</v>
      </c>
      <c r="W64" s="1" t="s">
        <v>56</v>
      </c>
      <c r="X64" s="1" t="s">
        <v>1944</v>
      </c>
      <c r="Y64" s="1" t="s">
        <v>58</v>
      </c>
      <c r="Z64" s="1" t="s">
        <v>56</v>
      </c>
      <c r="AA64" s="1" t="s">
        <v>58</v>
      </c>
      <c r="AB64" s="1" t="s">
        <v>56</v>
      </c>
      <c r="AC64" s="1" t="s">
        <v>56</v>
      </c>
      <c r="AD64" s="1" t="s">
        <v>58</v>
      </c>
      <c r="AE64" s="1" t="s">
        <v>1945</v>
      </c>
      <c r="AF64" s="1" t="s">
        <v>83</v>
      </c>
      <c r="AG64" s="1" t="s">
        <v>82</v>
      </c>
      <c r="AH64" s="1" t="s">
        <v>83</v>
      </c>
      <c r="AI64" s="1" t="s">
        <v>82</v>
      </c>
      <c r="AJ64" s="1" t="s">
        <v>1946</v>
      </c>
      <c r="AK64" s="1" t="s">
        <v>1947</v>
      </c>
      <c r="AL64" s="3">
        <v>10</v>
      </c>
      <c r="AM64" s="1" t="s">
        <v>1948</v>
      </c>
      <c r="AN64" s="3">
        <v>8</v>
      </c>
      <c r="AO64" s="1" t="s">
        <v>1949</v>
      </c>
      <c r="AP64" s="3">
        <v>3</v>
      </c>
      <c r="AQ64" s="1" t="s">
        <v>1950</v>
      </c>
      <c r="AR64" s="3">
        <v>18</v>
      </c>
      <c r="AS64" s="1" t="s">
        <v>1951</v>
      </c>
      <c r="AT64" s="1"/>
      <c r="AU64" s="1"/>
      <c r="AV64" s="1"/>
      <c r="AW64" s="1"/>
      <c r="AX64" s="1"/>
      <c r="AY64" s="1"/>
    </row>
    <row r="65" spans="1:51" ht="409.6" thickBot="1" x14ac:dyDescent="0.3">
      <c r="A65" t="s">
        <v>2778</v>
      </c>
      <c r="B65" s="1" t="s">
        <v>1952</v>
      </c>
      <c r="C65" s="1" t="s">
        <v>91</v>
      </c>
      <c r="D65" s="1" t="s">
        <v>1953</v>
      </c>
      <c r="E65" s="1" t="s">
        <v>43</v>
      </c>
      <c r="F65" s="1" t="s">
        <v>44</v>
      </c>
      <c r="G65" s="1" t="s">
        <v>72</v>
      </c>
      <c r="H65" s="1" t="s">
        <v>47</v>
      </c>
      <c r="I65" s="1" t="s">
        <v>165</v>
      </c>
      <c r="J65" s="1" t="s">
        <v>73</v>
      </c>
      <c r="K65" s="1" t="s">
        <v>94</v>
      </c>
      <c r="L65" s="1" t="s">
        <v>75</v>
      </c>
      <c r="M65" s="1" t="s">
        <v>95</v>
      </c>
      <c r="N65" s="1" t="s">
        <v>1954</v>
      </c>
      <c r="O65" s="1" t="s">
        <v>1955</v>
      </c>
      <c r="P65" s="1" t="s">
        <v>1956</v>
      </c>
      <c r="Q65" s="1" t="s">
        <v>1957</v>
      </c>
      <c r="R65" s="1" t="s">
        <v>57</v>
      </c>
      <c r="S65" s="1" t="s">
        <v>56</v>
      </c>
      <c r="T65" s="1" t="s">
        <v>58</v>
      </c>
      <c r="U65" s="1" t="s">
        <v>56</v>
      </c>
      <c r="V65" s="1" t="s">
        <v>57</v>
      </c>
      <c r="W65" s="1" t="s">
        <v>56</v>
      </c>
      <c r="X65" s="1" t="s">
        <v>1958</v>
      </c>
      <c r="Y65" s="1" t="s">
        <v>57</v>
      </c>
      <c r="Z65" s="1" t="s">
        <v>56</v>
      </c>
      <c r="AA65" s="1" t="s">
        <v>58</v>
      </c>
      <c r="AB65" s="1" t="s">
        <v>56</v>
      </c>
      <c r="AC65" s="1" t="s">
        <v>58</v>
      </c>
      <c r="AD65" s="1" t="s">
        <v>56</v>
      </c>
      <c r="AE65" s="1" t="s">
        <v>1959</v>
      </c>
      <c r="AF65" s="1" t="s">
        <v>57</v>
      </c>
      <c r="AG65" s="1" t="s">
        <v>61</v>
      </c>
      <c r="AH65" s="1" t="s">
        <v>82</v>
      </c>
      <c r="AI65" s="1" t="s">
        <v>61</v>
      </c>
      <c r="AJ65" s="1" t="s">
        <v>1960</v>
      </c>
      <c r="AK65" s="1" t="s">
        <v>1961</v>
      </c>
      <c r="AL65" s="3">
        <v>10</v>
      </c>
      <c r="AM65" s="3">
        <v>15</v>
      </c>
      <c r="AN65" s="3">
        <v>10</v>
      </c>
      <c r="AO65" s="3">
        <v>10</v>
      </c>
      <c r="AP65" s="3">
        <v>10</v>
      </c>
      <c r="AQ65" s="3">
        <v>12</v>
      </c>
      <c r="AR65" s="3">
        <v>10</v>
      </c>
      <c r="AS65" s="3">
        <v>13</v>
      </c>
      <c r="AT65" s="1"/>
      <c r="AU65" s="1"/>
      <c r="AV65" s="1"/>
      <c r="AW65" s="1"/>
      <c r="AX65" s="1"/>
      <c r="AY65" s="1"/>
    </row>
    <row r="66" spans="1:51" ht="409.6" thickBot="1" x14ac:dyDescent="0.3">
      <c r="A66" t="s">
        <v>2779</v>
      </c>
      <c r="B66" s="1" t="s">
        <v>1962</v>
      </c>
      <c r="C66" s="1" t="s">
        <v>91</v>
      </c>
      <c r="D66" s="1" t="s">
        <v>1963</v>
      </c>
      <c r="E66" s="1" t="s">
        <v>43</v>
      </c>
      <c r="F66" s="1" t="s">
        <v>44</v>
      </c>
      <c r="G66" s="1" t="s">
        <v>72</v>
      </c>
      <c r="H66" s="1" t="s">
        <v>165</v>
      </c>
      <c r="I66" s="1" t="s">
        <v>165</v>
      </c>
      <c r="J66" s="1" t="s">
        <v>191</v>
      </c>
      <c r="K66" s="1" t="s">
        <v>204</v>
      </c>
      <c r="L66" s="1" t="s">
        <v>124</v>
      </c>
      <c r="M66" s="1" t="s">
        <v>180</v>
      </c>
      <c r="N66" s="1" t="s">
        <v>1964</v>
      </c>
      <c r="O66" s="1" t="s">
        <v>1965</v>
      </c>
      <c r="P66" s="1" t="s">
        <v>1966</v>
      </c>
      <c r="Q66" s="1" t="s">
        <v>1967</v>
      </c>
      <c r="R66" s="1" t="s">
        <v>58</v>
      </c>
      <c r="S66" s="1" t="s">
        <v>100</v>
      </c>
      <c r="T66" s="1" t="s">
        <v>57</v>
      </c>
      <c r="U66" s="1" t="s">
        <v>100</v>
      </c>
      <c r="V66" s="1" t="s">
        <v>57</v>
      </c>
      <c r="W66" s="1" t="s">
        <v>101</v>
      </c>
      <c r="X66" s="1" t="s">
        <v>1474</v>
      </c>
      <c r="Y66" s="1" t="s">
        <v>56</v>
      </c>
      <c r="Z66" s="1" t="s">
        <v>56</v>
      </c>
      <c r="AA66" s="1" t="s">
        <v>57</v>
      </c>
      <c r="AB66" s="1" t="s">
        <v>57</v>
      </c>
      <c r="AC66" s="1" t="s">
        <v>57</v>
      </c>
      <c r="AD66" s="1" t="s">
        <v>100</v>
      </c>
      <c r="AE66" s="1" t="s">
        <v>1606</v>
      </c>
      <c r="AF66" s="1" t="s">
        <v>83</v>
      </c>
      <c r="AG66" s="1" t="s">
        <v>606</v>
      </c>
      <c r="AH66" s="1" t="s">
        <v>82</v>
      </c>
      <c r="AI66" s="1" t="s">
        <v>57</v>
      </c>
      <c r="AJ66" s="1" t="s">
        <v>304</v>
      </c>
      <c r="AK66" s="1" t="s">
        <v>304</v>
      </c>
      <c r="AL66" s="3">
        <v>10</v>
      </c>
      <c r="AM66" s="3">
        <v>15</v>
      </c>
      <c r="AN66" s="3">
        <v>15</v>
      </c>
      <c r="AO66" s="3">
        <v>15</v>
      </c>
      <c r="AP66" s="3">
        <v>20</v>
      </c>
      <c r="AQ66" s="3">
        <v>10</v>
      </c>
      <c r="AR66" s="3">
        <v>20</v>
      </c>
      <c r="AS66" s="3">
        <v>20</v>
      </c>
      <c r="AT66" s="1"/>
      <c r="AU66" s="1"/>
      <c r="AV66" s="1"/>
      <c r="AW66" s="1"/>
      <c r="AX66" s="1"/>
      <c r="AY66" s="1"/>
    </row>
    <row r="67" spans="1:51" ht="150.75" thickBot="1" x14ac:dyDescent="0.3">
      <c r="A67" t="s">
        <v>2780</v>
      </c>
      <c r="B67" s="1" t="s">
        <v>1968</v>
      </c>
      <c r="C67" s="1" t="s">
        <v>122</v>
      </c>
      <c r="D67" s="1" t="s">
        <v>1969</v>
      </c>
      <c r="E67" s="1" t="s">
        <v>93</v>
      </c>
      <c r="F67" s="1" t="s">
        <v>71</v>
      </c>
      <c r="G67" s="1" t="s">
        <v>72</v>
      </c>
      <c r="H67" s="1" t="s">
        <v>46</v>
      </c>
      <c r="I67" s="1" t="s">
        <v>47</v>
      </c>
      <c r="J67" s="1" t="s">
        <v>48</v>
      </c>
      <c r="K67" s="1" t="s">
        <v>49</v>
      </c>
      <c r="L67" s="1" t="s">
        <v>75</v>
      </c>
      <c r="M67" s="1" t="s">
        <v>180</v>
      </c>
      <c r="N67" s="1" t="s">
        <v>1970</v>
      </c>
      <c r="O67" s="1" t="s">
        <v>1971</v>
      </c>
      <c r="P67" s="1" t="s">
        <v>1972</v>
      </c>
      <c r="Q67" s="1" t="s">
        <v>1973</v>
      </c>
      <c r="R67" s="1" t="s">
        <v>56</v>
      </c>
      <c r="S67" s="1" t="s">
        <v>56</v>
      </c>
      <c r="T67" s="1" t="s">
        <v>56</v>
      </c>
      <c r="U67" s="1" t="s">
        <v>56</v>
      </c>
      <c r="V67" s="1" t="s">
        <v>56</v>
      </c>
      <c r="W67" s="1" t="s">
        <v>56</v>
      </c>
      <c r="X67" s="1" t="s">
        <v>1974</v>
      </c>
      <c r="Y67" s="1" t="s">
        <v>56</v>
      </c>
      <c r="Z67" s="1" t="s">
        <v>56</v>
      </c>
      <c r="AA67" s="1" t="s">
        <v>56</v>
      </c>
      <c r="AB67" s="1" t="s">
        <v>56</v>
      </c>
      <c r="AC67" s="1" t="s">
        <v>56</v>
      </c>
      <c r="AD67" s="1" t="s">
        <v>56</v>
      </c>
      <c r="AE67" s="1" t="s">
        <v>1975</v>
      </c>
      <c r="AF67" s="1" t="s">
        <v>82</v>
      </c>
      <c r="AG67" s="1" t="s">
        <v>82</v>
      </c>
      <c r="AH67" s="1" t="s">
        <v>82</v>
      </c>
      <c r="AI67" s="1" t="s">
        <v>82</v>
      </c>
      <c r="AJ67" s="1" t="s">
        <v>1976</v>
      </c>
      <c r="AK67" s="1" t="s">
        <v>1144</v>
      </c>
      <c r="AL67" s="3">
        <v>15</v>
      </c>
      <c r="AM67" s="1" t="s">
        <v>1977</v>
      </c>
      <c r="AN67" s="3">
        <v>10</v>
      </c>
      <c r="AO67" s="1" t="s">
        <v>1504</v>
      </c>
      <c r="AP67" s="3">
        <v>2</v>
      </c>
      <c r="AQ67" s="1" t="s">
        <v>1504</v>
      </c>
      <c r="AR67" s="3">
        <v>18</v>
      </c>
      <c r="AS67" s="1" t="s">
        <v>1504</v>
      </c>
      <c r="AT67" s="1"/>
      <c r="AU67" s="1"/>
      <c r="AV67" s="1"/>
      <c r="AW67" s="1"/>
      <c r="AX67" s="1"/>
      <c r="AY67" s="1"/>
    </row>
    <row r="68" spans="1:51" ht="285.75" thickBot="1" x14ac:dyDescent="0.3">
      <c r="A68" t="s">
        <v>2781</v>
      </c>
      <c r="B68" s="1" t="s">
        <v>1978</v>
      </c>
      <c r="C68" s="1" t="s">
        <v>91</v>
      </c>
      <c r="D68" s="1" t="s">
        <v>1979</v>
      </c>
      <c r="E68" s="1" t="s">
        <v>43</v>
      </c>
      <c r="F68" s="1" t="s">
        <v>44</v>
      </c>
      <c r="G68" s="1" t="s">
        <v>72</v>
      </c>
      <c r="H68" s="1" t="s">
        <v>47</v>
      </c>
      <c r="I68" s="1" t="s">
        <v>47</v>
      </c>
      <c r="J68" s="1" t="s">
        <v>73</v>
      </c>
      <c r="K68" s="1" t="s">
        <v>49</v>
      </c>
      <c r="L68" s="1" t="s">
        <v>75</v>
      </c>
      <c r="M68" s="1" t="s">
        <v>51</v>
      </c>
      <c r="N68" s="1" t="s">
        <v>1980</v>
      </c>
      <c r="O68" s="1" t="s">
        <v>1981</v>
      </c>
      <c r="P68" s="1" t="s">
        <v>1982</v>
      </c>
      <c r="Q68" s="1" t="s">
        <v>1473</v>
      </c>
      <c r="R68" s="1" t="s">
        <v>57</v>
      </c>
      <c r="S68" s="1" t="s">
        <v>101</v>
      </c>
      <c r="T68" s="1" t="s">
        <v>57</v>
      </c>
      <c r="U68" s="1" t="s">
        <v>101</v>
      </c>
      <c r="V68" s="1" t="s">
        <v>57</v>
      </c>
      <c r="W68" s="1" t="s">
        <v>101</v>
      </c>
      <c r="X68" s="1" t="s">
        <v>1983</v>
      </c>
      <c r="Y68" s="1" t="s">
        <v>57</v>
      </c>
      <c r="Z68" s="1" t="s">
        <v>101</v>
      </c>
      <c r="AA68" s="1" t="s">
        <v>57</v>
      </c>
      <c r="AB68" s="1" t="s">
        <v>101</v>
      </c>
      <c r="AC68" s="1" t="s">
        <v>57</v>
      </c>
      <c r="AD68" s="1" t="s">
        <v>101</v>
      </c>
      <c r="AE68" s="1" t="s">
        <v>1983</v>
      </c>
      <c r="AF68" s="1" t="s">
        <v>606</v>
      </c>
      <c r="AG68" s="1" t="s">
        <v>1465</v>
      </c>
      <c r="AH68" s="1" t="s">
        <v>606</v>
      </c>
      <c r="AI68" s="1" t="s">
        <v>606</v>
      </c>
      <c r="AJ68" s="1" t="s">
        <v>1984</v>
      </c>
      <c r="AK68" s="1" t="s">
        <v>63</v>
      </c>
      <c r="AL68" s="3">
        <v>15</v>
      </c>
      <c r="AM68" s="1" t="s">
        <v>1984</v>
      </c>
      <c r="AN68" s="3">
        <v>10</v>
      </c>
      <c r="AO68" s="1" t="s">
        <v>1984</v>
      </c>
      <c r="AP68" s="3">
        <v>12</v>
      </c>
      <c r="AQ68" s="1" t="s">
        <v>1984</v>
      </c>
      <c r="AR68" s="3">
        <v>14</v>
      </c>
      <c r="AS68" s="1" t="s">
        <v>1984</v>
      </c>
      <c r="AT68" s="1"/>
      <c r="AU68" s="1"/>
      <c r="AV68" s="1"/>
      <c r="AW68" s="1"/>
      <c r="AX68" s="1"/>
      <c r="AY68" s="1"/>
    </row>
    <row r="69" spans="1:51" ht="60.75" thickBot="1" x14ac:dyDescent="0.3">
      <c r="A69" t="s">
        <v>2782</v>
      </c>
      <c r="B69" s="1" t="s">
        <v>1985</v>
      </c>
      <c r="C69" s="1" t="s">
        <v>137</v>
      </c>
      <c r="D69" s="1" t="s">
        <v>1986</v>
      </c>
      <c r="E69" s="1" t="s">
        <v>43</v>
      </c>
      <c r="F69" s="1" t="s">
        <v>44</v>
      </c>
      <c r="G69" s="1" t="s">
        <v>72</v>
      </c>
      <c r="H69" s="1" t="s">
        <v>47</v>
      </c>
      <c r="I69" s="1" t="s">
        <v>46</v>
      </c>
      <c r="J69" s="1" t="s">
        <v>48</v>
      </c>
      <c r="K69" s="1" t="s">
        <v>49</v>
      </c>
      <c r="L69" s="1" t="s">
        <v>458</v>
      </c>
      <c r="M69" s="1" t="s">
        <v>498</v>
      </c>
      <c r="N69" s="1" t="s">
        <v>1504</v>
      </c>
      <c r="O69" s="1" t="s">
        <v>1504</v>
      </c>
      <c r="P69" s="1" t="s">
        <v>1504</v>
      </c>
      <c r="Q69" s="1" t="s">
        <v>1504</v>
      </c>
      <c r="R69" s="1" t="s">
        <v>101</v>
      </c>
      <c r="S69" s="1" t="s">
        <v>100</v>
      </c>
      <c r="T69" s="1" t="s">
        <v>101</v>
      </c>
      <c r="U69" s="1" t="s">
        <v>100</v>
      </c>
      <c r="V69" s="1" t="s">
        <v>101</v>
      </c>
      <c r="W69" s="1" t="s">
        <v>100</v>
      </c>
      <c r="X69" s="1" t="s">
        <v>1144</v>
      </c>
      <c r="Y69" s="1" t="s">
        <v>101</v>
      </c>
      <c r="Z69" s="1" t="s">
        <v>100</v>
      </c>
      <c r="AA69" s="1" t="s">
        <v>101</v>
      </c>
      <c r="AB69" s="1" t="s">
        <v>100</v>
      </c>
      <c r="AC69" s="1" t="s">
        <v>101</v>
      </c>
      <c r="AD69" s="1" t="s">
        <v>100</v>
      </c>
      <c r="AE69" s="1" t="s">
        <v>1144</v>
      </c>
      <c r="AF69" s="1" t="s">
        <v>1465</v>
      </c>
      <c r="AG69" s="1" t="s">
        <v>605</v>
      </c>
      <c r="AH69" s="1" t="s">
        <v>1465</v>
      </c>
      <c r="AI69" s="1" t="s">
        <v>605</v>
      </c>
      <c r="AJ69" s="1" t="s">
        <v>64</v>
      </c>
      <c r="AK69" s="1" t="s">
        <v>64</v>
      </c>
      <c r="AL69" s="3">
        <v>15</v>
      </c>
      <c r="AM69" s="1" t="s">
        <v>64</v>
      </c>
      <c r="AN69" s="3">
        <v>18</v>
      </c>
      <c r="AO69" s="1" t="s">
        <v>64</v>
      </c>
      <c r="AP69" s="3">
        <v>14</v>
      </c>
      <c r="AQ69" s="1" t="s">
        <v>1538</v>
      </c>
      <c r="AR69" s="3">
        <v>15</v>
      </c>
      <c r="AS69" s="1" t="s">
        <v>64</v>
      </c>
      <c r="AT69" s="1"/>
      <c r="AU69" s="1"/>
      <c r="AV69" s="1"/>
      <c r="AW69" s="1"/>
      <c r="AX69" s="1"/>
      <c r="AY69" s="1"/>
    </row>
    <row r="70" spans="1:51" ht="315.75" thickBot="1" x14ac:dyDescent="0.3">
      <c r="A70" t="s">
        <v>2783</v>
      </c>
      <c r="B70" s="1" t="s">
        <v>1987</v>
      </c>
      <c r="C70" s="1" t="s">
        <v>137</v>
      </c>
      <c r="D70" s="1" t="s">
        <v>1679</v>
      </c>
      <c r="E70" s="1" t="s">
        <v>43</v>
      </c>
      <c r="F70" s="1" t="s">
        <v>44</v>
      </c>
      <c r="G70" s="1" t="s">
        <v>72</v>
      </c>
      <c r="H70" s="1" t="s">
        <v>46</v>
      </c>
      <c r="I70" s="1" t="s">
        <v>47</v>
      </c>
      <c r="J70" s="1" t="s">
        <v>48</v>
      </c>
      <c r="K70" s="1" t="s">
        <v>94</v>
      </c>
      <c r="L70" s="1" t="s">
        <v>75</v>
      </c>
      <c r="M70" s="1" t="s">
        <v>112</v>
      </c>
      <c r="N70" s="1" t="s">
        <v>1499</v>
      </c>
      <c r="O70" s="1" t="s">
        <v>1558</v>
      </c>
      <c r="P70" s="1" t="s">
        <v>1988</v>
      </c>
      <c r="Q70" s="1" t="s">
        <v>1560</v>
      </c>
      <c r="R70" s="1" t="s">
        <v>57</v>
      </c>
      <c r="S70" s="1" t="s">
        <v>100</v>
      </c>
      <c r="T70" s="1" t="s">
        <v>101</v>
      </c>
      <c r="U70" s="1" t="s">
        <v>100</v>
      </c>
      <c r="V70" s="1" t="s">
        <v>100</v>
      </c>
      <c r="W70" s="1" t="s">
        <v>101</v>
      </c>
      <c r="X70" s="1" t="s">
        <v>1989</v>
      </c>
      <c r="Y70" s="1" t="s">
        <v>57</v>
      </c>
      <c r="Z70" s="1" t="s">
        <v>100</v>
      </c>
      <c r="AA70" s="1" t="s">
        <v>100</v>
      </c>
      <c r="AB70" s="1" t="s">
        <v>57</v>
      </c>
      <c r="AC70" s="1" t="s">
        <v>100</v>
      </c>
      <c r="AD70" s="1" t="s">
        <v>100</v>
      </c>
      <c r="AE70" s="1" t="s">
        <v>1990</v>
      </c>
      <c r="AF70" s="1" t="s">
        <v>1465</v>
      </c>
      <c r="AG70" s="1" t="s">
        <v>605</v>
      </c>
      <c r="AH70" s="1" t="s">
        <v>606</v>
      </c>
      <c r="AI70" s="1" t="s">
        <v>57</v>
      </c>
      <c r="AJ70" s="1" t="s">
        <v>64</v>
      </c>
      <c r="AK70" s="1" t="s">
        <v>63</v>
      </c>
      <c r="AL70" s="3">
        <v>10</v>
      </c>
      <c r="AM70" s="1" t="s">
        <v>63</v>
      </c>
      <c r="AN70" s="3">
        <v>15</v>
      </c>
      <c r="AO70" s="1" t="s">
        <v>63</v>
      </c>
      <c r="AP70" s="3">
        <v>11</v>
      </c>
      <c r="AQ70" s="1" t="s">
        <v>1991</v>
      </c>
      <c r="AR70" s="3">
        <v>20</v>
      </c>
      <c r="AS70" s="1" t="s">
        <v>1992</v>
      </c>
      <c r="AT70" s="1"/>
      <c r="AU70" s="1"/>
      <c r="AV70" s="1"/>
      <c r="AW70" s="1"/>
      <c r="AX70" s="1"/>
      <c r="AY70" s="1"/>
    </row>
    <row r="71" spans="1:51" ht="409.6" thickBot="1" x14ac:dyDescent="0.3">
      <c r="A71" t="s">
        <v>2784</v>
      </c>
      <c r="B71" s="1" t="s">
        <v>1993</v>
      </c>
      <c r="C71" s="1" t="s">
        <v>122</v>
      </c>
      <c r="D71" s="1" t="s">
        <v>152</v>
      </c>
      <c r="E71" s="1" t="s">
        <v>93</v>
      </c>
      <c r="F71" s="1" t="s">
        <v>71</v>
      </c>
      <c r="G71" s="1" t="s">
        <v>72</v>
      </c>
      <c r="H71" s="1" t="s">
        <v>46</v>
      </c>
      <c r="I71" s="1" t="s">
        <v>46</v>
      </c>
      <c r="J71" s="1" t="s">
        <v>73</v>
      </c>
      <c r="K71" s="1" t="s">
        <v>94</v>
      </c>
      <c r="L71" s="1" t="s">
        <v>75</v>
      </c>
      <c r="M71" s="1" t="s">
        <v>112</v>
      </c>
      <c r="N71" s="1" t="s">
        <v>1994</v>
      </c>
      <c r="O71" s="1" t="s">
        <v>1703</v>
      </c>
      <c r="P71" s="1" t="s">
        <v>1995</v>
      </c>
      <c r="Q71" s="1" t="s">
        <v>1996</v>
      </c>
      <c r="R71" s="1" t="s">
        <v>58</v>
      </c>
      <c r="S71" s="1" t="s">
        <v>56</v>
      </c>
      <c r="T71" s="1" t="s">
        <v>57</v>
      </c>
      <c r="U71" s="1" t="s">
        <v>56</v>
      </c>
      <c r="V71" s="1" t="s">
        <v>58</v>
      </c>
      <c r="W71" s="1" t="s">
        <v>56</v>
      </c>
      <c r="X71" s="1" t="s">
        <v>1176</v>
      </c>
      <c r="Y71" s="1" t="s">
        <v>58</v>
      </c>
      <c r="Z71" s="1" t="s">
        <v>56</v>
      </c>
      <c r="AA71" s="1" t="s">
        <v>57</v>
      </c>
      <c r="AB71" s="1" t="s">
        <v>56</v>
      </c>
      <c r="AC71" s="1" t="s">
        <v>58</v>
      </c>
      <c r="AD71" s="1" t="s">
        <v>56</v>
      </c>
      <c r="AE71" s="1" t="s">
        <v>757</v>
      </c>
      <c r="AF71" s="1" t="s">
        <v>83</v>
      </c>
      <c r="AG71" s="1" t="s">
        <v>82</v>
      </c>
      <c r="AH71" s="1" t="s">
        <v>61</v>
      </c>
      <c r="AI71" s="1" t="s">
        <v>82</v>
      </c>
      <c r="AJ71" s="1" t="s">
        <v>1676</v>
      </c>
      <c r="AK71" s="1" t="s">
        <v>1997</v>
      </c>
      <c r="AL71" s="3">
        <v>15</v>
      </c>
      <c r="AM71" s="1" t="s">
        <v>1998</v>
      </c>
      <c r="AN71" s="3">
        <v>15</v>
      </c>
      <c r="AO71" s="1" t="s">
        <v>1999</v>
      </c>
      <c r="AP71" s="1">
        <v>5</v>
      </c>
      <c r="AQ71" s="1" t="s">
        <v>1999</v>
      </c>
      <c r="AR71" s="3">
        <v>15</v>
      </c>
      <c r="AS71" s="1" t="s">
        <v>1999</v>
      </c>
      <c r="AT71" s="1"/>
      <c r="AU71" s="1"/>
      <c r="AV71" s="1"/>
      <c r="AW71" s="1"/>
      <c r="AX71" s="1"/>
      <c r="AY71" s="1"/>
    </row>
    <row r="72" spans="1:51" ht="409.6" thickBot="1" x14ac:dyDescent="0.3">
      <c r="A72" t="s">
        <v>2785</v>
      </c>
      <c r="B72" s="1" t="s">
        <v>2000</v>
      </c>
      <c r="C72" s="1" t="s">
        <v>122</v>
      </c>
      <c r="D72" s="1" t="s">
        <v>2001</v>
      </c>
      <c r="E72" s="1" t="s">
        <v>43</v>
      </c>
      <c r="F72" s="1" t="s">
        <v>44</v>
      </c>
      <c r="G72" s="1" t="s">
        <v>72</v>
      </c>
      <c r="H72" s="1" t="s">
        <v>46</v>
      </c>
      <c r="I72" s="1" t="s">
        <v>46</v>
      </c>
      <c r="J72" s="1" t="s">
        <v>73</v>
      </c>
      <c r="K72" s="1" t="s">
        <v>49</v>
      </c>
      <c r="L72" s="1" t="s">
        <v>75</v>
      </c>
      <c r="M72" s="1" t="s">
        <v>585</v>
      </c>
      <c r="N72" s="1" t="s">
        <v>2002</v>
      </c>
      <c r="O72" s="1" t="s">
        <v>2003</v>
      </c>
      <c r="P72" s="1" t="s">
        <v>2004</v>
      </c>
      <c r="Q72" s="1" t="s">
        <v>2005</v>
      </c>
      <c r="R72" s="1" t="s">
        <v>56</v>
      </c>
      <c r="S72" s="1" t="s">
        <v>57</v>
      </c>
      <c r="T72" s="1" t="s">
        <v>100</v>
      </c>
      <c r="U72" s="1" t="s">
        <v>56</v>
      </c>
      <c r="V72" s="1" t="s">
        <v>57</v>
      </c>
      <c r="W72" s="1" t="s">
        <v>56</v>
      </c>
      <c r="X72" s="1" t="s">
        <v>2006</v>
      </c>
      <c r="Y72" s="1" t="s">
        <v>56</v>
      </c>
      <c r="Z72" s="1" t="s">
        <v>56</v>
      </c>
      <c r="AA72" s="1" t="s">
        <v>56</v>
      </c>
      <c r="AB72" s="1" t="s">
        <v>56</v>
      </c>
      <c r="AC72" s="1" t="s">
        <v>56</v>
      </c>
      <c r="AD72" s="1" t="s">
        <v>56</v>
      </c>
      <c r="AE72" s="1" t="s">
        <v>2007</v>
      </c>
      <c r="AF72" s="1" t="s">
        <v>57</v>
      </c>
      <c r="AG72" s="1" t="s">
        <v>57</v>
      </c>
      <c r="AH72" s="1" t="s">
        <v>57</v>
      </c>
      <c r="AI72" s="1" t="s">
        <v>57</v>
      </c>
      <c r="AJ72" s="1" t="s">
        <v>1796</v>
      </c>
      <c r="AK72" s="1" t="s">
        <v>1732</v>
      </c>
      <c r="AL72" s="3">
        <v>17</v>
      </c>
      <c r="AM72" s="1" t="s">
        <v>2008</v>
      </c>
      <c r="AN72" s="3">
        <v>20</v>
      </c>
      <c r="AO72" s="1" t="s">
        <v>2009</v>
      </c>
      <c r="AP72" s="3">
        <v>5</v>
      </c>
      <c r="AQ72" s="1" t="s">
        <v>2010</v>
      </c>
      <c r="AR72" s="3">
        <v>20</v>
      </c>
      <c r="AS72" s="1" t="s">
        <v>2011</v>
      </c>
      <c r="AT72" s="1"/>
      <c r="AU72" s="1"/>
      <c r="AV72" s="1"/>
      <c r="AW72" s="1"/>
      <c r="AX72" s="1"/>
      <c r="AY72" s="1"/>
    </row>
    <row r="73" spans="1:51" ht="409.6" thickBot="1" x14ac:dyDescent="0.3">
      <c r="A73" t="s">
        <v>2786</v>
      </c>
      <c r="B73" s="1" t="s">
        <v>2012</v>
      </c>
      <c r="C73" s="1" t="s">
        <v>137</v>
      </c>
      <c r="D73" s="1" t="s">
        <v>152</v>
      </c>
      <c r="E73" s="1" t="s">
        <v>43</v>
      </c>
      <c r="F73" s="1" t="s">
        <v>219</v>
      </c>
      <c r="G73" s="1" t="s">
        <v>72</v>
      </c>
      <c r="H73" s="1" t="s">
        <v>46</v>
      </c>
      <c r="I73" s="1" t="s">
        <v>46</v>
      </c>
      <c r="J73" s="1" t="s">
        <v>73</v>
      </c>
      <c r="K73" s="1" t="s">
        <v>94</v>
      </c>
      <c r="L73" s="1" t="s">
        <v>75</v>
      </c>
      <c r="M73" s="1" t="s">
        <v>95</v>
      </c>
      <c r="N73" s="1" t="s">
        <v>1902</v>
      </c>
      <c r="O73" s="1" t="s">
        <v>2013</v>
      </c>
      <c r="P73" s="1" t="s">
        <v>1520</v>
      </c>
      <c r="Q73" s="1" t="s">
        <v>1520</v>
      </c>
      <c r="R73" s="1" t="s">
        <v>56</v>
      </c>
      <c r="S73" s="1" t="s">
        <v>58</v>
      </c>
      <c r="T73" s="1" t="s">
        <v>56</v>
      </c>
      <c r="U73" s="1" t="s">
        <v>58</v>
      </c>
      <c r="V73" s="1" t="s">
        <v>56</v>
      </c>
      <c r="W73" s="1" t="s">
        <v>58</v>
      </c>
      <c r="X73" s="1" t="s">
        <v>2014</v>
      </c>
      <c r="Y73" s="1" t="s">
        <v>56</v>
      </c>
      <c r="Z73" s="1" t="s">
        <v>58</v>
      </c>
      <c r="AA73" s="1" t="s">
        <v>56</v>
      </c>
      <c r="AB73" s="1" t="s">
        <v>58</v>
      </c>
      <c r="AC73" s="1" t="s">
        <v>56</v>
      </c>
      <c r="AD73" s="1" t="s">
        <v>58</v>
      </c>
      <c r="AE73" s="1" t="s">
        <v>1989</v>
      </c>
      <c r="AF73" s="1" t="s">
        <v>82</v>
      </c>
      <c r="AG73" s="1" t="s">
        <v>83</v>
      </c>
      <c r="AH73" s="1" t="s">
        <v>82</v>
      </c>
      <c r="AI73" s="1" t="s">
        <v>83</v>
      </c>
      <c r="AJ73" s="1" t="s">
        <v>1907</v>
      </c>
      <c r="AK73" s="1" t="s">
        <v>1525</v>
      </c>
      <c r="AL73" s="3">
        <v>10</v>
      </c>
      <c r="AM73" s="3">
        <v>80</v>
      </c>
      <c r="AN73" s="3">
        <v>15</v>
      </c>
      <c r="AO73" s="3">
        <v>70</v>
      </c>
      <c r="AP73" s="3">
        <v>10</v>
      </c>
      <c r="AQ73" s="3">
        <v>65</v>
      </c>
      <c r="AR73" s="3">
        <v>15</v>
      </c>
      <c r="AS73" s="3">
        <v>70</v>
      </c>
      <c r="AT73" s="1"/>
      <c r="AU73" s="1"/>
      <c r="AV73" s="1"/>
      <c r="AW73" s="1"/>
      <c r="AX73" s="1"/>
      <c r="AY73" s="1"/>
    </row>
    <row r="74" spans="1:51" ht="45.75" thickBot="1" x14ac:dyDescent="0.3">
      <c r="A74" t="s">
        <v>2787</v>
      </c>
      <c r="B74" s="1" t="s">
        <v>2015</v>
      </c>
      <c r="C74" s="1" t="s">
        <v>91</v>
      </c>
      <c r="D74" s="1" t="s">
        <v>2016</v>
      </c>
      <c r="E74" s="1" t="s">
        <v>43</v>
      </c>
      <c r="F74" s="1" t="s">
        <v>44</v>
      </c>
      <c r="G74" s="1" t="s">
        <v>72</v>
      </c>
      <c r="H74" s="1" t="s">
        <v>47</v>
      </c>
      <c r="I74" s="1" t="s">
        <v>165</v>
      </c>
      <c r="J74" s="1" t="s">
        <v>73</v>
      </c>
      <c r="K74" s="1" t="s">
        <v>49</v>
      </c>
      <c r="L74" s="1" t="s">
        <v>75</v>
      </c>
      <c r="M74" s="1" t="s">
        <v>585</v>
      </c>
      <c r="N74" s="1" t="s">
        <v>1474</v>
      </c>
      <c r="O74" s="1" t="s">
        <v>1474</v>
      </c>
      <c r="P74" s="1" t="s">
        <v>1474</v>
      </c>
      <c r="Q74" s="1" t="s">
        <v>1474</v>
      </c>
      <c r="R74" s="1" t="s">
        <v>101</v>
      </c>
      <c r="S74" s="1" t="s">
        <v>101</v>
      </c>
      <c r="T74" s="1" t="s">
        <v>101</v>
      </c>
      <c r="U74" s="1" t="s">
        <v>101</v>
      </c>
      <c r="V74" s="1" t="s">
        <v>101</v>
      </c>
      <c r="W74" s="1" t="s">
        <v>56</v>
      </c>
      <c r="X74" s="1" t="s">
        <v>1474</v>
      </c>
      <c r="Y74" s="1" t="s">
        <v>100</v>
      </c>
      <c r="Z74" s="1" t="s">
        <v>58</v>
      </c>
      <c r="AA74" s="1" t="s">
        <v>101</v>
      </c>
      <c r="AB74" s="1" t="s">
        <v>101</v>
      </c>
      <c r="AC74" s="1" t="s">
        <v>56</v>
      </c>
      <c r="AD74" s="1" t="s">
        <v>57</v>
      </c>
      <c r="AE74" s="1" t="s">
        <v>1474</v>
      </c>
      <c r="AF74" s="1" t="s">
        <v>605</v>
      </c>
      <c r="AG74" s="1" t="s">
        <v>606</v>
      </c>
      <c r="AH74" s="1" t="s">
        <v>1465</v>
      </c>
      <c r="AI74" s="1" t="s">
        <v>1465</v>
      </c>
      <c r="AJ74" s="1" t="s">
        <v>1721</v>
      </c>
      <c r="AK74" s="1" t="s">
        <v>1474</v>
      </c>
      <c r="AL74" s="3">
        <v>15</v>
      </c>
      <c r="AM74" s="1" t="s">
        <v>2017</v>
      </c>
      <c r="AN74" s="3">
        <v>12</v>
      </c>
      <c r="AO74" s="1" t="s">
        <v>1474</v>
      </c>
      <c r="AP74" s="3">
        <v>12</v>
      </c>
      <c r="AQ74" s="1" t="s">
        <v>1474</v>
      </c>
      <c r="AR74" s="3">
        <v>15</v>
      </c>
      <c r="AS74" s="1" t="s">
        <v>1474</v>
      </c>
      <c r="AT74" s="1"/>
      <c r="AU74" s="1"/>
      <c r="AV74" s="1"/>
      <c r="AW74" s="1"/>
      <c r="AX74" s="1"/>
      <c r="AY74" s="1"/>
    </row>
    <row r="75" spans="1:51" ht="15.75" thickBot="1" x14ac:dyDescent="0.3">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ht="15.75" thickBot="1" x14ac:dyDescent="0.3">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ht="15.75" thickBot="1" x14ac:dyDescent="0.3">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ht="15.75" thickBot="1" x14ac:dyDescent="0.3">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ht="15.75" thickBot="1" x14ac:dyDescent="0.3">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ht="15.75" thickBot="1" x14ac:dyDescent="0.3">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2:51" ht="15.75" thickBot="1" x14ac:dyDescent="0.3">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2:51" ht="15.75" thickBot="1" x14ac:dyDescent="0.3">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2:51" ht="15.75" thickBot="1" x14ac:dyDescent="0.3">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2:51" ht="15.75" thickBot="1" x14ac:dyDescent="0.3">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2:51" ht="15.75" thickBot="1" x14ac:dyDescent="0.3">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2:51" ht="15.75" thickBot="1" x14ac:dyDescent="0.3">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2:51" ht="15.75" thickBot="1" x14ac:dyDescent="0.3">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2:51" ht="15.75" thickBot="1" x14ac:dyDescent="0.3">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2:51" ht="15.75" thickBot="1" x14ac:dyDescent="0.3">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2:51" ht="15.75" thickBot="1" x14ac:dyDescent="0.3">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2:51" ht="15.75" thickBot="1" x14ac:dyDescent="0.3">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2:51" ht="15.75" thickBot="1" x14ac:dyDescent="0.3">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2:51" ht="15.75" thickBot="1" x14ac:dyDescent="0.3">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2:51" ht="15.75" thickBot="1" x14ac:dyDescent="0.3">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2:51" ht="15.75" thickBot="1" x14ac:dyDescent="0.3">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2:51" ht="15.75" thickBot="1" x14ac:dyDescent="0.3">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2:51" ht="15.75" thickBot="1" x14ac:dyDescent="0.3">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2:51" ht="15.75" thickBot="1" x14ac:dyDescent="0.3">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2:51" ht="15.75" thickBot="1" x14ac:dyDescent="0.3">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2:51" ht="15.75" thickBot="1" x14ac:dyDescent="0.3">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2:51" ht="15.75" thickBot="1" x14ac:dyDescent="0.3">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2:51" ht="15.75" thickBot="1" x14ac:dyDescent="0.3">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2:51" ht="15.75" thickBot="1" x14ac:dyDescent="0.3">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2:51" ht="15.75" thickBot="1" x14ac:dyDescent="0.3">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2:51" ht="15.75" thickBot="1" x14ac:dyDescent="0.3">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2:51" ht="15.75" thickBot="1" x14ac:dyDescent="0.3">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2:51" ht="15.75" thickBot="1" x14ac:dyDescent="0.3">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2:51" ht="15.75" thickBot="1" x14ac:dyDescent="0.3">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2:51" ht="15.75" thickBot="1" x14ac:dyDescent="0.3">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2:51" ht="15.75" thickBot="1" x14ac:dyDescent="0.3">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2:51" ht="15.75" thickBot="1" x14ac:dyDescent="0.3">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2:51" ht="15.75" thickBot="1" x14ac:dyDescent="0.3">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2:51" ht="15.75" thickBot="1" x14ac:dyDescent="0.3">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2:51" ht="15.75" thickBot="1" x14ac:dyDescent="0.3">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2:51" ht="15.75" thickBot="1" x14ac:dyDescent="0.3">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2:51" ht="15.75" thickBot="1" x14ac:dyDescent="0.3">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2:51" ht="15.75" thickBot="1" x14ac:dyDescent="0.3">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2:51" ht="15.75" thickBot="1" x14ac:dyDescent="0.3">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2:51" ht="15.75" thickBot="1" x14ac:dyDescent="0.3">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2:51" ht="15.75" thickBot="1" x14ac:dyDescent="0.3">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2:51" ht="15.75" thickBot="1" x14ac:dyDescent="0.3">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2:51" ht="15.75" thickBot="1" x14ac:dyDescent="0.3">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2:51" ht="15.75" thickBot="1" x14ac:dyDescent="0.3">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2:51" ht="15.75" thickBot="1" x14ac:dyDescent="0.3">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2:51" ht="15.75" thickBot="1" x14ac:dyDescent="0.3">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2:51" ht="15.75" thickBot="1" x14ac:dyDescent="0.3">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2:51" ht="15.75" thickBot="1" x14ac:dyDescent="0.3">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2:51" ht="15.75" thickBot="1" x14ac:dyDescent="0.3">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2:51" ht="15.75" thickBot="1" x14ac:dyDescent="0.3">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2:51" ht="15.75" thickBot="1" x14ac:dyDescent="0.3">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2:51" ht="15.75" thickBot="1" x14ac:dyDescent="0.3">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2:51" ht="15.75" thickBot="1" x14ac:dyDescent="0.3">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2:51" ht="15.75" thickBot="1" x14ac:dyDescent="0.3">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2:51" ht="15.75" thickBot="1" x14ac:dyDescent="0.3">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2:51" ht="15.75" thickBot="1" x14ac:dyDescent="0.3">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2:51" ht="15.75" thickBot="1" x14ac:dyDescent="0.3">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2:51" ht="15.75" thickBot="1" x14ac:dyDescent="0.3">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2:51" ht="15.75" thickBot="1" x14ac:dyDescent="0.3">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2:51" ht="15.75" thickBot="1" x14ac:dyDescent="0.3">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2:51" ht="15.75" thickBot="1" x14ac:dyDescent="0.3">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2:51" ht="15.75" thickBot="1" x14ac:dyDescent="0.3">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2:51" ht="15.75" thickBot="1" x14ac:dyDescent="0.3">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2:51" ht="15.75" thickBot="1" x14ac:dyDescent="0.3">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2:51" ht="15.75" thickBot="1" x14ac:dyDescent="0.3">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2:51" ht="15.75" thickBot="1" x14ac:dyDescent="0.3">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2:51" ht="15.75" thickBot="1" x14ac:dyDescent="0.3">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2:51" ht="15.75" thickBot="1" x14ac:dyDescent="0.3">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2:51" ht="15.75" thickBot="1" x14ac:dyDescent="0.3">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2:51" ht="15.75" thickBot="1" x14ac:dyDescent="0.3">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2:51" ht="15.75" thickBot="1" x14ac:dyDescent="0.3">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2:51" ht="15.75" thickBot="1" x14ac:dyDescent="0.3">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2:51" ht="15.75" thickBot="1" x14ac:dyDescent="0.3">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2:51" ht="15.75" thickBot="1" x14ac:dyDescent="0.3">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2:51" ht="15.75" thickBot="1" x14ac:dyDescent="0.3">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2:51" ht="15.75" thickBot="1" x14ac:dyDescent="0.3">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2:51" ht="15.75" thickBot="1" x14ac:dyDescent="0.3">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2:51" ht="15.75" thickBot="1" x14ac:dyDescent="0.3">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2:51" ht="15.75" thickBot="1" x14ac:dyDescent="0.3">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2:51" ht="15.75" thickBot="1" x14ac:dyDescent="0.3">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2:51" ht="15.75" thickBot="1" x14ac:dyDescent="0.3">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2:51" ht="15.75" thickBot="1" x14ac:dyDescent="0.3">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2:51" ht="15.75" thickBot="1" x14ac:dyDescent="0.3">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2:51" ht="15.75" thickBot="1" x14ac:dyDescent="0.3">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2:51" ht="15.75" thickBot="1" x14ac:dyDescent="0.3">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2:51" ht="15.75" thickBot="1" x14ac:dyDescent="0.3">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2:51" ht="15.75" thickBot="1" x14ac:dyDescent="0.3">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2:51" ht="15.75" thickBot="1" x14ac:dyDescent="0.3">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2:51" ht="15.75" thickBot="1" x14ac:dyDescent="0.3">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2:51" ht="15.75" thickBot="1" x14ac:dyDescent="0.3">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2:51" ht="15.75" thickBot="1" x14ac:dyDescent="0.3">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2:51" ht="15.75" thickBot="1" x14ac:dyDescent="0.3">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2:51" ht="15.75" thickBot="1" x14ac:dyDescent="0.3">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2:51" ht="15.75" thickBot="1" x14ac:dyDescent="0.3">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2:51" ht="15.75" thickBot="1" x14ac:dyDescent="0.3">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65"/>
  <sheetViews>
    <sheetView topLeftCell="K1" workbookViewId="0">
      <selection activeCell="AE1" activeCellId="6" sqref="A1:A1048576 N1:N1048576 O1:O1048576 P1:P1048576 Q1:Q1048576 X1:X1048576 AE1:AE1048576"/>
    </sheetView>
  </sheetViews>
  <sheetFormatPr defaultRowHeight="15" x14ac:dyDescent="0.25"/>
  <cols>
    <col min="13" max="13" width="7" customWidth="1"/>
    <col min="14" max="14" width="31" style="15" bestFit="1" customWidth="1"/>
    <col min="15" max="15" width="19.28515625" style="15" bestFit="1" customWidth="1"/>
    <col min="16" max="17" width="9.140625" style="15"/>
    <col min="24" max="24" width="9.140625" style="15"/>
  </cols>
  <sheetData>
    <row r="1" spans="1:51" ht="409.6" thickBot="1" x14ac:dyDescent="0.3">
      <c r="A1" t="s">
        <v>2981</v>
      </c>
      <c r="B1" s="1" t="s">
        <v>0</v>
      </c>
      <c r="C1" s="1" t="s">
        <v>1</v>
      </c>
      <c r="D1" s="1" t="s">
        <v>2</v>
      </c>
      <c r="E1" s="1" t="s">
        <v>3</v>
      </c>
      <c r="F1" s="1" t="s">
        <v>4</v>
      </c>
      <c r="G1" s="1" t="s">
        <v>5</v>
      </c>
      <c r="H1" s="1" t="s">
        <v>6</v>
      </c>
      <c r="I1" s="1" t="s">
        <v>7</v>
      </c>
      <c r="J1" s="1" t="s">
        <v>8</v>
      </c>
      <c r="K1" s="1" t="s">
        <v>9</v>
      </c>
      <c r="L1" s="1" t="s">
        <v>10</v>
      </c>
      <c r="M1" s="1" t="s">
        <v>11</v>
      </c>
      <c r="N1" s="14" t="s">
        <v>1417</v>
      </c>
      <c r="O1" s="14" t="s">
        <v>1418</v>
      </c>
      <c r="P1" s="14" t="s">
        <v>1419</v>
      </c>
      <c r="Q1" s="14" t="s">
        <v>1420</v>
      </c>
      <c r="R1" s="1" t="s">
        <v>1421</v>
      </c>
      <c r="S1" s="1" t="s">
        <v>1422</v>
      </c>
      <c r="T1" s="1" t="s">
        <v>1423</v>
      </c>
      <c r="U1" s="1" t="s">
        <v>1424</v>
      </c>
      <c r="V1" s="1" t="s">
        <v>1425</v>
      </c>
      <c r="W1" s="1" t="s">
        <v>1426</v>
      </c>
      <c r="X1" s="14" t="s">
        <v>22</v>
      </c>
      <c r="Y1" s="1" t="s">
        <v>1427</v>
      </c>
      <c r="Z1" s="1" t="s">
        <v>1428</v>
      </c>
      <c r="AA1" s="1" t="s">
        <v>1429</v>
      </c>
      <c r="AB1" s="1" t="s">
        <v>1430</v>
      </c>
      <c r="AC1" s="1" t="s">
        <v>1431</v>
      </c>
      <c r="AD1" s="1" t="s">
        <v>1432</v>
      </c>
      <c r="AE1" s="1" t="s">
        <v>1433</v>
      </c>
      <c r="AF1" s="1" t="s">
        <v>1434</v>
      </c>
      <c r="AG1" s="1" t="s">
        <v>1435</v>
      </c>
      <c r="AH1" s="1" t="s">
        <v>1436</v>
      </c>
      <c r="AI1" s="1" t="s">
        <v>1437</v>
      </c>
      <c r="AJ1" s="1" t="s">
        <v>1438</v>
      </c>
      <c r="AK1" s="1" t="s">
        <v>1439</v>
      </c>
      <c r="AL1" s="1" t="s">
        <v>35</v>
      </c>
      <c r="AM1" s="1" t="s">
        <v>36</v>
      </c>
      <c r="AN1" s="1" t="s">
        <v>37</v>
      </c>
      <c r="AO1" s="1" t="s">
        <v>1440</v>
      </c>
      <c r="AP1" s="1" t="s">
        <v>38</v>
      </c>
      <c r="AQ1" s="1" t="s">
        <v>36</v>
      </c>
      <c r="AR1" s="1" t="s">
        <v>39</v>
      </c>
      <c r="AS1" s="1" t="s">
        <v>36</v>
      </c>
      <c r="AT1" s="1"/>
      <c r="AU1" s="1"/>
      <c r="AV1" s="1"/>
      <c r="AW1" s="1"/>
      <c r="AX1" s="1"/>
      <c r="AY1" s="1"/>
    </row>
    <row r="2" spans="1:51" ht="240.75" thickBot="1" x14ac:dyDescent="0.3">
      <c r="A2" t="s">
        <v>2751</v>
      </c>
      <c r="B2" s="1" t="s">
        <v>1701</v>
      </c>
      <c r="C2" s="1" t="s">
        <v>91</v>
      </c>
      <c r="D2" s="1" t="s">
        <v>152</v>
      </c>
      <c r="E2" s="1" t="s">
        <v>93</v>
      </c>
      <c r="F2" s="1" t="s">
        <v>71</v>
      </c>
      <c r="G2" s="1" t="s">
        <v>72</v>
      </c>
      <c r="H2" s="1" t="s">
        <v>47</v>
      </c>
      <c r="I2" s="1" t="s">
        <v>46</v>
      </c>
      <c r="J2" s="1" t="s">
        <v>73</v>
      </c>
      <c r="K2" s="1" t="s">
        <v>94</v>
      </c>
      <c r="L2" s="1" t="s">
        <v>75</v>
      </c>
      <c r="M2" s="1" t="s">
        <v>180</v>
      </c>
      <c r="N2" s="14" t="s">
        <v>1702</v>
      </c>
      <c r="O2" s="14" t="s">
        <v>1703</v>
      </c>
      <c r="P2" s="14" t="s">
        <v>1547</v>
      </c>
      <c r="Q2" s="14" t="s">
        <v>1548</v>
      </c>
      <c r="R2" s="1" t="s">
        <v>56</v>
      </c>
      <c r="S2" s="1" t="s">
        <v>56</v>
      </c>
      <c r="T2" s="1" t="s">
        <v>58</v>
      </c>
      <c r="U2" s="1" t="s">
        <v>56</v>
      </c>
      <c r="V2" s="1" t="s">
        <v>56</v>
      </c>
      <c r="W2" s="1" t="s">
        <v>56</v>
      </c>
      <c r="X2" s="14" t="s">
        <v>1516</v>
      </c>
      <c r="Y2" s="1" t="s">
        <v>56</v>
      </c>
      <c r="Z2" s="1" t="s">
        <v>58</v>
      </c>
      <c r="AA2" s="1" t="s">
        <v>57</v>
      </c>
      <c r="AB2" s="1" t="s">
        <v>100</v>
      </c>
      <c r="AC2" s="1" t="s">
        <v>101</v>
      </c>
      <c r="AD2" s="1" t="s">
        <v>57</v>
      </c>
      <c r="AE2" s="1" t="s">
        <v>1704</v>
      </c>
      <c r="AF2" s="1" t="s">
        <v>61</v>
      </c>
      <c r="AG2" s="1" t="s">
        <v>61</v>
      </c>
      <c r="AH2" s="1" t="s">
        <v>1465</v>
      </c>
      <c r="AI2" s="1" t="s">
        <v>57</v>
      </c>
      <c r="AJ2" s="1" t="s">
        <v>1517</v>
      </c>
      <c r="AK2" s="1" t="s">
        <v>1486</v>
      </c>
      <c r="AL2" s="3">
        <v>15</v>
      </c>
      <c r="AM2" s="3">
        <v>20</v>
      </c>
      <c r="AN2" s="3">
        <v>15</v>
      </c>
      <c r="AO2" s="3">
        <v>15</v>
      </c>
      <c r="AP2" s="3">
        <v>20</v>
      </c>
      <c r="AQ2" s="3">
        <v>15</v>
      </c>
      <c r="AR2" s="3">
        <v>15</v>
      </c>
      <c r="AS2" s="3">
        <v>20</v>
      </c>
      <c r="AT2" s="1"/>
      <c r="AU2" s="1"/>
      <c r="AV2" s="1"/>
      <c r="AW2" s="1"/>
      <c r="AX2" s="1"/>
      <c r="AY2" s="1"/>
    </row>
    <row r="3" spans="1:51" ht="255.75" thickBot="1" x14ac:dyDescent="0.3">
      <c r="A3" t="s">
        <v>2784</v>
      </c>
      <c r="B3" s="1" t="s">
        <v>1993</v>
      </c>
      <c r="C3" s="1" t="s">
        <v>122</v>
      </c>
      <c r="D3" s="1" t="s">
        <v>152</v>
      </c>
      <c r="E3" s="1" t="s">
        <v>93</v>
      </c>
      <c r="F3" s="1" t="s">
        <v>71</v>
      </c>
      <c r="G3" s="1" t="s">
        <v>72</v>
      </c>
      <c r="H3" s="1" t="s">
        <v>46</v>
      </c>
      <c r="I3" s="1" t="s">
        <v>46</v>
      </c>
      <c r="J3" s="1" t="s">
        <v>73</v>
      </c>
      <c r="K3" s="1" t="s">
        <v>94</v>
      </c>
      <c r="L3" s="1" t="s">
        <v>75</v>
      </c>
      <c r="M3" s="1" t="s">
        <v>112</v>
      </c>
      <c r="N3" s="14" t="s">
        <v>1994</v>
      </c>
      <c r="O3" s="14" t="s">
        <v>1703</v>
      </c>
      <c r="P3" s="14" t="s">
        <v>1995</v>
      </c>
      <c r="Q3" s="14" t="s">
        <v>1996</v>
      </c>
      <c r="R3" s="1" t="s">
        <v>58</v>
      </c>
      <c r="S3" s="1" t="s">
        <v>56</v>
      </c>
      <c r="T3" s="1" t="s">
        <v>57</v>
      </c>
      <c r="U3" s="1" t="s">
        <v>56</v>
      </c>
      <c r="V3" s="1" t="s">
        <v>58</v>
      </c>
      <c r="W3" s="1" t="s">
        <v>56</v>
      </c>
      <c r="X3" s="14" t="s">
        <v>1176</v>
      </c>
      <c r="Y3" s="1" t="s">
        <v>58</v>
      </c>
      <c r="Z3" s="1" t="s">
        <v>56</v>
      </c>
      <c r="AA3" s="1" t="s">
        <v>57</v>
      </c>
      <c r="AB3" s="1" t="s">
        <v>56</v>
      </c>
      <c r="AC3" s="1" t="s">
        <v>58</v>
      </c>
      <c r="AD3" s="1" t="s">
        <v>56</v>
      </c>
      <c r="AE3" s="1" t="s">
        <v>757</v>
      </c>
      <c r="AF3" s="1" t="s">
        <v>83</v>
      </c>
      <c r="AG3" s="1" t="s">
        <v>82</v>
      </c>
      <c r="AH3" s="1" t="s">
        <v>61</v>
      </c>
      <c r="AI3" s="1" t="s">
        <v>82</v>
      </c>
      <c r="AJ3" s="1" t="s">
        <v>1676</v>
      </c>
      <c r="AK3" s="1" t="s">
        <v>1997</v>
      </c>
      <c r="AL3" s="3">
        <v>15</v>
      </c>
      <c r="AM3" s="1" t="s">
        <v>1998</v>
      </c>
      <c r="AN3" s="3">
        <v>15</v>
      </c>
      <c r="AO3" s="1" t="s">
        <v>1999</v>
      </c>
      <c r="AP3" s="1">
        <v>5</v>
      </c>
      <c r="AQ3" s="1" t="s">
        <v>1999</v>
      </c>
      <c r="AR3" s="3">
        <v>15</v>
      </c>
      <c r="AS3" s="1" t="s">
        <v>1999</v>
      </c>
      <c r="AT3" s="1"/>
      <c r="AU3" s="1"/>
      <c r="AV3" s="1"/>
      <c r="AW3" s="1"/>
      <c r="AX3" s="1"/>
      <c r="AY3" s="1"/>
    </row>
    <row r="4" spans="1:51" ht="45.75" thickBot="1" x14ac:dyDescent="0.3">
      <c r="A4" t="s">
        <v>2716</v>
      </c>
      <c r="B4" s="1" t="s">
        <v>1441</v>
      </c>
      <c r="C4" s="1" t="s">
        <v>1442</v>
      </c>
      <c r="D4" s="1" t="s">
        <v>1443</v>
      </c>
      <c r="E4" s="1" t="s">
        <v>93</v>
      </c>
      <c r="F4" s="1" t="s">
        <v>44</v>
      </c>
      <c r="G4" s="1" t="s">
        <v>72</v>
      </c>
      <c r="H4" s="1" t="s">
        <v>375</v>
      </c>
      <c r="I4" s="1" t="s">
        <v>375</v>
      </c>
      <c r="J4" s="1" t="s">
        <v>292</v>
      </c>
      <c r="K4" s="1" t="s">
        <v>204</v>
      </c>
      <c r="L4" s="1" t="s">
        <v>263</v>
      </c>
      <c r="M4" s="1" t="s">
        <v>112</v>
      </c>
      <c r="N4" s="14" t="s">
        <v>1444</v>
      </c>
      <c r="O4" s="14" t="s">
        <v>1445</v>
      </c>
      <c r="P4" s="14" t="s">
        <v>1444</v>
      </c>
      <c r="Q4" s="14" t="s">
        <v>1444</v>
      </c>
      <c r="R4" s="1" t="s">
        <v>56</v>
      </c>
      <c r="S4" s="1" t="s">
        <v>57</v>
      </c>
      <c r="T4" s="1" t="s">
        <v>100</v>
      </c>
      <c r="U4" s="1" t="s">
        <v>101</v>
      </c>
      <c r="V4" s="1" t="s">
        <v>57</v>
      </c>
      <c r="W4" s="1" t="s">
        <v>57</v>
      </c>
      <c r="X4" s="14" t="s">
        <v>1446</v>
      </c>
      <c r="Y4" s="1" t="s">
        <v>56</v>
      </c>
      <c r="Z4" s="1" t="s">
        <v>57</v>
      </c>
      <c r="AA4" s="1" t="s">
        <v>57</v>
      </c>
      <c r="AB4" s="1" t="s">
        <v>101</v>
      </c>
      <c r="AC4" s="1" t="s">
        <v>57</v>
      </c>
      <c r="AD4" s="1" t="s">
        <v>57</v>
      </c>
      <c r="AE4" s="1" t="s">
        <v>1447</v>
      </c>
      <c r="AF4" s="1" t="s">
        <v>82</v>
      </c>
      <c r="AG4" s="1" t="s">
        <v>61</v>
      </c>
      <c r="AH4" s="1" t="s">
        <v>57</v>
      </c>
      <c r="AI4" s="1" t="s">
        <v>61</v>
      </c>
      <c r="AJ4" s="1" t="s">
        <v>1448</v>
      </c>
      <c r="AK4" s="1" t="s">
        <v>1446</v>
      </c>
      <c r="AL4" s="3">
        <v>20</v>
      </c>
      <c r="AM4" s="1" t="s">
        <v>1449</v>
      </c>
      <c r="AN4" s="3">
        <v>5</v>
      </c>
      <c r="AO4" s="1" t="s">
        <v>1450</v>
      </c>
      <c r="AP4" s="3">
        <v>5</v>
      </c>
      <c r="AQ4" s="1" t="s">
        <v>1449</v>
      </c>
      <c r="AR4" s="3">
        <v>19</v>
      </c>
      <c r="AS4" s="1" t="s">
        <v>1450</v>
      </c>
      <c r="AT4" s="1"/>
      <c r="AU4" s="1"/>
      <c r="AV4" s="1"/>
      <c r="AW4" s="1"/>
      <c r="AX4" s="1"/>
      <c r="AY4" s="1"/>
    </row>
    <row r="5" spans="1:51" ht="180.75" thickBot="1" x14ac:dyDescent="0.3">
      <c r="A5" t="s">
        <v>2760</v>
      </c>
      <c r="B5" s="1" t="s">
        <v>1783</v>
      </c>
      <c r="C5" s="1" t="s">
        <v>69</v>
      </c>
      <c r="D5" s="1" t="s">
        <v>70</v>
      </c>
      <c r="E5" s="1" t="s">
        <v>93</v>
      </c>
      <c r="F5" s="1" t="s">
        <v>528</v>
      </c>
      <c r="G5" s="1" t="s">
        <v>72</v>
      </c>
      <c r="H5" s="1" t="s">
        <v>46</v>
      </c>
      <c r="I5" s="1" t="s">
        <v>47</v>
      </c>
      <c r="J5" s="1" t="s">
        <v>191</v>
      </c>
      <c r="K5" s="1" t="s">
        <v>74</v>
      </c>
      <c r="L5" s="1" t="s">
        <v>75</v>
      </c>
      <c r="M5" s="1" t="s">
        <v>51</v>
      </c>
      <c r="N5" s="14" t="s">
        <v>1784</v>
      </c>
      <c r="O5" s="14" t="s">
        <v>1785</v>
      </c>
      <c r="P5" s="14" t="s">
        <v>970</v>
      </c>
      <c r="Q5" s="14" t="s">
        <v>1786</v>
      </c>
      <c r="R5" s="1" t="s">
        <v>57</v>
      </c>
      <c r="S5" s="1" t="s">
        <v>56</v>
      </c>
      <c r="T5" s="1" t="s">
        <v>56</v>
      </c>
      <c r="U5" s="1" t="s">
        <v>56</v>
      </c>
      <c r="V5" s="1" t="s">
        <v>57</v>
      </c>
      <c r="W5" s="1" t="s">
        <v>57</v>
      </c>
      <c r="X5" s="14" t="s">
        <v>1549</v>
      </c>
      <c r="Y5" s="1" t="s">
        <v>57</v>
      </c>
      <c r="Z5" s="1" t="s">
        <v>56</v>
      </c>
      <c r="AA5" s="1" t="s">
        <v>57</v>
      </c>
      <c r="AB5" s="1" t="s">
        <v>56</v>
      </c>
      <c r="AC5" s="1" t="s">
        <v>57</v>
      </c>
      <c r="AD5" s="1" t="s">
        <v>56</v>
      </c>
      <c r="AE5" s="1" t="s">
        <v>1549</v>
      </c>
      <c r="AF5" s="1" t="s">
        <v>61</v>
      </c>
      <c r="AG5" s="1" t="s">
        <v>61</v>
      </c>
      <c r="AH5" s="1" t="s">
        <v>82</v>
      </c>
      <c r="AI5" s="1" t="s">
        <v>61</v>
      </c>
      <c r="AJ5" s="1" t="s">
        <v>1787</v>
      </c>
      <c r="AK5" s="1" t="s">
        <v>85</v>
      </c>
      <c r="AL5" s="3">
        <v>14</v>
      </c>
      <c r="AM5" s="1" t="s">
        <v>1788</v>
      </c>
      <c r="AN5" s="3">
        <v>1</v>
      </c>
      <c r="AO5" s="1" t="s">
        <v>1789</v>
      </c>
      <c r="AP5" s="3">
        <v>1</v>
      </c>
      <c r="AQ5" s="1" t="s">
        <v>85</v>
      </c>
      <c r="AR5" s="3">
        <v>12</v>
      </c>
      <c r="AS5" s="1" t="s">
        <v>1790</v>
      </c>
      <c r="AT5" s="1"/>
      <c r="AU5" s="1"/>
      <c r="AV5" s="1"/>
      <c r="AW5" s="1"/>
      <c r="AX5" s="1"/>
      <c r="AY5" s="1"/>
    </row>
    <row r="6" spans="1:51" ht="409.6" thickBot="1" x14ac:dyDescent="0.3">
      <c r="A6" t="s">
        <v>2773</v>
      </c>
      <c r="B6" s="1" t="s">
        <v>1900</v>
      </c>
      <c r="C6" s="1" t="s">
        <v>69</v>
      </c>
      <c r="D6" s="1" t="s">
        <v>1901</v>
      </c>
      <c r="E6" s="1" t="s">
        <v>93</v>
      </c>
      <c r="F6" s="1" t="s">
        <v>44</v>
      </c>
      <c r="G6" s="1" t="s">
        <v>72</v>
      </c>
      <c r="H6" s="1" t="s">
        <v>46</v>
      </c>
      <c r="I6" s="1" t="s">
        <v>46</v>
      </c>
      <c r="J6" s="1" t="s">
        <v>73</v>
      </c>
      <c r="K6" s="1" t="s">
        <v>74</v>
      </c>
      <c r="L6" s="1" t="s">
        <v>458</v>
      </c>
      <c r="M6" s="1" t="s">
        <v>51</v>
      </c>
      <c r="N6" s="14" t="s">
        <v>1902</v>
      </c>
      <c r="O6" s="14" t="s">
        <v>1903</v>
      </c>
      <c r="P6" s="14" t="s">
        <v>1904</v>
      </c>
      <c r="Q6" s="14" t="s">
        <v>1905</v>
      </c>
      <c r="R6" s="1" t="s">
        <v>56</v>
      </c>
      <c r="S6" s="1" t="s">
        <v>58</v>
      </c>
      <c r="T6" s="1" t="s">
        <v>56</v>
      </c>
      <c r="U6" s="1" t="s">
        <v>56</v>
      </c>
      <c r="V6" s="1" t="s">
        <v>58</v>
      </c>
      <c r="W6" s="1" t="s">
        <v>58</v>
      </c>
      <c r="X6" s="14" t="s">
        <v>1483</v>
      </c>
      <c r="Y6" s="1" t="s">
        <v>56</v>
      </c>
      <c r="Z6" s="1" t="s">
        <v>58</v>
      </c>
      <c r="AA6" s="1" t="s">
        <v>58</v>
      </c>
      <c r="AB6" s="1" t="s">
        <v>56</v>
      </c>
      <c r="AC6" s="1" t="s">
        <v>58</v>
      </c>
      <c r="AD6" s="1" t="s">
        <v>58</v>
      </c>
      <c r="AE6" s="1" t="s">
        <v>1906</v>
      </c>
      <c r="AF6" s="1" t="s">
        <v>83</v>
      </c>
      <c r="AG6" s="1" t="s">
        <v>83</v>
      </c>
      <c r="AH6" s="1" t="s">
        <v>82</v>
      </c>
      <c r="AI6" s="1" t="s">
        <v>83</v>
      </c>
      <c r="AJ6" s="1" t="s">
        <v>1907</v>
      </c>
      <c r="AK6" s="1" t="s">
        <v>1908</v>
      </c>
      <c r="AL6" s="3">
        <v>15</v>
      </c>
      <c r="AM6" s="1" t="s">
        <v>779</v>
      </c>
      <c r="AN6" s="3">
        <v>12</v>
      </c>
      <c r="AO6" s="1" t="s">
        <v>779</v>
      </c>
      <c r="AP6" s="3">
        <v>13</v>
      </c>
      <c r="AQ6" s="1" t="s">
        <v>1909</v>
      </c>
      <c r="AR6" s="3">
        <v>18</v>
      </c>
      <c r="AS6" s="1" t="s">
        <v>1601</v>
      </c>
      <c r="AT6" s="1"/>
      <c r="AU6" s="1"/>
      <c r="AV6" s="1"/>
      <c r="AW6" s="1"/>
      <c r="AX6" s="1"/>
      <c r="AY6" s="1"/>
    </row>
    <row r="7" spans="1:51" ht="409.6" thickBot="1" x14ac:dyDescent="0.3">
      <c r="A7" t="s">
        <v>2786</v>
      </c>
      <c r="B7" s="1" t="s">
        <v>2012</v>
      </c>
      <c r="C7" s="1" t="s">
        <v>137</v>
      </c>
      <c r="D7" s="1" t="s">
        <v>152</v>
      </c>
      <c r="E7" s="1" t="s">
        <v>43</v>
      </c>
      <c r="F7" s="1" t="s">
        <v>219</v>
      </c>
      <c r="G7" s="1" t="s">
        <v>72</v>
      </c>
      <c r="H7" s="1" t="s">
        <v>46</v>
      </c>
      <c r="I7" s="1" t="s">
        <v>46</v>
      </c>
      <c r="J7" s="1" t="s">
        <v>73</v>
      </c>
      <c r="K7" s="1" t="s">
        <v>94</v>
      </c>
      <c r="L7" s="1" t="s">
        <v>75</v>
      </c>
      <c r="M7" s="1" t="s">
        <v>95</v>
      </c>
      <c r="N7" s="14" t="s">
        <v>1902</v>
      </c>
      <c r="O7" s="14" t="s">
        <v>2013</v>
      </c>
      <c r="P7" s="14" t="s">
        <v>1520</v>
      </c>
      <c r="Q7" s="14" t="s">
        <v>1520</v>
      </c>
      <c r="R7" s="1" t="s">
        <v>56</v>
      </c>
      <c r="S7" s="1" t="s">
        <v>58</v>
      </c>
      <c r="T7" s="1" t="s">
        <v>56</v>
      </c>
      <c r="U7" s="1" t="s">
        <v>58</v>
      </c>
      <c r="V7" s="1" t="s">
        <v>56</v>
      </c>
      <c r="W7" s="1" t="s">
        <v>58</v>
      </c>
      <c r="X7" s="14" t="s">
        <v>2014</v>
      </c>
      <c r="Y7" s="1" t="s">
        <v>56</v>
      </c>
      <c r="Z7" s="1" t="s">
        <v>58</v>
      </c>
      <c r="AA7" s="1" t="s">
        <v>56</v>
      </c>
      <c r="AB7" s="1" t="s">
        <v>58</v>
      </c>
      <c r="AC7" s="1" t="s">
        <v>56</v>
      </c>
      <c r="AD7" s="1" t="s">
        <v>58</v>
      </c>
      <c r="AE7" s="1" t="s">
        <v>1989</v>
      </c>
      <c r="AF7" s="1" t="s">
        <v>82</v>
      </c>
      <c r="AG7" s="1" t="s">
        <v>83</v>
      </c>
      <c r="AH7" s="1" t="s">
        <v>82</v>
      </c>
      <c r="AI7" s="1" t="s">
        <v>83</v>
      </c>
      <c r="AJ7" s="1" t="s">
        <v>1907</v>
      </c>
      <c r="AK7" s="1" t="s">
        <v>1525</v>
      </c>
      <c r="AL7" s="3">
        <v>10</v>
      </c>
      <c r="AM7" s="3">
        <v>80</v>
      </c>
      <c r="AN7" s="3">
        <v>15</v>
      </c>
      <c r="AO7" s="3">
        <v>70</v>
      </c>
      <c r="AP7" s="3">
        <v>10</v>
      </c>
      <c r="AQ7" s="3">
        <v>65</v>
      </c>
      <c r="AR7" s="3">
        <v>15</v>
      </c>
      <c r="AS7" s="3">
        <v>70</v>
      </c>
      <c r="AT7" s="1"/>
      <c r="AU7" s="1"/>
      <c r="AV7" s="1"/>
      <c r="AW7" s="1"/>
      <c r="AX7" s="1"/>
      <c r="AY7" s="1"/>
    </row>
    <row r="8" spans="1:51" ht="409.6" thickBot="1" x14ac:dyDescent="0.3">
      <c r="A8" t="s">
        <v>2774</v>
      </c>
      <c r="B8" s="1" t="s">
        <v>1910</v>
      </c>
      <c r="C8" s="1" t="s">
        <v>69</v>
      </c>
      <c r="D8" s="1" t="s">
        <v>361</v>
      </c>
      <c r="E8" s="1" t="s">
        <v>43</v>
      </c>
      <c r="F8" s="1" t="s">
        <v>219</v>
      </c>
      <c r="G8" s="1" t="s">
        <v>72</v>
      </c>
      <c r="H8" s="1" t="s">
        <v>46</v>
      </c>
      <c r="I8" s="1" t="s">
        <v>47</v>
      </c>
      <c r="J8" s="1" t="s">
        <v>73</v>
      </c>
      <c r="K8" s="1" t="s">
        <v>74</v>
      </c>
      <c r="L8" s="1" t="s">
        <v>458</v>
      </c>
      <c r="M8" s="1" t="s">
        <v>51</v>
      </c>
      <c r="N8" s="14" t="s">
        <v>1911</v>
      </c>
      <c r="O8" s="14" t="s">
        <v>1912</v>
      </c>
      <c r="P8" s="14" t="s">
        <v>1913</v>
      </c>
      <c r="Q8" s="14" t="s">
        <v>1914</v>
      </c>
      <c r="R8" s="1" t="s">
        <v>56</v>
      </c>
      <c r="S8" s="1" t="s">
        <v>56</v>
      </c>
      <c r="T8" s="1" t="s">
        <v>56</v>
      </c>
      <c r="U8" s="1" t="s">
        <v>58</v>
      </c>
      <c r="V8" s="1" t="s">
        <v>58</v>
      </c>
      <c r="W8" s="1" t="s">
        <v>58</v>
      </c>
      <c r="X8" s="14" t="s">
        <v>1915</v>
      </c>
      <c r="Y8" s="1" t="s">
        <v>58</v>
      </c>
      <c r="Z8" s="1" t="s">
        <v>58</v>
      </c>
      <c r="AA8" s="1" t="s">
        <v>56</v>
      </c>
      <c r="AB8" s="1" t="s">
        <v>58</v>
      </c>
      <c r="AC8" s="1" t="s">
        <v>58</v>
      </c>
      <c r="AD8" s="1" t="s">
        <v>58</v>
      </c>
      <c r="AE8" s="1" t="s">
        <v>1916</v>
      </c>
      <c r="AF8" s="1" t="s">
        <v>83</v>
      </c>
      <c r="AG8" s="1" t="s">
        <v>83</v>
      </c>
      <c r="AH8" s="1" t="s">
        <v>83</v>
      </c>
      <c r="AI8" s="1" t="s">
        <v>83</v>
      </c>
      <c r="AJ8" s="1" t="s">
        <v>1917</v>
      </c>
      <c r="AK8" s="1" t="s">
        <v>1918</v>
      </c>
      <c r="AL8" s="3">
        <v>20</v>
      </c>
      <c r="AM8" s="1" t="s">
        <v>1919</v>
      </c>
      <c r="AN8" s="3">
        <v>20</v>
      </c>
      <c r="AO8" s="1" t="s">
        <v>1920</v>
      </c>
      <c r="AP8" s="3">
        <v>1</v>
      </c>
      <c r="AQ8" s="1" t="s">
        <v>1921</v>
      </c>
      <c r="AR8" s="3">
        <v>20</v>
      </c>
      <c r="AS8" s="1" t="s">
        <v>1922</v>
      </c>
      <c r="AT8" s="1"/>
      <c r="AU8" s="1"/>
      <c r="AV8" s="1"/>
      <c r="AW8" s="1"/>
      <c r="AX8" s="1"/>
      <c r="AY8" s="1"/>
    </row>
    <row r="9" spans="1:51" ht="360.75" thickBot="1" x14ac:dyDescent="0.3">
      <c r="A9" t="s">
        <v>2777</v>
      </c>
      <c r="B9" s="1" t="s">
        <v>1940</v>
      </c>
      <c r="C9" s="1" t="s">
        <v>122</v>
      </c>
      <c r="D9" s="1" t="s">
        <v>1069</v>
      </c>
      <c r="E9" s="1" t="s">
        <v>43</v>
      </c>
      <c r="F9" s="1" t="s">
        <v>1339</v>
      </c>
      <c r="G9" s="1" t="s">
        <v>72</v>
      </c>
      <c r="H9" s="1" t="s">
        <v>47</v>
      </c>
      <c r="I9" s="1" t="s">
        <v>46</v>
      </c>
      <c r="J9" s="1" t="s">
        <v>73</v>
      </c>
      <c r="K9" s="1" t="s">
        <v>74</v>
      </c>
      <c r="L9" s="1" t="s">
        <v>75</v>
      </c>
      <c r="M9" s="1" t="s">
        <v>585</v>
      </c>
      <c r="N9" s="14" t="s">
        <v>1888</v>
      </c>
      <c r="O9" s="14" t="s">
        <v>1941</v>
      </c>
      <c r="P9" s="14" t="s">
        <v>1942</v>
      </c>
      <c r="Q9" s="14" t="s">
        <v>1943</v>
      </c>
      <c r="R9" s="1" t="s">
        <v>56</v>
      </c>
      <c r="S9" s="1" t="s">
        <v>58</v>
      </c>
      <c r="T9" s="1" t="s">
        <v>56</v>
      </c>
      <c r="U9" s="1" t="s">
        <v>58</v>
      </c>
      <c r="V9" s="1" t="s">
        <v>56</v>
      </c>
      <c r="W9" s="1" t="s">
        <v>56</v>
      </c>
      <c r="X9" s="14" t="s">
        <v>1944</v>
      </c>
      <c r="Y9" s="1" t="s">
        <v>58</v>
      </c>
      <c r="Z9" s="1" t="s">
        <v>56</v>
      </c>
      <c r="AA9" s="1" t="s">
        <v>58</v>
      </c>
      <c r="AB9" s="1" t="s">
        <v>56</v>
      </c>
      <c r="AC9" s="1" t="s">
        <v>56</v>
      </c>
      <c r="AD9" s="1" t="s">
        <v>58</v>
      </c>
      <c r="AE9" s="1" t="s">
        <v>1945</v>
      </c>
      <c r="AF9" s="1" t="s">
        <v>83</v>
      </c>
      <c r="AG9" s="1" t="s">
        <v>82</v>
      </c>
      <c r="AH9" s="1" t="s">
        <v>83</v>
      </c>
      <c r="AI9" s="1" t="s">
        <v>82</v>
      </c>
      <c r="AJ9" s="1" t="s">
        <v>1946</v>
      </c>
      <c r="AK9" s="1" t="s">
        <v>1947</v>
      </c>
      <c r="AL9" s="3">
        <v>10</v>
      </c>
      <c r="AM9" s="1" t="s">
        <v>1948</v>
      </c>
      <c r="AN9" s="3">
        <v>8</v>
      </c>
      <c r="AO9" s="1" t="s">
        <v>1949</v>
      </c>
      <c r="AP9" s="3">
        <v>3</v>
      </c>
      <c r="AQ9" s="1" t="s">
        <v>1950</v>
      </c>
      <c r="AR9" s="3">
        <v>18</v>
      </c>
      <c r="AS9" s="1" t="s">
        <v>1951</v>
      </c>
      <c r="AT9" s="1"/>
      <c r="AU9" s="1"/>
      <c r="AV9" s="1"/>
      <c r="AW9" s="1"/>
      <c r="AX9" s="1"/>
      <c r="AY9" s="1"/>
    </row>
    <row r="10" spans="1:51" ht="360.75" thickBot="1" x14ac:dyDescent="0.3">
      <c r="A10" t="s">
        <v>2772</v>
      </c>
      <c r="B10" s="1" t="s">
        <v>1886</v>
      </c>
      <c r="C10" s="1" t="s">
        <v>122</v>
      </c>
      <c r="D10" s="1" t="s">
        <v>1887</v>
      </c>
      <c r="E10" s="1" t="s">
        <v>43</v>
      </c>
      <c r="F10" s="1" t="s">
        <v>1339</v>
      </c>
      <c r="G10" s="1" t="s">
        <v>72</v>
      </c>
      <c r="H10" s="1" t="s">
        <v>46</v>
      </c>
      <c r="I10" s="1" t="s">
        <v>46</v>
      </c>
      <c r="J10" s="1" t="s">
        <v>73</v>
      </c>
      <c r="K10" s="1" t="s">
        <v>74</v>
      </c>
      <c r="L10" s="1" t="s">
        <v>75</v>
      </c>
      <c r="M10" s="1" t="s">
        <v>585</v>
      </c>
      <c r="N10" s="14" t="s">
        <v>1888</v>
      </c>
      <c r="O10" s="14" t="s">
        <v>1889</v>
      </c>
      <c r="P10" s="14" t="s">
        <v>1890</v>
      </c>
      <c r="Q10" s="14" t="s">
        <v>1891</v>
      </c>
      <c r="R10" s="1" t="s">
        <v>56</v>
      </c>
      <c r="S10" s="1" t="s">
        <v>58</v>
      </c>
      <c r="T10" s="1" t="s">
        <v>56</v>
      </c>
      <c r="U10" s="1" t="s">
        <v>58</v>
      </c>
      <c r="V10" s="1" t="s">
        <v>56</v>
      </c>
      <c r="W10" s="1" t="s">
        <v>56</v>
      </c>
      <c r="X10" s="14" t="s">
        <v>1892</v>
      </c>
      <c r="Y10" s="1" t="s">
        <v>58</v>
      </c>
      <c r="Z10" s="1" t="s">
        <v>56</v>
      </c>
      <c r="AA10" s="1" t="s">
        <v>58</v>
      </c>
      <c r="AB10" s="1" t="s">
        <v>56</v>
      </c>
      <c r="AC10" s="1" t="s">
        <v>58</v>
      </c>
      <c r="AD10" s="1" t="s">
        <v>56</v>
      </c>
      <c r="AE10" s="1" t="s">
        <v>1893</v>
      </c>
      <c r="AF10" s="1" t="s">
        <v>83</v>
      </c>
      <c r="AG10" s="1" t="s">
        <v>61</v>
      </c>
      <c r="AH10" s="1" t="s">
        <v>82</v>
      </c>
      <c r="AI10" s="1" t="s">
        <v>82</v>
      </c>
      <c r="AJ10" s="1" t="s">
        <v>1894</v>
      </c>
      <c r="AK10" s="1" t="s">
        <v>1895</v>
      </c>
      <c r="AL10" s="3">
        <v>10</v>
      </c>
      <c r="AM10" s="1" t="s">
        <v>1896</v>
      </c>
      <c r="AN10" s="3">
        <v>8</v>
      </c>
      <c r="AO10" s="1" t="s">
        <v>1897</v>
      </c>
      <c r="AP10" s="3">
        <v>3</v>
      </c>
      <c r="AQ10" s="1" t="s">
        <v>1898</v>
      </c>
      <c r="AR10" s="3">
        <v>18</v>
      </c>
      <c r="AS10" s="1" t="s">
        <v>1899</v>
      </c>
      <c r="AT10" s="1"/>
      <c r="AU10" s="1"/>
      <c r="AV10" s="1"/>
      <c r="AW10" s="1"/>
      <c r="AX10" s="1"/>
      <c r="AY10" s="1"/>
    </row>
    <row r="11" spans="1:51" ht="75.75" thickBot="1" x14ac:dyDescent="0.3">
      <c r="A11" t="s">
        <v>2739</v>
      </c>
      <c r="B11" s="1" t="s">
        <v>1618</v>
      </c>
      <c r="C11" s="1" t="s">
        <v>122</v>
      </c>
      <c r="D11" s="1" t="s">
        <v>1619</v>
      </c>
      <c r="E11" s="1" t="s">
        <v>93</v>
      </c>
      <c r="F11" s="1" t="s">
        <v>44</v>
      </c>
      <c r="G11" s="1" t="s">
        <v>72</v>
      </c>
      <c r="H11" s="1" t="s">
        <v>46</v>
      </c>
      <c r="I11" s="1" t="s">
        <v>47</v>
      </c>
      <c r="J11" s="1" t="s">
        <v>73</v>
      </c>
      <c r="K11" s="1" t="s">
        <v>94</v>
      </c>
      <c r="L11" s="1" t="s">
        <v>75</v>
      </c>
      <c r="M11" s="1" t="s">
        <v>51</v>
      </c>
      <c r="N11" s="14" t="s">
        <v>1620</v>
      </c>
      <c r="O11" s="14" t="s">
        <v>1621</v>
      </c>
      <c r="P11" s="14" t="s">
        <v>1622</v>
      </c>
      <c r="Q11" s="14" t="s">
        <v>1623</v>
      </c>
      <c r="R11" s="1" t="s">
        <v>58</v>
      </c>
      <c r="S11" s="1" t="s">
        <v>56</v>
      </c>
      <c r="T11" s="1" t="s">
        <v>58</v>
      </c>
      <c r="U11" s="1" t="s">
        <v>56</v>
      </c>
      <c r="V11" s="1" t="s">
        <v>57</v>
      </c>
      <c r="W11" s="1" t="s">
        <v>56</v>
      </c>
      <c r="X11" s="14" t="s">
        <v>1624</v>
      </c>
      <c r="Y11" s="1" t="s">
        <v>58</v>
      </c>
      <c r="Z11" s="1" t="s">
        <v>56</v>
      </c>
      <c r="AA11" s="1" t="s">
        <v>56</v>
      </c>
      <c r="AB11" s="1" t="s">
        <v>58</v>
      </c>
      <c r="AC11" s="1" t="s">
        <v>58</v>
      </c>
      <c r="AD11" s="1" t="s">
        <v>56</v>
      </c>
      <c r="AE11" s="1" t="s">
        <v>1625</v>
      </c>
      <c r="AF11" s="1" t="s">
        <v>82</v>
      </c>
      <c r="AG11" s="1" t="s">
        <v>83</v>
      </c>
      <c r="AH11" s="1" t="s">
        <v>82</v>
      </c>
      <c r="AI11" s="1" t="s">
        <v>82</v>
      </c>
      <c r="AJ11" s="1" t="s">
        <v>1626</v>
      </c>
      <c r="AK11" s="1" t="s">
        <v>1627</v>
      </c>
      <c r="AL11" s="3">
        <v>20</v>
      </c>
      <c r="AM11" s="1" t="s">
        <v>1628</v>
      </c>
      <c r="AN11" s="3">
        <v>19</v>
      </c>
      <c r="AO11" s="1" t="s">
        <v>1629</v>
      </c>
      <c r="AP11" s="3">
        <v>11</v>
      </c>
      <c r="AQ11" s="1" t="s">
        <v>1630</v>
      </c>
      <c r="AR11" s="3">
        <v>20</v>
      </c>
      <c r="AS11" s="1" t="s">
        <v>1631</v>
      </c>
      <c r="AT11" s="1"/>
      <c r="AU11" s="1"/>
      <c r="AV11" s="1"/>
      <c r="AW11" s="1"/>
      <c r="AX11" s="1"/>
      <c r="AY11" s="1"/>
    </row>
    <row r="12" spans="1:51" ht="360.75" thickBot="1" x14ac:dyDescent="0.3">
      <c r="A12" t="s">
        <v>2776</v>
      </c>
      <c r="B12" s="1" t="s">
        <v>1931</v>
      </c>
      <c r="C12" s="1" t="s">
        <v>122</v>
      </c>
      <c r="D12" s="1" t="s">
        <v>1069</v>
      </c>
      <c r="E12" s="1" t="s">
        <v>43</v>
      </c>
      <c r="F12" s="1" t="s">
        <v>1339</v>
      </c>
      <c r="G12" s="1" t="s">
        <v>72</v>
      </c>
      <c r="H12" s="1" t="s">
        <v>46</v>
      </c>
      <c r="I12" s="1" t="s">
        <v>46</v>
      </c>
      <c r="J12" s="1" t="s">
        <v>73</v>
      </c>
      <c r="K12" s="1" t="s">
        <v>74</v>
      </c>
      <c r="L12" s="1" t="s">
        <v>75</v>
      </c>
      <c r="M12" s="1" t="s">
        <v>585</v>
      </c>
      <c r="N12" s="14" t="s">
        <v>1932</v>
      </c>
      <c r="O12" s="14" t="s">
        <v>1889</v>
      </c>
      <c r="P12" s="14" t="s">
        <v>1890</v>
      </c>
      <c r="Q12" s="14" t="s">
        <v>1891</v>
      </c>
      <c r="R12" s="1" t="s">
        <v>58</v>
      </c>
      <c r="S12" s="1" t="s">
        <v>56</v>
      </c>
      <c r="T12" s="1" t="s">
        <v>56</v>
      </c>
      <c r="U12" s="1" t="s">
        <v>58</v>
      </c>
      <c r="V12" s="1" t="s">
        <v>56</v>
      </c>
      <c r="W12" s="1" t="s">
        <v>56</v>
      </c>
      <c r="X12" s="14" t="s">
        <v>1933</v>
      </c>
      <c r="Y12" s="1" t="s">
        <v>56</v>
      </c>
      <c r="Z12" s="1" t="s">
        <v>58</v>
      </c>
      <c r="AA12" s="1" t="s">
        <v>56</v>
      </c>
      <c r="AB12" s="1" t="s">
        <v>56</v>
      </c>
      <c r="AC12" s="1" t="s">
        <v>56</v>
      </c>
      <c r="AD12" s="1" t="s">
        <v>58</v>
      </c>
      <c r="AE12" s="1" t="s">
        <v>1934</v>
      </c>
      <c r="AF12" s="1" t="s">
        <v>82</v>
      </c>
      <c r="AG12" s="1" t="s">
        <v>83</v>
      </c>
      <c r="AH12" s="1" t="s">
        <v>82</v>
      </c>
      <c r="AI12" s="1" t="s">
        <v>82</v>
      </c>
      <c r="AJ12" s="1" t="s">
        <v>1935</v>
      </c>
      <c r="AK12" s="1" t="s">
        <v>1936</v>
      </c>
      <c r="AL12" s="3">
        <v>10</v>
      </c>
      <c r="AM12" s="1" t="s">
        <v>1896</v>
      </c>
      <c r="AN12" s="3">
        <v>8</v>
      </c>
      <c r="AO12" s="1" t="s">
        <v>1937</v>
      </c>
      <c r="AP12" s="3">
        <v>3</v>
      </c>
      <c r="AQ12" s="1" t="s">
        <v>1938</v>
      </c>
      <c r="AR12" s="3">
        <v>18</v>
      </c>
      <c r="AS12" s="1" t="s">
        <v>1939</v>
      </c>
      <c r="AT12" s="1"/>
      <c r="AU12" s="1"/>
      <c r="AV12" s="1"/>
      <c r="AW12" s="1"/>
      <c r="AX12" s="1"/>
      <c r="AY12" s="1"/>
    </row>
    <row r="13" spans="1:51" ht="75.75" thickBot="1" x14ac:dyDescent="0.3">
      <c r="A13" t="s">
        <v>2762</v>
      </c>
      <c r="B13" s="1" t="s">
        <v>1797</v>
      </c>
      <c r="C13" s="1" t="s">
        <v>69</v>
      </c>
      <c r="D13" s="1" t="s">
        <v>190</v>
      </c>
      <c r="E13" s="1" t="s">
        <v>93</v>
      </c>
      <c r="F13" s="1" t="s">
        <v>513</v>
      </c>
      <c r="G13" s="1" t="s">
        <v>72</v>
      </c>
      <c r="H13" s="1" t="s">
        <v>46</v>
      </c>
      <c r="I13" s="1" t="s">
        <v>46</v>
      </c>
      <c r="J13" s="1" t="s">
        <v>191</v>
      </c>
      <c r="K13" s="1" t="s">
        <v>74</v>
      </c>
      <c r="L13" s="1" t="s">
        <v>75</v>
      </c>
      <c r="M13" s="1" t="s">
        <v>51</v>
      </c>
      <c r="N13" s="14" t="s">
        <v>1798</v>
      </c>
      <c r="O13" s="14" t="s">
        <v>1799</v>
      </c>
      <c r="P13" s="14" t="s">
        <v>1800</v>
      </c>
      <c r="Q13" s="14" t="s">
        <v>1801</v>
      </c>
      <c r="R13" s="1" t="s">
        <v>58</v>
      </c>
      <c r="S13" s="1" t="s">
        <v>56</v>
      </c>
      <c r="T13" s="1" t="s">
        <v>58</v>
      </c>
      <c r="U13" s="1" t="s">
        <v>58</v>
      </c>
      <c r="V13" s="1" t="s">
        <v>58</v>
      </c>
      <c r="W13" s="1" t="s">
        <v>58</v>
      </c>
      <c r="X13" s="14" t="s">
        <v>1604</v>
      </c>
      <c r="Y13" s="1" t="s">
        <v>58</v>
      </c>
      <c r="Z13" s="1" t="s">
        <v>56</v>
      </c>
      <c r="AA13" s="1" t="s">
        <v>58</v>
      </c>
      <c r="AB13" s="1" t="s">
        <v>58</v>
      </c>
      <c r="AC13" s="1" t="s">
        <v>58</v>
      </c>
      <c r="AD13" s="1" t="s">
        <v>58</v>
      </c>
      <c r="AE13" s="1" t="s">
        <v>757</v>
      </c>
      <c r="AF13" s="1" t="s">
        <v>57</v>
      </c>
      <c r="AG13" s="1" t="s">
        <v>606</v>
      </c>
      <c r="AH13" s="1" t="s">
        <v>605</v>
      </c>
      <c r="AI13" s="1" t="s">
        <v>605</v>
      </c>
      <c r="AJ13" s="1" t="s">
        <v>64</v>
      </c>
      <c r="AK13" s="1" t="s">
        <v>1802</v>
      </c>
      <c r="AL13" s="3">
        <v>15</v>
      </c>
      <c r="AM13" s="3">
        <v>10010</v>
      </c>
      <c r="AN13" s="3">
        <v>10</v>
      </c>
      <c r="AO13" s="3">
        <v>10010</v>
      </c>
      <c r="AP13" s="3">
        <v>10</v>
      </c>
      <c r="AQ13" s="3">
        <v>10</v>
      </c>
      <c r="AR13" s="3">
        <v>10</v>
      </c>
      <c r="AS13" s="3">
        <v>10</v>
      </c>
      <c r="AT13" s="1"/>
      <c r="AU13" s="1"/>
      <c r="AV13" s="1"/>
      <c r="AW13" s="1"/>
      <c r="AX13" s="1"/>
      <c r="AY13" s="1"/>
    </row>
    <row r="14" spans="1:51" ht="270.75" thickBot="1" x14ac:dyDescent="0.3">
      <c r="A14" t="s">
        <v>2748</v>
      </c>
      <c r="B14" s="1" t="s">
        <v>1678</v>
      </c>
      <c r="C14" s="1" t="s">
        <v>137</v>
      </c>
      <c r="D14" s="1" t="s">
        <v>1679</v>
      </c>
      <c r="E14" s="1" t="s">
        <v>43</v>
      </c>
      <c r="F14" s="1" t="s">
        <v>44</v>
      </c>
      <c r="G14" s="1" t="s">
        <v>72</v>
      </c>
      <c r="H14" s="1" t="s">
        <v>46</v>
      </c>
      <c r="I14" s="1" t="s">
        <v>46</v>
      </c>
      <c r="J14" s="1" t="s">
        <v>292</v>
      </c>
      <c r="K14" s="1" t="s">
        <v>94</v>
      </c>
      <c r="L14" s="1" t="s">
        <v>124</v>
      </c>
      <c r="M14" s="1" t="s">
        <v>51</v>
      </c>
      <c r="N14" s="14" t="s">
        <v>1680</v>
      </c>
      <c r="O14" s="14" t="s">
        <v>1546</v>
      </c>
      <c r="P14" s="14" t="s">
        <v>1681</v>
      </c>
      <c r="Q14" s="14" t="s">
        <v>1682</v>
      </c>
      <c r="R14" s="1" t="s">
        <v>57</v>
      </c>
      <c r="S14" s="1" t="s">
        <v>56</v>
      </c>
      <c r="T14" s="1" t="s">
        <v>57</v>
      </c>
      <c r="U14" s="1" t="s">
        <v>56</v>
      </c>
      <c r="V14" s="1" t="s">
        <v>57</v>
      </c>
      <c r="W14" s="1" t="s">
        <v>56</v>
      </c>
      <c r="X14" s="14" t="s">
        <v>92</v>
      </c>
      <c r="Y14" s="1" t="s">
        <v>57</v>
      </c>
      <c r="Z14" s="1" t="s">
        <v>57</v>
      </c>
      <c r="AA14" s="1" t="s">
        <v>56</v>
      </c>
      <c r="AB14" s="1" t="s">
        <v>56</v>
      </c>
      <c r="AC14" s="1" t="s">
        <v>57</v>
      </c>
      <c r="AD14" s="1" t="s">
        <v>56</v>
      </c>
      <c r="AE14" s="1" t="s">
        <v>92</v>
      </c>
      <c r="AF14" s="1" t="s">
        <v>606</v>
      </c>
      <c r="AG14" s="1" t="s">
        <v>605</v>
      </c>
      <c r="AH14" s="1" t="s">
        <v>606</v>
      </c>
      <c r="AI14" s="1" t="s">
        <v>606</v>
      </c>
      <c r="AJ14" s="1" t="s">
        <v>92</v>
      </c>
      <c r="AK14" s="1" t="s">
        <v>1683</v>
      </c>
      <c r="AL14" s="3">
        <v>10</v>
      </c>
      <c r="AM14" s="1" t="s">
        <v>1684</v>
      </c>
      <c r="AN14" s="3">
        <v>15</v>
      </c>
      <c r="AO14" s="1" t="s">
        <v>1685</v>
      </c>
      <c r="AP14" s="3">
        <v>15</v>
      </c>
      <c r="AQ14" s="3">
        <v>15</v>
      </c>
      <c r="AR14" s="3">
        <v>18</v>
      </c>
      <c r="AS14" s="1" t="s">
        <v>1685</v>
      </c>
      <c r="AT14" s="1"/>
      <c r="AU14" s="1"/>
      <c r="AV14" s="1"/>
      <c r="AW14" s="1"/>
      <c r="AX14" s="1"/>
      <c r="AY14" s="1"/>
    </row>
    <row r="15" spans="1:51" ht="409.6" thickBot="1" x14ac:dyDescent="0.3">
      <c r="A15" t="s">
        <v>2752</v>
      </c>
      <c r="B15" s="1" t="s">
        <v>1705</v>
      </c>
      <c r="C15" s="1" t="s">
        <v>91</v>
      </c>
      <c r="D15" s="1" t="s">
        <v>1706</v>
      </c>
      <c r="E15" s="1" t="s">
        <v>93</v>
      </c>
      <c r="F15" s="1" t="s">
        <v>291</v>
      </c>
      <c r="G15" s="1" t="s">
        <v>72</v>
      </c>
      <c r="H15" s="1" t="s">
        <v>47</v>
      </c>
      <c r="I15" s="1" t="s">
        <v>165</v>
      </c>
      <c r="J15" s="1" t="s">
        <v>191</v>
      </c>
      <c r="K15" s="1" t="s">
        <v>94</v>
      </c>
      <c r="L15" s="1" t="s">
        <v>75</v>
      </c>
      <c r="M15" s="1" t="s">
        <v>180</v>
      </c>
      <c r="N15" s="14" t="s">
        <v>1707</v>
      </c>
      <c r="O15" s="14" t="s">
        <v>1708</v>
      </c>
      <c r="P15" s="14" t="s">
        <v>1709</v>
      </c>
      <c r="Q15" s="14" t="s">
        <v>1710</v>
      </c>
      <c r="R15" s="1" t="s">
        <v>56</v>
      </c>
      <c r="S15" s="1" t="s">
        <v>58</v>
      </c>
      <c r="T15" s="1" t="s">
        <v>57</v>
      </c>
      <c r="U15" s="1" t="s">
        <v>56</v>
      </c>
      <c r="V15" s="1" t="s">
        <v>100</v>
      </c>
      <c r="W15" s="1" t="s">
        <v>58</v>
      </c>
      <c r="X15" s="14" t="s">
        <v>1711</v>
      </c>
      <c r="Y15" s="1" t="s">
        <v>57</v>
      </c>
      <c r="Z15" s="1" t="s">
        <v>58</v>
      </c>
      <c r="AA15" s="1" t="s">
        <v>100</v>
      </c>
      <c r="AB15" s="1" t="s">
        <v>56</v>
      </c>
      <c r="AC15" s="1" t="s">
        <v>57</v>
      </c>
      <c r="AD15" s="1" t="s">
        <v>58</v>
      </c>
      <c r="AE15" s="1" t="s">
        <v>1712</v>
      </c>
      <c r="AF15" s="1" t="s">
        <v>61</v>
      </c>
      <c r="AG15" s="1" t="s">
        <v>83</v>
      </c>
      <c r="AH15" s="1" t="s">
        <v>57</v>
      </c>
      <c r="AI15" s="1" t="s">
        <v>82</v>
      </c>
      <c r="AJ15" s="1" t="s">
        <v>1713</v>
      </c>
      <c r="AK15" s="1" t="s">
        <v>1714</v>
      </c>
      <c r="AL15" s="3">
        <v>15</v>
      </c>
      <c r="AM15" s="1" t="s">
        <v>1715</v>
      </c>
      <c r="AN15" s="3">
        <v>12</v>
      </c>
      <c r="AO15" s="1" t="s">
        <v>1716</v>
      </c>
      <c r="AP15" s="3">
        <v>10</v>
      </c>
      <c r="AQ15" s="1" t="s">
        <v>1717</v>
      </c>
      <c r="AR15" s="3">
        <v>8</v>
      </c>
      <c r="AS15" s="1" t="s">
        <v>1718</v>
      </c>
      <c r="AT15" s="1"/>
      <c r="AU15" s="1"/>
      <c r="AV15" s="1"/>
      <c r="AW15" s="1"/>
      <c r="AX15" s="1"/>
      <c r="AY15" s="1"/>
    </row>
    <row r="16" spans="1:51" ht="75.75" thickBot="1" x14ac:dyDescent="0.3">
      <c r="A16" t="s">
        <v>2737</v>
      </c>
      <c r="B16" s="1" t="s">
        <v>1597</v>
      </c>
      <c r="C16" s="1" t="s">
        <v>91</v>
      </c>
      <c r="D16" s="1" t="s">
        <v>1598</v>
      </c>
      <c r="E16" s="1" t="s">
        <v>93</v>
      </c>
      <c r="F16" s="1" t="s">
        <v>44</v>
      </c>
      <c r="G16" s="1" t="s">
        <v>72</v>
      </c>
      <c r="H16" s="1" t="s">
        <v>46</v>
      </c>
      <c r="I16" s="1" t="s">
        <v>46</v>
      </c>
      <c r="J16" s="1" t="s">
        <v>73</v>
      </c>
      <c r="K16" s="1" t="s">
        <v>94</v>
      </c>
      <c r="L16" s="1" t="s">
        <v>75</v>
      </c>
      <c r="M16" s="1" t="s">
        <v>95</v>
      </c>
      <c r="N16" s="14" t="s">
        <v>1599</v>
      </c>
      <c r="O16" s="14" t="s">
        <v>1600</v>
      </c>
      <c r="P16" s="14" t="s">
        <v>1601</v>
      </c>
      <c r="Q16" s="14" t="s">
        <v>1602</v>
      </c>
      <c r="R16" s="1" t="s">
        <v>56</v>
      </c>
      <c r="S16" s="1" t="s">
        <v>58</v>
      </c>
      <c r="T16" s="1" t="s">
        <v>58</v>
      </c>
      <c r="U16" s="1" t="s">
        <v>56</v>
      </c>
      <c r="V16" s="1" t="s">
        <v>56</v>
      </c>
      <c r="W16" s="1" t="s">
        <v>58</v>
      </c>
      <c r="X16" s="14" t="s">
        <v>1603</v>
      </c>
      <c r="Y16" s="1" t="s">
        <v>56</v>
      </c>
      <c r="Z16" s="1" t="s">
        <v>58</v>
      </c>
      <c r="AA16" s="1" t="s">
        <v>56</v>
      </c>
      <c r="AB16" s="1" t="s">
        <v>56</v>
      </c>
      <c r="AC16" s="1" t="s">
        <v>58</v>
      </c>
      <c r="AD16" s="1" t="s">
        <v>56</v>
      </c>
      <c r="AE16" s="1" t="s">
        <v>1604</v>
      </c>
      <c r="AF16" s="1" t="s">
        <v>83</v>
      </c>
      <c r="AG16" s="1" t="s">
        <v>82</v>
      </c>
      <c r="AH16" s="1" t="s">
        <v>61</v>
      </c>
      <c r="AI16" s="1" t="s">
        <v>82</v>
      </c>
      <c r="AJ16" s="1" t="s">
        <v>1605</v>
      </c>
      <c r="AK16" s="1" t="s">
        <v>1606</v>
      </c>
      <c r="AL16" s="3">
        <v>15</v>
      </c>
      <c r="AM16" s="1" t="s">
        <v>1602</v>
      </c>
      <c r="AN16" s="3">
        <v>18</v>
      </c>
      <c r="AO16" s="1" t="s">
        <v>1607</v>
      </c>
      <c r="AP16" s="3">
        <v>10</v>
      </c>
      <c r="AQ16" s="1" t="s">
        <v>779</v>
      </c>
      <c r="AR16" s="3">
        <v>17</v>
      </c>
      <c r="AS16" s="1" t="s">
        <v>1608</v>
      </c>
      <c r="AT16" s="1"/>
      <c r="AU16" s="1"/>
      <c r="AV16" s="1"/>
      <c r="AW16" s="1"/>
      <c r="AX16" s="1"/>
      <c r="AY16" s="1"/>
    </row>
    <row r="17" spans="1:51" ht="390.75" thickBot="1" x14ac:dyDescent="0.3">
      <c r="A17" t="s">
        <v>2724</v>
      </c>
      <c r="B17" s="1" t="s">
        <v>1510</v>
      </c>
      <c r="C17" s="1" t="s">
        <v>91</v>
      </c>
      <c r="D17" s="1" t="s">
        <v>1511</v>
      </c>
      <c r="E17" s="1" t="s">
        <v>93</v>
      </c>
      <c r="F17" s="1" t="s">
        <v>44</v>
      </c>
      <c r="G17" s="1" t="s">
        <v>72</v>
      </c>
      <c r="H17" s="1" t="s">
        <v>721</v>
      </c>
      <c r="I17" s="1" t="s">
        <v>721</v>
      </c>
      <c r="J17" s="1" t="s">
        <v>73</v>
      </c>
      <c r="K17" s="1" t="s">
        <v>74</v>
      </c>
      <c r="L17" s="1" t="s">
        <v>458</v>
      </c>
      <c r="M17" s="1" t="s">
        <v>585</v>
      </c>
      <c r="N17" s="14" t="s">
        <v>1512</v>
      </c>
      <c r="O17" s="14" t="s">
        <v>1513</v>
      </c>
      <c r="P17" s="14" t="s">
        <v>1514</v>
      </c>
      <c r="Q17" s="14" t="s">
        <v>1515</v>
      </c>
      <c r="R17" s="1" t="s">
        <v>56</v>
      </c>
      <c r="S17" s="1" t="s">
        <v>56</v>
      </c>
      <c r="T17" s="1" t="s">
        <v>56</v>
      </c>
      <c r="U17" s="1" t="s">
        <v>100</v>
      </c>
      <c r="V17" s="1" t="s">
        <v>57</v>
      </c>
      <c r="W17" s="1" t="s">
        <v>100</v>
      </c>
      <c r="X17" s="14" t="s">
        <v>1516</v>
      </c>
      <c r="Y17" s="1" t="s">
        <v>57</v>
      </c>
      <c r="Z17" s="1" t="s">
        <v>56</v>
      </c>
      <c r="AA17" s="1" t="s">
        <v>57</v>
      </c>
      <c r="AB17" s="1" t="s">
        <v>57</v>
      </c>
      <c r="AC17" s="1" t="s">
        <v>56</v>
      </c>
      <c r="AD17" s="1" t="s">
        <v>57</v>
      </c>
      <c r="AE17" s="1" t="s">
        <v>1516</v>
      </c>
      <c r="AF17" s="1" t="s">
        <v>82</v>
      </c>
      <c r="AG17" s="1" t="s">
        <v>83</v>
      </c>
      <c r="AH17" s="1" t="s">
        <v>83</v>
      </c>
      <c r="AI17" s="1" t="s">
        <v>82</v>
      </c>
      <c r="AJ17" s="1" t="s">
        <v>1517</v>
      </c>
      <c r="AK17" s="1" t="s">
        <v>1486</v>
      </c>
      <c r="AL17" s="3">
        <v>20</v>
      </c>
      <c r="AM17" s="3">
        <v>20</v>
      </c>
      <c r="AN17" s="3">
        <v>10</v>
      </c>
      <c r="AO17" s="3">
        <v>20</v>
      </c>
      <c r="AP17" s="3">
        <v>10</v>
      </c>
      <c r="AQ17" s="3">
        <v>20</v>
      </c>
      <c r="AR17" s="3">
        <v>10</v>
      </c>
      <c r="AS17" s="3">
        <v>20</v>
      </c>
      <c r="AT17" s="1"/>
      <c r="AU17" s="1"/>
      <c r="AV17" s="1"/>
      <c r="AW17" s="1"/>
      <c r="AX17" s="1"/>
      <c r="AY17" s="1"/>
    </row>
    <row r="18" spans="1:51" ht="90.75" thickBot="1" x14ac:dyDescent="0.3">
      <c r="A18" t="s">
        <v>2775</v>
      </c>
      <c r="B18" s="1" t="s">
        <v>1923</v>
      </c>
      <c r="C18" s="1" t="s">
        <v>91</v>
      </c>
      <c r="D18" s="1" t="s">
        <v>1591</v>
      </c>
      <c r="E18" s="1" t="s">
        <v>93</v>
      </c>
      <c r="F18" s="1" t="s">
        <v>71</v>
      </c>
      <c r="G18" s="1" t="s">
        <v>72</v>
      </c>
      <c r="H18" s="1" t="s">
        <v>46</v>
      </c>
      <c r="I18" s="1" t="s">
        <v>46</v>
      </c>
      <c r="J18" s="1" t="s">
        <v>191</v>
      </c>
      <c r="K18" s="1" t="s">
        <v>94</v>
      </c>
      <c r="L18" s="1" t="s">
        <v>458</v>
      </c>
      <c r="M18" s="1" t="s">
        <v>51</v>
      </c>
      <c r="N18" s="14" t="s">
        <v>1924</v>
      </c>
      <c r="O18" s="14" t="s">
        <v>1925</v>
      </c>
      <c r="P18" s="14" t="s">
        <v>1926</v>
      </c>
      <c r="Q18" s="14" t="s">
        <v>1927</v>
      </c>
      <c r="R18" s="1" t="s">
        <v>56</v>
      </c>
      <c r="S18" s="1" t="s">
        <v>56</v>
      </c>
      <c r="T18" s="1" t="s">
        <v>58</v>
      </c>
      <c r="U18" s="1" t="s">
        <v>56</v>
      </c>
      <c r="V18" s="1" t="s">
        <v>58</v>
      </c>
      <c r="W18" s="1" t="s">
        <v>56</v>
      </c>
      <c r="X18" s="14" t="s">
        <v>92</v>
      </c>
      <c r="Y18" s="1" t="s">
        <v>56</v>
      </c>
      <c r="Z18" s="1" t="s">
        <v>58</v>
      </c>
      <c r="AA18" s="1" t="s">
        <v>58</v>
      </c>
      <c r="AB18" s="1" t="s">
        <v>56</v>
      </c>
      <c r="AC18" s="1" t="s">
        <v>56</v>
      </c>
      <c r="AD18" s="1" t="s">
        <v>58</v>
      </c>
      <c r="AE18" s="1" t="s">
        <v>1928</v>
      </c>
      <c r="AF18" s="1" t="s">
        <v>82</v>
      </c>
      <c r="AG18" s="1" t="s">
        <v>83</v>
      </c>
      <c r="AH18" s="1" t="s">
        <v>82</v>
      </c>
      <c r="AI18" s="1" t="s">
        <v>82</v>
      </c>
      <c r="AJ18" s="1" t="s">
        <v>1929</v>
      </c>
      <c r="AK18" s="1" t="s">
        <v>1930</v>
      </c>
      <c r="AL18" s="3">
        <v>15</v>
      </c>
      <c r="AM18" s="3">
        <v>20</v>
      </c>
      <c r="AN18" s="3">
        <v>10</v>
      </c>
      <c r="AO18" s="3">
        <v>20</v>
      </c>
      <c r="AP18" s="3">
        <v>15</v>
      </c>
      <c r="AQ18" s="3">
        <v>15</v>
      </c>
      <c r="AR18" s="3">
        <v>10</v>
      </c>
      <c r="AS18" s="3">
        <v>10</v>
      </c>
      <c r="AT18" s="1"/>
      <c r="AU18" s="1"/>
      <c r="AV18" s="1"/>
      <c r="AW18" s="1"/>
      <c r="AX18" s="1"/>
      <c r="AY18" s="1"/>
    </row>
    <row r="19" spans="1:51" ht="60.75" thickBot="1" x14ac:dyDescent="0.3">
      <c r="A19" t="s">
        <v>2746</v>
      </c>
      <c r="B19" s="1" t="s">
        <v>1666</v>
      </c>
      <c r="C19" s="1" t="s">
        <v>1442</v>
      </c>
      <c r="D19" s="3">
        <v>5</v>
      </c>
      <c r="E19" s="1" t="s">
        <v>43</v>
      </c>
      <c r="F19" s="1" t="s">
        <v>71</v>
      </c>
      <c r="G19" s="1" t="s">
        <v>72</v>
      </c>
      <c r="H19" s="1" t="s">
        <v>165</v>
      </c>
      <c r="I19" s="1" t="s">
        <v>47</v>
      </c>
      <c r="J19" s="1" t="s">
        <v>48</v>
      </c>
      <c r="K19" s="1" t="s">
        <v>94</v>
      </c>
      <c r="L19" s="1" t="s">
        <v>75</v>
      </c>
      <c r="M19" s="1" t="s">
        <v>112</v>
      </c>
      <c r="N19" s="14" t="s">
        <v>1667</v>
      </c>
      <c r="O19" s="14" t="s">
        <v>1667</v>
      </c>
      <c r="P19" s="14" t="s">
        <v>1667</v>
      </c>
      <c r="Q19" s="14" t="s">
        <v>1601</v>
      </c>
      <c r="R19" s="1" t="s">
        <v>56</v>
      </c>
      <c r="S19" s="1" t="s">
        <v>100</v>
      </c>
      <c r="T19" s="1" t="s">
        <v>57</v>
      </c>
      <c r="U19" s="1" t="s">
        <v>100</v>
      </c>
      <c r="V19" s="1" t="s">
        <v>57</v>
      </c>
      <c r="W19" s="1" t="s">
        <v>100</v>
      </c>
      <c r="X19" s="14" t="s">
        <v>1668</v>
      </c>
      <c r="Y19" s="1" t="s">
        <v>57</v>
      </c>
      <c r="Z19" s="1" t="s">
        <v>100</v>
      </c>
      <c r="AA19" s="1" t="s">
        <v>57</v>
      </c>
      <c r="AB19" s="1" t="s">
        <v>100</v>
      </c>
      <c r="AC19" s="1" t="s">
        <v>57</v>
      </c>
      <c r="AD19" s="1" t="s">
        <v>100</v>
      </c>
      <c r="AE19" s="1" t="s">
        <v>758</v>
      </c>
      <c r="AF19" s="1" t="s">
        <v>606</v>
      </c>
      <c r="AG19" s="1" t="s">
        <v>605</v>
      </c>
      <c r="AH19" s="1" t="s">
        <v>57</v>
      </c>
      <c r="AI19" s="1" t="s">
        <v>605</v>
      </c>
      <c r="AJ19" s="1" t="s">
        <v>1601</v>
      </c>
      <c r="AK19" s="1" t="s">
        <v>1601</v>
      </c>
      <c r="AL19" s="3">
        <v>2</v>
      </c>
      <c r="AM19" s="3">
        <v>5</v>
      </c>
      <c r="AN19" s="3">
        <v>20</v>
      </c>
      <c r="AO19" s="3">
        <v>3</v>
      </c>
      <c r="AP19" s="3">
        <v>2</v>
      </c>
      <c r="AQ19" s="3">
        <v>20</v>
      </c>
      <c r="AR19" s="3">
        <v>1</v>
      </c>
      <c r="AS19" s="3">
        <v>5</v>
      </c>
      <c r="AT19" s="1"/>
      <c r="AU19" s="1"/>
      <c r="AV19" s="1"/>
      <c r="AW19" s="1"/>
      <c r="AX19" s="1"/>
      <c r="AY19" s="1"/>
    </row>
    <row r="20" spans="1:51" ht="105.75" thickBot="1" x14ac:dyDescent="0.3">
      <c r="A20" t="s">
        <v>2728</v>
      </c>
      <c r="B20" s="1" t="s">
        <v>1541</v>
      </c>
      <c r="C20" s="1" t="s">
        <v>137</v>
      </c>
      <c r="D20" s="3">
        <v>5</v>
      </c>
      <c r="E20" s="1" t="s">
        <v>43</v>
      </c>
      <c r="F20" s="1" t="s">
        <v>71</v>
      </c>
      <c r="G20" s="1" t="s">
        <v>72</v>
      </c>
      <c r="H20" s="1" t="s">
        <v>47</v>
      </c>
      <c r="I20" s="1" t="s">
        <v>375</v>
      </c>
      <c r="J20" s="1" t="s">
        <v>73</v>
      </c>
      <c r="K20" s="1" t="s">
        <v>94</v>
      </c>
      <c r="L20" s="1" t="s">
        <v>75</v>
      </c>
      <c r="M20" s="1" t="s">
        <v>112</v>
      </c>
      <c r="N20" s="1" t="s">
        <v>1542</v>
      </c>
      <c r="O20" s="1" t="s">
        <v>1542</v>
      </c>
      <c r="P20" s="1" t="s">
        <v>1542</v>
      </c>
      <c r="Q20" s="1" t="s">
        <v>1539</v>
      </c>
      <c r="R20" s="1" t="s">
        <v>100</v>
      </c>
      <c r="S20" s="1" t="s">
        <v>57</v>
      </c>
      <c r="T20" s="1" t="s">
        <v>100</v>
      </c>
      <c r="U20" s="1" t="s">
        <v>57</v>
      </c>
      <c r="V20" s="1" t="s">
        <v>100</v>
      </c>
      <c r="W20" s="1" t="s">
        <v>57</v>
      </c>
      <c r="X20" s="1" t="s">
        <v>1543</v>
      </c>
      <c r="Y20" s="1" t="s">
        <v>57</v>
      </c>
      <c r="Z20" s="1" t="s">
        <v>100</v>
      </c>
      <c r="AA20" s="1" t="s">
        <v>57</v>
      </c>
      <c r="AB20" s="1" t="s">
        <v>100</v>
      </c>
      <c r="AC20" s="1" t="s">
        <v>57</v>
      </c>
      <c r="AD20" s="1" t="s">
        <v>100</v>
      </c>
      <c r="AE20" s="3">
        <v>5</v>
      </c>
      <c r="AF20" s="1" t="s">
        <v>57</v>
      </c>
      <c r="AG20" s="1" t="s">
        <v>605</v>
      </c>
      <c r="AH20" s="1" t="s">
        <v>57</v>
      </c>
      <c r="AI20" s="1" t="s">
        <v>605</v>
      </c>
      <c r="AJ20" s="1" t="s">
        <v>1539</v>
      </c>
      <c r="AK20" s="1" t="s">
        <v>1539</v>
      </c>
      <c r="AL20" s="3">
        <v>5</v>
      </c>
      <c r="AM20" s="1" t="s">
        <v>1539</v>
      </c>
      <c r="AN20" s="3">
        <v>6</v>
      </c>
      <c r="AO20" s="3">
        <v>23</v>
      </c>
      <c r="AP20" s="3">
        <v>6</v>
      </c>
      <c r="AQ20" s="3">
        <v>20</v>
      </c>
      <c r="AR20" s="3">
        <v>10</v>
      </c>
      <c r="AS20" s="1" t="s">
        <v>1539</v>
      </c>
      <c r="AT20" s="1"/>
      <c r="AU20" s="1"/>
      <c r="AV20" s="1"/>
      <c r="AW20" s="1"/>
      <c r="AX20" s="1"/>
      <c r="AY20" s="1"/>
    </row>
    <row r="21" spans="1:51" ht="270.75" thickBot="1" x14ac:dyDescent="0.3">
      <c r="A21" t="s">
        <v>2719</v>
      </c>
      <c r="B21" s="1" t="s">
        <v>1468</v>
      </c>
      <c r="C21" s="1" t="s">
        <v>91</v>
      </c>
      <c r="D21" s="1" t="s">
        <v>1469</v>
      </c>
      <c r="E21" s="1" t="s">
        <v>43</v>
      </c>
      <c r="F21" s="1" t="s">
        <v>44</v>
      </c>
      <c r="G21" s="1" t="s">
        <v>72</v>
      </c>
      <c r="H21" s="1" t="s">
        <v>165</v>
      </c>
      <c r="I21" s="1" t="s">
        <v>165</v>
      </c>
      <c r="J21" s="1" t="s">
        <v>48</v>
      </c>
      <c r="K21" s="1" t="s">
        <v>49</v>
      </c>
      <c r="L21" s="1" t="s">
        <v>50</v>
      </c>
      <c r="M21" s="1" t="s">
        <v>112</v>
      </c>
      <c r="N21" s="14" t="s">
        <v>1470</v>
      </c>
      <c r="O21" s="14" t="s">
        <v>1471</v>
      </c>
      <c r="P21" s="14" t="s">
        <v>1472</v>
      </c>
      <c r="Q21" s="14" t="s">
        <v>1473</v>
      </c>
      <c r="R21" s="1" t="s">
        <v>57</v>
      </c>
      <c r="S21" s="1" t="s">
        <v>57</v>
      </c>
      <c r="T21" s="1" t="s">
        <v>57</v>
      </c>
      <c r="U21" s="1" t="s">
        <v>101</v>
      </c>
      <c r="V21" s="1" t="s">
        <v>56</v>
      </c>
      <c r="W21" s="1" t="s">
        <v>56</v>
      </c>
      <c r="X21" s="14" t="s">
        <v>1474</v>
      </c>
      <c r="Y21" s="1" t="s">
        <v>57</v>
      </c>
      <c r="Z21" s="1" t="s">
        <v>100</v>
      </c>
      <c r="AA21" s="1" t="s">
        <v>101</v>
      </c>
      <c r="AB21" s="1" t="s">
        <v>57</v>
      </c>
      <c r="AC21" s="1" t="s">
        <v>56</v>
      </c>
      <c r="AD21" s="1" t="s">
        <v>57</v>
      </c>
      <c r="AE21" s="1" t="s">
        <v>1176</v>
      </c>
      <c r="AF21" s="1" t="s">
        <v>606</v>
      </c>
      <c r="AG21" s="1" t="s">
        <v>83</v>
      </c>
      <c r="AH21" s="1" t="s">
        <v>606</v>
      </c>
      <c r="AI21" s="1" t="s">
        <v>83</v>
      </c>
      <c r="AJ21" s="1" t="s">
        <v>1475</v>
      </c>
      <c r="AK21" s="1" t="s">
        <v>1476</v>
      </c>
      <c r="AL21" s="3">
        <v>11</v>
      </c>
      <c r="AM21" s="3">
        <v>7</v>
      </c>
      <c r="AN21" s="3">
        <v>10</v>
      </c>
      <c r="AO21" s="3">
        <v>7</v>
      </c>
      <c r="AP21" s="3">
        <v>11</v>
      </c>
      <c r="AQ21" s="3">
        <v>8</v>
      </c>
      <c r="AR21" s="3">
        <v>4</v>
      </c>
      <c r="AS21" s="3">
        <v>2</v>
      </c>
      <c r="AT21" s="1"/>
      <c r="AU21" s="1"/>
      <c r="AV21" s="1"/>
      <c r="AW21" s="1"/>
      <c r="AX21" s="1"/>
      <c r="AY21" s="1"/>
    </row>
    <row r="22" spans="1:51" ht="409.6" thickBot="1" x14ac:dyDescent="0.3">
      <c r="A22" t="s">
        <v>2742</v>
      </c>
      <c r="B22" s="1" t="s">
        <v>1640</v>
      </c>
      <c r="C22" s="1" t="s">
        <v>1442</v>
      </c>
      <c r="D22" s="1" t="s">
        <v>1591</v>
      </c>
      <c r="E22" s="1" t="s">
        <v>43</v>
      </c>
      <c r="F22" s="1" t="s">
        <v>44</v>
      </c>
      <c r="G22" s="1" t="s">
        <v>72</v>
      </c>
      <c r="H22" s="1" t="s">
        <v>375</v>
      </c>
      <c r="I22" s="1" t="s">
        <v>47</v>
      </c>
      <c r="J22" s="1" t="s">
        <v>292</v>
      </c>
      <c r="K22" s="1" t="s">
        <v>94</v>
      </c>
      <c r="L22" s="1" t="s">
        <v>124</v>
      </c>
      <c r="M22" s="1" t="s">
        <v>112</v>
      </c>
      <c r="N22" s="14" t="s">
        <v>64</v>
      </c>
      <c r="O22" s="14" t="s">
        <v>1539</v>
      </c>
      <c r="P22" s="14" t="s">
        <v>1641</v>
      </c>
      <c r="Q22" s="14" t="s">
        <v>301</v>
      </c>
      <c r="R22" s="1" t="s">
        <v>57</v>
      </c>
      <c r="S22" s="1" t="s">
        <v>57</v>
      </c>
      <c r="T22" s="1" t="s">
        <v>57</v>
      </c>
      <c r="U22" s="1" t="s">
        <v>58</v>
      </c>
      <c r="V22" s="1" t="s">
        <v>56</v>
      </c>
      <c r="W22" s="1" t="s">
        <v>56</v>
      </c>
      <c r="X22" s="14" t="s">
        <v>1483</v>
      </c>
      <c r="Y22" s="1" t="s">
        <v>57</v>
      </c>
      <c r="Z22" s="1" t="s">
        <v>57</v>
      </c>
      <c r="AA22" s="1" t="s">
        <v>57</v>
      </c>
      <c r="AB22" s="1" t="s">
        <v>100</v>
      </c>
      <c r="AC22" s="1" t="s">
        <v>57</v>
      </c>
      <c r="AD22" s="1" t="s">
        <v>57</v>
      </c>
      <c r="AE22" s="1" t="s">
        <v>1483</v>
      </c>
      <c r="AF22" s="1" t="s">
        <v>606</v>
      </c>
      <c r="AG22" s="1" t="s">
        <v>82</v>
      </c>
      <c r="AH22" s="1" t="s">
        <v>61</v>
      </c>
      <c r="AI22" s="1" t="s">
        <v>57</v>
      </c>
      <c r="AJ22" s="1" t="s">
        <v>1642</v>
      </c>
      <c r="AK22" s="1" t="s">
        <v>1525</v>
      </c>
      <c r="AL22" s="3">
        <v>10</v>
      </c>
      <c r="AM22" s="1" t="s">
        <v>1643</v>
      </c>
      <c r="AN22" s="3">
        <v>2</v>
      </c>
      <c r="AO22" s="1" t="s">
        <v>1644</v>
      </c>
      <c r="AP22" s="3">
        <v>5</v>
      </c>
      <c r="AQ22" s="1" t="s">
        <v>63</v>
      </c>
      <c r="AR22" s="3">
        <v>18</v>
      </c>
      <c r="AS22" s="1" t="s">
        <v>1643</v>
      </c>
      <c r="AT22" s="1"/>
      <c r="AU22" s="1"/>
      <c r="AV22" s="1"/>
      <c r="AW22" s="1"/>
      <c r="AX22" s="1"/>
      <c r="AY22" s="1"/>
    </row>
    <row r="23" spans="1:51" ht="165.75" thickBot="1" x14ac:dyDescent="0.3">
      <c r="A23" t="s">
        <v>2763</v>
      </c>
      <c r="B23" s="1" t="s">
        <v>1803</v>
      </c>
      <c r="C23" s="1" t="s">
        <v>91</v>
      </c>
      <c r="D23" s="1" t="s">
        <v>1804</v>
      </c>
      <c r="E23" s="1" t="s">
        <v>93</v>
      </c>
      <c r="F23" s="1" t="s">
        <v>219</v>
      </c>
      <c r="G23" s="1" t="s">
        <v>72</v>
      </c>
      <c r="H23" s="1" t="s">
        <v>46</v>
      </c>
      <c r="I23" s="1" t="s">
        <v>46</v>
      </c>
      <c r="J23" s="1" t="s">
        <v>191</v>
      </c>
      <c r="K23" s="1" t="s">
        <v>74</v>
      </c>
      <c r="L23" s="1" t="s">
        <v>75</v>
      </c>
      <c r="M23" s="1" t="s">
        <v>95</v>
      </c>
      <c r="N23" s="14" t="s">
        <v>1805</v>
      </c>
      <c r="O23" s="14" t="s">
        <v>1806</v>
      </c>
      <c r="P23" s="14" t="s">
        <v>1807</v>
      </c>
      <c r="Q23" s="14" t="s">
        <v>1808</v>
      </c>
      <c r="R23" s="1" t="s">
        <v>58</v>
      </c>
      <c r="S23" s="1" t="s">
        <v>56</v>
      </c>
      <c r="T23" s="1" t="s">
        <v>56</v>
      </c>
      <c r="U23" s="1" t="s">
        <v>58</v>
      </c>
      <c r="V23" s="1" t="s">
        <v>58</v>
      </c>
      <c r="W23" s="1" t="s">
        <v>58</v>
      </c>
      <c r="X23" s="14" t="s">
        <v>1809</v>
      </c>
      <c r="Y23" s="1" t="s">
        <v>58</v>
      </c>
      <c r="Z23" s="1" t="s">
        <v>56</v>
      </c>
      <c r="AA23" s="1" t="s">
        <v>58</v>
      </c>
      <c r="AB23" s="1" t="s">
        <v>56</v>
      </c>
      <c r="AC23" s="1" t="s">
        <v>58</v>
      </c>
      <c r="AD23" s="1" t="s">
        <v>56</v>
      </c>
      <c r="AE23" s="1" t="s">
        <v>1810</v>
      </c>
      <c r="AF23" s="1" t="s">
        <v>83</v>
      </c>
      <c r="AG23" s="1" t="s">
        <v>82</v>
      </c>
      <c r="AH23" s="1" t="s">
        <v>83</v>
      </c>
      <c r="AI23" s="1" t="s">
        <v>82</v>
      </c>
      <c r="AJ23" s="1" t="s">
        <v>1811</v>
      </c>
      <c r="AK23" s="1" t="s">
        <v>1812</v>
      </c>
      <c r="AL23" s="3">
        <v>20</v>
      </c>
      <c r="AM23" s="1" t="s">
        <v>1813</v>
      </c>
      <c r="AN23" s="3">
        <v>20</v>
      </c>
      <c r="AO23" s="1" t="s">
        <v>779</v>
      </c>
      <c r="AP23" s="3">
        <v>18</v>
      </c>
      <c r="AQ23" s="1" t="s">
        <v>1814</v>
      </c>
      <c r="AR23" s="3">
        <v>20</v>
      </c>
      <c r="AS23" s="1" t="s">
        <v>779</v>
      </c>
      <c r="AT23" s="1"/>
      <c r="AU23" s="1"/>
      <c r="AV23" s="1"/>
      <c r="AW23" s="1"/>
      <c r="AX23" s="1"/>
      <c r="AY23" s="1"/>
    </row>
    <row r="24" spans="1:51" ht="210.75" thickBot="1" x14ac:dyDescent="0.3">
      <c r="A24" t="s">
        <v>2738</v>
      </c>
      <c r="B24" s="1" t="s">
        <v>1609</v>
      </c>
      <c r="C24" s="1" t="s">
        <v>122</v>
      </c>
      <c r="D24" s="1" t="s">
        <v>1610</v>
      </c>
      <c r="E24" s="1" t="s">
        <v>93</v>
      </c>
      <c r="F24" s="1" t="s">
        <v>44</v>
      </c>
      <c r="G24" s="1" t="s">
        <v>72</v>
      </c>
      <c r="H24" s="1" t="s">
        <v>46</v>
      </c>
      <c r="I24" s="1" t="s">
        <v>46</v>
      </c>
      <c r="J24" s="1" t="s">
        <v>73</v>
      </c>
      <c r="K24" s="1" t="s">
        <v>74</v>
      </c>
      <c r="L24" s="1" t="s">
        <v>458</v>
      </c>
      <c r="M24" s="1" t="s">
        <v>51</v>
      </c>
      <c r="N24" s="14" t="s">
        <v>1611</v>
      </c>
      <c r="O24" s="14" t="s">
        <v>1612</v>
      </c>
      <c r="P24" s="14" t="s">
        <v>1613</v>
      </c>
      <c r="Q24" s="14" t="s">
        <v>1614</v>
      </c>
      <c r="R24" s="1" t="s">
        <v>58</v>
      </c>
      <c r="S24" s="1" t="s">
        <v>56</v>
      </c>
      <c r="T24" s="1" t="s">
        <v>57</v>
      </c>
      <c r="U24" s="1" t="s">
        <v>56</v>
      </c>
      <c r="V24" s="1" t="s">
        <v>58</v>
      </c>
      <c r="W24" s="1" t="s">
        <v>56</v>
      </c>
      <c r="X24" s="14" t="s">
        <v>1615</v>
      </c>
      <c r="Y24" s="1" t="s">
        <v>58</v>
      </c>
      <c r="Z24" s="1" t="s">
        <v>56</v>
      </c>
      <c r="AA24" s="1" t="s">
        <v>58</v>
      </c>
      <c r="AB24" s="1" t="s">
        <v>57</v>
      </c>
      <c r="AC24" s="1" t="s">
        <v>56</v>
      </c>
      <c r="AD24" s="1" t="s">
        <v>58</v>
      </c>
      <c r="AE24" s="1" t="s">
        <v>1604</v>
      </c>
      <c r="AF24" s="1" t="s">
        <v>82</v>
      </c>
      <c r="AG24" s="1" t="s">
        <v>61</v>
      </c>
      <c r="AH24" s="1" t="s">
        <v>83</v>
      </c>
      <c r="AI24" s="1" t="s">
        <v>82</v>
      </c>
      <c r="AJ24" s="1" t="s">
        <v>1616</v>
      </c>
      <c r="AK24" s="1" t="s">
        <v>1617</v>
      </c>
      <c r="AL24" s="3">
        <v>15</v>
      </c>
      <c r="AM24" s="3">
        <v>18</v>
      </c>
      <c r="AN24" s="3">
        <v>18</v>
      </c>
      <c r="AO24" s="3">
        <v>17</v>
      </c>
      <c r="AP24" s="3">
        <v>15</v>
      </c>
      <c r="AQ24" s="3">
        <v>17</v>
      </c>
      <c r="AR24" s="3">
        <v>19</v>
      </c>
      <c r="AS24" s="3">
        <v>16</v>
      </c>
      <c r="AT24" s="1"/>
      <c r="AU24" s="1"/>
      <c r="AV24" s="1"/>
      <c r="AW24" s="1"/>
      <c r="AX24" s="1"/>
      <c r="AY24" s="1"/>
    </row>
    <row r="25" spans="1:51" ht="409.6" thickBot="1" x14ac:dyDescent="0.3">
      <c r="A25" t="s">
        <v>2771</v>
      </c>
      <c r="B25" s="1" t="s">
        <v>1873</v>
      </c>
      <c r="C25" s="1" t="s">
        <v>137</v>
      </c>
      <c r="D25" s="1" t="s">
        <v>1619</v>
      </c>
      <c r="E25" s="1" t="s">
        <v>93</v>
      </c>
      <c r="F25" s="1" t="s">
        <v>219</v>
      </c>
      <c r="G25" s="1" t="s">
        <v>72</v>
      </c>
      <c r="H25" s="1" t="s">
        <v>46</v>
      </c>
      <c r="I25" s="1" t="s">
        <v>46</v>
      </c>
      <c r="J25" s="1" t="s">
        <v>48</v>
      </c>
      <c r="K25" s="1" t="s">
        <v>74</v>
      </c>
      <c r="L25" s="1" t="s">
        <v>124</v>
      </c>
      <c r="M25" s="1" t="s">
        <v>51</v>
      </c>
      <c r="N25" s="14" t="s">
        <v>1874</v>
      </c>
      <c r="O25" s="14" t="s">
        <v>1875</v>
      </c>
      <c r="P25" s="14" t="s">
        <v>1876</v>
      </c>
      <c r="Q25" s="14" t="s">
        <v>1877</v>
      </c>
      <c r="R25" s="1" t="s">
        <v>58</v>
      </c>
      <c r="S25" s="1" t="s">
        <v>56</v>
      </c>
      <c r="T25" s="1" t="s">
        <v>58</v>
      </c>
      <c r="U25" s="1" t="s">
        <v>58</v>
      </c>
      <c r="V25" s="1" t="s">
        <v>58</v>
      </c>
      <c r="W25" s="1" t="s">
        <v>56</v>
      </c>
      <c r="X25" s="14" t="s">
        <v>1878</v>
      </c>
      <c r="Y25" s="1" t="s">
        <v>56</v>
      </c>
      <c r="Z25" s="1" t="s">
        <v>58</v>
      </c>
      <c r="AA25" s="1" t="s">
        <v>58</v>
      </c>
      <c r="AB25" s="1" t="s">
        <v>58</v>
      </c>
      <c r="AC25" s="1" t="s">
        <v>58</v>
      </c>
      <c r="AD25" s="1" t="s">
        <v>58</v>
      </c>
      <c r="AE25" s="1" t="s">
        <v>1879</v>
      </c>
      <c r="AF25" s="1" t="s">
        <v>82</v>
      </c>
      <c r="AG25" s="1" t="s">
        <v>83</v>
      </c>
      <c r="AH25" s="1" t="s">
        <v>82</v>
      </c>
      <c r="AI25" s="1" t="s">
        <v>82</v>
      </c>
      <c r="AJ25" s="1" t="s">
        <v>1880</v>
      </c>
      <c r="AK25" s="1" t="s">
        <v>1881</v>
      </c>
      <c r="AL25" s="3">
        <v>10</v>
      </c>
      <c r="AM25" s="1" t="s">
        <v>1882</v>
      </c>
      <c r="AN25" s="3">
        <v>7</v>
      </c>
      <c r="AO25" s="1" t="s">
        <v>1883</v>
      </c>
      <c r="AP25" s="3">
        <v>1</v>
      </c>
      <c r="AQ25" s="1" t="s">
        <v>1884</v>
      </c>
      <c r="AR25" s="3">
        <v>15</v>
      </c>
      <c r="AS25" s="1" t="s">
        <v>1885</v>
      </c>
      <c r="AT25" s="1"/>
      <c r="AU25" s="1"/>
      <c r="AV25" s="1"/>
      <c r="AW25" s="1"/>
      <c r="AX25" s="1"/>
      <c r="AY25" s="1"/>
    </row>
    <row r="26" spans="1:51" ht="409.6" thickBot="1" x14ac:dyDescent="0.3">
      <c r="A26" t="s">
        <v>2785</v>
      </c>
      <c r="B26" s="1" t="s">
        <v>2000</v>
      </c>
      <c r="C26" s="1" t="s">
        <v>122</v>
      </c>
      <c r="D26" s="1" t="s">
        <v>2001</v>
      </c>
      <c r="E26" s="1" t="s">
        <v>43</v>
      </c>
      <c r="F26" s="1" t="s">
        <v>44</v>
      </c>
      <c r="G26" s="1" t="s">
        <v>72</v>
      </c>
      <c r="H26" s="1" t="s">
        <v>46</v>
      </c>
      <c r="I26" s="1" t="s">
        <v>46</v>
      </c>
      <c r="J26" s="1" t="s">
        <v>73</v>
      </c>
      <c r="K26" s="1" t="s">
        <v>49</v>
      </c>
      <c r="L26" s="1" t="s">
        <v>75</v>
      </c>
      <c r="M26" s="1" t="s">
        <v>585</v>
      </c>
      <c r="N26" s="14" t="s">
        <v>2002</v>
      </c>
      <c r="O26" s="14" t="s">
        <v>2003</v>
      </c>
      <c r="P26" s="14" t="s">
        <v>2004</v>
      </c>
      <c r="Q26" s="14" t="s">
        <v>2005</v>
      </c>
      <c r="R26" s="1" t="s">
        <v>56</v>
      </c>
      <c r="S26" s="1" t="s">
        <v>57</v>
      </c>
      <c r="T26" s="1" t="s">
        <v>100</v>
      </c>
      <c r="U26" s="1" t="s">
        <v>56</v>
      </c>
      <c r="V26" s="1" t="s">
        <v>57</v>
      </c>
      <c r="W26" s="1" t="s">
        <v>56</v>
      </c>
      <c r="X26" s="14" t="s">
        <v>2006</v>
      </c>
      <c r="Y26" s="1" t="s">
        <v>56</v>
      </c>
      <c r="Z26" s="1" t="s">
        <v>56</v>
      </c>
      <c r="AA26" s="1" t="s">
        <v>56</v>
      </c>
      <c r="AB26" s="1" t="s">
        <v>56</v>
      </c>
      <c r="AC26" s="1" t="s">
        <v>56</v>
      </c>
      <c r="AD26" s="1" t="s">
        <v>56</v>
      </c>
      <c r="AE26" s="1" t="s">
        <v>2007</v>
      </c>
      <c r="AF26" s="1" t="s">
        <v>57</v>
      </c>
      <c r="AG26" s="1" t="s">
        <v>57</v>
      </c>
      <c r="AH26" s="1" t="s">
        <v>57</v>
      </c>
      <c r="AI26" s="1" t="s">
        <v>57</v>
      </c>
      <c r="AJ26" s="1" t="s">
        <v>1796</v>
      </c>
      <c r="AK26" s="1" t="s">
        <v>1732</v>
      </c>
      <c r="AL26" s="3">
        <v>17</v>
      </c>
      <c r="AM26" s="1" t="s">
        <v>2008</v>
      </c>
      <c r="AN26" s="3">
        <v>20</v>
      </c>
      <c r="AO26" s="1" t="s">
        <v>2009</v>
      </c>
      <c r="AP26" s="3">
        <v>5</v>
      </c>
      <c r="AQ26" s="1" t="s">
        <v>2010</v>
      </c>
      <c r="AR26" s="3">
        <v>20</v>
      </c>
      <c r="AS26" s="1" t="s">
        <v>2011</v>
      </c>
      <c r="AT26" s="1"/>
      <c r="AU26" s="1"/>
      <c r="AV26" s="1"/>
      <c r="AW26" s="1"/>
      <c r="AX26" s="1"/>
      <c r="AY26" s="1"/>
    </row>
    <row r="27" spans="1:51" ht="75.75" thickBot="1" x14ac:dyDescent="0.3">
      <c r="A27" t="s">
        <v>2718</v>
      </c>
      <c r="B27" s="1" t="s">
        <v>1463</v>
      </c>
      <c r="C27" s="1" t="s">
        <v>137</v>
      </c>
      <c r="D27" s="1" t="s">
        <v>1464</v>
      </c>
      <c r="E27" s="1" t="s">
        <v>43</v>
      </c>
      <c r="F27" s="1" t="s">
        <v>44</v>
      </c>
      <c r="G27" s="1" t="s">
        <v>72</v>
      </c>
      <c r="H27" s="1" t="s">
        <v>375</v>
      </c>
      <c r="I27" s="1" t="s">
        <v>47</v>
      </c>
      <c r="J27" s="1" t="s">
        <v>191</v>
      </c>
      <c r="K27" s="1" t="s">
        <v>204</v>
      </c>
      <c r="L27" s="1" t="s">
        <v>75</v>
      </c>
      <c r="M27" s="1" t="s">
        <v>51</v>
      </c>
      <c r="N27" s="14" t="s">
        <v>63</v>
      </c>
      <c r="O27" s="14" t="s">
        <v>63</v>
      </c>
      <c r="P27" s="14" t="s">
        <v>63</v>
      </c>
      <c r="Q27" s="14" t="s">
        <v>63</v>
      </c>
      <c r="R27" s="1" t="s">
        <v>58</v>
      </c>
      <c r="S27" s="1" t="s">
        <v>100</v>
      </c>
      <c r="T27" s="1" t="s">
        <v>101</v>
      </c>
      <c r="U27" s="1" t="s">
        <v>100</v>
      </c>
      <c r="V27" s="1" t="s">
        <v>100</v>
      </c>
      <c r="W27" s="1" t="s">
        <v>101</v>
      </c>
      <c r="X27" s="14" t="s">
        <v>92</v>
      </c>
      <c r="Y27" s="1" t="s">
        <v>100</v>
      </c>
      <c r="Z27" s="1" t="s">
        <v>56</v>
      </c>
      <c r="AA27" s="1" t="s">
        <v>56</v>
      </c>
      <c r="AB27" s="1" t="s">
        <v>58</v>
      </c>
      <c r="AC27" s="1" t="s">
        <v>56</v>
      </c>
      <c r="AD27" s="1" t="s">
        <v>56</v>
      </c>
      <c r="AE27" s="1" t="s">
        <v>92</v>
      </c>
      <c r="AF27" s="1" t="s">
        <v>61</v>
      </c>
      <c r="AG27" s="1" t="s">
        <v>605</v>
      </c>
      <c r="AH27" s="1" t="s">
        <v>1465</v>
      </c>
      <c r="AI27" s="1" t="s">
        <v>605</v>
      </c>
      <c r="AJ27" s="1" t="s">
        <v>1466</v>
      </c>
      <c r="AK27" s="1" t="s">
        <v>1467</v>
      </c>
      <c r="AL27" s="3">
        <v>2</v>
      </c>
      <c r="AM27" s="3">
        <v>50</v>
      </c>
      <c r="AN27" s="3">
        <v>20</v>
      </c>
      <c r="AO27" s="3">
        <v>20</v>
      </c>
      <c r="AP27" s="3">
        <v>20</v>
      </c>
      <c r="AQ27" s="3">
        <v>20</v>
      </c>
      <c r="AR27" s="3">
        <v>20</v>
      </c>
      <c r="AS27" s="3">
        <v>20</v>
      </c>
      <c r="AT27" s="1"/>
      <c r="AU27" s="1"/>
      <c r="AV27" s="1"/>
      <c r="AW27" s="1"/>
      <c r="AX27" s="1"/>
      <c r="AY27" s="1"/>
    </row>
    <row r="28" spans="1:51" ht="60.75" thickBot="1" x14ac:dyDescent="0.3">
      <c r="A28" t="s">
        <v>2740</v>
      </c>
      <c r="B28" s="1" t="s">
        <v>1632</v>
      </c>
      <c r="C28" s="1" t="s">
        <v>137</v>
      </c>
      <c r="D28" s="1" t="s">
        <v>1633</v>
      </c>
      <c r="E28" s="1" t="s">
        <v>43</v>
      </c>
      <c r="F28" s="1" t="s">
        <v>44</v>
      </c>
      <c r="G28" s="1" t="s">
        <v>72</v>
      </c>
      <c r="H28" s="1" t="s">
        <v>165</v>
      </c>
      <c r="I28" s="1" t="s">
        <v>165</v>
      </c>
      <c r="J28" s="1" t="s">
        <v>48</v>
      </c>
      <c r="K28" s="1" t="s">
        <v>204</v>
      </c>
      <c r="L28" s="1" t="s">
        <v>75</v>
      </c>
      <c r="M28" s="1" t="s">
        <v>585</v>
      </c>
      <c r="N28" s="14" t="s">
        <v>63</v>
      </c>
      <c r="O28" s="14" t="s">
        <v>63</v>
      </c>
      <c r="P28" s="14" t="s">
        <v>1634</v>
      </c>
      <c r="Q28" s="14" t="s">
        <v>1635</v>
      </c>
      <c r="R28" s="1" t="s">
        <v>100</v>
      </c>
      <c r="S28" s="1" t="s">
        <v>100</v>
      </c>
      <c r="T28" s="1" t="s">
        <v>57</v>
      </c>
      <c r="U28" s="1" t="s">
        <v>100</v>
      </c>
      <c r="V28" s="1" t="s">
        <v>100</v>
      </c>
      <c r="W28" s="1" t="s">
        <v>100</v>
      </c>
      <c r="X28" s="14" t="s">
        <v>92</v>
      </c>
      <c r="Y28" s="1" t="s">
        <v>100</v>
      </c>
      <c r="Z28" s="1" t="s">
        <v>57</v>
      </c>
      <c r="AA28" s="1" t="s">
        <v>56</v>
      </c>
      <c r="AB28" s="1" t="s">
        <v>56</v>
      </c>
      <c r="AC28" s="1" t="s">
        <v>56</v>
      </c>
      <c r="AD28" s="1" t="s">
        <v>56</v>
      </c>
      <c r="AE28" s="1" t="s">
        <v>92</v>
      </c>
      <c r="AF28" s="1" t="s">
        <v>1465</v>
      </c>
      <c r="AG28" s="1" t="s">
        <v>82</v>
      </c>
      <c r="AH28" s="1" t="s">
        <v>82</v>
      </c>
      <c r="AI28" s="1" t="s">
        <v>82</v>
      </c>
      <c r="AJ28" s="1" t="s">
        <v>1636</v>
      </c>
      <c r="AK28" s="1" t="s">
        <v>1637</v>
      </c>
      <c r="AL28" s="3">
        <v>2</v>
      </c>
      <c r="AM28" s="1" t="s">
        <v>63</v>
      </c>
      <c r="AN28" s="3">
        <v>2</v>
      </c>
      <c r="AO28" s="1" t="s">
        <v>63</v>
      </c>
      <c r="AP28" s="3">
        <v>2</v>
      </c>
      <c r="AQ28" s="1" t="s">
        <v>63</v>
      </c>
      <c r="AR28" s="3">
        <v>2</v>
      </c>
      <c r="AS28" s="1" t="s">
        <v>63</v>
      </c>
      <c r="AT28" s="1"/>
      <c r="AU28" s="1"/>
      <c r="AV28" s="1"/>
      <c r="AW28" s="1"/>
      <c r="AX28" s="1"/>
      <c r="AY28" s="1"/>
    </row>
    <row r="29" spans="1:51" ht="409.6" thickBot="1" x14ac:dyDescent="0.3">
      <c r="A29" t="s">
        <v>2759</v>
      </c>
      <c r="B29" s="1" t="s">
        <v>1770</v>
      </c>
      <c r="C29" s="1" t="s">
        <v>69</v>
      </c>
      <c r="D29" s="1" t="s">
        <v>1706</v>
      </c>
      <c r="E29" s="1" t="s">
        <v>43</v>
      </c>
      <c r="F29" s="1" t="s">
        <v>71</v>
      </c>
      <c r="G29" s="1" t="s">
        <v>72</v>
      </c>
      <c r="H29" s="1" t="s">
        <v>46</v>
      </c>
      <c r="I29" s="1" t="s">
        <v>47</v>
      </c>
      <c r="J29" s="1" t="s">
        <v>48</v>
      </c>
      <c r="K29" s="1" t="s">
        <v>49</v>
      </c>
      <c r="L29" s="1" t="s">
        <v>124</v>
      </c>
      <c r="M29" s="1" t="s">
        <v>180</v>
      </c>
      <c r="N29" s="14" t="s">
        <v>1771</v>
      </c>
      <c r="O29" s="14" t="s">
        <v>1772</v>
      </c>
      <c r="P29" s="14" t="s">
        <v>1773</v>
      </c>
      <c r="Q29" s="14" t="s">
        <v>1774</v>
      </c>
      <c r="R29" s="1" t="s">
        <v>56</v>
      </c>
      <c r="S29" s="1" t="s">
        <v>56</v>
      </c>
      <c r="T29" s="1" t="s">
        <v>58</v>
      </c>
      <c r="U29" s="1" t="s">
        <v>56</v>
      </c>
      <c r="V29" s="1" t="s">
        <v>56</v>
      </c>
      <c r="W29" s="1" t="s">
        <v>56</v>
      </c>
      <c r="X29" s="14" t="s">
        <v>1775</v>
      </c>
      <c r="Y29" s="1" t="s">
        <v>56</v>
      </c>
      <c r="Z29" s="1" t="s">
        <v>57</v>
      </c>
      <c r="AA29" s="1" t="s">
        <v>56</v>
      </c>
      <c r="AB29" s="1" t="s">
        <v>56</v>
      </c>
      <c r="AC29" s="1" t="s">
        <v>56</v>
      </c>
      <c r="AD29" s="1" t="s">
        <v>58</v>
      </c>
      <c r="AE29" s="1" t="s">
        <v>1776</v>
      </c>
      <c r="AF29" s="1" t="s">
        <v>61</v>
      </c>
      <c r="AG29" s="1" t="s">
        <v>61</v>
      </c>
      <c r="AH29" s="1" t="s">
        <v>82</v>
      </c>
      <c r="AI29" s="1" t="s">
        <v>82</v>
      </c>
      <c r="AJ29" s="1" t="s">
        <v>1777</v>
      </c>
      <c r="AK29" s="1" t="s">
        <v>1778</v>
      </c>
      <c r="AL29" s="3">
        <v>14</v>
      </c>
      <c r="AM29" s="1" t="s">
        <v>1779</v>
      </c>
      <c r="AN29" s="3">
        <v>16</v>
      </c>
      <c r="AO29" s="1" t="s">
        <v>1780</v>
      </c>
      <c r="AP29" s="3">
        <v>8</v>
      </c>
      <c r="AQ29" s="1" t="s">
        <v>1781</v>
      </c>
      <c r="AR29" s="3">
        <v>18</v>
      </c>
      <c r="AS29" s="1" t="s">
        <v>1782</v>
      </c>
      <c r="AT29" s="1"/>
      <c r="AU29" s="1"/>
      <c r="AV29" s="1"/>
      <c r="AW29" s="1"/>
      <c r="AX29" s="1"/>
      <c r="AY29" s="1"/>
    </row>
    <row r="30" spans="1:51" ht="409.6" thickBot="1" x14ac:dyDescent="0.3">
      <c r="A30" t="s">
        <v>2778</v>
      </c>
      <c r="B30" s="1" t="s">
        <v>1952</v>
      </c>
      <c r="C30" s="1" t="s">
        <v>91</v>
      </c>
      <c r="D30" s="1" t="s">
        <v>1953</v>
      </c>
      <c r="E30" s="1" t="s">
        <v>43</v>
      </c>
      <c r="F30" s="1" t="s">
        <v>44</v>
      </c>
      <c r="G30" s="1" t="s">
        <v>72</v>
      </c>
      <c r="H30" s="1" t="s">
        <v>47</v>
      </c>
      <c r="I30" s="1" t="s">
        <v>165</v>
      </c>
      <c r="J30" s="1" t="s">
        <v>73</v>
      </c>
      <c r="K30" s="1" t="s">
        <v>94</v>
      </c>
      <c r="L30" s="1" t="s">
        <v>75</v>
      </c>
      <c r="M30" s="1" t="s">
        <v>95</v>
      </c>
      <c r="N30" s="14" t="s">
        <v>1954</v>
      </c>
      <c r="O30" s="14" t="s">
        <v>1955</v>
      </c>
      <c r="P30" s="14" t="s">
        <v>1956</v>
      </c>
      <c r="Q30" s="14" t="s">
        <v>1957</v>
      </c>
      <c r="R30" s="1" t="s">
        <v>57</v>
      </c>
      <c r="S30" s="1" t="s">
        <v>56</v>
      </c>
      <c r="T30" s="1" t="s">
        <v>58</v>
      </c>
      <c r="U30" s="1" t="s">
        <v>56</v>
      </c>
      <c r="V30" s="1" t="s">
        <v>57</v>
      </c>
      <c r="W30" s="1" t="s">
        <v>56</v>
      </c>
      <c r="X30" s="14" t="s">
        <v>1958</v>
      </c>
      <c r="Y30" s="1" t="s">
        <v>57</v>
      </c>
      <c r="Z30" s="1" t="s">
        <v>56</v>
      </c>
      <c r="AA30" s="1" t="s">
        <v>58</v>
      </c>
      <c r="AB30" s="1" t="s">
        <v>56</v>
      </c>
      <c r="AC30" s="1" t="s">
        <v>58</v>
      </c>
      <c r="AD30" s="1" t="s">
        <v>56</v>
      </c>
      <c r="AE30" s="1" t="s">
        <v>1959</v>
      </c>
      <c r="AF30" s="1" t="s">
        <v>57</v>
      </c>
      <c r="AG30" s="1" t="s">
        <v>61</v>
      </c>
      <c r="AH30" s="1" t="s">
        <v>82</v>
      </c>
      <c r="AI30" s="1" t="s">
        <v>61</v>
      </c>
      <c r="AJ30" s="1" t="s">
        <v>1960</v>
      </c>
      <c r="AK30" s="1" t="s">
        <v>1961</v>
      </c>
      <c r="AL30" s="3">
        <v>10</v>
      </c>
      <c r="AM30" s="3">
        <v>15</v>
      </c>
      <c r="AN30" s="3">
        <v>10</v>
      </c>
      <c r="AO30" s="3">
        <v>10</v>
      </c>
      <c r="AP30" s="3">
        <v>10</v>
      </c>
      <c r="AQ30" s="3">
        <v>12</v>
      </c>
      <c r="AR30" s="3">
        <v>10</v>
      </c>
      <c r="AS30" s="3">
        <v>13</v>
      </c>
      <c r="AT30" s="1"/>
      <c r="AU30" s="1"/>
      <c r="AV30" s="1"/>
      <c r="AW30" s="1"/>
      <c r="AX30" s="1"/>
      <c r="AY30" s="1"/>
    </row>
    <row r="31" spans="1:51" ht="409.6" thickBot="1" x14ac:dyDescent="0.3">
      <c r="A31" t="s">
        <v>2758</v>
      </c>
      <c r="B31" s="1" t="s">
        <v>1756</v>
      </c>
      <c r="C31" s="1" t="s">
        <v>137</v>
      </c>
      <c r="D31" s="1" t="s">
        <v>1757</v>
      </c>
      <c r="E31" s="1" t="s">
        <v>43</v>
      </c>
      <c r="F31" s="1" t="s">
        <v>44</v>
      </c>
      <c r="G31" s="1" t="s">
        <v>72</v>
      </c>
      <c r="H31" s="1" t="s">
        <v>46</v>
      </c>
      <c r="I31" s="1" t="s">
        <v>47</v>
      </c>
      <c r="J31" s="1" t="s">
        <v>73</v>
      </c>
      <c r="K31" s="1" t="s">
        <v>204</v>
      </c>
      <c r="L31" s="1" t="s">
        <v>75</v>
      </c>
      <c r="M31" s="1" t="s">
        <v>585</v>
      </c>
      <c r="N31" s="14" t="s">
        <v>1758</v>
      </c>
      <c r="O31" s="14" t="s">
        <v>1759</v>
      </c>
      <c r="P31" s="14" t="s">
        <v>1760</v>
      </c>
      <c r="Q31" s="14" t="s">
        <v>1761</v>
      </c>
      <c r="R31" s="1" t="s">
        <v>56</v>
      </c>
      <c r="S31" s="1" t="s">
        <v>58</v>
      </c>
      <c r="T31" s="1" t="s">
        <v>56</v>
      </c>
      <c r="U31" s="1" t="s">
        <v>58</v>
      </c>
      <c r="V31" s="1" t="s">
        <v>57</v>
      </c>
      <c r="W31" s="1" t="s">
        <v>58</v>
      </c>
      <c r="X31" s="14" t="s">
        <v>1762</v>
      </c>
      <c r="Y31" s="1" t="s">
        <v>57</v>
      </c>
      <c r="Z31" s="1" t="s">
        <v>56</v>
      </c>
      <c r="AA31" s="1" t="s">
        <v>58</v>
      </c>
      <c r="AB31" s="1" t="s">
        <v>56</v>
      </c>
      <c r="AC31" s="1" t="s">
        <v>56</v>
      </c>
      <c r="AD31" s="1" t="s">
        <v>58</v>
      </c>
      <c r="AE31" s="1" t="s">
        <v>1763</v>
      </c>
      <c r="AF31" s="1" t="s">
        <v>605</v>
      </c>
      <c r="AG31" s="1" t="s">
        <v>606</v>
      </c>
      <c r="AH31" s="1" t="s">
        <v>1465</v>
      </c>
      <c r="AI31" s="1" t="s">
        <v>605</v>
      </c>
      <c r="AJ31" s="1" t="s">
        <v>1764</v>
      </c>
      <c r="AK31" s="1" t="s">
        <v>1765</v>
      </c>
      <c r="AL31" s="3">
        <v>15</v>
      </c>
      <c r="AM31" s="1" t="s">
        <v>1766</v>
      </c>
      <c r="AN31" s="3">
        <v>15</v>
      </c>
      <c r="AO31" s="1" t="s">
        <v>1767</v>
      </c>
      <c r="AP31" s="3">
        <v>16</v>
      </c>
      <c r="AQ31" s="1" t="s">
        <v>1768</v>
      </c>
      <c r="AR31" s="3">
        <v>17</v>
      </c>
      <c r="AS31" s="1" t="s">
        <v>1769</v>
      </c>
      <c r="AT31" s="1"/>
      <c r="AU31" s="1"/>
      <c r="AV31" s="1"/>
      <c r="AW31" s="1"/>
      <c r="AX31" s="1"/>
      <c r="AY31" s="1"/>
    </row>
    <row r="32" spans="1:51" ht="409.6" thickBot="1" x14ac:dyDescent="0.3">
      <c r="A32" t="s">
        <v>2769</v>
      </c>
      <c r="B32" s="1" t="s">
        <v>1859</v>
      </c>
      <c r="C32" s="1" t="s">
        <v>69</v>
      </c>
      <c r="D32" s="1" t="s">
        <v>1860</v>
      </c>
      <c r="E32" s="1" t="s">
        <v>43</v>
      </c>
      <c r="F32" s="1" t="s">
        <v>71</v>
      </c>
      <c r="G32" s="1" t="s">
        <v>72</v>
      </c>
      <c r="H32" s="1" t="s">
        <v>46</v>
      </c>
      <c r="I32" s="1" t="s">
        <v>47</v>
      </c>
      <c r="J32" s="1" t="s">
        <v>73</v>
      </c>
      <c r="K32" s="1" t="s">
        <v>74</v>
      </c>
      <c r="L32" s="1" t="s">
        <v>75</v>
      </c>
      <c r="M32" s="1" t="s">
        <v>51</v>
      </c>
      <c r="N32" s="14" t="s">
        <v>1861</v>
      </c>
      <c r="O32" s="14" t="s">
        <v>1862</v>
      </c>
      <c r="P32" s="14" t="s">
        <v>1863</v>
      </c>
      <c r="Q32" s="14" t="s">
        <v>1864</v>
      </c>
      <c r="R32" s="1" t="s">
        <v>57</v>
      </c>
      <c r="S32" s="1" t="s">
        <v>56</v>
      </c>
      <c r="T32" s="1" t="s">
        <v>57</v>
      </c>
      <c r="U32" s="1" t="s">
        <v>57</v>
      </c>
      <c r="V32" s="1" t="s">
        <v>100</v>
      </c>
      <c r="W32" s="1" t="s">
        <v>56</v>
      </c>
      <c r="X32" s="14" t="s">
        <v>1865</v>
      </c>
      <c r="Y32" s="1" t="s">
        <v>57</v>
      </c>
      <c r="Z32" s="1" t="s">
        <v>56</v>
      </c>
      <c r="AA32" s="1" t="s">
        <v>56</v>
      </c>
      <c r="AB32" s="1" t="s">
        <v>57</v>
      </c>
      <c r="AC32" s="1" t="s">
        <v>56</v>
      </c>
      <c r="AD32" s="1" t="s">
        <v>57</v>
      </c>
      <c r="AE32" s="1" t="s">
        <v>1866</v>
      </c>
      <c r="AF32" s="1" t="s">
        <v>61</v>
      </c>
      <c r="AG32" s="1" t="s">
        <v>57</v>
      </c>
      <c r="AH32" s="1" t="s">
        <v>606</v>
      </c>
      <c r="AI32" s="1" t="s">
        <v>605</v>
      </c>
      <c r="AJ32" s="1" t="s">
        <v>1867</v>
      </c>
      <c r="AK32" s="1" t="s">
        <v>301</v>
      </c>
      <c r="AL32" s="3">
        <v>10</v>
      </c>
      <c r="AM32" s="1" t="s">
        <v>1868</v>
      </c>
      <c r="AN32" s="3">
        <v>15</v>
      </c>
      <c r="AO32" s="1" t="s">
        <v>1869</v>
      </c>
      <c r="AP32" s="3">
        <v>16</v>
      </c>
      <c r="AQ32" s="1" t="s">
        <v>1870</v>
      </c>
      <c r="AR32" s="3">
        <v>17</v>
      </c>
      <c r="AS32" s="1" t="s">
        <v>1539</v>
      </c>
      <c r="AT32" s="1"/>
      <c r="AU32" s="1"/>
      <c r="AV32" s="1"/>
      <c r="AW32" s="1"/>
      <c r="AX32" s="1"/>
      <c r="AY32" s="1"/>
    </row>
    <row r="33" spans="1:51" ht="409.6" thickBot="1" x14ac:dyDescent="0.3">
      <c r="A33" t="s">
        <v>2744</v>
      </c>
      <c r="B33" s="1" t="s">
        <v>1647</v>
      </c>
      <c r="C33" s="1" t="s">
        <v>69</v>
      </c>
      <c r="D33" s="1" t="s">
        <v>1648</v>
      </c>
      <c r="E33" s="1" t="s">
        <v>43</v>
      </c>
      <c r="F33" s="1" t="s">
        <v>44</v>
      </c>
      <c r="G33" s="1" t="s">
        <v>72</v>
      </c>
      <c r="H33" s="1" t="s">
        <v>47</v>
      </c>
      <c r="I33" s="1" t="s">
        <v>165</v>
      </c>
      <c r="J33" s="1" t="s">
        <v>73</v>
      </c>
      <c r="K33" s="1" t="s">
        <v>49</v>
      </c>
      <c r="L33" s="1" t="s">
        <v>75</v>
      </c>
      <c r="M33" s="1" t="s">
        <v>112</v>
      </c>
      <c r="N33" s="14" t="s">
        <v>1649</v>
      </c>
      <c r="O33" s="14" t="s">
        <v>1650</v>
      </c>
      <c r="P33" s="14" t="s">
        <v>1651</v>
      </c>
      <c r="Q33" s="14" t="s">
        <v>1652</v>
      </c>
      <c r="R33" s="1" t="s">
        <v>100</v>
      </c>
      <c r="S33" s="1" t="s">
        <v>101</v>
      </c>
      <c r="T33" s="1" t="s">
        <v>100</v>
      </c>
      <c r="U33" s="1" t="s">
        <v>57</v>
      </c>
      <c r="V33" s="1" t="s">
        <v>101</v>
      </c>
      <c r="W33" s="1" t="s">
        <v>100</v>
      </c>
      <c r="X33" s="14" t="s">
        <v>1653</v>
      </c>
      <c r="Y33" s="1" t="s">
        <v>56</v>
      </c>
      <c r="Z33" s="1" t="s">
        <v>57</v>
      </c>
      <c r="AA33" s="1" t="s">
        <v>56</v>
      </c>
      <c r="AB33" s="1" t="s">
        <v>57</v>
      </c>
      <c r="AC33" s="1" t="s">
        <v>56</v>
      </c>
      <c r="AD33" s="1" t="s">
        <v>57</v>
      </c>
      <c r="AE33" s="1" t="s">
        <v>1654</v>
      </c>
      <c r="AF33" s="1" t="s">
        <v>605</v>
      </c>
      <c r="AG33" s="1" t="s">
        <v>57</v>
      </c>
      <c r="AH33" s="1" t="s">
        <v>605</v>
      </c>
      <c r="AI33" s="1" t="s">
        <v>606</v>
      </c>
      <c r="AJ33" s="1" t="s">
        <v>1655</v>
      </c>
      <c r="AK33" s="1" t="s">
        <v>1656</v>
      </c>
      <c r="AL33" s="3">
        <v>17</v>
      </c>
      <c r="AM33" s="1" t="s">
        <v>1657</v>
      </c>
      <c r="AN33" s="3">
        <v>17</v>
      </c>
      <c r="AO33" s="1" t="s">
        <v>1658</v>
      </c>
      <c r="AP33" s="3">
        <v>13</v>
      </c>
      <c r="AQ33" s="1" t="s">
        <v>1659</v>
      </c>
      <c r="AR33" s="3">
        <v>18</v>
      </c>
      <c r="AS33" s="1" t="s">
        <v>1660</v>
      </c>
      <c r="AT33" s="1"/>
      <c r="AU33" s="1"/>
      <c r="AV33" s="1"/>
      <c r="AW33" s="1"/>
      <c r="AX33" s="1"/>
      <c r="AY33" s="1"/>
    </row>
    <row r="34" spans="1:51" ht="409.6" thickBot="1" x14ac:dyDescent="0.3">
      <c r="A34" t="s">
        <v>2767</v>
      </c>
      <c r="B34" s="1" t="s">
        <v>1834</v>
      </c>
      <c r="C34" s="1" t="s">
        <v>91</v>
      </c>
      <c r="D34" s="1" t="s">
        <v>179</v>
      </c>
      <c r="E34" s="1" t="s">
        <v>43</v>
      </c>
      <c r="F34" s="1" t="s">
        <v>44</v>
      </c>
      <c r="G34" s="1" t="s">
        <v>72</v>
      </c>
      <c r="H34" s="1" t="s">
        <v>165</v>
      </c>
      <c r="I34" s="1" t="s">
        <v>47</v>
      </c>
      <c r="J34" s="1" t="s">
        <v>73</v>
      </c>
      <c r="K34" s="1" t="s">
        <v>49</v>
      </c>
      <c r="L34" s="1" t="s">
        <v>75</v>
      </c>
      <c r="M34" s="1" t="s">
        <v>112</v>
      </c>
      <c r="N34" s="14" t="s">
        <v>1835</v>
      </c>
      <c r="O34" s="14" t="s">
        <v>1836</v>
      </c>
      <c r="P34" s="14" t="s">
        <v>1837</v>
      </c>
      <c r="Q34" s="14" t="s">
        <v>1838</v>
      </c>
      <c r="R34" s="1" t="s">
        <v>56</v>
      </c>
      <c r="S34" s="1" t="s">
        <v>56</v>
      </c>
      <c r="T34" s="1" t="s">
        <v>57</v>
      </c>
      <c r="U34" s="1" t="s">
        <v>56</v>
      </c>
      <c r="V34" s="1" t="s">
        <v>57</v>
      </c>
      <c r="W34" s="1" t="s">
        <v>56</v>
      </c>
      <c r="X34" s="14" t="s">
        <v>1839</v>
      </c>
      <c r="Y34" s="1" t="s">
        <v>56</v>
      </c>
      <c r="Z34" s="1" t="s">
        <v>57</v>
      </c>
      <c r="AA34" s="1" t="s">
        <v>56</v>
      </c>
      <c r="AB34" s="1" t="s">
        <v>57</v>
      </c>
      <c r="AC34" s="1" t="s">
        <v>56</v>
      </c>
      <c r="AD34" s="1" t="s">
        <v>57</v>
      </c>
      <c r="AE34" s="1" t="s">
        <v>1840</v>
      </c>
      <c r="AF34" s="1" t="s">
        <v>605</v>
      </c>
      <c r="AG34" s="1" t="s">
        <v>606</v>
      </c>
      <c r="AH34" s="1" t="s">
        <v>57</v>
      </c>
      <c r="AI34" s="1" t="s">
        <v>606</v>
      </c>
      <c r="AJ34" s="1" t="s">
        <v>1655</v>
      </c>
      <c r="AK34" s="1" t="s">
        <v>1841</v>
      </c>
      <c r="AL34" s="3">
        <v>17</v>
      </c>
      <c r="AM34" s="1" t="s">
        <v>1657</v>
      </c>
      <c r="AN34" s="3">
        <v>17</v>
      </c>
      <c r="AO34" s="1" t="s">
        <v>1842</v>
      </c>
      <c r="AP34" s="3">
        <v>7</v>
      </c>
      <c r="AQ34" s="1" t="s">
        <v>1843</v>
      </c>
      <c r="AR34" s="3">
        <v>13</v>
      </c>
      <c r="AS34" s="1" t="s">
        <v>1844</v>
      </c>
      <c r="AT34" s="1"/>
      <c r="AU34" s="1"/>
      <c r="AV34" s="1"/>
      <c r="AW34" s="1"/>
      <c r="AX34" s="1"/>
      <c r="AY34" s="1"/>
    </row>
    <row r="35" spans="1:51" ht="409.6" thickBot="1" x14ac:dyDescent="0.3">
      <c r="A35" t="s">
        <v>2735</v>
      </c>
      <c r="B35" s="1" t="s">
        <v>1578</v>
      </c>
      <c r="C35" s="1" t="s">
        <v>69</v>
      </c>
      <c r="D35" s="1" t="s">
        <v>1579</v>
      </c>
      <c r="E35" s="1" t="s">
        <v>43</v>
      </c>
      <c r="F35" s="1" t="s">
        <v>71</v>
      </c>
      <c r="G35" s="1" t="s">
        <v>72</v>
      </c>
      <c r="H35" s="1" t="s">
        <v>46</v>
      </c>
      <c r="I35" s="1" t="s">
        <v>47</v>
      </c>
      <c r="J35" s="1" t="s">
        <v>48</v>
      </c>
      <c r="K35" s="1" t="s">
        <v>74</v>
      </c>
      <c r="L35" s="1" t="s">
        <v>124</v>
      </c>
      <c r="M35" s="1" t="s">
        <v>180</v>
      </c>
      <c r="N35" s="14" t="s">
        <v>1580</v>
      </c>
      <c r="O35" s="14" t="s">
        <v>1581</v>
      </c>
      <c r="P35" s="14" t="s">
        <v>1582</v>
      </c>
      <c r="Q35" s="14" t="s">
        <v>1583</v>
      </c>
      <c r="R35" s="1" t="s">
        <v>56</v>
      </c>
      <c r="S35" s="1" t="s">
        <v>56</v>
      </c>
      <c r="T35" s="1" t="s">
        <v>56</v>
      </c>
      <c r="U35" s="1" t="s">
        <v>57</v>
      </c>
      <c r="V35" s="1" t="s">
        <v>56</v>
      </c>
      <c r="W35" s="1" t="s">
        <v>56</v>
      </c>
      <c r="X35" s="14" t="s">
        <v>1584</v>
      </c>
      <c r="Y35" s="1" t="s">
        <v>56</v>
      </c>
      <c r="Z35" s="1" t="s">
        <v>56</v>
      </c>
      <c r="AA35" s="1" t="s">
        <v>56</v>
      </c>
      <c r="AB35" s="1" t="s">
        <v>57</v>
      </c>
      <c r="AC35" s="1" t="s">
        <v>56</v>
      </c>
      <c r="AD35" s="1" t="s">
        <v>56</v>
      </c>
      <c r="AE35" s="1" t="s">
        <v>1585</v>
      </c>
      <c r="AF35" s="1" t="s">
        <v>82</v>
      </c>
      <c r="AG35" s="1" t="s">
        <v>61</v>
      </c>
      <c r="AH35" s="1" t="s">
        <v>82</v>
      </c>
      <c r="AI35" s="1" t="s">
        <v>82</v>
      </c>
      <c r="AJ35" s="1" t="s">
        <v>1446</v>
      </c>
      <c r="AK35" s="1" t="s">
        <v>1586</v>
      </c>
      <c r="AL35" s="3">
        <v>15</v>
      </c>
      <c r="AM35" s="1" t="s">
        <v>1587</v>
      </c>
      <c r="AN35" s="3">
        <v>14</v>
      </c>
      <c r="AO35" s="1" t="s">
        <v>1588</v>
      </c>
      <c r="AP35" s="3">
        <v>9</v>
      </c>
      <c r="AQ35" s="1" t="s">
        <v>1588</v>
      </c>
      <c r="AR35" s="3">
        <v>16</v>
      </c>
      <c r="AS35" s="1" t="s">
        <v>1589</v>
      </c>
      <c r="AT35" s="1"/>
      <c r="AU35" s="1"/>
      <c r="AV35" s="1"/>
      <c r="AW35" s="1"/>
      <c r="AX35" s="1"/>
      <c r="AY35" s="1"/>
    </row>
    <row r="36" spans="1:51" ht="409.6" thickBot="1" x14ac:dyDescent="0.3">
      <c r="A36" t="s">
        <v>2768</v>
      </c>
      <c r="B36" s="1" t="s">
        <v>1845</v>
      </c>
      <c r="C36" s="1" t="s">
        <v>137</v>
      </c>
      <c r="D36" s="1" t="s">
        <v>1846</v>
      </c>
      <c r="E36" s="1" t="s">
        <v>43</v>
      </c>
      <c r="F36" s="1" t="s">
        <v>219</v>
      </c>
      <c r="G36" s="1" t="s">
        <v>72</v>
      </c>
      <c r="H36" s="1" t="s">
        <v>46</v>
      </c>
      <c r="I36" s="1" t="s">
        <v>46</v>
      </c>
      <c r="J36" s="1" t="s">
        <v>191</v>
      </c>
      <c r="K36" s="1" t="s">
        <v>204</v>
      </c>
      <c r="L36" s="1" t="s">
        <v>75</v>
      </c>
      <c r="M36" s="1" t="s">
        <v>585</v>
      </c>
      <c r="N36" s="14" t="s">
        <v>1847</v>
      </c>
      <c r="O36" s="14" t="s">
        <v>1848</v>
      </c>
      <c r="P36" s="14" t="s">
        <v>1849</v>
      </c>
      <c r="Q36" s="14" t="s">
        <v>1850</v>
      </c>
      <c r="R36" s="1" t="s">
        <v>56</v>
      </c>
      <c r="S36" s="1" t="s">
        <v>58</v>
      </c>
      <c r="T36" s="1" t="s">
        <v>56</v>
      </c>
      <c r="U36" s="1" t="s">
        <v>58</v>
      </c>
      <c r="V36" s="1" t="s">
        <v>57</v>
      </c>
      <c r="W36" s="1" t="s">
        <v>56</v>
      </c>
      <c r="X36" s="14" t="s">
        <v>1851</v>
      </c>
      <c r="Y36" s="1" t="s">
        <v>56</v>
      </c>
      <c r="Z36" s="1" t="s">
        <v>58</v>
      </c>
      <c r="AA36" s="1" t="s">
        <v>56</v>
      </c>
      <c r="AB36" s="1" t="s">
        <v>57</v>
      </c>
      <c r="AC36" s="1" t="s">
        <v>58</v>
      </c>
      <c r="AD36" s="1" t="s">
        <v>56</v>
      </c>
      <c r="AE36" s="1" t="s">
        <v>1852</v>
      </c>
      <c r="AF36" s="1" t="s">
        <v>605</v>
      </c>
      <c r="AG36" s="1" t="s">
        <v>1465</v>
      </c>
      <c r="AH36" s="1" t="s">
        <v>606</v>
      </c>
      <c r="AI36" s="1" t="s">
        <v>605</v>
      </c>
      <c r="AJ36" s="1" t="s">
        <v>1853</v>
      </c>
      <c r="AK36" s="1" t="s">
        <v>1854</v>
      </c>
      <c r="AL36" s="3">
        <v>17</v>
      </c>
      <c r="AM36" s="1" t="s">
        <v>1855</v>
      </c>
      <c r="AN36" s="3">
        <v>15</v>
      </c>
      <c r="AO36" s="1" t="s">
        <v>1856</v>
      </c>
      <c r="AP36" s="3">
        <v>15</v>
      </c>
      <c r="AQ36" s="1" t="s">
        <v>1857</v>
      </c>
      <c r="AR36" s="3">
        <v>16</v>
      </c>
      <c r="AS36" s="1" t="s">
        <v>1858</v>
      </c>
      <c r="AT36" s="1"/>
      <c r="AU36" s="1"/>
      <c r="AV36" s="1"/>
      <c r="AW36" s="1"/>
      <c r="AX36" s="1"/>
      <c r="AY36" s="1"/>
    </row>
    <row r="37" spans="1:51" ht="240.75" thickBot="1" x14ac:dyDescent="0.3">
      <c r="A37" t="s">
        <v>2729</v>
      </c>
      <c r="B37" s="1" t="s">
        <v>1544</v>
      </c>
      <c r="C37" s="1" t="s">
        <v>91</v>
      </c>
      <c r="D37" s="1" t="s">
        <v>152</v>
      </c>
      <c r="E37" s="1" t="s">
        <v>43</v>
      </c>
      <c r="F37" s="1" t="s">
        <v>71</v>
      </c>
      <c r="G37" s="1" t="s">
        <v>72</v>
      </c>
      <c r="H37" s="1" t="s">
        <v>47</v>
      </c>
      <c r="I37" s="1" t="s">
        <v>46</v>
      </c>
      <c r="J37" s="1" t="s">
        <v>73</v>
      </c>
      <c r="K37" s="1" t="s">
        <v>94</v>
      </c>
      <c r="L37" s="1" t="s">
        <v>75</v>
      </c>
      <c r="M37" s="1" t="s">
        <v>112</v>
      </c>
      <c r="N37" s="14" t="s">
        <v>1545</v>
      </c>
      <c r="O37" s="14" t="s">
        <v>1546</v>
      </c>
      <c r="P37" s="14" t="s">
        <v>1547</v>
      </c>
      <c r="Q37" s="14" t="s">
        <v>1548</v>
      </c>
      <c r="R37" s="1" t="s">
        <v>57</v>
      </c>
      <c r="S37" s="1" t="s">
        <v>100</v>
      </c>
      <c r="T37" s="1" t="s">
        <v>56</v>
      </c>
      <c r="U37" s="1" t="s">
        <v>101</v>
      </c>
      <c r="V37" s="1" t="s">
        <v>56</v>
      </c>
      <c r="W37" s="1" t="s">
        <v>56</v>
      </c>
      <c r="X37" s="14" t="s">
        <v>1549</v>
      </c>
      <c r="Y37" s="1" t="s">
        <v>57</v>
      </c>
      <c r="Z37" s="1" t="s">
        <v>56</v>
      </c>
      <c r="AA37" s="1" t="s">
        <v>56</v>
      </c>
      <c r="AB37" s="1" t="s">
        <v>58</v>
      </c>
      <c r="AC37" s="1" t="s">
        <v>56</v>
      </c>
      <c r="AD37" s="1" t="s">
        <v>56</v>
      </c>
      <c r="AE37" s="1" t="s">
        <v>1549</v>
      </c>
      <c r="AF37" s="1" t="s">
        <v>61</v>
      </c>
      <c r="AG37" s="1" t="s">
        <v>82</v>
      </c>
      <c r="AH37" s="1" t="s">
        <v>82</v>
      </c>
      <c r="AI37" s="1" t="s">
        <v>82</v>
      </c>
      <c r="AJ37" s="1" t="s">
        <v>1517</v>
      </c>
      <c r="AK37" s="1" t="s">
        <v>1486</v>
      </c>
      <c r="AL37" s="3">
        <v>15</v>
      </c>
      <c r="AM37" s="3">
        <v>50</v>
      </c>
      <c r="AN37" s="3">
        <v>17</v>
      </c>
      <c r="AO37" s="3">
        <v>25</v>
      </c>
      <c r="AP37" s="3">
        <v>18</v>
      </c>
      <c r="AQ37" s="3">
        <v>26</v>
      </c>
      <c r="AR37" s="3">
        <v>14</v>
      </c>
      <c r="AS37" s="3">
        <v>54</v>
      </c>
      <c r="AT37" s="1"/>
      <c r="AU37" s="1"/>
      <c r="AV37" s="1"/>
      <c r="AW37" s="1"/>
      <c r="AX37" s="1"/>
      <c r="AY37" s="1"/>
    </row>
    <row r="38" spans="1:51" ht="240.75" thickBot="1" x14ac:dyDescent="0.3">
      <c r="A38" t="s">
        <v>2733</v>
      </c>
      <c r="B38" s="1" t="s">
        <v>1565</v>
      </c>
      <c r="C38" s="1" t="s">
        <v>1442</v>
      </c>
      <c r="D38" s="1" t="s">
        <v>152</v>
      </c>
      <c r="E38" s="1" t="s">
        <v>43</v>
      </c>
      <c r="F38" s="1" t="s">
        <v>44</v>
      </c>
      <c r="G38" s="1" t="s">
        <v>72</v>
      </c>
      <c r="H38" s="1" t="s">
        <v>47</v>
      </c>
      <c r="I38" s="1" t="s">
        <v>47</v>
      </c>
      <c r="J38" s="1" t="s">
        <v>48</v>
      </c>
      <c r="K38" s="1" t="s">
        <v>94</v>
      </c>
      <c r="L38" s="1" t="s">
        <v>75</v>
      </c>
      <c r="M38" s="1" t="s">
        <v>180</v>
      </c>
      <c r="N38" s="14" t="s">
        <v>1566</v>
      </c>
      <c r="O38" s="14" t="s">
        <v>1546</v>
      </c>
      <c r="P38" s="14" t="s">
        <v>1567</v>
      </c>
      <c r="Q38" s="14" t="s">
        <v>1548</v>
      </c>
      <c r="R38" s="1" t="s">
        <v>56</v>
      </c>
      <c r="S38" s="1" t="s">
        <v>57</v>
      </c>
      <c r="T38" s="1" t="s">
        <v>56</v>
      </c>
      <c r="U38" s="1" t="s">
        <v>100</v>
      </c>
      <c r="V38" s="1" t="s">
        <v>57</v>
      </c>
      <c r="W38" s="1" t="s">
        <v>57</v>
      </c>
      <c r="X38" s="14" t="s">
        <v>1568</v>
      </c>
      <c r="Y38" s="1" t="s">
        <v>56</v>
      </c>
      <c r="Z38" s="1" t="s">
        <v>57</v>
      </c>
      <c r="AA38" s="1" t="s">
        <v>56</v>
      </c>
      <c r="AB38" s="1" t="s">
        <v>57</v>
      </c>
      <c r="AC38" s="1" t="s">
        <v>56</v>
      </c>
      <c r="AD38" s="1" t="s">
        <v>57</v>
      </c>
      <c r="AE38" s="1" t="s">
        <v>1568</v>
      </c>
      <c r="AF38" s="1" t="s">
        <v>606</v>
      </c>
      <c r="AG38" s="1" t="s">
        <v>605</v>
      </c>
      <c r="AH38" s="1" t="s">
        <v>57</v>
      </c>
      <c r="AI38" s="1" t="s">
        <v>606</v>
      </c>
      <c r="AJ38" s="1" t="s">
        <v>1517</v>
      </c>
      <c r="AK38" s="1" t="s">
        <v>1486</v>
      </c>
      <c r="AL38" s="3">
        <v>15</v>
      </c>
      <c r="AM38" s="3">
        <v>50</v>
      </c>
      <c r="AN38" s="3">
        <v>18</v>
      </c>
      <c r="AO38" s="3">
        <v>55</v>
      </c>
      <c r="AP38" s="3">
        <v>15</v>
      </c>
      <c r="AQ38" s="3">
        <v>60</v>
      </c>
      <c r="AR38" s="3">
        <v>19</v>
      </c>
      <c r="AS38" s="3">
        <v>50</v>
      </c>
      <c r="AT38" s="1"/>
      <c r="AU38" s="1"/>
      <c r="AV38" s="1"/>
      <c r="AW38" s="1"/>
      <c r="AX38" s="1"/>
      <c r="AY38" s="1"/>
    </row>
    <row r="39" spans="1:51" ht="409.6" thickBot="1" x14ac:dyDescent="0.3">
      <c r="A39" t="s">
        <v>2757</v>
      </c>
      <c r="B39" s="1" t="s">
        <v>1749</v>
      </c>
      <c r="C39" s="1" t="s">
        <v>137</v>
      </c>
      <c r="D39" s="1" t="s">
        <v>1750</v>
      </c>
      <c r="E39" s="1" t="s">
        <v>43</v>
      </c>
      <c r="F39" s="1" t="s">
        <v>44</v>
      </c>
      <c r="G39" s="1" t="s">
        <v>72</v>
      </c>
      <c r="H39" s="1" t="s">
        <v>165</v>
      </c>
      <c r="I39" s="1" t="s">
        <v>47</v>
      </c>
      <c r="J39" s="1" t="s">
        <v>73</v>
      </c>
      <c r="K39" s="1" t="s">
        <v>94</v>
      </c>
      <c r="L39" s="1" t="s">
        <v>124</v>
      </c>
      <c r="M39" s="1" t="s">
        <v>95</v>
      </c>
      <c r="N39" s="14" t="s">
        <v>1751</v>
      </c>
      <c r="O39" s="14" t="s">
        <v>1499</v>
      </c>
      <c r="P39" s="14" t="s">
        <v>1499</v>
      </c>
      <c r="Q39" s="14" t="s">
        <v>1499</v>
      </c>
      <c r="R39" s="1" t="s">
        <v>56</v>
      </c>
      <c r="S39" s="1" t="s">
        <v>56</v>
      </c>
      <c r="T39" s="1" t="s">
        <v>56</v>
      </c>
      <c r="U39" s="1" t="s">
        <v>56</v>
      </c>
      <c r="V39" s="1" t="s">
        <v>56</v>
      </c>
      <c r="W39" s="1" t="s">
        <v>56</v>
      </c>
      <c r="X39" s="14" t="s">
        <v>1730</v>
      </c>
      <c r="Y39" s="1" t="s">
        <v>56</v>
      </c>
      <c r="Z39" s="1" t="s">
        <v>56</v>
      </c>
      <c r="AA39" s="1" t="s">
        <v>56</v>
      </c>
      <c r="AB39" s="1" t="s">
        <v>56</v>
      </c>
      <c r="AC39" s="1" t="s">
        <v>56</v>
      </c>
      <c r="AD39" s="1" t="s">
        <v>56</v>
      </c>
      <c r="AE39" s="1" t="s">
        <v>1730</v>
      </c>
      <c r="AF39" s="1" t="s">
        <v>61</v>
      </c>
      <c r="AG39" s="1" t="s">
        <v>61</v>
      </c>
      <c r="AH39" s="1" t="s">
        <v>82</v>
      </c>
      <c r="AI39" s="1" t="s">
        <v>82</v>
      </c>
      <c r="AJ39" s="1" t="s">
        <v>1642</v>
      </c>
      <c r="AK39" s="1" t="s">
        <v>1732</v>
      </c>
      <c r="AL39" s="3">
        <v>15</v>
      </c>
      <c r="AM39" s="1" t="s">
        <v>1752</v>
      </c>
      <c r="AN39" s="3">
        <v>15</v>
      </c>
      <c r="AO39" s="1" t="s">
        <v>1753</v>
      </c>
      <c r="AP39" s="3">
        <v>12</v>
      </c>
      <c r="AQ39" s="1" t="s">
        <v>1754</v>
      </c>
      <c r="AR39" s="3">
        <v>12</v>
      </c>
      <c r="AS39" s="1" t="s">
        <v>1755</v>
      </c>
      <c r="AT39" s="1"/>
      <c r="AU39" s="1"/>
      <c r="AV39" s="1"/>
      <c r="AW39" s="1"/>
      <c r="AX39" s="1"/>
      <c r="AY39" s="1"/>
    </row>
    <row r="40" spans="1:51" ht="75.75" thickBot="1" x14ac:dyDescent="0.3">
      <c r="A40" t="s">
        <v>2770</v>
      </c>
      <c r="B40" s="1" t="s">
        <v>1871</v>
      </c>
      <c r="C40" s="1" t="s">
        <v>91</v>
      </c>
      <c r="D40" s="1" t="s">
        <v>1872</v>
      </c>
      <c r="E40" s="1" t="s">
        <v>43</v>
      </c>
      <c r="F40" s="1" t="s">
        <v>44</v>
      </c>
      <c r="G40" s="1" t="s">
        <v>72</v>
      </c>
      <c r="H40" s="1" t="s">
        <v>165</v>
      </c>
      <c r="I40" s="1" t="s">
        <v>165</v>
      </c>
      <c r="J40" s="1" t="s">
        <v>48</v>
      </c>
      <c r="K40" s="1" t="s">
        <v>49</v>
      </c>
      <c r="L40" s="1" t="s">
        <v>124</v>
      </c>
      <c r="M40" s="1" t="s">
        <v>95</v>
      </c>
      <c r="N40" s="14" t="s">
        <v>757</v>
      </c>
      <c r="O40" s="14" t="s">
        <v>1176</v>
      </c>
      <c r="P40" s="14" t="s">
        <v>1604</v>
      </c>
      <c r="Q40" s="14" t="s">
        <v>1603</v>
      </c>
      <c r="R40" s="1" t="s">
        <v>57</v>
      </c>
      <c r="S40" s="1" t="s">
        <v>57</v>
      </c>
      <c r="T40" s="1" t="s">
        <v>57</v>
      </c>
      <c r="U40" s="1" t="s">
        <v>57</v>
      </c>
      <c r="V40" s="1" t="s">
        <v>57</v>
      </c>
      <c r="W40" s="1" t="s">
        <v>57</v>
      </c>
      <c r="X40" s="14" t="s">
        <v>1604</v>
      </c>
      <c r="Y40" s="1" t="s">
        <v>57</v>
      </c>
      <c r="Z40" s="1" t="s">
        <v>57</v>
      </c>
      <c r="AA40" s="1" t="s">
        <v>57</v>
      </c>
      <c r="AB40" s="1" t="s">
        <v>57</v>
      </c>
      <c r="AC40" s="1" t="s">
        <v>57</v>
      </c>
      <c r="AD40" s="1" t="s">
        <v>57</v>
      </c>
      <c r="AE40" s="1" t="s">
        <v>757</v>
      </c>
      <c r="AF40" s="1" t="s">
        <v>57</v>
      </c>
      <c r="AG40" s="1" t="s">
        <v>57</v>
      </c>
      <c r="AH40" s="1" t="s">
        <v>57</v>
      </c>
      <c r="AI40" s="1" t="s">
        <v>57</v>
      </c>
      <c r="AJ40" s="1" t="s">
        <v>631</v>
      </c>
      <c r="AK40" s="1" t="s">
        <v>631</v>
      </c>
      <c r="AL40" s="3">
        <v>5</v>
      </c>
      <c r="AM40" s="1" t="s">
        <v>631</v>
      </c>
      <c r="AN40" s="3">
        <v>5</v>
      </c>
      <c r="AO40" s="1" t="s">
        <v>631</v>
      </c>
      <c r="AP40" s="3">
        <v>5</v>
      </c>
      <c r="AQ40" s="1" t="s">
        <v>631</v>
      </c>
      <c r="AR40" s="3">
        <v>5</v>
      </c>
      <c r="AS40" s="1" t="s">
        <v>631</v>
      </c>
      <c r="AT40" s="1"/>
      <c r="AU40" s="1"/>
      <c r="AV40" s="1"/>
      <c r="AW40" s="1"/>
      <c r="AX40" s="1"/>
      <c r="AY40" s="1"/>
    </row>
    <row r="41" spans="1:51" ht="75.75" thickBot="1" x14ac:dyDescent="0.3">
      <c r="A41" t="s">
        <v>2736</v>
      </c>
      <c r="B41" s="1" t="s">
        <v>1590</v>
      </c>
      <c r="C41" s="1" t="s">
        <v>137</v>
      </c>
      <c r="D41" s="1" t="s">
        <v>1591</v>
      </c>
      <c r="E41" s="1" t="s">
        <v>43</v>
      </c>
      <c r="F41" s="1" t="s">
        <v>44</v>
      </c>
      <c r="G41" s="1" t="s">
        <v>72</v>
      </c>
      <c r="H41" s="1" t="s">
        <v>46</v>
      </c>
      <c r="I41" s="1" t="s">
        <v>46</v>
      </c>
      <c r="J41" s="1" t="s">
        <v>73</v>
      </c>
      <c r="K41" s="1" t="s">
        <v>74</v>
      </c>
      <c r="L41" s="1" t="s">
        <v>458</v>
      </c>
      <c r="M41" s="1" t="s">
        <v>51</v>
      </c>
      <c r="N41" s="14" t="s">
        <v>1592</v>
      </c>
      <c r="O41" s="14" t="s">
        <v>1593</v>
      </c>
      <c r="P41" s="14" t="s">
        <v>1594</v>
      </c>
      <c r="Q41" s="14" t="s">
        <v>1595</v>
      </c>
      <c r="R41" s="1" t="s">
        <v>58</v>
      </c>
      <c r="S41" s="1" t="s">
        <v>58</v>
      </c>
      <c r="T41" s="1" t="s">
        <v>58</v>
      </c>
      <c r="U41" s="1" t="s">
        <v>58</v>
      </c>
      <c r="V41" s="1" t="s">
        <v>58</v>
      </c>
      <c r="W41" s="1" t="s">
        <v>58</v>
      </c>
      <c r="X41" s="14" t="s">
        <v>92</v>
      </c>
      <c r="Y41" s="1" t="s">
        <v>58</v>
      </c>
      <c r="Z41" s="1" t="s">
        <v>58</v>
      </c>
      <c r="AA41" s="1" t="s">
        <v>58</v>
      </c>
      <c r="AB41" s="1" t="s">
        <v>58</v>
      </c>
      <c r="AC41" s="1" t="s">
        <v>58</v>
      </c>
      <c r="AD41" s="1" t="s">
        <v>58</v>
      </c>
      <c r="AE41" s="1" t="s">
        <v>64</v>
      </c>
      <c r="AF41" s="1" t="s">
        <v>605</v>
      </c>
      <c r="AG41" s="1" t="s">
        <v>1465</v>
      </c>
      <c r="AH41" s="1" t="s">
        <v>1465</v>
      </c>
      <c r="AI41" s="1" t="s">
        <v>1465</v>
      </c>
      <c r="AJ41" s="1" t="s">
        <v>64</v>
      </c>
      <c r="AK41" s="1" t="s">
        <v>1596</v>
      </c>
      <c r="AL41" s="3">
        <v>20</v>
      </c>
      <c r="AM41" s="3">
        <v>20</v>
      </c>
      <c r="AN41" s="3">
        <v>20</v>
      </c>
      <c r="AO41" s="3">
        <v>20</v>
      </c>
      <c r="AP41" s="3">
        <v>20</v>
      </c>
      <c r="AQ41" s="3">
        <v>20</v>
      </c>
      <c r="AR41" s="3">
        <v>20</v>
      </c>
      <c r="AS41" s="3">
        <v>20</v>
      </c>
      <c r="AT41" s="1"/>
      <c r="AU41" s="1"/>
      <c r="AV41" s="1"/>
      <c r="AW41" s="1"/>
      <c r="AX41" s="1"/>
      <c r="AY41" s="1"/>
    </row>
    <row r="42" spans="1:51" ht="409.6" thickBot="1" x14ac:dyDescent="0.3">
      <c r="A42" t="s">
        <v>2756</v>
      </c>
      <c r="B42" s="1" t="s">
        <v>1740</v>
      </c>
      <c r="C42" s="1" t="s">
        <v>69</v>
      </c>
      <c r="D42" s="1" t="s">
        <v>1706</v>
      </c>
      <c r="E42" s="1" t="s">
        <v>93</v>
      </c>
      <c r="F42" s="1" t="s">
        <v>44</v>
      </c>
      <c r="G42" s="1" t="s">
        <v>72</v>
      </c>
      <c r="H42" s="1" t="s">
        <v>46</v>
      </c>
      <c r="I42" s="1" t="s">
        <v>47</v>
      </c>
      <c r="J42" s="1" t="s">
        <v>73</v>
      </c>
      <c r="K42" s="1" t="s">
        <v>74</v>
      </c>
      <c r="L42" s="1" t="s">
        <v>458</v>
      </c>
      <c r="M42" s="1" t="s">
        <v>180</v>
      </c>
      <c r="N42" s="14" t="s">
        <v>1741</v>
      </c>
      <c r="O42" s="14" t="s">
        <v>1742</v>
      </c>
      <c r="P42" s="14" t="s">
        <v>1743</v>
      </c>
      <c r="Q42" s="14" t="s">
        <v>1744</v>
      </c>
      <c r="R42" s="1" t="s">
        <v>101</v>
      </c>
      <c r="S42" s="1" t="s">
        <v>100</v>
      </c>
      <c r="T42" s="1" t="s">
        <v>57</v>
      </c>
      <c r="U42" s="1" t="s">
        <v>101</v>
      </c>
      <c r="V42" s="1" t="s">
        <v>100</v>
      </c>
      <c r="W42" s="1" t="s">
        <v>101</v>
      </c>
      <c r="X42" s="14" t="s">
        <v>1745</v>
      </c>
      <c r="Y42" s="1" t="s">
        <v>57</v>
      </c>
      <c r="Z42" s="1" t="s">
        <v>56</v>
      </c>
      <c r="AA42" s="1" t="s">
        <v>58</v>
      </c>
      <c r="AB42" s="1" t="s">
        <v>57</v>
      </c>
      <c r="AC42" s="1" t="s">
        <v>56</v>
      </c>
      <c r="AD42" s="1" t="s">
        <v>56</v>
      </c>
      <c r="AE42" s="1" t="s">
        <v>1746</v>
      </c>
      <c r="AF42" s="1" t="s">
        <v>83</v>
      </c>
      <c r="AG42" s="1" t="s">
        <v>61</v>
      </c>
      <c r="AH42" s="1" t="s">
        <v>82</v>
      </c>
      <c r="AI42" s="1" t="s">
        <v>83</v>
      </c>
      <c r="AJ42" s="1" t="s">
        <v>1747</v>
      </c>
      <c r="AK42" s="1" t="s">
        <v>45</v>
      </c>
      <c r="AL42" s="3">
        <v>11</v>
      </c>
      <c r="AM42" s="1" t="s">
        <v>1748</v>
      </c>
      <c r="AN42" s="3">
        <v>2</v>
      </c>
      <c r="AO42" s="1" t="s">
        <v>63</v>
      </c>
      <c r="AP42" s="3">
        <v>14</v>
      </c>
      <c r="AQ42" s="1" t="s">
        <v>1631</v>
      </c>
      <c r="AR42" s="3">
        <v>13</v>
      </c>
      <c r="AS42" s="1" t="s">
        <v>1631</v>
      </c>
      <c r="AT42" s="1"/>
      <c r="AU42" s="1"/>
      <c r="AV42" s="1"/>
      <c r="AW42" s="1"/>
      <c r="AX42" s="1"/>
      <c r="AY42" s="1"/>
    </row>
    <row r="43" spans="1:51" ht="345.75" thickBot="1" x14ac:dyDescent="0.3">
      <c r="A43" t="s">
        <v>2730</v>
      </c>
      <c r="B43" s="1" t="s">
        <v>1550</v>
      </c>
      <c r="C43" s="1" t="s">
        <v>91</v>
      </c>
      <c r="D43" s="1" t="s">
        <v>1551</v>
      </c>
      <c r="E43" s="1" t="s">
        <v>43</v>
      </c>
      <c r="F43" s="1" t="s">
        <v>44</v>
      </c>
      <c r="G43" s="1" t="s">
        <v>72</v>
      </c>
      <c r="H43" s="1" t="s">
        <v>165</v>
      </c>
      <c r="I43" s="1" t="s">
        <v>165</v>
      </c>
      <c r="J43" s="1" t="s">
        <v>73</v>
      </c>
      <c r="K43" s="1" t="s">
        <v>94</v>
      </c>
      <c r="L43" s="1" t="s">
        <v>50</v>
      </c>
      <c r="M43" s="1" t="s">
        <v>180</v>
      </c>
      <c r="N43" s="14" t="s">
        <v>1552</v>
      </c>
      <c r="O43" s="14" t="s">
        <v>1471</v>
      </c>
      <c r="P43" s="14" t="s">
        <v>1472</v>
      </c>
      <c r="Q43" s="14" t="s">
        <v>1553</v>
      </c>
      <c r="R43" s="1" t="s">
        <v>57</v>
      </c>
      <c r="S43" s="1" t="s">
        <v>100</v>
      </c>
      <c r="T43" s="1" t="s">
        <v>58</v>
      </c>
      <c r="U43" s="1" t="s">
        <v>56</v>
      </c>
      <c r="V43" s="1" t="s">
        <v>56</v>
      </c>
      <c r="W43" s="1" t="s">
        <v>56</v>
      </c>
      <c r="X43" s="14" t="s">
        <v>1176</v>
      </c>
      <c r="Y43" s="1" t="s">
        <v>56</v>
      </c>
      <c r="Z43" s="1" t="s">
        <v>56</v>
      </c>
      <c r="AA43" s="1" t="s">
        <v>100</v>
      </c>
      <c r="AB43" s="1" t="s">
        <v>58</v>
      </c>
      <c r="AC43" s="1" t="s">
        <v>56</v>
      </c>
      <c r="AD43" s="1" t="s">
        <v>56</v>
      </c>
      <c r="AE43" s="1" t="s">
        <v>1145</v>
      </c>
      <c r="AF43" s="1" t="s">
        <v>57</v>
      </c>
      <c r="AG43" s="1" t="s">
        <v>57</v>
      </c>
      <c r="AH43" s="1" t="s">
        <v>82</v>
      </c>
      <c r="AI43" s="1" t="s">
        <v>57</v>
      </c>
      <c r="AJ43" s="1" t="s">
        <v>1554</v>
      </c>
      <c r="AK43" s="1" t="s">
        <v>1555</v>
      </c>
      <c r="AL43" s="3">
        <v>11</v>
      </c>
      <c r="AM43" s="3">
        <v>7</v>
      </c>
      <c r="AN43" s="3">
        <v>11</v>
      </c>
      <c r="AO43" s="3">
        <v>7</v>
      </c>
      <c r="AP43" s="3">
        <v>11</v>
      </c>
      <c r="AQ43" s="3">
        <v>5</v>
      </c>
      <c r="AR43" s="3">
        <v>11</v>
      </c>
      <c r="AS43" s="3">
        <v>7</v>
      </c>
      <c r="AT43" s="1"/>
      <c r="AU43" s="1"/>
      <c r="AV43" s="1"/>
      <c r="AW43" s="1"/>
      <c r="AX43" s="1"/>
      <c r="AY43" s="1"/>
    </row>
    <row r="44" spans="1:51" ht="90.75" thickBot="1" x14ac:dyDescent="0.3">
      <c r="A44" t="s">
        <v>2749</v>
      </c>
      <c r="B44" s="1" t="s">
        <v>1686</v>
      </c>
      <c r="C44" s="1" t="s">
        <v>137</v>
      </c>
      <c r="D44" s="1" t="s">
        <v>1687</v>
      </c>
      <c r="E44" s="1" t="s">
        <v>93</v>
      </c>
      <c r="F44" s="1" t="s">
        <v>71</v>
      </c>
      <c r="G44" s="1" t="s">
        <v>72</v>
      </c>
      <c r="H44" s="1" t="s">
        <v>46</v>
      </c>
      <c r="I44" s="1" t="s">
        <v>46</v>
      </c>
      <c r="J44" s="1" t="s">
        <v>191</v>
      </c>
      <c r="K44" s="1" t="s">
        <v>94</v>
      </c>
      <c r="L44" s="1" t="s">
        <v>458</v>
      </c>
      <c r="M44" s="1" t="s">
        <v>112</v>
      </c>
      <c r="N44" s="14" t="s">
        <v>1688</v>
      </c>
      <c r="O44" s="14" t="s">
        <v>1689</v>
      </c>
      <c r="P44" s="14" t="s">
        <v>1690</v>
      </c>
      <c r="Q44" s="14" t="s">
        <v>1691</v>
      </c>
      <c r="R44" s="1" t="s">
        <v>56</v>
      </c>
      <c r="S44" s="1" t="s">
        <v>58</v>
      </c>
      <c r="T44" s="1" t="s">
        <v>56</v>
      </c>
      <c r="U44" s="1" t="s">
        <v>58</v>
      </c>
      <c r="V44" s="1" t="s">
        <v>58</v>
      </c>
      <c r="W44" s="1" t="s">
        <v>56</v>
      </c>
      <c r="X44" s="14" t="s">
        <v>1176</v>
      </c>
      <c r="Y44" s="1" t="s">
        <v>56</v>
      </c>
      <c r="Z44" s="1" t="s">
        <v>58</v>
      </c>
      <c r="AA44" s="1" t="s">
        <v>56</v>
      </c>
      <c r="AB44" s="1" t="s">
        <v>58</v>
      </c>
      <c r="AC44" s="1" t="s">
        <v>56</v>
      </c>
      <c r="AD44" s="1" t="s">
        <v>58</v>
      </c>
      <c r="AE44" s="1" t="s">
        <v>1604</v>
      </c>
      <c r="AF44" s="1" t="s">
        <v>82</v>
      </c>
      <c r="AG44" s="1" t="s">
        <v>83</v>
      </c>
      <c r="AH44" s="1" t="s">
        <v>82</v>
      </c>
      <c r="AI44" s="1" t="s">
        <v>83</v>
      </c>
      <c r="AJ44" s="1" t="s">
        <v>1692</v>
      </c>
      <c r="AK44" s="1" t="s">
        <v>1693</v>
      </c>
      <c r="AL44" s="3">
        <v>20</v>
      </c>
      <c r="AM44" s="1" t="s">
        <v>1694</v>
      </c>
      <c r="AN44" s="3">
        <v>20</v>
      </c>
      <c r="AO44" s="1" t="s">
        <v>1695</v>
      </c>
      <c r="AP44" s="3">
        <v>1</v>
      </c>
      <c r="AQ44" s="1" t="s">
        <v>1696</v>
      </c>
      <c r="AR44" s="3">
        <v>20</v>
      </c>
      <c r="AS44" s="1" t="s">
        <v>1697</v>
      </c>
      <c r="AT44" s="1"/>
      <c r="AU44" s="1"/>
      <c r="AV44" s="1"/>
      <c r="AW44" s="1"/>
      <c r="AX44" s="1"/>
      <c r="AY44" s="1"/>
    </row>
    <row r="45" spans="1:51" ht="409.6" thickBot="1" x14ac:dyDescent="0.3">
      <c r="A45" t="s">
        <v>2765</v>
      </c>
      <c r="B45" s="1" t="s">
        <v>1817</v>
      </c>
      <c r="C45" s="1" t="s">
        <v>69</v>
      </c>
      <c r="D45" s="1" t="s">
        <v>430</v>
      </c>
      <c r="E45" s="1" t="s">
        <v>93</v>
      </c>
      <c r="F45" s="1" t="s">
        <v>44</v>
      </c>
      <c r="G45" s="1" t="s">
        <v>72</v>
      </c>
      <c r="H45" s="1" t="s">
        <v>46</v>
      </c>
      <c r="I45" s="1" t="s">
        <v>46</v>
      </c>
      <c r="J45" s="1" t="s">
        <v>73</v>
      </c>
      <c r="K45" s="1" t="s">
        <v>74</v>
      </c>
      <c r="L45" s="1" t="s">
        <v>75</v>
      </c>
      <c r="M45" s="1" t="s">
        <v>95</v>
      </c>
      <c r="N45" s="14" t="s">
        <v>1818</v>
      </c>
      <c r="O45" s="14" t="s">
        <v>1819</v>
      </c>
      <c r="P45" s="14" t="s">
        <v>1820</v>
      </c>
      <c r="Q45" s="14" t="s">
        <v>1821</v>
      </c>
      <c r="R45" s="1" t="s">
        <v>56</v>
      </c>
      <c r="S45" s="1" t="s">
        <v>58</v>
      </c>
      <c r="T45" s="1" t="s">
        <v>56</v>
      </c>
      <c r="U45" s="1" t="s">
        <v>58</v>
      </c>
      <c r="V45" s="1" t="s">
        <v>56</v>
      </c>
      <c r="W45" s="1" t="s">
        <v>56</v>
      </c>
      <c r="X45" s="14" t="s">
        <v>1483</v>
      </c>
      <c r="Y45" s="1" t="s">
        <v>56</v>
      </c>
      <c r="Z45" s="1" t="s">
        <v>58</v>
      </c>
      <c r="AA45" s="1" t="s">
        <v>58</v>
      </c>
      <c r="AB45" s="1" t="s">
        <v>56</v>
      </c>
      <c r="AC45" s="1" t="s">
        <v>56</v>
      </c>
      <c r="AD45" s="1" t="s">
        <v>58</v>
      </c>
      <c r="AE45" s="1" t="s">
        <v>1483</v>
      </c>
      <c r="AF45" s="1" t="s">
        <v>61</v>
      </c>
      <c r="AG45" s="1" t="s">
        <v>82</v>
      </c>
      <c r="AH45" s="1" t="s">
        <v>83</v>
      </c>
      <c r="AI45" s="1" t="s">
        <v>82</v>
      </c>
      <c r="AJ45" s="1" t="s">
        <v>1822</v>
      </c>
      <c r="AK45" s="1" t="s">
        <v>63</v>
      </c>
      <c r="AL45" s="3">
        <v>10</v>
      </c>
      <c r="AM45" s="3">
        <v>15</v>
      </c>
      <c r="AN45" s="3">
        <v>15</v>
      </c>
      <c r="AO45" s="1" t="s">
        <v>64</v>
      </c>
      <c r="AP45" s="3">
        <v>15</v>
      </c>
      <c r="AQ45" s="3">
        <v>15</v>
      </c>
      <c r="AR45" s="3">
        <v>12</v>
      </c>
      <c r="AS45" s="3">
        <v>10</v>
      </c>
      <c r="AT45" s="1"/>
      <c r="AU45" s="1"/>
      <c r="AV45" s="1"/>
      <c r="AW45" s="1"/>
      <c r="AX45" s="1"/>
      <c r="AY45" s="1"/>
    </row>
    <row r="46" spans="1:51" ht="150.75" thickBot="1" x14ac:dyDescent="0.3">
      <c r="A46" t="s">
        <v>2780</v>
      </c>
      <c r="B46" s="1" t="s">
        <v>1968</v>
      </c>
      <c r="C46" s="1" t="s">
        <v>122</v>
      </c>
      <c r="D46" s="1" t="s">
        <v>1969</v>
      </c>
      <c r="E46" s="1" t="s">
        <v>93</v>
      </c>
      <c r="F46" s="1" t="s">
        <v>71</v>
      </c>
      <c r="G46" s="1" t="s">
        <v>72</v>
      </c>
      <c r="H46" s="1" t="s">
        <v>46</v>
      </c>
      <c r="I46" s="1" t="s">
        <v>47</v>
      </c>
      <c r="J46" s="1" t="s">
        <v>48</v>
      </c>
      <c r="K46" s="1" t="s">
        <v>49</v>
      </c>
      <c r="L46" s="1" t="s">
        <v>75</v>
      </c>
      <c r="M46" s="1" t="s">
        <v>180</v>
      </c>
      <c r="N46" s="14" t="s">
        <v>1970</v>
      </c>
      <c r="O46" s="14" t="s">
        <v>1971</v>
      </c>
      <c r="P46" s="14" t="s">
        <v>1972</v>
      </c>
      <c r="Q46" s="14" t="s">
        <v>1973</v>
      </c>
      <c r="R46" s="1" t="s">
        <v>56</v>
      </c>
      <c r="S46" s="1" t="s">
        <v>56</v>
      </c>
      <c r="T46" s="1" t="s">
        <v>56</v>
      </c>
      <c r="U46" s="1" t="s">
        <v>56</v>
      </c>
      <c r="V46" s="1" t="s">
        <v>56</v>
      </c>
      <c r="W46" s="1" t="s">
        <v>56</v>
      </c>
      <c r="X46" s="14" t="s">
        <v>1974</v>
      </c>
      <c r="Y46" s="1" t="s">
        <v>56</v>
      </c>
      <c r="Z46" s="1" t="s">
        <v>56</v>
      </c>
      <c r="AA46" s="1" t="s">
        <v>56</v>
      </c>
      <c r="AB46" s="1" t="s">
        <v>56</v>
      </c>
      <c r="AC46" s="1" t="s">
        <v>56</v>
      </c>
      <c r="AD46" s="1" t="s">
        <v>56</v>
      </c>
      <c r="AE46" s="1" t="s">
        <v>1975</v>
      </c>
      <c r="AF46" s="1" t="s">
        <v>82</v>
      </c>
      <c r="AG46" s="1" t="s">
        <v>82</v>
      </c>
      <c r="AH46" s="1" t="s">
        <v>82</v>
      </c>
      <c r="AI46" s="1" t="s">
        <v>82</v>
      </c>
      <c r="AJ46" s="1" t="s">
        <v>1976</v>
      </c>
      <c r="AK46" s="1" t="s">
        <v>1144</v>
      </c>
      <c r="AL46" s="3">
        <v>15</v>
      </c>
      <c r="AM46" s="1" t="s">
        <v>1977</v>
      </c>
      <c r="AN46" s="3">
        <v>10</v>
      </c>
      <c r="AO46" s="1" t="s">
        <v>1504</v>
      </c>
      <c r="AP46" s="3">
        <v>2</v>
      </c>
      <c r="AQ46" s="1" t="s">
        <v>1504</v>
      </c>
      <c r="AR46" s="3">
        <v>18</v>
      </c>
      <c r="AS46" s="1" t="s">
        <v>1504</v>
      </c>
      <c r="AT46" s="1"/>
      <c r="AU46" s="1"/>
      <c r="AV46" s="1"/>
      <c r="AW46" s="1"/>
      <c r="AX46" s="1"/>
      <c r="AY46" s="1"/>
    </row>
    <row r="47" spans="1:51" ht="409.6" thickBot="1" x14ac:dyDescent="0.3">
      <c r="A47" t="s">
        <v>2747</v>
      </c>
      <c r="B47" s="1" t="s">
        <v>1669</v>
      </c>
      <c r="C47" s="1" t="s">
        <v>137</v>
      </c>
      <c r="D47" s="1" t="s">
        <v>1670</v>
      </c>
      <c r="E47" s="1" t="s">
        <v>93</v>
      </c>
      <c r="F47" s="1" t="s">
        <v>44</v>
      </c>
      <c r="G47" s="1" t="s">
        <v>72</v>
      </c>
      <c r="H47" s="1" t="s">
        <v>375</v>
      </c>
      <c r="I47" s="1" t="s">
        <v>375</v>
      </c>
      <c r="J47" s="1" t="s">
        <v>48</v>
      </c>
      <c r="K47" s="1" t="s">
        <v>204</v>
      </c>
      <c r="L47" s="1" t="s">
        <v>124</v>
      </c>
      <c r="M47" s="1" t="s">
        <v>180</v>
      </c>
      <c r="N47" s="14" t="s">
        <v>1671</v>
      </c>
      <c r="O47" s="14" t="s">
        <v>1672</v>
      </c>
      <c r="P47" s="14" t="s">
        <v>1673</v>
      </c>
      <c r="Q47" s="14" t="s">
        <v>1662</v>
      </c>
      <c r="R47" s="1" t="s">
        <v>56</v>
      </c>
      <c r="S47" s="1" t="s">
        <v>56</v>
      </c>
      <c r="T47" s="1" t="s">
        <v>58</v>
      </c>
      <c r="U47" s="1" t="s">
        <v>56</v>
      </c>
      <c r="V47" s="1" t="s">
        <v>56</v>
      </c>
      <c r="W47" s="1" t="s">
        <v>57</v>
      </c>
      <c r="X47" s="14" t="s">
        <v>1674</v>
      </c>
      <c r="Y47" s="1" t="s">
        <v>56</v>
      </c>
      <c r="Z47" s="1" t="s">
        <v>58</v>
      </c>
      <c r="AA47" s="1" t="s">
        <v>56</v>
      </c>
      <c r="AB47" s="1" t="s">
        <v>58</v>
      </c>
      <c r="AC47" s="1" t="s">
        <v>58</v>
      </c>
      <c r="AD47" s="1" t="s">
        <v>56</v>
      </c>
      <c r="AE47" s="1" t="s">
        <v>1675</v>
      </c>
      <c r="AF47" s="1" t="s">
        <v>82</v>
      </c>
      <c r="AG47" s="1" t="s">
        <v>61</v>
      </c>
      <c r="AH47" s="1" t="s">
        <v>61</v>
      </c>
      <c r="AI47" s="1" t="s">
        <v>82</v>
      </c>
      <c r="AJ47" s="1" t="s">
        <v>1676</v>
      </c>
      <c r="AK47" s="1" t="s">
        <v>1677</v>
      </c>
      <c r="AL47" s="3">
        <v>15</v>
      </c>
      <c r="AM47" s="3">
        <v>85</v>
      </c>
      <c r="AN47" s="3">
        <v>12</v>
      </c>
      <c r="AO47" s="3">
        <v>70</v>
      </c>
      <c r="AP47" s="3">
        <v>15</v>
      </c>
      <c r="AQ47" s="3">
        <v>85</v>
      </c>
      <c r="AR47" s="3">
        <v>16</v>
      </c>
      <c r="AS47" s="3">
        <v>87</v>
      </c>
      <c r="AT47" s="1"/>
      <c r="AU47" s="1"/>
      <c r="AV47" s="1"/>
      <c r="AW47" s="1"/>
      <c r="AX47" s="1"/>
      <c r="AY47" s="1"/>
    </row>
    <row r="48" spans="1:51" ht="409.6" thickBot="1" x14ac:dyDescent="0.3">
      <c r="A48" t="s">
        <v>2734</v>
      </c>
      <c r="B48" s="1" t="s">
        <v>1569</v>
      </c>
      <c r="C48" s="1" t="s">
        <v>137</v>
      </c>
      <c r="D48" s="1" t="s">
        <v>1570</v>
      </c>
      <c r="E48" s="1" t="s">
        <v>93</v>
      </c>
      <c r="F48" s="1" t="s">
        <v>44</v>
      </c>
      <c r="G48" s="1" t="s">
        <v>72</v>
      </c>
      <c r="H48" s="1" t="s">
        <v>375</v>
      </c>
      <c r="I48" s="1" t="s">
        <v>375</v>
      </c>
      <c r="J48" s="1" t="s">
        <v>292</v>
      </c>
      <c r="K48" s="1" t="s">
        <v>204</v>
      </c>
      <c r="L48" s="1" t="s">
        <v>50</v>
      </c>
      <c r="M48" s="1" t="s">
        <v>180</v>
      </c>
      <c r="N48" s="14" t="s">
        <v>1571</v>
      </c>
      <c r="O48" s="14" t="s">
        <v>1572</v>
      </c>
      <c r="P48" s="14" t="s">
        <v>1573</v>
      </c>
      <c r="Q48" s="14" t="s">
        <v>1574</v>
      </c>
      <c r="R48" s="1" t="s">
        <v>56</v>
      </c>
      <c r="S48" s="1" t="s">
        <v>56</v>
      </c>
      <c r="T48" s="1" t="s">
        <v>56</v>
      </c>
      <c r="U48" s="1" t="s">
        <v>56</v>
      </c>
      <c r="V48" s="1" t="s">
        <v>56</v>
      </c>
      <c r="W48" s="1" t="s">
        <v>56</v>
      </c>
      <c r="X48" s="14" t="s">
        <v>1575</v>
      </c>
      <c r="Y48" s="1" t="s">
        <v>56</v>
      </c>
      <c r="Z48" s="1" t="s">
        <v>56</v>
      </c>
      <c r="AA48" s="1" t="s">
        <v>56</v>
      </c>
      <c r="AB48" s="1" t="s">
        <v>56</v>
      </c>
      <c r="AC48" s="1" t="s">
        <v>56</v>
      </c>
      <c r="AD48" s="1" t="s">
        <v>56</v>
      </c>
      <c r="AE48" s="1" t="s">
        <v>1576</v>
      </c>
      <c r="AF48" s="1" t="s">
        <v>82</v>
      </c>
      <c r="AG48" s="1" t="s">
        <v>61</v>
      </c>
      <c r="AH48" s="1" t="s">
        <v>61</v>
      </c>
      <c r="AI48" s="1" t="s">
        <v>61</v>
      </c>
      <c r="AJ48" s="1" t="s">
        <v>1485</v>
      </c>
      <c r="AK48" s="1" t="s">
        <v>1577</v>
      </c>
      <c r="AL48" s="3">
        <v>15</v>
      </c>
      <c r="AM48" s="3">
        <v>85</v>
      </c>
      <c r="AN48" s="3">
        <v>16</v>
      </c>
      <c r="AO48" s="3">
        <v>87</v>
      </c>
      <c r="AP48" s="3">
        <v>15</v>
      </c>
      <c r="AQ48" s="3">
        <v>85</v>
      </c>
      <c r="AR48" s="3">
        <v>12</v>
      </c>
      <c r="AS48" s="3">
        <v>80</v>
      </c>
      <c r="AT48" s="1"/>
      <c r="AU48" s="1"/>
      <c r="AV48" s="1"/>
      <c r="AW48" s="1"/>
      <c r="AX48" s="1"/>
      <c r="AY48" s="1"/>
    </row>
    <row r="49" spans="1:51" ht="285.75" thickBot="1" x14ac:dyDescent="0.3">
      <c r="A49" t="s">
        <v>2781</v>
      </c>
      <c r="B49" s="1" t="s">
        <v>1978</v>
      </c>
      <c r="C49" s="1" t="s">
        <v>91</v>
      </c>
      <c r="D49" s="1" t="s">
        <v>1979</v>
      </c>
      <c r="E49" s="1" t="s">
        <v>43</v>
      </c>
      <c r="F49" s="1" t="s">
        <v>44</v>
      </c>
      <c r="G49" s="1" t="s">
        <v>72</v>
      </c>
      <c r="H49" s="1" t="s">
        <v>47</v>
      </c>
      <c r="I49" s="1" t="s">
        <v>47</v>
      </c>
      <c r="J49" s="1" t="s">
        <v>73</v>
      </c>
      <c r="K49" s="1" t="s">
        <v>49</v>
      </c>
      <c r="L49" s="1" t="s">
        <v>75</v>
      </c>
      <c r="M49" s="1" t="s">
        <v>51</v>
      </c>
      <c r="N49" s="14" t="s">
        <v>1980</v>
      </c>
      <c r="O49" s="14" t="s">
        <v>1981</v>
      </c>
      <c r="P49" s="14" t="s">
        <v>1982</v>
      </c>
      <c r="Q49" s="14" t="s">
        <v>1473</v>
      </c>
      <c r="R49" s="1" t="s">
        <v>57</v>
      </c>
      <c r="S49" s="1" t="s">
        <v>101</v>
      </c>
      <c r="T49" s="1" t="s">
        <v>57</v>
      </c>
      <c r="U49" s="1" t="s">
        <v>101</v>
      </c>
      <c r="V49" s="1" t="s">
        <v>57</v>
      </c>
      <c r="W49" s="1" t="s">
        <v>101</v>
      </c>
      <c r="X49" s="14" t="s">
        <v>1983</v>
      </c>
      <c r="Y49" s="1" t="s">
        <v>57</v>
      </c>
      <c r="Z49" s="1" t="s">
        <v>101</v>
      </c>
      <c r="AA49" s="1" t="s">
        <v>57</v>
      </c>
      <c r="AB49" s="1" t="s">
        <v>101</v>
      </c>
      <c r="AC49" s="1" t="s">
        <v>57</v>
      </c>
      <c r="AD49" s="1" t="s">
        <v>101</v>
      </c>
      <c r="AE49" s="1" t="s">
        <v>1983</v>
      </c>
      <c r="AF49" s="1" t="s">
        <v>606</v>
      </c>
      <c r="AG49" s="1" t="s">
        <v>1465</v>
      </c>
      <c r="AH49" s="1" t="s">
        <v>606</v>
      </c>
      <c r="AI49" s="1" t="s">
        <v>606</v>
      </c>
      <c r="AJ49" s="1" t="s">
        <v>1984</v>
      </c>
      <c r="AK49" s="1" t="s">
        <v>63</v>
      </c>
      <c r="AL49" s="3">
        <v>15</v>
      </c>
      <c r="AM49" s="1" t="s">
        <v>1984</v>
      </c>
      <c r="AN49" s="3">
        <v>10</v>
      </c>
      <c r="AO49" s="1" t="s">
        <v>1984</v>
      </c>
      <c r="AP49" s="3">
        <v>12</v>
      </c>
      <c r="AQ49" s="1" t="s">
        <v>1984</v>
      </c>
      <c r="AR49" s="3">
        <v>14</v>
      </c>
      <c r="AS49" s="1" t="s">
        <v>1984</v>
      </c>
      <c r="AT49" s="1"/>
      <c r="AU49" s="1"/>
      <c r="AV49" s="1"/>
      <c r="AW49" s="1"/>
      <c r="AX49" s="1"/>
      <c r="AY49" s="1"/>
    </row>
    <row r="50" spans="1:51" ht="409.6" thickBot="1" x14ac:dyDescent="0.3">
      <c r="A50" t="s">
        <v>2722</v>
      </c>
      <c r="B50" s="1" t="s">
        <v>1496</v>
      </c>
      <c r="C50" s="1" t="s">
        <v>137</v>
      </c>
      <c r="D50" s="1" t="s">
        <v>1497</v>
      </c>
      <c r="E50" s="1" t="s">
        <v>43</v>
      </c>
      <c r="F50" s="1" t="s">
        <v>71</v>
      </c>
      <c r="G50" s="1" t="s">
        <v>72</v>
      </c>
      <c r="H50" s="1" t="s">
        <v>46</v>
      </c>
      <c r="I50" s="1" t="s">
        <v>46</v>
      </c>
      <c r="J50" s="1" t="s">
        <v>73</v>
      </c>
      <c r="K50" s="1" t="s">
        <v>94</v>
      </c>
      <c r="L50" s="1" t="s">
        <v>75</v>
      </c>
      <c r="M50" s="1" t="s">
        <v>51</v>
      </c>
      <c r="N50" s="14" t="s">
        <v>1498</v>
      </c>
      <c r="O50" s="14" t="s">
        <v>1499</v>
      </c>
      <c r="P50" s="14" t="s">
        <v>1470</v>
      </c>
      <c r="Q50" s="14" t="s">
        <v>1500</v>
      </c>
      <c r="R50" s="1" t="s">
        <v>100</v>
      </c>
      <c r="S50" s="1" t="s">
        <v>100</v>
      </c>
      <c r="T50" s="1" t="s">
        <v>100</v>
      </c>
      <c r="U50" s="1" t="s">
        <v>100</v>
      </c>
      <c r="V50" s="1" t="s">
        <v>57</v>
      </c>
      <c r="W50" s="1" t="s">
        <v>100</v>
      </c>
      <c r="X50" s="14" t="s">
        <v>1501</v>
      </c>
      <c r="Y50" s="1" t="s">
        <v>101</v>
      </c>
      <c r="Z50" s="1" t="s">
        <v>100</v>
      </c>
      <c r="AA50" s="1" t="s">
        <v>100</v>
      </c>
      <c r="AB50" s="1" t="s">
        <v>100</v>
      </c>
      <c r="AC50" s="1" t="s">
        <v>100</v>
      </c>
      <c r="AD50" s="1" t="s">
        <v>57</v>
      </c>
      <c r="AE50" s="1" t="s">
        <v>1502</v>
      </c>
      <c r="AF50" s="1" t="s">
        <v>1465</v>
      </c>
      <c r="AG50" s="1" t="s">
        <v>605</v>
      </c>
      <c r="AH50" s="1" t="s">
        <v>606</v>
      </c>
      <c r="AI50" s="1" t="s">
        <v>606</v>
      </c>
      <c r="AJ50" s="1" t="s">
        <v>1503</v>
      </c>
      <c r="AK50" s="1" t="s">
        <v>1504</v>
      </c>
      <c r="AL50" s="3">
        <v>20</v>
      </c>
      <c r="AM50" s="3">
        <v>100</v>
      </c>
      <c r="AN50" s="3">
        <v>20</v>
      </c>
      <c r="AO50" s="3">
        <v>100</v>
      </c>
      <c r="AP50" s="3">
        <v>20</v>
      </c>
      <c r="AQ50" s="3">
        <v>100</v>
      </c>
      <c r="AR50" s="3">
        <v>20</v>
      </c>
      <c r="AS50" s="3">
        <v>100</v>
      </c>
      <c r="AT50" s="1"/>
      <c r="AU50" s="1"/>
      <c r="AV50" s="1"/>
      <c r="AW50" s="1"/>
      <c r="AX50" s="1"/>
      <c r="AY50" s="1"/>
    </row>
    <row r="51" spans="1:51" ht="409.6" thickBot="1" x14ac:dyDescent="0.3">
      <c r="A51" t="s">
        <v>2779</v>
      </c>
      <c r="B51" s="1" t="s">
        <v>1962</v>
      </c>
      <c r="C51" s="1" t="s">
        <v>91</v>
      </c>
      <c r="D51" s="1" t="s">
        <v>1963</v>
      </c>
      <c r="E51" s="1" t="s">
        <v>43</v>
      </c>
      <c r="F51" s="1" t="s">
        <v>44</v>
      </c>
      <c r="G51" s="1" t="s">
        <v>72</v>
      </c>
      <c r="H51" s="1" t="s">
        <v>165</v>
      </c>
      <c r="I51" s="1" t="s">
        <v>165</v>
      </c>
      <c r="J51" s="1" t="s">
        <v>191</v>
      </c>
      <c r="K51" s="1" t="s">
        <v>204</v>
      </c>
      <c r="L51" s="1" t="s">
        <v>124</v>
      </c>
      <c r="M51" s="1" t="s">
        <v>180</v>
      </c>
      <c r="N51" s="14" t="s">
        <v>1964</v>
      </c>
      <c r="O51" s="14" t="s">
        <v>1965</v>
      </c>
      <c r="P51" s="14" t="s">
        <v>1966</v>
      </c>
      <c r="Q51" s="14" t="s">
        <v>1967</v>
      </c>
      <c r="R51" s="1" t="s">
        <v>58</v>
      </c>
      <c r="S51" s="1" t="s">
        <v>100</v>
      </c>
      <c r="T51" s="1" t="s">
        <v>57</v>
      </c>
      <c r="U51" s="1" t="s">
        <v>100</v>
      </c>
      <c r="V51" s="1" t="s">
        <v>57</v>
      </c>
      <c r="W51" s="1" t="s">
        <v>101</v>
      </c>
      <c r="X51" s="14" t="s">
        <v>1474</v>
      </c>
      <c r="Y51" s="1" t="s">
        <v>56</v>
      </c>
      <c r="Z51" s="1" t="s">
        <v>56</v>
      </c>
      <c r="AA51" s="1" t="s">
        <v>57</v>
      </c>
      <c r="AB51" s="1" t="s">
        <v>57</v>
      </c>
      <c r="AC51" s="1" t="s">
        <v>57</v>
      </c>
      <c r="AD51" s="1" t="s">
        <v>100</v>
      </c>
      <c r="AE51" s="1" t="s">
        <v>1606</v>
      </c>
      <c r="AF51" s="1" t="s">
        <v>83</v>
      </c>
      <c r="AG51" s="1" t="s">
        <v>606</v>
      </c>
      <c r="AH51" s="1" t="s">
        <v>82</v>
      </c>
      <c r="AI51" s="1" t="s">
        <v>57</v>
      </c>
      <c r="AJ51" s="1" t="s">
        <v>304</v>
      </c>
      <c r="AK51" s="1" t="s">
        <v>304</v>
      </c>
      <c r="AL51" s="3">
        <v>10</v>
      </c>
      <c r="AM51" s="3">
        <v>15</v>
      </c>
      <c r="AN51" s="3">
        <v>15</v>
      </c>
      <c r="AO51" s="3">
        <v>15</v>
      </c>
      <c r="AP51" s="3">
        <v>20</v>
      </c>
      <c r="AQ51" s="3">
        <v>10</v>
      </c>
      <c r="AR51" s="3">
        <v>20</v>
      </c>
      <c r="AS51" s="3">
        <v>20</v>
      </c>
      <c r="AT51" s="1"/>
      <c r="AU51" s="1"/>
      <c r="AV51" s="1"/>
      <c r="AW51" s="1"/>
      <c r="AX51" s="1"/>
      <c r="AY51" s="1"/>
    </row>
    <row r="52" spans="1:51" ht="270.75" thickBot="1" x14ac:dyDescent="0.3">
      <c r="A52" t="s">
        <v>2741</v>
      </c>
      <c r="B52" s="1" t="s">
        <v>1638</v>
      </c>
      <c r="C52" s="1" t="s">
        <v>69</v>
      </c>
      <c r="D52" s="1" t="s">
        <v>584</v>
      </c>
      <c r="E52" s="1" t="s">
        <v>93</v>
      </c>
      <c r="F52" s="1" t="s">
        <v>44</v>
      </c>
      <c r="G52" s="1" t="s">
        <v>72</v>
      </c>
      <c r="H52" s="1" t="s">
        <v>46</v>
      </c>
      <c r="I52" s="1" t="s">
        <v>47</v>
      </c>
      <c r="J52" s="1" t="s">
        <v>73</v>
      </c>
      <c r="K52" s="1" t="s">
        <v>94</v>
      </c>
      <c r="L52" s="1" t="s">
        <v>75</v>
      </c>
      <c r="M52" s="1" t="s">
        <v>180</v>
      </c>
      <c r="N52" s="14" t="s">
        <v>1499</v>
      </c>
      <c r="O52" s="14" t="s">
        <v>1542</v>
      </c>
      <c r="P52" s="14" t="s">
        <v>1571</v>
      </c>
      <c r="Q52" s="14" t="s">
        <v>1639</v>
      </c>
      <c r="R52" s="1" t="s">
        <v>56</v>
      </c>
      <c r="S52" s="1" t="s">
        <v>58</v>
      </c>
      <c r="T52" s="1" t="s">
        <v>56</v>
      </c>
      <c r="U52" s="1" t="s">
        <v>57</v>
      </c>
      <c r="V52" s="1" t="s">
        <v>56</v>
      </c>
      <c r="W52" s="1" t="s">
        <v>57</v>
      </c>
      <c r="X52" s="14" t="s">
        <v>64</v>
      </c>
      <c r="Y52" s="1" t="s">
        <v>56</v>
      </c>
      <c r="Z52" s="1" t="s">
        <v>58</v>
      </c>
      <c r="AA52" s="1" t="s">
        <v>56</v>
      </c>
      <c r="AB52" s="1" t="s">
        <v>57</v>
      </c>
      <c r="AC52" s="1" t="s">
        <v>56</v>
      </c>
      <c r="AD52" s="1" t="s">
        <v>57</v>
      </c>
      <c r="AE52" s="1" t="s">
        <v>64</v>
      </c>
      <c r="AF52" s="1" t="s">
        <v>82</v>
      </c>
      <c r="AG52" s="1" t="s">
        <v>83</v>
      </c>
      <c r="AH52" s="1" t="s">
        <v>82</v>
      </c>
      <c r="AI52" s="1" t="s">
        <v>61</v>
      </c>
      <c r="AJ52" s="1" t="s">
        <v>1562</v>
      </c>
      <c r="AK52" s="1" t="s">
        <v>63</v>
      </c>
      <c r="AL52" s="3">
        <v>18</v>
      </c>
      <c r="AM52" s="1" t="s">
        <v>262</v>
      </c>
      <c r="AN52" s="3">
        <v>15</v>
      </c>
      <c r="AO52" s="1" t="s">
        <v>262</v>
      </c>
      <c r="AP52" s="3">
        <v>15</v>
      </c>
      <c r="AQ52" s="1" t="s">
        <v>262</v>
      </c>
      <c r="AR52" s="3">
        <v>16</v>
      </c>
      <c r="AS52" s="1" t="s">
        <v>262</v>
      </c>
      <c r="AT52" s="1"/>
      <c r="AU52" s="1"/>
      <c r="AV52" s="1"/>
      <c r="AW52" s="1"/>
      <c r="AX52" s="1"/>
      <c r="AY52" s="1"/>
    </row>
    <row r="53" spans="1:51" ht="409.6" thickBot="1" x14ac:dyDescent="0.3">
      <c r="A53" t="s">
        <v>2727</v>
      </c>
      <c r="B53" s="1" t="s">
        <v>1535</v>
      </c>
      <c r="C53" s="1" t="s">
        <v>137</v>
      </c>
      <c r="D53" s="1" t="s">
        <v>1443</v>
      </c>
      <c r="E53" s="1" t="s">
        <v>43</v>
      </c>
      <c r="F53" s="1" t="s">
        <v>44</v>
      </c>
      <c r="G53" s="1" t="s">
        <v>72</v>
      </c>
      <c r="H53" s="1" t="s">
        <v>165</v>
      </c>
      <c r="I53" s="1" t="s">
        <v>47</v>
      </c>
      <c r="J53" s="1" t="s">
        <v>48</v>
      </c>
      <c r="K53" s="1" t="s">
        <v>94</v>
      </c>
      <c r="L53" s="1" t="s">
        <v>75</v>
      </c>
      <c r="M53" s="1" t="s">
        <v>51</v>
      </c>
      <c r="N53" s="14" t="s">
        <v>1499</v>
      </c>
      <c r="O53" s="14" t="s">
        <v>1470</v>
      </c>
      <c r="P53" s="14" t="s">
        <v>1536</v>
      </c>
      <c r="Q53" s="14" t="s">
        <v>1537</v>
      </c>
      <c r="R53" s="1" t="s">
        <v>100</v>
      </c>
      <c r="S53" s="1" t="s">
        <v>100</v>
      </c>
      <c r="T53" s="1" t="s">
        <v>57</v>
      </c>
      <c r="U53" s="1" t="s">
        <v>100</v>
      </c>
      <c r="V53" s="1" t="s">
        <v>57</v>
      </c>
      <c r="W53" s="1" t="s">
        <v>57</v>
      </c>
      <c r="X53" s="14" t="s">
        <v>64</v>
      </c>
      <c r="Y53" s="1" t="s">
        <v>56</v>
      </c>
      <c r="Z53" s="1" t="s">
        <v>56</v>
      </c>
      <c r="AA53" s="1" t="s">
        <v>100</v>
      </c>
      <c r="AB53" s="1" t="s">
        <v>100</v>
      </c>
      <c r="AC53" s="1" t="s">
        <v>57</v>
      </c>
      <c r="AD53" s="1" t="s">
        <v>101</v>
      </c>
      <c r="AE53" s="3">
        <v>6</v>
      </c>
      <c r="AF53" s="1" t="s">
        <v>605</v>
      </c>
      <c r="AG53" s="1" t="s">
        <v>605</v>
      </c>
      <c r="AH53" s="1" t="s">
        <v>57</v>
      </c>
      <c r="AI53" s="1" t="s">
        <v>57</v>
      </c>
      <c r="AJ53" s="1" t="s">
        <v>64</v>
      </c>
      <c r="AK53" s="1" t="s">
        <v>1538</v>
      </c>
      <c r="AL53" s="3">
        <v>15</v>
      </c>
      <c r="AM53" s="1" t="s">
        <v>1539</v>
      </c>
      <c r="AN53" s="3">
        <v>14</v>
      </c>
      <c r="AO53" s="1" t="s">
        <v>64</v>
      </c>
      <c r="AP53" s="3">
        <v>20</v>
      </c>
      <c r="AQ53" s="1" t="s">
        <v>1540</v>
      </c>
      <c r="AR53" s="3">
        <v>19</v>
      </c>
      <c r="AS53" s="1" t="s">
        <v>64</v>
      </c>
      <c r="AT53" s="1"/>
      <c r="AU53" s="1"/>
      <c r="AV53" s="1"/>
      <c r="AW53" s="1"/>
      <c r="AX53" s="1"/>
      <c r="AY53" s="1"/>
    </row>
    <row r="54" spans="1:51" ht="315.75" thickBot="1" x14ac:dyDescent="0.3">
      <c r="A54" t="s">
        <v>2732</v>
      </c>
      <c r="B54" s="1" t="s">
        <v>1557</v>
      </c>
      <c r="C54" s="1" t="s">
        <v>69</v>
      </c>
      <c r="D54" s="1" t="s">
        <v>584</v>
      </c>
      <c r="E54" s="1" t="s">
        <v>93</v>
      </c>
      <c r="F54" s="1" t="s">
        <v>44</v>
      </c>
      <c r="G54" s="1" t="s">
        <v>72</v>
      </c>
      <c r="H54" s="1" t="s">
        <v>46</v>
      </c>
      <c r="I54" s="1" t="s">
        <v>47</v>
      </c>
      <c r="J54" s="1" t="s">
        <v>73</v>
      </c>
      <c r="K54" s="1" t="s">
        <v>94</v>
      </c>
      <c r="L54" s="1" t="s">
        <v>75</v>
      </c>
      <c r="M54" s="1" t="s">
        <v>180</v>
      </c>
      <c r="N54" s="14" t="s">
        <v>1499</v>
      </c>
      <c r="O54" s="14" t="s">
        <v>1558</v>
      </c>
      <c r="P54" s="14" t="s">
        <v>1559</v>
      </c>
      <c r="Q54" s="14" t="s">
        <v>1560</v>
      </c>
      <c r="R54" s="1" t="s">
        <v>56</v>
      </c>
      <c r="S54" s="1" t="s">
        <v>57</v>
      </c>
      <c r="T54" s="1" t="s">
        <v>56</v>
      </c>
      <c r="U54" s="1" t="s">
        <v>57</v>
      </c>
      <c r="V54" s="1" t="s">
        <v>56</v>
      </c>
      <c r="W54" s="1" t="s">
        <v>58</v>
      </c>
      <c r="X54" s="14" t="s">
        <v>1561</v>
      </c>
      <c r="Y54" s="1" t="s">
        <v>56</v>
      </c>
      <c r="Z54" s="1" t="s">
        <v>58</v>
      </c>
      <c r="AA54" s="1" t="s">
        <v>56</v>
      </c>
      <c r="AB54" s="1" t="s">
        <v>56</v>
      </c>
      <c r="AC54" s="1" t="s">
        <v>58</v>
      </c>
      <c r="AD54" s="1" t="s">
        <v>56</v>
      </c>
      <c r="AE54" s="1" t="s">
        <v>1562</v>
      </c>
      <c r="AF54" s="1" t="s">
        <v>82</v>
      </c>
      <c r="AG54" s="1" t="s">
        <v>83</v>
      </c>
      <c r="AH54" s="1" t="s">
        <v>82</v>
      </c>
      <c r="AI54" s="1" t="s">
        <v>61</v>
      </c>
      <c r="AJ54" s="1" t="s">
        <v>1563</v>
      </c>
      <c r="AK54" s="1" t="s">
        <v>63</v>
      </c>
      <c r="AL54" s="3">
        <v>15</v>
      </c>
      <c r="AM54" s="1" t="s">
        <v>1564</v>
      </c>
      <c r="AN54" s="3">
        <v>18</v>
      </c>
      <c r="AO54" s="1" t="s">
        <v>262</v>
      </c>
      <c r="AP54" s="3">
        <v>15</v>
      </c>
      <c r="AQ54" s="1" t="s">
        <v>262</v>
      </c>
      <c r="AR54" s="3">
        <v>16</v>
      </c>
      <c r="AS54" s="1" t="s">
        <v>262</v>
      </c>
      <c r="AT54" s="1"/>
      <c r="AU54" s="1"/>
      <c r="AV54" s="1"/>
      <c r="AW54" s="1"/>
      <c r="AX54" s="1"/>
      <c r="AY54" s="1"/>
    </row>
    <row r="55" spans="1:51" ht="315.75" thickBot="1" x14ac:dyDescent="0.3">
      <c r="A55" t="s">
        <v>2783</v>
      </c>
      <c r="B55" s="1" t="s">
        <v>1987</v>
      </c>
      <c r="C55" s="1" t="s">
        <v>137</v>
      </c>
      <c r="D55" s="1" t="s">
        <v>1679</v>
      </c>
      <c r="E55" s="1" t="s">
        <v>43</v>
      </c>
      <c r="F55" s="1" t="s">
        <v>44</v>
      </c>
      <c r="G55" s="1" t="s">
        <v>72</v>
      </c>
      <c r="H55" s="1" t="s">
        <v>46</v>
      </c>
      <c r="I55" s="1" t="s">
        <v>47</v>
      </c>
      <c r="J55" s="1" t="s">
        <v>48</v>
      </c>
      <c r="K55" s="1" t="s">
        <v>94</v>
      </c>
      <c r="L55" s="1" t="s">
        <v>75</v>
      </c>
      <c r="M55" s="1" t="s">
        <v>112</v>
      </c>
      <c r="N55" s="14" t="s">
        <v>1499</v>
      </c>
      <c r="O55" s="14" t="s">
        <v>1558</v>
      </c>
      <c r="P55" s="14" t="s">
        <v>1988</v>
      </c>
      <c r="Q55" s="14" t="s">
        <v>1560</v>
      </c>
      <c r="R55" s="1" t="s">
        <v>57</v>
      </c>
      <c r="S55" s="1" t="s">
        <v>100</v>
      </c>
      <c r="T55" s="1" t="s">
        <v>101</v>
      </c>
      <c r="U55" s="1" t="s">
        <v>100</v>
      </c>
      <c r="V55" s="1" t="s">
        <v>100</v>
      </c>
      <c r="W55" s="1" t="s">
        <v>101</v>
      </c>
      <c r="X55" s="14" t="s">
        <v>1989</v>
      </c>
      <c r="Y55" s="1" t="s">
        <v>57</v>
      </c>
      <c r="Z55" s="1" t="s">
        <v>100</v>
      </c>
      <c r="AA55" s="1" t="s">
        <v>100</v>
      </c>
      <c r="AB55" s="1" t="s">
        <v>57</v>
      </c>
      <c r="AC55" s="1" t="s">
        <v>100</v>
      </c>
      <c r="AD55" s="1" t="s">
        <v>100</v>
      </c>
      <c r="AE55" s="1" t="s">
        <v>1990</v>
      </c>
      <c r="AF55" s="1" t="s">
        <v>1465</v>
      </c>
      <c r="AG55" s="1" t="s">
        <v>605</v>
      </c>
      <c r="AH55" s="1" t="s">
        <v>606</v>
      </c>
      <c r="AI55" s="1" t="s">
        <v>57</v>
      </c>
      <c r="AJ55" s="1" t="s">
        <v>64</v>
      </c>
      <c r="AK55" s="1" t="s">
        <v>63</v>
      </c>
      <c r="AL55" s="3">
        <v>10</v>
      </c>
      <c r="AM55" s="1" t="s">
        <v>63</v>
      </c>
      <c r="AN55" s="3">
        <v>15</v>
      </c>
      <c r="AO55" s="1" t="s">
        <v>63</v>
      </c>
      <c r="AP55" s="3">
        <v>11</v>
      </c>
      <c r="AQ55" s="1" t="s">
        <v>1991</v>
      </c>
      <c r="AR55" s="3">
        <v>20</v>
      </c>
      <c r="AS55" s="1" t="s">
        <v>1992</v>
      </c>
      <c r="AT55" s="1"/>
      <c r="AU55" s="1"/>
      <c r="AV55" s="1"/>
      <c r="AW55" s="1"/>
      <c r="AX55" s="1"/>
      <c r="AY55" s="1"/>
    </row>
    <row r="56" spans="1:51" ht="180.75" thickBot="1" x14ac:dyDescent="0.3">
      <c r="A56" t="s">
        <v>2745</v>
      </c>
      <c r="B56" s="1" t="s">
        <v>1661</v>
      </c>
      <c r="C56" s="1" t="s">
        <v>69</v>
      </c>
      <c r="D56" s="1" t="s">
        <v>584</v>
      </c>
      <c r="E56" s="1" t="s">
        <v>43</v>
      </c>
      <c r="F56" s="1" t="s">
        <v>44</v>
      </c>
      <c r="G56" s="1" t="s">
        <v>72</v>
      </c>
      <c r="H56" s="1" t="s">
        <v>46</v>
      </c>
      <c r="I56" s="1" t="s">
        <v>47</v>
      </c>
      <c r="J56" s="1" t="s">
        <v>73</v>
      </c>
      <c r="K56" s="1" t="s">
        <v>204</v>
      </c>
      <c r="L56" s="1" t="s">
        <v>75</v>
      </c>
      <c r="M56" s="1" t="s">
        <v>180</v>
      </c>
      <c r="N56" s="14" t="s">
        <v>1499</v>
      </c>
      <c r="O56" s="14" t="s">
        <v>1558</v>
      </c>
      <c r="P56" s="14" t="s">
        <v>1662</v>
      </c>
      <c r="Q56" s="14" t="s">
        <v>1663</v>
      </c>
      <c r="R56" s="1" t="s">
        <v>56</v>
      </c>
      <c r="S56" s="1" t="s">
        <v>58</v>
      </c>
      <c r="T56" s="1" t="s">
        <v>56</v>
      </c>
      <c r="U56" s="1" t="s">
        <v>57</v>
      </c>
      <c r="V56" s="1" t="s">
        <v>56</v>
      </c>
      <c r="W56" s="1" t="s">
        <v>57</v>
      </c>
      <c r="X56" s="14" t="s">
        <v>1664</v>
      </c>
      <c r="Y56" s="1" t="s">
        <v>56</v>
      </c>
      <c r="Z56" s="1" t="s">
        <v>57</v>
      </c>
      <c r="AA56" s="1" t="s">
        <v>58</v>
      </c>
      <c r="AB56" s="1" t="s">
        <v>56</v>
      </c>
      <c r="AC56" s="1" t="s">
        <v>57</v>
      </c>
      <c r="AD56" s="1" t="s">
        <v>56</v>
      </c>
      <c r="AE56" s="1" t="s">
        <v>1562</v>
      </c>
      <c r="AF56" s="1" t="s">
        <v>82</v>
      </c>
      <c r="AG56" s="1" t="s">
        <v>83</v>
      </c>
      <c r="AH56" s="1" t="s">
        <v>82</v>
      </c>
      <c r="AI56" s="1" t="s">
        <v>61</v>
      </c>
      <c r="AJ56" s="1" t="s">
        <v>1665</v>
      </c>
      <c r="AK56" s="1" t="s">
        <v>63</v>
      </c>
      <c r="AL56" s="3">
        <v>19</v>
      </c>
      <c r="AM56" s="1" t="s">
        <v>262</v>
      </c>
      <c r="AN56" s="3">
        <v>15</v>
      </c>
      <c r="AO56" s="1" t="s">
        <v>262</v>
      </c>
      <c r="AP56" s="3">
        <v>16</v>
      </c>
      <c r="AQ56" s="1" t="s">
        <v>262</v>
      </c>
      <c r="AR56" s="3">
        <v>15</v>
      </c>
      <c r="AS56" s="1" t="s">
        <v>262</v>
      </c>
      <c r="AT56" s="1"/>
      <c r="AU56" s="1"/>
      <c r="AV56" s="1"/>
      <c r="AW56" s="1"/>
      <c r="AX56" s="1"/>
      <c r="AY56" s="1"/>
    </row>
    <row r="57" spans="1:51" ht="409.6" thickBot="1" x14ac:dyDescent="0.3">
      <c r="A57" t="s">
        <v>2720</v>
      </c>
      <c r="B57" s="1" t="s">
        <v>1477</v>
      </c>
      <c r="C57" s="1" t="s">
        <v>137</v>
      </c>
      <c r="D57" s="1" t="s">
        <v>1478</v>
      </c>
      <c r="E57" s="1" t="s">
        <v>93</v>
      </c>
      <c r="F57" s="1" t="s">
        <v>44</v>
      </c>
      <c r="G57" s="1" t="s">
        <v>72</v>
      </c>
      <c r="H57" s="1" t="s">
        <v>375</v>
      </c>
      <c r="I57" s="1" t="s">
        <v>375</v>
      </c>
      <c r="J57" s="1" t="s">
        <v>48</v>
      </c>
      <c r="K57" s="1" t="s">
        <v>204</v>
      </c>
      <c r="L57" s="1" t="s">
        <v>50</v>
      </c>
      <c r="M57" s="1" t="s">
        <v>180</v>
      </c>
      <c r="N57" s="14" t="s">
        <v>1479</v>
      </c>
      <c r="O57" s="14" t="s">
        <v>1480</v>
      </c>
      <c r="P57" s="14" t="s">
        <v>1481</v>
      </c>
      <c r="Q57" s="14" t="s">
        <v>1482</v>
      </c>
      <c r="R57" s="1" t="s">
        <v>57</v>
      </c>
      <c r="S57" s="1" t="s">
        <v>56</v>
      </c>
      <c r="T57" s="1" t="s">
        <v>56</v>
      </c>
      <c r="U57" s="1" t="s">
        <v>56</v>
      </c>
      <c r="V57" s="1" t="s">
        <v>56</v>
      </c>
      <c r="W57" s="1" t="s">
        <v>56</v>
      </c>
      <c r="X57" s="14" t="s">
        <v>1483</v>
      </c>
      <c r="Y57" s="1" t="s">
        <v>56</v>
      </c>
      <c r="Z57" s="1" t="s">
        <v>56</v>
      </c>
      <c r="AA57" s="1" t="s">
        <v>56</v>
      </c>
      <c r="AB57" s="1" t="s">
        <v>56</v>
      </c>
      <c r="AC57" s="1" t="s">
        <v>56</v>
      </c>
      <c r="AD57" s="1" t="s">
        <v>56</v>
      </c>
      <c r="AE57" s="1" t="s">
        <v>1484</v>
      </c>
      <c r="AF57" s="1" t="s">
        <v>61</v>
      </c>
      <c r="AG57" s="1" t="s">
        <v>61</v>
      </c>
      <c r="AH57" s="1" t="s">
        <v>61</v>
      </c>
      <c r="AI57" s="1" t="s">
        <v>61</v>
      </c>
      <c r="AJ57" s="1" t="s">
        <v>1485</v>
      </c>
      <c r="AK57" s="1" t="s">
        <v>1486</v>
      </c>
      <c r="AL57" s="3">
        <v>15</v>
      </c>
      <c r="AM57" s="3">
        <v>88</v>
      </c>
      <c r="AN57" s="3">
        <v>16</v>
      </c>
      <c r="AO57" s="3">
        <v>89</v>
      </c>
      <c r="AP57" s="3">
        <v>14</v>
      </c>
      <c r="AQ57" s="3">
        <v>80</v>
      </c>
      <c r="AR57" s="3">
        <v>15</v>
      </c>
      <c r="AS57" s="3">
        <v>85</v>
      </c>
      <c r="AT57" s="1"/>
      <c r="AU57" s="1"/>
      <c r="AV57" s="1"/>
      <c r="AW57" s="1"/>
      <c r="AX57" s="1"/>
      <c r="AY57" s="1"/>
    </row>
    <row r="58" spans="1:51" ht="409.6" thickBot="1" x14ac:dyDescent="0.3">
      <c r="A58" t="s">
        <v>2725</v>
      </c>
      <c r="B58" s="1" t="s">
        <v>1518</v>
      </c>
      <c r="C58" s="1" t="s">
        <v>137</v>
      </c>
      <c r="D58" s="1" t="s">
        <v>1519</v>
      </c>
      <c r="E58" s="1" t="s">
        <v>43</v>
      </c>
      <c r="F58" s="1" t="s">
        <v>44</v>
      </c>
      <c r="G58" s="1" t="s">
        <v>72</v>
      </c>
      <c r="H58" s="1" t="s">
        <v>375</v>
      </c>
      <c r="I58" s="1" t="s">
        <v>165</v>
      </c>
      <c r="J58" s="1" t="s">
        <v>292</v>
      </c>
      <c r="K58" s="1" t="s">
        <v>94</v>
      </c>
      <c r="L58" s="1" t="s">
        <v>124</v>
      </c>
      <c r="M58" s="1" t="s">
        <v>180</v>
      </c>
      <c r="N58" s="14" t="s">
        <v>1520</v>
      </c>
      <c r="O58" s="14" t="s">
        <v>1520</v>
      </c>
      <c r="P58" s="14" t="s">
        <v>1521</v>
      </c>
      <c r="Q58" s="14" t="s">
        <v>1522</v>
      </c>
      <c r="R58" s="1" t="s">
        <v>57</v>
      </c>
      <c r="S58" s="1" t="s">
        <v>56</v>
      </c>
      <c r="T58" s="1" t="s">
        <v>101</v>
      </c>
      <c r="U58" s="1" t="s">
        <v>57</v>
      </c>
      <c r="V58" s="1" t="s">
        <v>56</v>
      </c>
      <c r="W58" s="1" t="s">
        <v>101</v>
      </c>
      <c r="X58" s="14" t="s">
        <v>1523</v>
      </c>
      <c r="Y58" s="1" t="s">
        <v>57</v>
      </c>
      <c r="Z58" s="1" t="s">
        <v>57</v>
      </c>
      <c r="AA58" s="1" t="s">
        <v>100</v>
      </c>
      <c r="AB58" s="1" t="s">
        <v>57</v>
      </c>
      <c r="AC58" s="1" t="s">
        <v>100</v>
      </c>
      <c r="AD58" s="1" t="s">
        <v>57</v>
      </c>
      <c r="AE58" s="1" t="s">
        <v>1501</v>
      </c>
      <c r="AF58" s="1" t="s">
        <v>606</v>
      </c>
      <c r="AG58" s="1" t="s">
        <v>57</v>
      </c>
      <c r="AH58" s="1" t="s">
        <v>61</v>
      </c>
      <c r="AI58" s="1" t="s">
        <v>82</v>
      </c>
      <c r="AJ58" s="1" t="s">
        <v>1524</v>
      </c>
      <c r="AK58" s="1" t="s">
        <v>1525</v>
      </c>
      <c r="AL58" s="3">
        <v>10</v>
      </c>
      <c r="AM58" s="3">
        <v>150</v>
      </c>
      <c r="AN58" s="3">
        <v>5</v>
      </c>
      <c r="AO58" s="3">
        <v>10</v>
      </c>
      <c r="AP58" s="3">
        <v>15</v>
      </c>
      <c r="AQ58" s="3">
        <v>20</v>
      </c>
      <c r="AR58" s="3">
        <v>10</v>
      </c>
      <c r="AS58" s="3">
        <v>44</v>
      </c>
      <c r="AT58" s="1"/>
      <c r="AU58" s="1"/>
      <c r="AV58" s="1"/>
      <c r="AW58" s="1"/>
      <c r="AX58" s="1"/>
      <c r="AY58" s="1"/>
    </row>
    <row r="59" spans="1:51" ht="409.6" thickBot="1" x14ac:dyDescent="0.3">
      <c r="A59" t="s">
        <v>2754</v>
      </c>
      <c r="B59" s="1" t="s">
        <v>1724</v>
      </c>
      <c r="C59" s="1" t="s">
        <v>91</v>
      </c>
      <c r="D59" s="1" t="s">
        <v>1725</v>
      </c>
      <c r="E59" s="1" t="s">
        <v>93</v>
      </c>
      <c r="F59" s="1" t="s">
        <v>219</v>
      </c>
      <c r="G59" s="1" t="s">
        <v>72</v>
      </c>
      <c r="H59" s="1" t="s">
        <v>47</v>
      </c>
      <c r="I59" s="1" t="s">
        <v>46</v>
      </c>
      <c r="J59" s="1" t="s">
        <v>73</v>
      </c>
      <c r="K59" s="1" t="s">
        <v>94</v>
      </c>
      <c r="L59" s="1" t="s">
        <v>75</v>
      </c>
      <c r="M59" s="1" t="s">
        <v>95</v>
      </c>
      <c r="N59" s="14" t="s">
        <v>1726</v>
      </c>
      <c r="O59" s="14" t="s">
        <v>1726</v>
      </c>
      <c r="P59" s="14" t="s">
        <v>1727</v>
      </c>
      <c r="Q59" s="14" t="s">
        <v>1728</v>
      </c>
      <c r="R59" s="1" t="s">
        <v>100</v>
      </c>
      <c r="S59" s="1" t="s">
        <v>57</v>
      </c>
      <c r="T59" s="1" t="s">
        <v>100</v>
      </c>
      <c r="U59" s="1" t="s">
        <v>101</v>
      </c>
      <c r="V59" s="1" t="s">
        <v>101</v>
      </c>
      <c r="W59" s="1" t="s">
        <v>100</v>
      </c>
      <c r="X59" s="14" t="s">
        <v>1729</v>
      </c>
      <c r="Y59" s="1" t="s">
        <v>100</v>
      </c>
      <c r="Z59" s="1" t="s">
        <v>57</v>
      </c>
      <c r="AA59" s="1" t="s">
        <v>56</v>
      </c>
      <c r="AB59" s="1" t="s">
        <v>100</v>
      </c>
      <c r="AC59" s="1" t="s">
        <v>101</v>
      </c>
      <c r="AD59" s="1" t="s">
        <v>57</v>
      </c>
      <c r="AE59" s="1" t="s">
        <v>1730</v>
      </c>
      <c r="AF59" s="1" t="s">
        <v>606</v>
      </c>
      <c r="AG59" s="1" t="s">
        <v>605</v>
      </c>
      <c r="AH59" s="1" t="s">
        <v>606</v>
      </c>
      <c r="AI59" s="1" t="s">
        <v>605</v>
      </c>
      <c r="AJ59" s="1" t="s">
        <v>1731</v>
      </c>
      <c r="AK59" s="1" t="s">
        <v>1732</v>
      </c>
      <c r="AL59" s="3">
        <v>15</v>
      </c>
      <c r="AM59" s="3">
        <v>85</v>
      </c>
      <c r="AN59" s="3">
        <v>16</v>
      </c>
      <c r="AO59" s="3">
        <v>74</v>
      </c>
      <c r="AP59" s="3">
        <v>12</v>
      </c>
      <c r="AQ59" s="3">
        <v>83</v>
      </c>
      <c r="AR59" s="3">
        <v>15</v>
      </c>
      <c r="AS59" s="3">
        <v>83</v>
      </c>
      <c r="AT59" s="1"/>
      <c r="AU59" s="1"/>
      <c r="AV59" s="1"/>
      <c r="AW59" s="1"/>
      <c r="AX59" s="1"/>
      <c r="AY59" s="1"/>
    </row>
    <row r="60" spans="1:51" ht="409.6" thickBot="1" x14ac:dyDescent="0.3">
      <c r="A60" t="s">
        <v>2761</v>
      </c>
      <c r="B60" s="1" t="s">
        <v>1791</v>
      </c>
      <c r="C60" s="1" t="s">
        <v>137</v>
      </c>
      <c r="D60" s="1" t="s">
        <v>1792</v>
      </c>
      <c r="E60" s="1" t="s">
        <v>93</v>
      </c>
      <c r="F60" s="1" t="s">
        <v>219</v>
      </c>
      <c r="G60" s="1" t="s">
        <v>72</v>
      </c>
      <c r="H60" s="1" t="s">
        <v>165</v>
      </c>
      <c r="I60" s="1" t="s">
        <v>47</v>
      </c>
      <c r="J60" s="1" t="s">
        <v>48</v>
      </c>
      <c r="K60" s="1" t="s">
        <v>94</v>
      </c>
      <c r="L60" s="1" t="s">
        <v>50</v>
      </c>
      <c r="M60" s="1" t="s">
        <v>112</v>
      </c>
      <c r="N60" s="1" t="s">
        <v>1726</v>
      </c>
      <c r="O60" s="1" t="s">
        <v>1793</v>
      </c>
      <c r="P60" s="1" t="s">
        <v>1794</v>
      </c>
      <c r="Q60" s="1" t="s">
        <v>1728</v>
      </c>
      <c r="R60" s="1" t="s">
        <v>57</v>
      </c>
      <c r="S60" s="1" t="s">
        <v>101</v>
      </c>
      <c r="T60" s="1" t="s">
        <v>100</v>
      </c>
      <c r="U60" s="1" t="s">
        <v>100</v>
      </c>
      <c r="V60" s="1" t="s">
        <v>101</v>
      </c>
      <c r="W60" s="1" t="s">
        <v>100</v>
      </c>
      <c r="X60" s="1" t="s">
        <v>1730</v>
      </c>
      <c r="Y60" s="1" t="s">
        <v>57</v>
      </c>
      <c r="Z60" s="1" t="s">
        <v>101</v>
      </c>
      <c r="AA60" s="1" t="s">
        <v>101</v>
      </c>
      <c r="AB60" s="1" t="s">
        <v>101</v>
      </c>
      <c r="AC60" s="1" t="s">
        <v>100</v>
      </c>
      <c r="AD60" s="1" t="s">
        <v>100</v>
      </c>
      <c r="AE60" s="1" t="s">
        <v>1795</v>
      </c>
      <c r="AF60" s="1" t="s">
        <v>606</v>
      </c>
      <c r="AG60" s="1" t="s">
        <v>1465</v>
      </c>
      <c r="AH60" s="1" t="s">
        <v>605</v>
      </c>
      <c r="AI60" s="1" t="s">
        <v>605</v>
      </c>
      <c r="AJ60" s="1" t="s">
        <v>1796</v>
      </c>
      <c r="AK60" s="1" t="s">
        <v>1732</v>
      </c>
      <c r="AL60" s="3">
        <v>15</v>
      </c>
      <c r="AM60" s="3">
        <v>85</v>
      </c>
      <c r="AN60" s="3">
        <v>10</v>
      </c>
      <c r="AO60" s="3">
        <v>90</v>
      </c>
      <c r="AP60" s="3">
        <v>15</v>
      </c>
      <c r="AQ60" s="3">
        <v>85</v>
      </c>
      <c r="AR60" s="3">
        <v>10</v>
      </c>
      <c r="AS60" s="3">
        <v>90</v>
      </c>
      <c r="AT60" s="1"/>
      <c r="AU60" s="1"/>
      <c r="AV60" s="1"/>
      <c r="AW60" s="1"/>
      <c r="AX60" s="1"/>
      <c r="AY60" s="1"/>
    </row>
    <row r="61" spans="1:51" ht="75.75" thickBot="1" x14ac:dyDescent="0.3">
      <c r="A61" t="s">
        <v>2717</v>
      </c>
      <c r="B61" s="1" t="s">
        <v>1451</v>
      </c>
      <c r="C61" s="1" t="s">
        <v>137</v>
      </c>
      <c r="D61" s="1" t="s">
        <v>1452</v>
      </c>
      <c r="E61" s="1" t="s">
        <v>93</v>
      </c>
      <c r="F61" s="1" t="s">
        <v>71</v>
      </c>
      <c r="G61" s="1" t="s">
        <v>72</v>
      </c>
      <c r="H61" s="1" t="s">
        <v>46</v>
      </c>
      <c r="I61" s="1" t="s">
        <v>46</v>
      </c>
      <c r="J61" s="1" t="s">
        <v>73</v>
      </c>
      <c r="K61" s="1" t="s">
        <v>94</v>
      </c>
      <c r="L61" s="1" t="s">
        <v>458</v>
      </c>
      <c r="M61" s="1" t="s">
        <v>112</v>
      </c>
      <c r="N61" s="14" t="s">
        <v>1453</v>
      </c>
      <c r="O61" s="14" t="s">
        <v>1454</v>
      </c>
      <c r="P61" s="14" t="s">
        <v>1455</v>
      </c>
      <c r="Q61" s="14" t="s">
        <v>1456</v>
      </c>
      <c r="R61" s="1" t="s">
        <v>58</v>
      </c>
      <c r="S61" s="1" t="s">
        <v>56</v>
      </c>
      <c r="T61" s="1" t="s">
        <v>58</v>
      </c>
      <c r="U61" s="1" t="s">
        <v>56</v>
      </c>
      <c r="V61" s="1" t="s">
        <v>58</v>
      </c>
      <c r="W61" s="1" t="s">
        <v>56</v>
      </c>
      <c r="X61" s="14" t="s">
        <v>1176</v>
      </c>
      <c r="Y61" s="1" t="s">
        <v>56</v>
      </c>
      <c r="Z61" s="1" t="s">
        <v>58</v>
      </c>
      <c r="AA61" s="1" t="s">
        <v>56</v>
      </c>
      <c r="AB61" s="1" t="s">
        <v>58</v>
      </c>
      <c r="AC61" s="1" t="s">
        <v>56</v>
      </c>
      <c r="AD61" s="1" t="s">
        <v>58</v>
      </c>
      <c r="AE61" s="1" t="s">
        <v>757</v>
      </c>
      <c r="AF61" s="1" t="s">
        <v>82</v>
      </c>
      <c r="AG61" s="1" t="s">
        <v>83</v>
      </c>
      <c r="AH61" s="1" t="s">
        <v>82</v>
      </c>
      <c r="AI61" s="1" t="s">
        <v>83</v>
      </c>
      <c r="AJ61" s="1" t="s">
        <v>1457</v>
      </c>
      <c r="AK61" s="1" t="s">
        <v>1458</v>
      </c>
      <c r="AL61" s="3">
        <v>18</v>
      </c>
      <c r="AM61" s="1" t="s">
        <v>1459</v>
      </c>
      <c r="AN61" s="3">
        <v>20</v>
      </c>
      <c r="AO61" s="1" t="s">
        <v>1460</v>
      </c>
      <c r="AP61" s="3">
        <v>1</v>
      </c>
      <c r="AQ61" s="1" t="s">
        <v>1461</v>
      </c>
      <c r="AR61" s="3">
        <v>20</v>
      </c>
      <c r="AS61" s="1" t="s">
        <v>1462</v>
      </c>
      <c r="AT61" s="1"/>
      <c r="AU61" s="1"/>
      <c r="AV61" s="1"/>
      <c r="AW61" s="1"/>
      <c r="AX61" s="1"/>
      <c r="AY61" s="1"/>
    </row>
    <row r="62" spans="1:51" ht="75.75" thickBot="1" x14ac:dyDescent="0.3">
      <c r="A62" t="s">
        <v>2723</v>
      </c>
      <c r="B62" s="1" t="s">
        <v>1505</v>
      </c>
      <c r="C62" s="1" t="s">
        <v>137</v>
      </c>
      <c r="D62" s="1" t="s">
        <v>1506</v>
      </c>
      <c r="E62" s="1" t="s">
        <v>93</v>
      </c>
      <c r="F62" s="1" t="s">
        <v>44</v>
      </c>
      <c r="G62" s="1" t="s">
        <v>72</v>
      </c>
      <c r="H62" s="1" t="s">
        <v>375</v>
      </c>
      <c r="I62" s="1" t="s">
        <v>375</v>
      </c>
      <c r="J62" s="1" t="s">
        <v>292</v>
      </c>
      <c r="K62" s="1" t="s">
        <v>204</v>
      </c>
      <c r="L62" s="1" t="s">
        <v>50</v>
      </c>
      <c r="M62" s="1" t="s">
        <v>180</v>
      </c>
      <c r="N62" s="14" t="s">
        <v>1447</v>
      </c>
      <c r="O62" s="14" t="s">
        <v>1447</v>
      </c>
      <c r="P62" s="14" t="s">
        <v>1506</v>
      </c>
      <c r="Q62" s="14" t="s">
        <v>1456</v>
      </c>
      <c r="R62" s="1" t="s">
        <v>56</v>
      </c>
      <c r="S62" s="1" t="s">
        <v>57</v>
      </c>
      <c r="T62" s="1" t="s">
        <v>100</v>
      </c>
      <c r="U62" s="1" t="s">
        <v>57</v>
      </c>
      <c r="V62" s="1" t="s">
        <v>56</v>
      </c>
      <c r="W62" s="1" t="s">
        <v>57</v>
      </c>
      <c r="X62" s="14" t="s">
        <v>1456</v>
      </c>
      <c r="Y62" s="1" t="s">
        <v>57</v>
      </c>
      <c r="Z62" s="1" t="s">
        <v>100</v>
      </c>
      <c r="AA62" s="1" t="s">
        <v>101</v>
      </c>
      <c r="AB62" s="1" t="s">
        <v>57</v>
      </c>
      <c r="AC62" s="1" t="s">
        <v>100</v>
      </c>
      <c r="AD62" s="1" t="s">
        <v>101</v>
      </c>
      <c r="AE62" s="1" t="s">
        <v>1447</v>
      </c>
      <c r="AF62" s="1" t="s">
        <v>82</v>
      </c>
      <c r="AG62" s="1" t="s">
        <v>61</v>
      </c>
      <c r="AH62" s="1" t="s">
        <v>57</v>
      </c>
      <c r="AI62" s="1" t="s">
        <v>606</v>
      </c>
      <c r="AJ62" s="1" t="s">
        <v>1507</v>
      </c>
      <c r="AK62" s="1" t="s">
        <v>1508</v>
      </c>
      <c r="AL62" s="3">
        <v>5</v>
      </c>
      <c r="AM62" s="1" t="s">
        <v>1509</v>
      </c>
      <c r="AN62" s="3">
        <v>10</v>
      </c>
      <c r="AO62" s="1" t="s">
        <v>1509</v>
      </c>
      <c r="AP62" s="3">
        <v>15</v>
      </c>
      <c r="AQ62" s="1" t="s">
        <v>1509</v>
      </c>
      <c r="AR62" s="3">
        <v>15</v>
      </c>
      <c r="AS62" s="1" t="s">
        <v>1509</v>
      </c>
      <c r="AT62" s="1"/>
      <c r="AU62" s="1"/>
      <c r="AV62" s="1"/>
      <c r="AW62" s="1"/>
      <c r="AX62" s="1"/>
      <c r="AY62" s="1"/>
    </row>
    <row r="63" spans="1:51" ht="105.75" thickBot="1" x14ac:dyDescent="0.3">
      <c r="A63" t="s">
        <v>2766</v>
      </c>
      <c r="B63" s="1" t="s">
        <v>1823</v>
      </c>
      <c r="C63" s="1" t="s">
        <v>122</v>
      </c>
      <c r="D63" s="1" t="s">
        <v>1619</v>
      </c>
      <c r="E63" s="1" t="s">
        <v>93</v>
      </c>
      <c r="F63" s="1" t="s">
        <v>44</v>
      </c>
      <c r="G63" s="1" t="s">
        <v>72</v>
      </c>
      <c r="H63" s="1" t="s">
        <v>165</v>
      </c>
      <c r="I63" s="1" t="s">
        <v>47</v>
      </c>
      <c r="J63" s="1" t="s">
        <v>73</v>
      </c>
      <c r="K63" s="1" t="s">
        <v>94</v>
      </c>
      <c r="L63" s="1" t="s">
        <v>124</v>
      </c>
      <c r="M63" s="1" t="s">
        <v>95</v>
      </c>
      <c r="N63" s="14" t="s">
        <v>1824</v>
      </c>
      <c r="O63" s="14" t="s">
        <v>1825</v>
      </c>
      <c r="P63" s="14" t="s">
        <v>1826</v>
      </c>
      <c r="Q63" s="14" t="s">
        <v>1827</v>
      </c>
      <c r="R63" s="1" t="s">
        <v>58</v>
      </c>
      <c r="S63" s="1" t="s">
        <v>56</v>
      </c>
      <c r="T63" s="1" t="s">
        <v>58</v>
      </c>
      <c r="U63" s="1" t="s">
        <v>56</v>
      </c>
      <c r="V63" s="1" t="s">
        <v>58</v>
      </c>
      <c r="W63" s="1" t="s">
        <v>56</v>
      </c>
      <c r="X63" s="14" t="s">
        <v>1828</v>
      </c>
      <c r="Y63" s="1" t="s">
        <v>58</v>
      </c>
      <c r="Z63" s="1" t="s">
        <v>56</v>
      </c>
      <c r="AA63" s="1" t="s">
        <v>58</v>
      </c>
      <c r="AB63" s="1" t="s">
        <v>56</v>
      </c>
      <c r="AC63" s="1" t="s">
        <v>58</v>
      </c>
      <c r="AD63" s="1" t="s">
        <v>56</v>
      </c>
      <c r="AE63" s="1" t="s">
        <v>1829</v>
      </c>
      <c r="AF63" s="1" t="s">
        <v>83</v>
      </c>
      <c r="AG63" s="1" t="s">
        <v>82</v>
      </c>
      <c r="AH63" s="1" t="s">
        <v>83</v>
      </c>
      <c r="AI63" s="1" t="s">
        <v>82</v>
      </c>
      <c r="AJ63" s="1" t="s">
        <v>1830</v>
      </c>
      <c r="AK63" s="1" t="s">
        <v>1831</v>
      </c>
      <c r="AL63" s="3">
        <v>19</v>
      </c>
      <c r="AM63" s="1" t="s">
        <v>667</v>
      </c>
      <c r="AN63" s="3">
        <v>19</v>
      </c>
      <c r="AO63" s="1" t="s">
        <v>1832</v>
      </c>
      <c r="AP63" s="3">
        <v>17</v>
      </c>
      <c r="AQ63" s="1" t="s">
        <v>667</v>
      </c>
      <c r="AR63" s="3">
        <v>20</v>
      </c>
      <c r="AS63" s="1" t="s">
        <v>1833</v>
      </c>
      <c r="AT63" s="1"/>
      <c r="AU63" s="1"/>
      <c r="AV63" s="1"/>
      <c r="AW63" s="1"/>
      <c r="AX63" s="1"/>
      <c r="AY63" s="1"/>
    </row>
    <row r="64" spans="1:51" ht="409.6" thickBot="1" x14ac:dyDescent="0.3">
      <c r="A64" t="s">
        <v>2755</v>
      </c>
      <c r="B64" s="1" t="s">
        <v>1733</v>
      </c>
      <c r="C64" s="1" t="s">
        <v>137</v>
      </c>
      <c r="D64" s="1" t="s">
        <v>1734</v>
      </c>
      <c r="E64" s="1" t="s">
        <v>93</v>
      </c>
      <c r="F64" s="1" t="s">
        <v>44</v>
      </c>
      <c r="G64" s="1" t="s">
        <v>72</v>
      </c>
      <c r="H64" s="1" t="s">
        <v>46</v>
      </c>
      <c r="I64" s="1" t="s">
        <v>47</v>
      </c>
      <c r="J64" s="1" t="s">
        <v>292</v>
      </c>
      <c r="K64" s="1" t="s">
        <v>204</v>
      </c>
      <c r="L64" s="1" t="s">
        <v>75</v>
      </c>
      <c r="M64" s="1" t="s">
        <v>112</v>
      </c>
      <c r="N64" s="14" t="s">
        <v>1446</v>
      </c>
      <c r="O64" s="14" t="s">
        <v>1735</v>
      </c>
      <c r="P64" s="14" t="s">
        <v>1736</v>
      </c>
      <c r="Q64" s="14" t="s">
        <v>1737</v>
      </c>
      <c r="R64" s="1" t="s">
        <v>56</v>
      </c>
      <c r="S64" s="1" t="s">
        <v>57</v>
      </c>
      <c r="T64" s="1" t="s">
        <v>56</v>
      </c>
      <c r="U64" s="1" t="s">
        <v>57</v>
      </c>
      <c r="V64" s="1" t="s">
        <v>56</v>
      </c>
      <c r="W64" s="1" t="s">
        <v>57</v>
      </c>
      <c r="X64" s="14" t="s">
        <v>64</v>
      </c>
      <c r="Y64" s="1" t="s">
        <v>56</v>
      </c>
      <c r="Z64" s="1" t="s">
        <v>57</v>
      </c>
      <c r="AA64" s="1" t="s">
        <v>56</v>
      </c>
      <c r="AB64" s="1" t="s">
        <v>57</v>
      </c>
      <c r="AC64" s="1" t="s">
        <v>56</v>
      </c>
      <c r="AD64" s="1" t="s">
        <v>56</v>
      </c>
      <c r="AE64" s="1" t="s">
        <v>1738</v>
      </c>
      <c r="AF64" s="1" t="s">
        <v>61</v>
      </c>
      <c r="AG64" s="1" t="s">
        <v>82</v>
      </c>
      <c r="AH64" s="1" t="s">
        <v>61</v>
      </c>
      <c r="AI64" s="1" t="s">
        <v>82</v>
      </c>
      <c r="AJ64" s="1" t="s">
        <v>64</v>
      </c>
      <c r="AK64" s="1" t="s">
        <v>1739</v>
      </c>
      <c r="AL64" s="3">
        <v>15</v>
      </c>
      <c r="AM64" s="3">
        <v>14</v>
      </c>
      <c r="AN64" s="3">
        <v>15</v>
      </c>
      <c r="AO64" s="3">
        <v>15</v>
      </c>
      <c r="AP64" s="3">
        <v>14</v>
      </c>
      <c r="AQ64" s="3">
        <v>16</v>
      </c>
      <c r="AR64" s="3">
        <v>13</v>
      </c>
      <c r="AS64" s="3">
        <v>16</v>
      </c>
      <c r="AT64" s="1"/>
      <c r="AU64" s="1"/>
      <c r="AV64" s="1"/>
      <c r="AW64" s="1"/>
      <c r="AX64" s="1"/>
      <c r="AY64" s="1"/>
    </row>
    <row r="65" spans="2:51" ht="15.75" thickBot="1" x14ac:dyDescent="0.3">
      <c r="B65" s="1"/>
      <c r="C65" s="1"/>
      <c r="D65" s="1"/>
      <c r="E65" s="1"/>
      <c r="F65" s="1"/>
      <c r="G65" s="1"/>
      <c r="H65" s="1"/>
      <c r="I65" s="1"/>
      <c r="J65" s="1"/>
      <c r="K65" s="1"/>
      <c r="L65" s="1"/>
      <c r="M65" s="1"/>
      <c r="N65" s="14"/>
      <c r="O65" s="14"/>
      <c r="P65" s="14"/>
      <c r="Q65" s="14"/>
      <c r="R65" s="1"/>
      <c r="S65" s="1"/>
      <c r="T65" s="1"/>
      <c r="U65" s="1"/>
      <c r="V65" s="1"/>
      <c r="W65" s="1"/>
      <c r="X65" s="14"/>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2:51" ht="15.75" thickBot="1" x14ac:dyDescent="0.3">
      <c r="B66" s="1"/>
      <c r="C66" s="1"/>
      <c r="D66" s="1"/>
      <c r="E66" s="1"/>
      <c r="F66" s="1"/>
      <c r="G66" s="1"/>
      <c r="H66" s="1"/>
      <c r="I66" s="1"/>
      <c r="J66" s="1"/>
      <c r="K66" s="1"/>
      <c r="L66" s="1"/>
      <c r="M66" s="1"/>
      <c r="N66" s="14"/>
      <c r="O66" s="14"/>
      <c r="P66" s="14"/>
      <c r="Q66" s="14"/>
      <c r="R66" s="1"/>
      <c r="S66" s="1"/>
      <c r="T66" s="1"/>
      <c r="U66" s="1"/>
      <c r="V66" s="1"/>
      <c r="W66" s="1"/>
      <c r="X66" s="14"/>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2:51" ht="15.75" thickBot="1" x14ac:dyDescent="0.3">
      <c r="B67" s="1"/>
      <c r="C67" s="1"/>
      <c r="D67" s="1"/>
      <c r="E67" s="1"/>
      <c r="F67" s="1"/>
      <c r="G67" s="1"/>
      <c r="H67" s="1"/>
      <c r="I67" s="1"/>
      <c r="J67" s="1"/>
      <c r="K67" s="1"/>
      <c r="L67" s="1"/>
      <c r="M67" s="1"/>
      <c r="N67" s="14"/>
      <c r="O67" s="14"/>
      <c r="P67" s="14"/>
      <c r="Q67" s="14"/>
      <c r="R67" s="1"/>
      <c r="S67" s="1"/>
      <c r="T67" s="1"/>
      <c r="U67" s="1"/>
      <c r="V67" s="1"/>
      <c r="W67" s="1"/>
      <c r="X67" s="14"/>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2:51" ht="15.75" thickBot="1" x14ac:dyDescent="0.3">
      <c r="B68" s="1"/>
      <c r="C68" s="1"/>
      <c r="D68" s="1"/>
      <c r="E68" s="1"/>
      <c r="F68" s="1"/>
      <c r="G68" s="1"/>
      <c r="H68" s="1"/>
      <c r="I68" s="1"/>
      <c r="J68" s="1"/>
      <c r="K68" s="1"/>
      <c r="L68" s="1"/>
      <c r="M68" s="1"/>
      <c r="N68" s="14"/>
      <c r="O68" s="14"/>
      <c r="P68" s="14"/>
      <c r="Q68" s="14"/>
      <c r="R68" s="1"/>
      <c r="S68" s="1"/>
      <c r="T68" s="1"/>
      <c r="U68" s="1"/>
      <c r="V68" s="1"/>
      <c r="W68" s="1"/>
      <c r="X68" s="14"/>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2:51" ht="15.75" thickBot="1" x14ac:dyDescent="0.3">
      <c r="B69" s="1"/>
      <c r="C69" s="1"/>
      <c r="D69" s="1"/>
      <c r="E69" s="1"/>
      <c r="F69" s="1"/>
      <c r="G69" s="1"/>
      <c r="H69" s="1"/>
      <c r="I69" s="1"/>
      <c r="J69" s="1"/>
      <c r="K69" s="1"/>
      <c r="L69" s="1"/>
      <c r="M69" s="1"/>
      <c r="N69" s="14"/>
      <c r="O69" s="14"/>
      <c r="P69" s="14"/>
      <c r="Q69" s="14"/>
      <c r="R69" s="1"/>
      <c r="S69" s="1"/>
      <c r="T69" s="1"/>
      <c r="U69" s="1"/>
      <c r="V69" s="1"/>
      <c r="W69" s="1"/>
      <c r="X69" s="14"/>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2:51" ht="15.75" thickBot="1" x14ac:dyDescent="0.3">
      <c r="B70" s="1"/>
      <c r="C70" s="1"/>
      <c r="D70" s="1"/>
      <c r="E70" s="1"/>
      <c r="F70" s="1"/>
      <c r="G70" s="1"/>
      <c r="H70" s="1"/>
      <c r="I70" s="1"/>
      <c r="J70" s="1"/>
      <c r="K70" s="1"/>
      <c r="L70" s="1"/>
      <c r="M70" s="1"/>
      <c r="N70" s="14"/>
      <c r="O70" s="14"/>
      <c r="P70" s="14"/>
      <c r="Q70" s="14"/>
      <c r="R70" s="1"/>
      <c r="S70" s="1"/>
      <c r="T70" s="1"/>
      <c r="U70" s="1"/>
      <c r="V70" s="1"/>
      <c r="W70" s="1"/>
      <c r="X70" s="14"/>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2:51" ht="15.75" thickBot="1" x14ac:dyDescent="0.3">
      <c r="B71" s="1"/>
      <c r="C71" s="1"/>
      <c r="D71" s="1"/>
      <c r="E71" s="1"/>
      <c r="F71" s="1"/>
      <c r="G71" s="1"/>
      <c r="H71" s="1"/>
      <c r="I71" s="1"/>
      <c r="J71" s="1"/>
      <c r="K71" s="1"/>
      <c r="L71" s="1"/>
      <c r="M71" s="1"/>
      <c r="N71" s="14"/>
      <c r="O71" s="14"/>
      <c r="P71" s="14"/>
      <c r="Q71" s="14"/>
      <c r="R71" s="1"/>
      <c r="S71" s="1"/>
      <c r="T71" s="1"/>
      <c r="U71" s="1"/>
      <c r="V71" s="1"/>
      <c r="W71" s="1"/>
      <c r="X71" s="14"/>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2:51" ht="15.75" thickBot="1" x14ac:dyDescent="0.3">
      <c r="B72" s="1"/>
      <c r="C72" s="1"/>
      <c r="D72" s="1"/>
      <c r="E72" s="1"/>
      <c r="F72" s="1"/>
      <c r="G72" s="1"/>
      <c r="H72" s="1"/>
      <c r="I72" s="1"/>
      <c r="J72" s="1"/>
      <c r="K72" s="1"/>
      <c r="L72" s="1"/>
      <c r="M72" s="1"/>
      <c r="N72" s="14"/>
      <c r="O72" s="14"/>
      <c r="P72" s="14"/>
      <c r="Q72" s="14"/>
      <c r="R72" s="1"/>
      <c r="S72" s="1"/>
      <c r="T72" s="1"/>
      <c r="U72" s="1"/>
      <c r="V72" s="1"/>
      <c r="W72" s="1"/>
      <c r="X72" s="14"/>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2:51" ht="15.75" thickBot="1" x14ac:dyDescent="0.3">
      <c r="B73" s="1"/>
      <c r="C73" s="1"/>
      <c r="D73" s="1"/>
      <c r="E73" s="1"/>
      <c r="F73" s="1"/>
      <c r="G73" s="1"/>
      <c r="H73" s="1"/>
      <c r="I73" s="1"/>
      <c r="J73" s="1"/>
      <c r="K73" s="1"/>
      <c r="L73" s="1"/>
      <c r="M73" s="1"/>
      <c r="N73" s="14"/>
      <c r="O73" s="14"/>
      <c r="P73" s="14"/>
      <c r="Q73" s="14"/>
      <c r="R73" s="1"/>
      <c r="S73" s="1"/>
      <c r="T73" s="1"/>
      <c r="U73" s="1"/>
      <c r="V73" s="1"/>
      <c r="W73" s="1"/>
      <c r="X73" s="14"/>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2:51" ht="15.75" thickBot="1" x14ac:dyDescent="0.3">
      <c r="B74" s="1"/>
      <c r="C74" s="1"/>
      <c r="D74" s="1"/>
      <c r="E74" s="1"/>
      <c r="F74" s="1"/>
      <c r="G74" s="1"/>
      <c r="H74" s="1"/>
      <c r="I74" s="1"/>
      <c r="J74" s="1"/>
      <c r="K74" s="1"/>
      <c r="L74" s="1"/>
      <c r="M74" s="1"/>
      <c r="N74" s="14"/>
      <c r="O74" s="14"/>
      <c r="P74" s="14"/>
      <c r="Q74" s="14"/>
      <c r="R74" s="1"/>
      <c r="S74" s="1"/>
      <c r="T74" s="1"/>
      <c r="U74" s="1"/>
      <c r="V74" s="1"/>
      <c r="W74" s="1"/>
      <c r="X74" s="14"/>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2:51" ht="15.75" thickBot="1" x14ac:dyDescent="0.3">
      <c r="B75" s="1"/>
      <c r="C75" s="1"/>
      <c r="D75" s="1"/>
      <c r="E75" s="1"/>
      <c r="F75" s="1"/>
      <c r="G75" s="1"/>
      <c r="H75" s="1"/>
      <c r="I75" s="1"/>
      <c r="J75" s="1"/>
      <c r="K75" s="1"/>
      <c r="L75" s="1"/>
      <c r="M75" s="1"/>
      <c r="N75" s="14"/>
      <c r="O75" s="14"/>
      <c r="P75" s="14"/>
      <c r="Q75" s="14"/>
      <c r="R75" s="1"/>
      <c r="S75" s="1"/>
      <c r="T75" s="1"/>
      <c r="U75" s="1"/>
      <c r="V75" s="1"/>
      <c r="W75" s="1"/>
      <c r="X75" s="14"/>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2:51" ht="15.75" thickBot="1" x14ac:dyDescent="0.3">
      <c r="B76" s="1"/>
      <c r="C76" s="1"/>
      <c r="D76" s="1"/>
      <c r="E76" s="1"/>
      <c r="F76" s="1"/>
      <c r="G76" s="1"/>
      <c r="H76" s="1"/>
      <c r="I76" s="1"/>
      <c r="J76" s="1"/>
      <c r="K76" s="1"/>
      <c r="L76" s="1"/>
      <c r="M76" s="1"/>
      <c r="N76" s="14"/>
      <c r="O76" s="14"/>
      <c r="P76" s="14"/>
      <c r="Q76" s="14"/>
      <c r="R76" s="1"/>
      <c r="S76" s="1"/>
      <c r="T76" s="1"/>
      <c r="U76" s="1"/>
      <c r="V76" s="1"/>
      <c r="W76" s="1"/>
      <c r="X76" s="14"/>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2:51" ht="15.75" thickBot="1" x14ac:dyDescent="0.3">
      <c r="B77" s="1"/>
      <c r="C77" s="1"/>
      <c r="D77" s="1"/>
      <c r="E77" s="1"/>
      <c r="F77" s="1"/>
      <c r="G77" s="1"/>
      <c r="H77" s="1"/>
      <c r="I77" s="1"/>
      <c r="J77" s="1"/>
      <c r="K77" s="1"/>
      <c r="L77" s="1"/>
      <c r="M77" s="1"/>
      <c r="N77" s="14"/>
      <c r="O77" s="14"/>
      <c r="P77" s="14"/>
      <c r="Q77" s="14"/>
      <c r="R77" s="1"/>
      <c r="S77" s="1"/>
      <c r="T77" s="1"/>
      <c r="U77" s="1"/>
      <c r="V77" s="1"/>
      <c r="W77" s="1"/>
      <c r="X77" s="14"/>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2:51" ht="15.75" thickBot="1" x14ac:dyDescent="0.3">
      <c r="B78" s="1"/>
      <c r="C78" s="1"/>
      <c r="D78" s="1"/>
      <c r="E78" s="1"/>
      <c r="F78" s="1"/>
      <c r="G78" s="1"/>
      <c r="H78" s="1"/>
      <c r="I78" s="1"/>
      <c r="J78" s="1"/>
      <c r="K78" s="1"/>
      <c r="L78" s="1"/>
      <c r="M78" s="1"/>
      <c r="N78" s="14"/>
      <c r="O78" s="14"/>
      <c r="P78" s="14"/>
      <c r="Q78" s="14"/>
      <c r="R78" s="1"/>
      <c r="S78" s="1"/>
      <c r="T78" s="1"/>
      <c r="U78" s="1"/>
      <c r="V78" s="1"/>
      <c r="W78" s="1"/>
      <c r="X78" s="14"/>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2:51" ht="15.75" thickBot="1" x14ac:dyDescent="0.3">
      <c r="B79" s="1"/>
      <c r="C79" s="1"/>
      <c r="D79" s="1"/>
      <c r="E79" s="1"/>
      <c r="F79" s="1"/>
      <c r="G79" s="1"/>
      <c r="H79" s="1"/>
      <c r="I79" s="1"/>
      <c r="J79" s="1"/>
      <c r="K79" s="1"/>
      <c r="L79" s="1"/>
      <c r="M79" s="1"/>
      <c r="N79" s="14"/>
      <c r="O79" s="14"/>
      <c r="P79" s="14"/>
      <c r="Q79" s="14"/>
      <c r="R79" s="1"/>
      <c r="S79" s="1"/>
      <c r="T79" s="1"/>
      <c r="U79" s="1"/>
      <c r="V79" s="1"/>
      <c r="W79" s="1"/>
      <c r="X79" s="14"/>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2:51" ht="15.75" thickBot="1" x14ac:dyDescent="0.3">
      <c r="B80" s="1"/>
      <c r="C80" s="1"/>
      <c r="D80" s="1"/>
      <c r="E80" s="1"/>
      <c r="F80" s="1"/>
      <c r="G80" s="1"/>
      <c r="H80" s="1"/>
      <c r="I80" s="1"/>
      <c r="J80" s="1"/>
      <c r="K80" s="1"/>
      <c r="L80" s="1"/>
      <c r="M80" s="1"/>
      <c r="N80" s="14"/>
      <c r="O80" s="14"/>
      <c r="P80" s="14"/>
      <c r="Q80" s="14"/>
      <c r="R80" s="1"/>
      <c r="S80" s="1"/>
      <c r="T80" s="1"/>
      <c r="U80" s="1"/>
      <c r="V80" s="1"/>
      <c r="W80" s="1"/>
      <c r="X80" s="14"/>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2:51" ht="15.75" thickBot="1" x14ac:dyDescent="0.3">
      <c r="B81" s="1"/>
      <c r="C81" s="1"/>
      <c r="D81" s="1"/>
      <c r="E81" s="1"/>
      <c r="F81" s="1"/>
      <c r="G81" s="1"/>
      <c r="H81" s="1"/>
      <c r="I81" s="1"/>
      <c r="J81" s="1"/>
      <c r="K81" s="1"/>
      <c r="L81" s="1"/>
      <c r="M81" s="1"/>
      <c r="N81" s="14"/>
      <c r="O81" s="14"/>
      <c r="P81" s="14"/>
      <c r="Q81" s="14"/>
      <c r="R81" s="1"/>
      <c r="S81" s="1"/>
      <c r="T81" s="1"/>
      <c r="U81" s="1"/>
      <c r="V81" s="1"/>
      <c r="W81" s="1"/>
      <c r="X81" s="14"/>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2:51" ht="15.75" thickBot="1" x14ac:dyDescent="0.3">
      <c r="B82" s="1"/>
      <c r="C82" s="1"/>
      <c r="D82" s="1"/>
      <c r="E82" s="1"/>
      <c r="F82" s="1"/>
      <c r="G82" s="1"/>
      <c r="H82" s="1"/>
      <c r="I82" s="1"/>
      <c r="J82" s="1"/>
      <c r="K82" s="1"/>
      <c r="L82" s="1"/>
      <c r="M82" s="1"/>
      <c r="N82" s="14"/>
      <c r="O82" s="14"/>
      <c r="P82" s="14"/>
      <c r="Q82" s="14"/>
      <c r="R82" s="1"/>
      <c r="S82" s="1"/>
      <c r="T82" s="1"/>
      <c r="U82" s="1"/>
      <c r="V82" s="1"/>
      <c r="W82" s="1"/>
      <c r="X82" s="14"/>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2:51" ht="15.75" thickBot="1" x14ac:dyDescent="0.3">
      <c r="B83" s="1"/>
      <c r="C83" s="1"/>
      <c r="D83" s="1"/>
      <c r="E83" s="1"/>
      <c r="F83" s="1"/>
      <c r="G83" s="1"/>
      <c r="H83" s="1"/>
      <c r="I83" s="1"/>
      <c r="J83" s="1"/>
      <c r="K83" s="1"/>
      <c r="L83" s="1"/>
      <c r="M83" s="1"/>
      <c r="N83" s="14"/>
      <c r="O83" s="14"/>
      <c r="P83" s="14"/>
      <c r="Q83" s="14"/>
      <c r="R83" s="1"/>
      <c r="S83" s="1"/>
      <c r="T83" s="1"/>
      <c r="U83" s="1"/>
      <c r="V83" s="1"/>
      <c r="W83" s="1"/>
      <c r="X83" s="14"/>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2:51" ht="15.75" thickBot="1" x14ac:dyDescent="0.3">
      <c r="B84" s="1"/>
      <c r="C84" s="1"/>
      <c r="D84" s="1"/>
      <c r="E84" s="1"/>
      <c r="F84" s="1"/>
      <c r="G84" s="1"/>
      <c r="H84" s="1"/>
      <c r="I84" s="1"/>
      <c r="J84" s="1"/>
      <c r="K84" s="1"/>
      <c r="L84" s="1"/>
      <c r="M84" s="1"/>
      <c r="N84" s="14"/>
      <c r="O84" s="14"/>
      <c r="P84" s="14"/>
      <c r="Q84" s="14"/>
      <c r="R84" s="1"/>
      <c r="S84" s="1"/>
      <c r="T84" s="1"/>
      <c r="U84" s="1"/>
      <c r="V84" s="1"/>
      <c r="W84" s="1"/>
      <c r="X84" s="14"/>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2:51" ht="15.75" thickBot="1" x14ac:dyDescent="0.3">
      <c r="B85" s="1"/>
      <c r="C85" s="1"/>
      <c r="D85" s="1"/>
      <c r="E85" s="1"/>
      <c r="F85" s="1"/>
      <c r="G85" s="1"/>
      <c r="H85" s="1"/>
      <c r="I85" s="1"/>
      <c r="J85" s="1"/>
      <c r="K85" s="1"/>
      <c r="L85" s="1"/>
      <c r="M85" s="1"/>
      <c r="N85" s="14"/>
      <c r="O85" s="14"/>
      <c r="P85" s="14"/>
      <c r="Q85" s="14"/>
      <c r="R85" s="1"/>
      <c r="S85" s="1"/>
      <c r="T85" s="1"/>
      <c r="U85" s="1"/>
      <c r="V85" s="1"/>
      <c r="W85" s="1"/>
      <c r="X85" s="14"/>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2:51" ht="15.75" thickBot="1" x14ac:dyDescent="0.3">
      <c r="B86" s="1"/>
      <c r="C86" s="1"/>
      <c r="D86" s="1"/>
      <c r="E86" s="1"/>
      <c r="F86" s="1"/>
      <c r="G86" s="1"/>
      <c r="H86" s="1"/>
      <c r="I86" s="1"/>
      <c r="J86" s="1"/>
      <c r="K86" s="1"/>
      <c r="L86" s="1"/>
      <c r="M86" s="1"/>
      <c r="N86" s="14"/>
      <c r="O86" s="14"/>
      <c r="P86" s="14"/>
      <c r="Q86" s="14"/>
      <c r="R86" s="1"/>
      <c r="S86" s="1"/>
      <c r="T86" s="1"/>
      <c r="U86" s="1"/>
      <c r="V86" s="1"/>
      <c r="W86" s="1"/>
      <c r="X86" s="14"/>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2:51" ht="15.75" thickBot="1" x14ac:dyDescent="0.3">
      <c r="B87" s="1"/>
      <c r="C87" s="1"/>
      <c r="D87" s="1"/>
      <c r="E87" s="1"/>
      <c r="F87" s="1"/>
      <c r="G87" s="1"/>
      <c r="H87" s="1"/>
      <c r="I87" s="1"/>
      <c r="J87" s="1"/>
      <c r="K87" s="1"/>
      <c r="L87" s="1"/>
      <c r="M87" s="1"/>
      <c r="N87" s="14"/>
      <c r="O87" s="14"/>
      <c r="P87" s="14"/>
      <c r="Q87" s="14"/>
      <c r="R87" s="1"/>
      <c r="S87" s="1"/>
      <c r="T87" s="1"/>
      <c r="U87" s="1"/>
      <c r="V87" s="1"/>
      <c r="W87" s="1"/>
      <c r="X87" s="14"/>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2:51" ht="15.75" thickBot="1" x14ac:dyDescent="0.3">
      <c r="B88" s="1"/>
      <c r="C88" s="1"/>
      <c r="D88" s="1"/>
      <c r="E88" s="1"/>
      <c r="F88" s="1"/>
      <c r="G88" s="1"/>
      <c r="H88" s="1"/>
      <c r="I88" s="1"/>
      <c r="J88" s="1"/>
      <c r="K88" s="1"/>
      <c r="L88" s="1"/>
      <c r="M88" s="1"/>
      <c r="N88" s="14"/>
      <c r="O88" s="14"/>
      <c r="P88" s="14"/>
      <c r="Q88" s="14"/>
      <c r="R88" s="1"/>
      <c r="S88" s="1"/>
      <c r="T88" s="1"/>
      <c r="U88" s="1"/>
      <c r="V88" s="1"/>
      <c r="W88" s="1"/>
      <c r="X88" s="14"/>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2:51" ht="15.75" thickBot="1" x14ac:dyDescent="0.3">
      <c r="B89" s="1"/>
      <c r="C89" s="1"/>
      <c r="D89" s="1"/>
      <c r="E89" s="1"/>
      <c r="F89" s="1"/>
      <c r="G89" s="1"/>
      <c r="H89" s="1"/>
      <c r="I89" s="1"/>
      <c r="J89" s="1"/>
      <c r="K89" s="1"/>
      <c r="L89" s="1"/>
      <c r="M89" s="1"/>
      <c r="N89" s="14"/>
      <c r="O89" s="14"/>
      <c r="P89" s="14"/>
      <c r="Q89" s="14"/>
      <c r="R89" s="1"/>
      <c r="S89" s="1"/>
      <c r="T89" s="1"/>
      <c r="U89" s="1"/>
      <c r="V89" s="1"/>
      <c r="W89" s="1"/>
      <c r="X89" s="14"/>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2:51" ht="15.75" thickBot="1" x14ac:dyDescent="0.3">
      <c r="B90" s="1"/>
      <c r="C90" s="1"/>
      <c r="D90" s="1"/>
      <c r="E90" s="1"/>
      <c r="F90" s="1"/>
      <c r="G90" s="1"/>
      <c r="H90" s="1"/>
      <c r="I90" s="1"/>
      <c r="J90" s="1"/>
      <c r="K90" s="1"/>
      <c r="L90" s="1"/>
      <c r="M90" s="1"/>
      <c r="N90" s="14"/>
      <c r="O90" s="14"/>
      <c r="P90" s="14"/>
      <c r="Q90" s="14"/>
      <c r="R90" s="1"/>
      <c r="S90" s="1"/>
      <c r="T90" s="1"/>
      <c r="U90" s="1"/>
      <c r="V90" s="1"/>
      <c r="W90" s="1"/>
      <c r="X90" s="14"/>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2:51" ht="15.75" thickBot="1" x14ac:dyDescent="0.3">
      <c r="B91" s="1"/>
      <c r="C91" s="1"/>
      <c r="D91" s="1"/>
      <c r="E91" s="1"/>
      <c r="F91" s="1"/>
      <c r="G91" s="1"/>
      <c r="H91" s="1"/>
      <c r="I91" s="1"/>
      <c r="J91" s="1"/>
      <c r="K91" s="1"/>
      <c r="L91" s="1"/>
      <c r="M91" s="1"/>
      <c r="N91" s="14"/>
      <c r="O91" s="14"/>
      <c r="P91" s="14"/>
      <c r="Q91" s="14"/>
      <c r="R91" s="1"/>
      <c r="S91" s="1"/>
      <c r="T91" s="1"/>
      <c r="U91" s="1"/>
      <c r="V91" s="1"/>
      <c r="W91" s="1"/>
      <c r="X91" s="14"/>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2:51" ht="15.75" thickBot="1" x14ac:dyDescent="0.3">
      <c r="B92" s="1"/>
      <c r="C92" s="1"/>
      <c r="D92" s="1"/>
      <c r="E92" s="1"/>
      <c r="F92" s="1"/>
      <c r="G92" s="1"/>
      <c r="H92" s="1"/>
      <c r="I92" s="1"/>
      <c r="J92" s="1"/>
      <c r="K92" s="1"/>
      <c r="L92" s="1"/>
      <c r="M92" s="1"/>
      <c r="N92" s="14"/>
      <c r="O92" s="14"/>
      <c r="P92" s="14"/>
      <c r="Q92" s="14"/>
      <c r="R92" s="1"/>
      <c r="S92" s="1"/>
      <c r="T92" s="1"/>
      <c r="U92" s="1"/>
      <c r="V92" s="1"/>
      <c r="W92" s="1"/>
      <c r="X92" s="14"/>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2:51" ht="15.75" thickBot="1" x14ac:dyDescent="0.3">
      <c r="B93" s="1"/>
      <c r="C93" s="1"/>
      <c r="D93" s="1"/>
      <c r="E93" s="1"/>
      <c r="F93" s="1"/>
      <c r="G93" s="1"/>
      <c r="H93" s="1"/>
      <c r="I93" s="1"/>
      <c r="J93" s="1"/>
      <c r="K93" s="1"/>
      <c r="L93" s="1"/>
      <c r="M93" s="1"/>
      <c r="N93" s="14"/>
      <c r="O93" s="14"/>
      <c r="P93" s="14"/>
      <c r="Q93" s="14"/>
      <c r="R93" s="1"/>
      <c r="S93" s="1"/>
      <c r="T93" s="1"/>
      <c r="U93" s="1"/>
      <c r="V93" s="1"/>
      <c r="W93" s="1"/>
      <c r="X93" s="14"/>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2:51" ht="15.75" thickBot="1" x14ac:dyDescent="0.3">
      <c r="B94" s="1"/>
      <c r="C94" s="1"/>
      <c r="D94" s="1"/>
      <c r="E94" s="1"/>
      <c r="F94" s="1"/>
      <c r="G94" s="1"/>
      <c r="H94" s="1"/>
      <c r="I94" s="1"/>
      <c r="J94" s="1"/>
      <c r="K94" s="1"/>
      <c r="L94" s="1"/>
      <c r="M94" s="1"/>
      <c r="N94" s="14"/>
      <c r="O94" s="14"/>
      <c r="P94" s="14"/>
      <c r="Q94" s="14"/>
      <c r="R94" s="1"/>
      <c r="S94" s="1"/>
      <c r="T94" s="1"/>
      <c r="U94" s="1"/>
      <c r="V94" s="1"/>
      <c r="W94" s="1"/>
      <c r="X94" s="14"/>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2:51" ht="15.75" thickBot="1" x14ac:dyDescent="0.3">
      <c r="B95" s="1"/>
      <c r="C95" s="1"/>
      <c r="D95" s="1"/>
      <c r="E95" s="1"/>
      <c r="F95" s="1"/>
      <c r="G95" s="1"/>
      <c r="H95" s="1"/>
      <c r="I95" s="1"/>
      <c r="J95" s="1"/>
      <c r="K95" s="1"/>
      <c r="L95" s="1"/>
      <c r="M95" s="1"/>
      <c r="N95" s="14"/>
      <c r="O95" s="14"/>
      <c r="P95" s="14"/>
      <c r="Q95" s="14"/>
      <c r="R95" s="1"/>
      <c r="S95" s="1"/>
      <c r="T95" s="1"/>
      <c r="U95" s="1"/>
      <c r="V95" s="1"/>
      <c r="W95" s="1"/>
      <c r="X95" s="14"/>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2:51" ht="15.75" thickBot="1" x14ac:dyDescent="0.3">
      <c r="B96" s="1"/>
      <c r="C96" s="1"/>
      <c r="D96" s="1"/>
      <c r="E96" s="1"/>
      <c r="F96" s="1"/>
      <c r="G96" s="1"/>
      <c r="H96" s="1"/>
      <c r="I96" s="1"/>
      <c r="J96" s="1"/>
      <c r="K96" s="1"/>
      <c r="L96" s="1"/>
      <c r="M96" s="1"/>
      <c r="N96" s="14"/>
      <c r="O96" s="14"/>
      <c r="P96" s="14"/>
      <c r="Q96" s="14"/>
      <c r="R96" s="1"/>
      <c r="S96" s="1"/>
      <c r="T96" s="1"/>
      <c r="U96" s="1"/>
      <c r="V96" s="1"/>
      <c r="W96" s="1"/>
      <c r="X96" s="14"/>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2:51" ht="15.75" thickBot="1" x14ac:dyDescent="0.3">
      <c r="B97" s="1"/>
      <c r="C97" s="1"/>
      <c r="D97" s="1"/>
      <c r="E97" s="1"/>
      <c r="F97" s="1"/>
      <c r="G97" s="1"/>
      <c r="H97" s="1"/>
      <c r="I97" s="1"/>
      <c r="J97" s="1"/>
      <c r="K97" s="1"/>
      <c r="L97" s="1"/>
      <c r="M97" s="1"/>
      <c r="N97" s="14"/>
      <c r="O97" s="14"/>
      <c r="P97" s="14"/>
      <c r="Q97" s="14"/>
      <c r="R97" s="1"/>
      <c r="S97" s="1"/>
      <c r="T97" s="1"/>
      <c r="U97" s="1"/>
      <c r="V97" s="1"/>
      <c r="W97" s="1"/>
      <c r="X97" s="14"/>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2:51" ht="15.75" thickBot="1" x14ac:dyDescent="0.3">
      <c r="B98" s="1"/>
      <c r="C98" s="1"/>
      <c r="D98" s="1"/>
      <c r="E98" s="1"/>
      <c r="F98" s="1"/>
      <c r="G98" s="1"/>
      <c r="H98" s="1"/>
      <c r="I98" s="1"/>
      <c r="J98" s="1"/>
      <c r="K98" s="1"/>
      <c r="L98" s="1"/>
      <c r="M98" s="1"/>
      <c r="N98" s="14"/>
      <c r="O98" s="14"/>
      <c r="P98" s="14"/>
      <c r="Q98" s="14"/>
      <c r="R98" s="1"/>
      <c r="S98" s="1"/>
      <c r="T98" s="1"/>
      <c r="U98" s="1"/>
      <c r="V98" s="1"/>
      <c r="W98" s="1"/>
      <c r="X98" s="14"/>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2:51" ht="15.75" thickBot="1" x14ac:dyDescent="0.3">
      <c r="B99" s="1"/>
      <c r="C99" s="1"/>
      <c r="D99" s="1"/>
      <c r="E99" s="1"/>
      <c r="F99" s="1"/>
      <c r="G99" s="1"/>
      <c r="H99" s="1"/>
      <c r="I99" s="1"/>
      <c r="J99" s="1"/>
      <c r="K99" s="1"/>
      <c r="L99" s="1"/>
      <c r="M99" s="1"/>
      <c r="N99" s="14"/>
      <c r="O99" s="14"/>
      <c r="P99" s="14"/>
      <c r="Q99" s="14"/>
      <c r="R99" s="1"/>
      <c r="S99" s="1"/>
      <c r="T99" s="1"/>
      <c r="U99" s="1"/>
      <c r="V99" s="1"/>
      <c r="W99" s="1"/>
      <c r="X99" s="14"/>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2:51" ht="15.75" thickBot="1" x14ac:dyDescent="0.3">
      <c r="B100" s="1"/>
      <c r="C100" s="1"/>
      <c r="D100" s="1"/>
      <c r="E100" s="1"/>
      <c r="F100" s="1"/>
      <c r="G100" s="1"/>
      <c r="H100" s="1"/>
      <c r="I100" s="1"/>
      <c r="J100" s="1"/>
      <c r="K100" s="1"/>
      <c r="L100" s="1"/>
      <c r="M100" s="1"/>
      <c r="N100" s="14"/>
      <c r="O100" s="14"/>
      <c r="P100" s="14"/>
      <c r="Q100" s="14"/>
      <c r="R100" s="1"/>
      <c r="S100" s="1"/>
      <c r="T100" s="1"/>
      <c r="U100" s="1"/>
      <c r="V100" s="1"/>
      <c r="W100" s="1"/>
      <c r="X100" s="14"/>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2:51" ht="15.75" thickBot="1" x14ac:dyDescent="0.3">
      <c r="B101" s="1"/>
      <c r="C101" s="1"/>
      <c r="D101" s="1"/>
      <c r="E101" s="1"/>
      <c r="F101" s="1"/>
      <c r="G101" s="1"/>
      <c r="H101" s="1"/>
      <c r="I101" s="1"/>
      <c r="J101" s="1"/>
      <c r="K101" s="1"/>
      <c r="L101" s="1"/>
      <c r="M101" s="1"/>
      <c r="N101" s="14"/>
      <c r="O101" s="14"/>
      <c r="P101" s="14"/>
      <c r="Q101" s="14"/>
      <c r="R101" s="1"/>
      <c r="S101" s="1"/>
      <c r="T101" s="1"/>
      <c r="U101" s="1"/>
      <c r="V101" s="1"/>
      <c r="W101" s="1"/>
      <c r="X101" s="14"/>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2:51" ht="15.75" thickBot="1" x14ac:dyDescent="0.3">
      <c r="B102" s="1"/>
      <c r="C102" s="1"/>
      <c r="D102" s="1"/>
      <c r="E102" s="1"/>
      <c r="F102" s="1"/>
      <c r="G102" s="1"/>
      <c r="H102" s="1"/>
      <c r="I102" s="1"/>
      <c r="J102" s="1"/>
      <c r="K102" s="1"/>
      <c r="L102" s="1"/>
      <c r="M102" s="1"/>
      <c r="N102" s="14"/>
      <c r="O102" s="14"/>
      <c r="P102" s="14"/>
      <c r="Q102" s="14"/>
      <c r="R102" s="1"/>
      <c r="S102" s="1"/>
      <c r="T102" s="1"/>
      <c r="U102" s="1"/>
      <c r="V102" s="1"/>
      <c r="W102" s="1"/>
      <c r="X102" s="14"/>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2:51" ht="15.75" thickBot="1" x14ac:dyDescent="0.3">
      <c r="B103" s="1"/>
      <c r="C103" s="1"/>
      <c r="D103" s="1"/>
      <c r="E103" s="1"/>
      <c r="F103" s="1"/>
      <c r="G103" s="1"/>
      <c r="H103" s="1"/>
      <c r="I103" s="1"/>
      <c r="J103" s="1"/>
      <c r="K103" s="1"/>
      <c r="L103" s="1"/>
      <c r="M103" s="1"/>
      <c r="N103" s="14"/>
      <c r="O103" s="14"/>
      <c r="P103" s="14"/>
      <c r="Q103" s="14"/>
      <c r="R103" s="1"/>
      <c r="S103" s="1"/>
      <c r="T103" s="1"/>
      <c r="U103" s="1"/>
      <c r="V103" s="1"/>
      <c r="W103" s="1"/>
      <c r="X103" s="14"/>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2:51" ht="15.75" thickBot="1" x14ac:dyDescent="0.3">
      <c r="B104" s="1"/>
      <c r="C104" s="1"/>
      <c r="D104" s="1"/>
      <c r="E104" s="1"/>
      <c r="F104" s="1"/>
      <c r="G104" s="1"/>
      <c r="H104" s="1"/>
      <c r="I104" s="1"/>
      <c r="J104" s="1"/>
      <c r="K104" s="1"/>
      <c r="L104" s="1"/>
      <c r="M104" s="1"/>
      <c r="N104" s="14"/>
      <c r="O104" s="14"/>
      <c r="P104" s="14"/>
      <c r="Q104" s="14"/>
      <c r="R104" s="1"/>
      <c r="S104" s="1"/>
      <c r="T104" s="1"/>
      <c r="U104" s="1"/>
      <c r="V104" s="1"/>
      <c r="W104" s="1"/>
      <c r="X104" s="14"/>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2:51" ht="15.75" thickBot="1" x14ac:dyDescent="0.3">
      <c r="B105" s="1"/>
      <c r="C105" s="1"/>
      <c r="D105" s="1"/>
      <c r="E105" s="1"/>
      <c r="F105" s="1"/>
      <c r="G105" s="1"/>
      <c r="H105" s="1"/>
      <c r="I105" s="1"/>
      <c r="J105" s="1"/>
      <c r="K105" s="1"/>
      <c r="L105" s="1"/>
      <c r="M105" s="1"/>
      <c r="N105" s="14"/>
      <c r="O105" s="14"/>
      <c r="P105" s="14"/>
      <c r="Q105" s="14"/>
      <c r="R105" s="1"/>
      <c r="S105" s="1"/>
      <c r="T105" s="1"/>
      <c r="U105" s="1"/>
      <c r="V105" s="1"/>
      <c r="W105" s="1"/>
      <c r="X105" s="14"/>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2:51" ht="15.75" thickBot="1" x14ac:dyDescent="0.3">
      <c r="B106" s="1"/>
      <c r="C106" s="1"/>
      <c r="D106" s="1"/>
      <c r="E106" s="1"/>
      <c r="F106" s="1"/>
      <c r="G106" s="1"/>
      <c r="H106" s="1"/>
      <c r="I106" s="1"/>
      <c r="J106" s="1"/>
      <c r="K106" s="1"/>
      <c r="L106" s="1"/>
      <c r="M106" s="1"/>
      <c r="N106" s="14"/>
      <c r="O106" s="14"/>
      <c r="P106" s="14"/>
      <c r="Q106" s="14"/>
      <c r="R106" s="1"/>
      <c r="S106" s="1"/>
      <c r="T106" s="1"/>
      <c r="U106" s="1"/>
      <c r="V106" s="1"/>
      <c r="W106" s="1"/>
      <c r="X106" s="14"/>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2:51" ht="15.75" thickBot="1" x14ac:dyDescent="0.3">
      <c r="B107" s="1"/>
      <c r="C107" s="1"/>
      <c r="D107" s="1"/>
      <c r="E107" s="1"/>
      <c r="F107" s="1"/>
      <c r="G107" s="1"/>
      <c r="H107" s="1"/>
      <c r="I107" s="1"/>
      <c r="J107" s="1"/>
      <c r="K107" s="1"/>
      <c r="L107" s="1"/>
      <c r="M107" s="1"/>
      <c r="N107" s="14"/>
      <c r="O107" s="14"/>
      <c r="P107" s="14"/>
      <c r="Q107" s="14"/>
      <c r="R107" s="1"/>
      <c r="S107" s="1"/>
      <c r="T107" s="1"/>
      <c r="U107" s="1"/>
      <c r="V107" s="1"/>
      <c r="W107" s="1"/>
      <c r="X107" s="14"/>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2:51" ht="15.75" thickBot="1" x14ac:dyDescent="0.3">
      <c r="B108" s="1"/>
      <c r="C108" s="1"/>
      <c r="D108" s="1"/>
      <c r="E108" s="1"/>
      <c r="F108" s="1"/>
      <c r="G108" s="1"/>
      <c r="H108" s="1"/>
      <c r="I108" s="1"/>
      <c r="J108" s="1"/>
      <c r="K108" s="1"/>
      <c r="L108" s="1"/>
      <c r="M108" s="1"/>
      <c r="N108" s="14"/>
      <c r="O108" s="14"/>
      <c r="P108" s="14"/>
      <c r="Q108" s="14"/>
      <c r="R108" s="1"/>
      <c r="S108" s="1"/>
      <c r="T108" s="1"/>
      <c r="U108" s="1"/>
      <c r="V108" s="1"/>
      <c r="W108" s="1"/>
      <c r="X108" s="14"/>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2:51" ht="15.75" thickBot="1" x14ac:dyDescent="0.3">
      <c r="B109" s="1"/>
      <c r="C109" s="1"/>
      <c r="D109" s="1"/>
      <c r="E109" s="1"/>
      <c r="F109" s="1"/>
      <c r="G109" s="1"/>
      <c r="H109" s="1"/>
      <c r="I109" s="1"/>
      <c r="J109" s="1"/>
      <c r="K109" s="1"/>
      <c r="L109" s="1"/>
      <c r="M109" s="1"/>
      <c r="N109" s="14"/>
      <c r="O109" s="14"/>
      <c r="P109" s="14"/>
      <c r="Q109" s="14"/>
      <c r="R109" s="1"/>
      <c r="S109" s="1"/>
      <c r="T109" s="1"/>
      <c r="U109" s="1"/>
      <c r="V109" s="1"/>
      <c r="W109" s="1"/>
      <c r="X109" s="14"/>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2:51" ht="15.75" thickBot="1" x14ac:dyDescent="0.3">
      <c r="B110" s="1"/>
      <c r="C110" s="1"/>
      <c r="D110" s="1"/>
      <c r="E110" s="1"/>
      <c r="F110" s="1"/>
      <c r="G110" s="1"/>
      <c r="H110" s="1"/>
      <c r="I110" s="1"/>
      <c r="J110" s="1"/>
      <c r="K110" s="1"/>
      <c r="L110" s="1"/>
      <c r="M110" s="1"/>
      <c r="N110" s="14"/>
      <c r="O110" s="14"/>
      <c r="P110" s="14"/>
      <c r="Q110" s="14"/>
      <c r="R110" s="1"/>
      <c r="S110" s="1"/>
      <c r="T110" s="1"/>
      <c r="U110" s="1"/>
      <c r="V110" s="1"/>
      <c r="W110" s="1"/>
      <c r="X110" s="14"/>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2:51" ht="15.75" thickBot="1" x14ac:dyDescent="0.3">
      <c r="B111" s="1"/>
      <c r="C111" s="1"/>
      <c r="D111" s="1"/>
      <c r="E111" s="1"/>
      <c r="F111" s="1"/>
      <c r="G111" s="1"/>
      <c r="H111" s="1"/>
      <c r="I111" s="1"/>
      <c r="J111" s="1"/>
      <c r="K111" s="1"/>
      <c r="L111" s="1"/>
      <c r="M111" s="1"/>
      <c r="N111" s="14"/>
      <c r="O111" s="14"/>
      <c r="P111" s="14"/>
      <c r="Q111" s="14"/>
      <c r="R111" s="1"/>
      <c r="S111" s="1"/>
      <c r="T111" s="1"/>
      <c r="U111" s="1"/>
      <c r="V111" s="1"/>
      <c r="W111" s="1"/>
      <c r="X111" s="14"/>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2:51" ht="15.75" thickBot="1" x14ac:dyDescent="0.3">
      <c r="B112" s="1"/>
      <c r="C112" s="1"/>
      <c r="D112" s="1"/>
      <c r="E112" s="1"/>
      <c r="F112" s="1"/>
      <c r="G112" s="1"/>
      <c r="H112" s="1"/>
      <c r="I112" s="1"/>
      <c r="J112" s="1"/>
      <c r="K112" s="1"/>
      <c r="L112" s="1"/>
      <c r="M112" s="1"/>
      <c r="N112" s="14"/>
      <c r="O112" s="14"/>
      <c r="P112" s="14"/>
      <c r="Q112" s="14"/>
      <c r="R112" s="1"/>
      <c r="S112" s="1"/>
      <c r="T112" s="1"/>
      <c r="U112" s="1"/>
      <c r="V112" s="1"/>
      <c r="W112" s="1"/>
      <c r="X112" s="14"/>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2:51" ht="15.75" thickBot="1" x14ac:dyDescent="0.3">
      <c r="B113" s="1"/>
      <c r="C113" s="1"/>
      <c r="D113" s="1"/>
      <c r="E113" s="1"/>
      <c r="F113" s="1"/>
      <c r="G113" s="1"/>
      <c r="H113" s="1"/>
      <c r="I113" s="1"/>
      <c r="J113" s="1"/>
      <c r="K113" s="1"/>
      <c r="L113" s="1"/>
      <c r="M113" s="1"/>
      <c r="N113" s="14"/>
      <c r="O113" s="14"/>
      <c r="P113" s="14"/>
      <c r="Q113" s="14"/>
      <c r="R113" s="1"/>
      <c r="S113" s="1"/>
      <c r="T113" s="1"/>
      <c r="U113" s="1"/>
      <c r="V113" s="1"/>
      <c r="W113" s="1"/>
      <c r="X113" s="14"/>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2:51" ht="15.75" thickBot="1" x14ac:dyDescent="0.3">
      <c r="B114" s="1"/>
      <c r="C114" s="1"/>
      <c r="D114" s="1"/>
      <c r="E114" s="1"/>
      <c r="F114" s="1"/>
      <c r="G114" s="1"/>
      <c r="H114" s="1"/>
      <c r="I114" s="1"/>
      <c r="J114" s="1"/>
      <c r="K114" s="1"/>
      <c r="L114" s="1"/>
      <c r="M114" s="1"/>
      <c r="N114" s="14"/>
      <c r="O114" s="14"/>
      <c r="P114" s="14"/>
      <c r="Q114" s="14"/>
      <c r="R114" s="1"/>
      <c r="S114" s="1"/>
      <c r="T114" s="1"/>
      <c r="U114" s="1"/>
      <c r="V114" s="1"/>
      <c r="W114" s="1"/>
      <c r="X114" s="14"/>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2:51" ht="15.75" thickBot="1" x14ac:dyDescent="0.3">
      <c r="B115" s="1"/>
      <c r="C115" s="1"/>
      <c r="D115" s="1"/>
      <c r="E115" s="1"/>
      <c r="F115" s="1"/>
      <c r="G115" s="1"/>
      <c r="H115" s="1"/>
      <c r="I115" s="1"/>
      <c r="J115" s="1"/>
      <c r="K115" s="1"/>
      <c r="L115" s="1"/>
      <c r="M115" s="1"/>
      <c r="N115" s="14"/>
      <c r="O115" s="14"/>
      <c r="P115" s="14"/>
      <c r="Q115" s="14"/>
      <c r="R115" s="1"/>
      <c r="S115" s="1"/>
      <c r="T115" s="1"/>
      <c r="U115" s="1"/>
      <c r="V115" s="1"/>
      <c r="W115" s="1"/>
      <c r="X115" s="14"/>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2:51" ht="15.75" thickBot="1" x14ac:dyDescent="0.3">
      <c r="B116" s="1"/>
      <c r="C116" s="1"/>
      <c r="D116" s="1"/>
      <c r="E116" s="1"/>
      <c r="F116" s="1"/>
      <c r="G116" s="1"/>
      <c r="H116" s="1"/>
      <c r="I116" s="1"/>
      <c r="J116" s="1"/>
      <c r="K116" s="1"/>
      <c r="L116" s="1"/>
      <c r="M116" s="1"/>
      <c r="N116" s="14"/>
      <c r="O116" s="14"/>
      <c r="P116" s="14"/>
      <c r="Q116" s="14"/>
      <c r="R116" s="1"/>
      <c r="S116" s="1"/>
      <c r="T116" s="1"/>
      <c r="U116" s="1"/>
      <c r="V116" s="1"/>
      <c r="W116" s="1"/>
      <c r="X116" s="14"/>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2:51" ht="15.75" thickBot="1" x14ac:dyDescent="0.3">
      <c r="B117" s="1"/>
      <c r="C117" s="1"/>
      <c r="D117" s="1"/>
      <c r="E117" s="1"/>
      <c r="F117" s="1"/>
      <c r="G117" s="1"/>
      <c r="H117" s="1"/>
      <c r="I117" s="1"/>
      <c r="J117" s="1"/>
      <c r="K117" s="1"/>
      <c r="L117" s="1"/>
      <c r="M117" s="1"/>
      <c r="N117" s="14"/>
      <c r="O117" s="14"/>
      <c r="P117" s="14"/>
      <c r="Q117" s="14"/>
      <c r="R117" s="1"/>
      <c r="S117" s="1"/>
      <c r="T117" s="1"/>
      <c r="U117" s="1"/>
      <c r="V117" s="1"/>
      <c r="W117" s="1"/>
      <c r="X117" s="14"/>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2:51" ht="15.75" thickBot="1" x14ac:dyDescent="0.3">
      <c r="B118" s="1"/>
      <c r="C118" s="1"/>
      <c r="D118" s="1"/>
      <c r="E118" s="1"/>
      <c r="F118" s="1"/>
      <c r="G118" s="1"/>
      <c r="H118" s="1"/>
      <c r="I118" s="1"/>
      <c r="J118" s="1"/>
      <c r="K118" s="1"/>
      <c r="L118" s="1"/>
      <c r="M118" s="1"/>
      <c r="N118" s="14"/>
      <c r="O118" s="14"/>
      <c r="P118" s="14"/>
      <c r="Q118" s="14"/>
      <c r="R118" s="1"/>
      <c r="S118" s="1"/>
      <c r="T118" s="1"/>
      <c r="U118" s="1"/>
      <c r="V118" s="1"/>
      <c r="W118" s="1"/>
      <c r="X118" s="14"/>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2:51" ht="15.75" thickBot="1" x14ac:dyDescent="0.3">
      <c r="B119" s="1"/>
      <c r="C119" s="1"/>
      <c r="D119" s="1"/>
      <c r="E119" s="1"/>
      <c r="F119" s="1"/>
      <c r="G119" s="1"/>
      <c r="H119" s="1"/>
      <c r="I119" s="1"/>
      <c r="J119" s="1"/>
      <c r="K119" s="1"/>
      <c r="L119" s="1"/>
      <c r="M119" s="1"/>
      <c r="N119" s="14"/>
      <c r="O119" s="14"/>
      <c r="P119" s="14"/>
      <c r="Q119" s="14"/>
      <c r="R119" s="1"/>
      <c r="S119" s="1"/>
      <c r="T119" s="1"/>
      <c r="U119" s="1"/>
      <c r="V119" s="1"/>
      <c r="W119" s="1"/>
      <c r="X119" s="14"/>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2:51" ht="15.75" thickBot="1" x14ac:dyDescent="0.3">
      <c r="B120" s="1"/>
      <c r="C120" s="1"/>
      <c r="D120" s="1"/>
      <c r="E120" s="1"/>
      <c r="F120" s="1"/>
      <c r="G120" s="1"/>
      <c r="H120" s="1"/>
      <c r="I120" s="1"/>
      <c r="J120" s="1"/>
      <c r="K120" s="1"/>
      <c r="L120" s="1"/>
      <c r="M120" s="1"/>
      <c r="N120" s="14"/>
      <c r="O120" s="14"/>
      <c r="P120" s="14"/>
      <c r="Q120" s="14"/>
      <c r="R120" s="1"/>
      <c r="S120" s="1"/>
      <c r="T120" s="1"/>
      <c r="U120" s="1"/>
      <c r="V120" s="1"/>
      <c r="W120" s="1"/>
      <c r="X120" s="14"/>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2:51" ht="15.75" thickBot="1" x14ac:dyDescent="0.3">
      <c r="B121" s="1"/>
      <c r="C121" s="1"/>
      <c r="D121" s="1"/>
      <c r="E121" s="1"/>
      <c r="F121" s="1"/>
      <c r="G121" s="1"/>
      <c r="H121" s="1"/>
      <c r="I121" s="1"/>
      <c r="J121" s="1"/>
      <c r="K121" s="1"/>
      <c r="L121" s="1"/>
      <c r="M121" s="1"/>
      <c r="N121" s="14"/>
      <c r="O121" s="14"/>
      <c r="P121" s="14"/>
      <c r="Q121" s="14"/>
      <c r="R121" s="1"/>
      <c r="S121" s="1"/>
      <c r="T121" s="1"/>
      <c r="U121" s="1"/>
      <c r="V121" s="1"/>
      <c r="W121" s="1"/>
      <c r="X121" s="14"/>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2:51" ht="15.75" thickBot="1" x14ac:dyDescent="0.3">
      <c r="B122" s="1"/>
      <c r="C122" s="1"/>
      <c r="D122" s="1"/>
      <c r="E122" s="1"/>
      <c r="F122" s="1"/>
      <c r="G122" s="1"/>
      <c r="H122" s="1"/>
      <c r="I122" s="1"/>
      <c r="J122" s="1"/>
      <c r="K122" s="1"/>
      <c r="L122" s="1"/>
      <c r="M122" s="1"/>
      <c r="N122" s="14"/>
      <c r="O122" s="14"/>
      <c r="P122" s="14"/>
      <c r="Q122" s="14"/>
      <c r="R122" s="1"/>
      <c r="S122" s="1"/>
      <c r="T122" s="1"/>
      <c r="U122" s="1"/>
      <c r="V122" s="1"/>
      <c r="W122" s="1"/>
      <c r="X122" s="14"/>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2:51" ht="15.75" thickBot="1" x14ac:dyDescent="0.3">
      <c r="B123" s="1"/>
      <c r="C123" s="1"/>
      <c r="D123" s="1"/>
      <c r="E123" s="1"/>
      <c r="F123" s="1"/>
      <c r="G123" s="1"/>
      <c r="H123" s="1"/>
      <c r="I123" s="1"/>
      <c r="J123" s="1"/>
      <c r="K123" s="1"/>
      <c r="L123" s="1"/>
      <c r="M123" s="1"/>
      <c r="N123" s="14"/>
      <c r="O123" s="14"/>
      <c r="P123" s="14"/>
      <c r="Q123" s="14"/>
      <c r="R123" s="1"/>
      <c r="S123" s="1"/>
      <c r="T123" s="1"/>
      <c r="U123" s="1"/>
      <c r="V123" s="1"/>
      <c r="W123" s="1"/>
      <c r="X123" s="14"/>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2:51" ht="15.75" thickBot="1" x14ac:dyDescent="0.3">
      <c r="B124" s="1"/>
      <c r="C124" s="1"/>
      <c r="D124" s="1"/>
      <c r="E124" s="1"/>
      <c r="F124" s="1"/>
      <c r="G124" s="1"/>
      <c r="H124" s="1"/>
      <c r="I124" s="1"/>
      <c r="J124" s="1"/>
      <c r="K124" s="1"/>
      <c r="L124" s="1"/>
      <c r="M124" s="1"/>
      <c r="N124" s="14"/>
      <c r="O124" s="14"/>
      <c r="P124" s="14"/>
      <c r="Q124" s="14"/>
      <c r="R124" s="1"/>
      <c r="S124" s="1"/>
      <c r="T124" s="1"/>
      <c r="U124" s="1"/>
      <c r="V124" s="1"/>
      <c r="W124" s="1"/>
      <c r="X124" s="14"/>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2:51" ht="15.75" thickBot="1" x14ac:dyDescent="0.3">
      <c r="B125" s="1"/>
      <c r="C125" s="1"/>
      <c r="D125" s="1"/>
      <c r="E125" s="1"/>
      <c r="F125" s="1"/>
      <c r="G125" s="1"/>
      <c r="H125" s="1"/>
      <c r="I125" s="1"/>
      <c r="J125" s="1"/>
      <c r="K125" s="1"/>
      <c r="L125" s="1"/>
      <c r="M125" s="1"/>
      <c r="N125" s="14"/>
      <c r="O125" s="14"/>
      <c r="P125" s="14"/>
      <c r="Q125" s="14"/>
      <c r="R125" s="1"/>
      <c r="S125" s="1"/>
      <c r="T125" s="1"/>
      <c r="U125" s="1"/>
      <c r="V125" s="1"/>
      <c r="W125" s="1"/>
      <c r="X125" s="14"/>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2:51" ht="15.75" thickBot="1" x14ac:dyDescent="0.3">
      <c r="B126" s="1"/>
      <c r="C126" s="1"/>
      <c r="D126" s="1"/>
      <c r="E126" s="1"/>
      <c r="F126" s="1"/>
      <c r="G126" s="1"/>
      <c r="H126" s="1"/>
      <c r="I126" s="1"/>
      <c r="J126" s="1"/>
      <c r="K126" s="1"/>
      <c r="L126" s="1"/>
      <c r="M126" s="1"/>
      <c r="N126" s="14"/>
      <c r="O126" s="14"/>
      <c r="P126" s="14"/>
      <c r="Q126" s="14"/>
      <c r="R126" s="1"/>
      <c r="S126" s="1"/>
      <c r="T126" s="1"/>
      <c r="U126" s="1"/>
      <c r="V126" s="1"/>
      <c r="W126" s="1"/>
      <c r="X126" s="14"/>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2:51" ht="15.75" thickBot="1" x14ac:dyDescent="0.3">
      <c r="B127" s="1"/>
      <c r="C127" s="1"/>
      <c r="D127" s="1"/>
      <c r="E127" s="1"/>
      <c r="F127" s="1"/>
      <c r="G127" s="1"/>
      <c r="H127" s="1"/>
      <c r="I127" s="1"/>
      <c r="J127" s="1"/>
      <c r="K127" s="1"/>
      <c r="L127" s="1"/>
      <c r="M127" s="1"/>
      <c r="N127" s="14"/>
      <c r="O127" s="14"/>
      <c r="P127" s="14"/>
      <c r="Q127" s="14"/>
      <c r="R127" s="1"/>
      <c r="S127" s="1"/>
      <c r="T127" s="1"/>
      <c r="U127" s="1"/>
      <c r="V127" s="1"/>
      <c r="W127" s="1"/>
      <c r="X127" s="14"/>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2:51" ht="15.75" thickBot="1" x14ac:dyDescent="0.3">
      <c r="B128" s="1"/>
      <c r="C128" s="1"/>
      <c r="D128" s="1"/>
      <c r="E128" s="1"/>
      <c r="F128" s="1"/>
      <c r="G128" s="1"/>
      <c r="H128" s="1"/>
      <c r="I128" s="1"/>
      <c r="J128" s="1"/>
      <c r="K128" s="1"/>
      <c r="L128" s="1"/>
      <c r="M128" s="1"/>
      <c r="N128" s="14"/>
      <c r="O128" s="14"/>
      <c r="P128" s="14"/>
      <c r="Q128" s="14"/>
      <c r="R128" s="1"/>
      <c r="S128" s="1"/>
      <c r="T128" s="1"/>
      <c r="U128" s="1"/>
      <c r="V128" s="1"/>
      <c r="W128" s="1"/>
      <c r="X128" s="14"/>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2:51" ht="15.75" thickBot="1" x14ac:dyDescent="0.3">
      <c r="B129" s="1"/>
      <c r="C129" s="1"/>
      <c r="D129" s="1"/>
      <c r="E129" s="1"/>
      <c r="F129" s="1"/>
      <c r="G129" s="1"/>
      <c r="H129" s="1"/>
      <c r="I129" s="1"/>
      <c r="J129" s="1"/>
      <c r="K129" s="1"/>
      <c r="L129" s="1"/>
      <c r="M129" s="1"/>
      <c r="N129" s="14"/>
      <c r="O129" s="14"/>
      <c r="P129" s="14"/>
      <c r="Q129" s="14"/>
      <c r="R129" s="1"/>
      <c r="S129" s="1"/>
      <c r="T129" s="1"/>
      <c r="U129" s="1"/>
      <c r="V129" s="1"/>
      <c r="W129" s="1"/>
      <c r="X129" s="14"/>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2:51" ht="15.75" thickBot="1" x14ac:dyDescent="0.3">
      <c r="B130" s="1"/>
      <c r="C130" s="1"/>
      <c r="D130" s="1"/>
      <c r="E130" s="1"/>
      <c r="F130" s="1"/>
      <c r="G130" s="1"/>
      <c r="H130" s="1"/>
      <c r="I130" s="1"/>
      <c r="J130" s="1"/>
      <c r="K130" s="1"/>
      <c r="L130" s="1"/>
      <c r="M130" s="1"/>
      <c r="N130" s="14"/>
      <c r="O130" s="14"/>
      <c r="P130" s="14"/>
      <c r="Q130" s="14"/>
      <c r="R130" s="1"/>
      <c r="S130" s="1"/>
      <c r="T130" s="1"/>
      <c r="U130" s="1"/>
      <c r="V130" s="1"/>
      <c r="W130" s="1"/>
      <c r="X130" s="14"/>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2:51" ht="15.75" thickBot="1" x14ac:dyDescent="0.3">
      <c r="B131" s="1"/>
      <c r="C131" s="1"/>
      <c r="D131" s="1"/>
      <c r="E131" s="1"/>
      <c r="F131" s="1"/>
      <c r="G131" s="1"/>
      <c r="H131" s="1"/>
      <c r="I131" s="1"/>
      <c r="J131" s="1"/>
      <c r="K131" s="1"/>
      <c r="L131" s="1"/>
      <c r="M131" s="1"/>
      <c r="N131" s="14"/>
      <c r="O131" s="14"/>
      <c r="P131" s="14"/>
      <c r="Q131" s="14"/>
      <c r="R131" s="1"/>
      <c r="S131" s="1"/>
      <c r="T131" s="1"/>
      <c r="U131" s="1"/>
      <c r="V131" s="1"/>
      <c r="W131" s="1"/>
      <c r="X131" s="14"/>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2:51" ht="15.75" thickBot="1" x14ac:dyDescent="0.3">
      <c r="B132" s="1"/>
      <c r="C132" s="1"/>
      <c r="D132" s="1"/>
      <c r="E132" s="1"/>
      <c r="F132" s="1"/>
      <c r="G132" s="1"/>
      <c r="H132" s="1"/>
      <c r="I132" s="1"/>
      <c r="J132" s="1"/>
      <c r="K132" s="1"/>
      <c r="L132" s="1"/>
      <c r="M132" s="1"/>
      <c r="N132" s="14"/>
      <c r="O132" s="14"/>
      <c r="P132" s="14"/>
      <c r="Q132" s="14"/>
      <c r="R132" s="1"/>
      <c r="S132" s="1"/>
      <c r="T132" s="1"/>
      <c r="U132" s="1"/>
      <c r="V132" s="1"/>
      <c r="W132" s="1"/>
      <c r="X132" s="14"/>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2:51" ht="15.75" thickBot="1" x14ac:dyDescent="0.3">
      <c r="B133" s="1"/>
      <c r="C133" s="1"/>
      <c r="D133" s="1"/>
      <c r="E133" s="1"/>
      <c r="F133" s="1"/>
      <c r="G133" s="1"/>
      <c r="H133" s="1"/>
      <c r="I133" s="1"/>
      <c r="J133" s="1"/>
      <c r="K133" s="1"/>
      <c r="L133" s="1"/>
      <c r="M133" s="1"/>
      <c r="N133" s="14"/>
      <c r="O133" s="14"/>
      <c r="P133" s="14"/>
      <c r="Q133" s="14"/>
      <c r="R133" s="1"/>
      <c r="S133" s="1"/>
      <c r="T133" s="1"/>
      <c r="U133" s="1"/>
      <c r="V133" s="1"/>
      <c r="W133" s="1"/>
      <c r="X133" s="14"/>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2:51" ht="15.75" thickBot="1" x14ac:dyDescent="0.3">
      <c r="B134" s="1"/>
      <c r="C134" s="1"/>
      <c r="D134" s="1"/>
      <c r="E134" s="1"/>
      <c r="F134" s="1"/>
      <c r="G134" s="1"/>
      <c r="H134" s="1"/>
      <c r="I134" s="1"/>
      <c r="J134" s="1"/>
      <c r="K134" s="1"/>
      <c r="L134" s="1"/>
      <c r="M134" s="1"/>
      <c r="N134" s="14"/>
      <c r="O134" s="14"/>
      <c r="P134" s="14"/>
      <c r="Q134" s="14"/>
      <c r="R134" s="1"/>
      <c r="S134" s="1"/>
      <c r="T134" s="1"/>
      <c r="U134" s="1"/>
      <c r="V134" s="1"/>
      <c r="W134" s="1"/>
      <c r="X134" s="14"/>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2:51" ht="15.75" thickBot="1" x14ac:dyDescent="0.3">
      <c r="B135" s="1"/>
      <c r="C135" s="1"/>
      <c r="D135" s="1"/>
      <c r="E135" s="1"/>
      <c r="F135" s="1"/>
      <c r="G135" s="1"/>
      <c r="H135" s="1"/>
      <c r="I135" s="1"/>
      <c r="J135" s="1"/>
      <c r="K135" s="1"/>
      <c r="L135" s="1"/>
      <c r="M135" s="1"/>
      <c r="N135" s="14"/>
      <c r="O135" s="14"/>
      <c r="P135" s="14"/>
      <c r="Q135" s="14"/>
      <c r="R135" s="1"/>
      <c r="S135" s="1"/>
      <c r="T135" s="1"/>
      <c r="U135" s="1"/>
      <c r="V135" s="1"/>
      <c r="W135" s="1"/>
      <c r="X135" s="14"/>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2:51" ht="15.75" thickBot="1" x14ac:dyDescent="0.3">
      <c r="B136" s="1"/>
      <c r="C136" s="1"/>
      <c r="D136" s="1"/>
      <c r="E136" s="1"/>
      <c r="F136" s="1"/>
      <c r="G136" s="1"/>
      <c r="H136" s="1"/>
      <c r="I136" s="1"/>
      <c r="J136" s="1"/>
      <c r="K136" s="1"/>
      <c r="L136" s="1"/>
      <c r="M136" s="1"/>
      <c r="N136" s="14"/>
      <c r="O136" s="14"/>
      <c r="P136" s="14"/>
      <c r="Q136" s="14"/>
      <c r="R136" s="1"/>
      <c r="S136" s="1"/>
      <c r="T136" s="1"/>
      <c r="U136" s="1"/>
      <c r="V136" s="1"/>
      <c r="W136" s="1"/>
      <c r="X136" s="14"/>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2:51" ht="15.75" thickBot="1" x14ac:dyDescent="0.3">
      <c r="B137" s="1"/>
      <c r="C137" s="1"/>
      <c r="D137" s="1"/>
      <c r="E137" s="1"/>
      <c r="F137" s="1"/>
      <c r="G137" s="1"/>
      <c r="H137" s="1"/>
      <c r="I137" s="1"/>
      <c r="J137" s="1"/>
      <c r="K137" s="1"/>
      <c r="L137" s="1"/>
      <c r="M137" s="1"/>
      <c r="N137" s="14"/>
      <c r="O137" s="14"/>
      <c r="P137" s="14"/>
      <c r="Q137" s="14"/>
      <c r="R137" s="1"/>
      <c r="S137" s="1"/>
      <c r="T137" s="1"/>
      <c r="U137" s="1"/>
      <c r="V137" s="1"/>
      <c r="W137" s="1"/>
      <c r="X137" s="14"/>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2:51" ht="15.75" thickBot="1" x14ac:dyDescent="0.3">
      <c r="B138" s="1"/>
      <c r="C138" s="1"/>
      <c r="D138" s="1"/>
      <c r="E138" s="1"/>
      <c r="F138" s="1"/>
      <c r="G138" s="1"/>
      <c r="H138" s="1"/>
      <c r="I138" s="1"/>
      <c r="J138" s="1"/>
      <c r="K138" s="1"/>
      <c r="L138" s="1"/>
      <c r="M138" s="1"/>
      <c r="N138" s="14"/>
      <c r="O138" s="14"/>
      <c r="P138" s="14"/>
      <c r="Q138" s="14"/>
      <c r="R138" s="1"/>
      <c r="S138" s="1"/>
      <c r="T138" s="1"/>
      <c r="U138" s="1"/>
      <c r="V138" s="1"/>
      <c r="W138" s="1"/>
      <c r="X138" s="14"/>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2:51" ht="15.75" thickBot="1" x14ac:dyDescent="0.3">
      <c r="B139" s="1"/>
      <c r="C139" s="1"/>
      <c r="D139" s="1"/>
      <c r="E139" s="1"/>
      <c r="F139" s="1"/>
      <c r="G139" s="1"/>
      <c r="H139" s="1"/>
      <c r="I139" s="1"/>
      <c r="J139" s="1"/>
      <c r="K139" s="1"/>
      <c r="L139" s="1"/>
      <c r="M139" s="1"/>
      <c r="N139" s="14"/>
      <c r="O139" s="14"/>
      <c r="P139" s="14"/>
      <c r="Q139" s="14"/>
      <c r="R139" s="1"/>
      <c r="S139" s="1"/>
      <c r="T139" s="1"/>
      <c r="U139" s="1"/>
      <c r="V139" s="1"/>
      <c r="W139" s="1"/>
      <c r="X139" s="14"/>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2:51" ht="15.75" thickBot="1" x14ac:dyDescent="0.3">
      <c r="B140" s="1"/>
      <c r="C140" s="1"/>
      <c r="D140" s="1"/>
      <c r="E140" s="1"/>
      <c r="F140" s="1"/>
      <c r="G140" s="1"/>
      <c r="H140" s="1"/>
      <c r="I140" s="1"/>
      <c r="J140" s="1"/>
      <c r="K140" s="1"/>
      <c r="L140" s="1"/>
      <c r="M140" s="1"/>
      <c r="N140" s="14"/>
      <c r="O140" s="14"/>
      <c r="P140" s="14"/>
      <c r="Q140" s="14"/>
      <c r="R140" s="1"/>
      <c r="S140" s="1"/>
      <c r="T140" s="1"/>
      <c r="U140" s="1"/>
      <c r="V140" s="1"/>
      <c r="W140" s="1"/>
      <c r="X140" s="14"/>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2:51" ht="15.75" thickBot="1" x14ac:dyDescent="0.3">
      <c r="B141" s="1"/>
      <c r="C141" s="1"/>
      <c r="D141" s="1"/>
      <c r="E141" s="1"/>
      <c r="F141" s="1"/>
      <c r="G141" s="1"/>
      <c r="H141" s="1"/>
      <c r="I141" s="1"/>
      <c r="J141" s="1"/>
      <c r="K141" s="1"/>
      <c r="L141" s="1"/>
      <c r="M141" s="1"/>
      <c r="N141" s="14"/>
      <c r="O141" s="14"/>
      <c r="P141" s="14"/>
      <c r="Q141" s="14"/>
      <c r="R141" s="1"/>
      <c r="S141" s="1"/>
      <c r="T141" s="1"/>
      <c r="U141" s="1"/>
      <c r="V141" s="1"/>
      <c r="W141" s="1"/>
      <c r="X141" s="14"/>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2:51" ht="15.75" thickBot="1" x14ac:dyDescent="0.3">
      <c r="B142" s="1"/>
      <c r="C142" s="1"/>
      <c r="D142" s="1"/>
      <c r="E142" s="1"/>
      <c r="F142" s="1"/>
      <c r="G142" s="1"/>
      <c r="H142" s="1"/>
      <c r="I142" s="1"/>
      <c r="J142" s="1"/>
      <c r="K142" s="1"/>
      <c r="L142" s="1"/>
      <c r="M142" s="1"/>
      <c r="N142" s="14"/>
      <c r="O142" s="14"/>
      <c r="P142" s="14"/>
      <c r="Q142" s="14"/>
      <c r="R142" s="1"/>
      <c r="S142" s="1"/>
      <c r="T142" s="1"/>
      <c r="U142" s="1"/>
      <c r="V142" s="1"/>
      <c r="W142" s="1"/>
      <c r="X142" s="14"/>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2:51" ht="15.75" thickBot="1" x14ac:dyDescent="0.3">
      <c r="B143" s="1"/>
      <c r="C143" s="1"/>
      <c r="D143" s="1"/>
      <c r="E143" s="1"/>
      <c r="F143" s="1"/>
      <c r="G143" s="1"/>
      <c r="H143" s="1"/>
      <c r="I143" s="1"/>
      <c r="J143" s="1"/>
      <c r="K143" s="1"/>
      <c r="L143" s="1"/>
      <c r="M143" s="1"/>
      <c r="N143" s="14"/>
      <c r="O143" s="14"/>
      <c r="P143" s="14"/>
      <c r="Q143" s="14"/>
      <c r="R143" s="1"/>
      <c r="S143" s="1"/>
      <c r="T143" s="1"/>
      <c r="U143" s="1"/>
      <c r="V143" s="1"/>
      <c r="W143" s="1"/>
      <c r="X143" s="14"/>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2:51" ht="15.75" thickBot="1" x14ac:dyDescent="0.3">
      <c r="B144" s="1"/>
      <c r="C144" s="1"/>
      <c r="D144" s="1"/>
      <c r="E144" s="1"/>
      <c r="F144" s="1"/>
      <c r="G144" s="1"/>
      <c r="H144" s="1"/>
      <c r="I144" s="1"/>
      <c r="J144" s="1"/>
      <c r="K144" s="1"/>
      <c r="L144" s="1"/>
      <c r="M144" s="1"/>
      <c r="N144" s="14"/>
      <c r="O144" s="14"/>
      <c r="P144" s="14"/>
      <c r="Q144" s="14"/>
      <c r="R144" s="1"/>
      <c r="S144" s="1"/>
      <c r="T144" s="1"/>
      <c r="U144" s="1"/>
      <c r="V144" s="1"/>
      <c r="W144" s="1"/>
      <c r="X144" s="14"/>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2:51" ht="15.75" thickBot="1" x14ac:dyDescent="0.3">
      <c r="B145" s="1"/>
      <c r="C145" s="1"/>
      <c r="D145" s="1"/>
      <c r="E145" s="1"/>
      <c r="F145" s="1"/>
      <c r="G145" s="1"/>
      <c r="H145" s="1"/>
      <c r="I145" s="1"/>
      <c r="J145" s="1"/>
      <c r="K145" s="1"/>
      <c r="L145" s="1"/>
      <c r="M145" s="1"/>
      <c r="N145" s="14"/>
      <c r="O145" s="14"/>
      <c r="P145" s="14"/>
      <c r="Q145" s="14"/>
      <c r="R145" s="1"/>
      <c r="S145" s="1"/>
      <c r="T145" s="1"/>
      <c r="U145" s="1"/>
      <c r="V145" s="1"/>
      <c r="W145" s="1"/>
      <c r="X145" s="14"/>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2:51" ht="15.75" thickBot="1" x14ac:dyDescent="0.3">
      <c r="B146" s="1"/>
      <c r="C146" s="1"/>
      <c r="D146" s="1"/>
      <c r="E146" s="1"/>
      <c r="F146" s="1"/>
      <c r="G146" s="1"/>
      <c r="H146" s="1"/>
      <c r="I146" s="1"/>
      <c r="J146" s="1"/>
      <c r="K146" s="1"/>
      <c r="L146" s="1"/>
      <c r="M146" s="1"/>
      <c r="N146" s="14"/>
      <c r="O146" s="14"/>
      <c r="P146" s="14"/>
      <c r="Q146" s="14"/>
      <c r="R146" s="1"/>
      <c r="S146" s="1"/>
      <c r="T146" s="1"/>
      <c r="U146" s="1"/>
      <c r="V146" s="1"/>
      <c r="W146" s="1"/>
      <c r="X146" s="14"/>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2:51" ht="15.75" thickBot="1" x14ac:dyDescent="0.3">
      <c r="B147" s="1"/>
      <c r="C147" s="1"/>
      <c r="D147" s="1"/>
      <c r="E147" s="1"/>
      <c r="F147" s="1"/>
      <c r="G147" s="1"/>
      <c r="H147" s="1"/>
      <c r="I147" s="1"/>
      <c r="J147" s="1"/>
      <c r="K147" s="1"/>
      <c r="L147" s="1"/>
      <c r="M147" s="1"/>
      <c r="N147" s="14"/>
      <c r="O147" s="14"/>
      <c r="P147" s="14"/>
      <c r="Q147" s="14"/>
      <c r="R147" s="1"/>
      <c r="S147" s="1"/>
      <c r="T147" s="1"/>
      <c r="U147" s="1"/>
      <c r="V147" s="1"/>
      <c r="W147" s="1"/>
      <c r="X147" s="14"/>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2:51" ht="15.75" thickBot="1" x14ac:dyDescent="0.3">
      <c r="B148" s="1"/>
      <c r="C148" s="1"/>
      <c r="D148" s="1"/>
      <c r="E148" s="1"/>
      <c r="F148" s="1"/>
      <c r="G148" s="1"/>
      <c r="H148" s="1"/>
      <c r="I148" s="1"/>
      <c r="J148" s="1"/>
      <c r="K148" s="1"/>
      <c r="L148" s="1"/>
      <c r="M148" s="1"/>
      <c r="N148" s="14"/>
      <c r="O148" s="14"/>
      <c r="P148" s="14"/>
      <c r="Q148" s="14"/>
      <c r="R148" s="1"/>
      <c r="S148" s="1"/>
      <c r="T148" s="1"/>
      <c r="U148" s="1"/>
      <c r="V148" s="1"/>
      <c r="W148" s="1"/>
      <c r="X148" s="14"/>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2:51" ht="15.75" thickBot="1" x14ac:dyDescent="0.3">
      <c r="B149" s="1"/>
      <c r="C149" s="1"/>
      <c r="D149" s="1"/>
      <c r="E149" s="1"/>
      <c r="F149" s="1"/>
      <c r="G149" s="1"/>
      <c r="H149" s="1"/>
      <c r="I149" s="1"/>
      <c r="J149" s="1"/>
      <c r="K149" s="1"/>
      <c r="L149" s="1"/>
      <c r="M149" s="1"/>
      <c r="N149" s="14"/>
      <c r="O149" s="14"/>
      <c r="P149" s="14"/>
      <c r="Q149" s="14"/>
      <c r="R149" s="1"/>
      <c r="S149" s="1"/>
      <c r="T149" s="1"/>
      <c r="U149" s="1"/>
      <c r="V149" s="1"/>
      <c r="W149" s="1"/>
      <c r="X149" s="14"/>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2:51" ht="15.75" thickBot="1" x14ac:dyDescent="0.3">
      <c r="B150" s="1"/>
      <c r="C150" s="1"/>
      <c r="D150" s="1"/>
      <c r="E150" s="1"/>
      <c r="F150" s="1"/>
      <c r="G150" s="1"/>
      <c r="H150" s="1"/>
      <c r="I150" s="1"/>
      <c r="J150" s="1"/>
      <c r="K150" s="1"/>
      <c r="L150" s="1"/>
      <c r="M150" s="1"/>
      <c r="N150" s="14"/>
      <c r="O150" s="14"/>
      <c r="P150" s="14"/>
      <c r="Q150" s="14"/>
      <c r="R150" s="1"/>
      <c r="S150" s="1"/>
      <c r="T150" s="1"/>
      <c r="U150" s="1"/>
      <c r="V150" s="1"/>
      <c r="W150" s="1"/>
      <c r="X150" s="14"/>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2:51" ht="15.75" thickBot="1" x14ac:dyDescent="0.3">
      <c r="B151" s="1"/>
      <c r="C151" s="1"/>
      <c r="D151" s="1"/>
      <c r="E151" s="1"/>
      <c r="F151" s="1"/>
      <c r="G151" s="1"/>
      <c r="H151" s="1"/>
      <c r="I151" s="1"/>
      <c r="J151" s="1"/>
      <c r="K151" s="1"/>
      <c r="L151" s="1"/>
      <c r="M151" s="1"/>
      <c r="N151" s="14"/>
      <c r="O151" s="14"/>
      <c r="P151" s="14"/>
      <c r="Q151" s="14"/>
      <c r="R151" s="1"/>
      <c r="S151" s="1"/>
      <c r="T151" s="1"/>
      <c r="U151" s="1"/>
      <c r="V151" s="1"/>
      <c r="W151" s="1"/>
      <c r="X151" s="14"/>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2:51" ht="15.75" thickBot="1" x14ac:dyDescent="0.3">
      <c r="B152" s="1"/>
      <c r="C152" s="1"/>
      <c r="D152" s="1"/>
      <c r="E152" s="1"/>
      <c r="F152" s="1"/>
      <c r="G152" s="1"/>
      <c r="H152" s="1"/>
      <c r="I152" s="1"/>
      <c r="J152" s="1"/>
      <c r="K152" s="1"/>
      <c r="L152" s="1"/>
      <c r="M152" s="1"/>
      <c r="N152" s="14"/>
      <c r="O152" s="14"/>
      <c r="P152" s="14"/>
      <c r="Q152" s="14"/>
      <c r="R152" s="1"/>
      <c r="S152" s="1"/>
      <c r="T152" s="1"/>
      <c r="U152" s="1"/>
      <c r="V152" s="1"/>
      <c r="W152" s="1"/>
      <c r="X152" s="14"/>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2:51" ht="15.75" thickBot="1" x14ac:dyDescent="0.3">
      <c r="B153" s="1"/>
      <c r="C153" s="1"/>
      <c r="D153" s="1"/>
      <c r="E153" s="1"/>
      <c r="F153" s="1"/>
      <c r="G153" s="1"/>
      <c r="H153" s="1"/>
      <c r="I153" s="1"/>
      <c r="J153" s="1"/>
      <c r="K153" s="1"/>
      <c r="L153" s="1"/>
      <c r="M153" s="1"/>
      <c r="N153" s="14"/>
      <c r="O153" s="14"/>
      <c r="P153" s="14"/>
      <c r="Q153" s="14"/>
      <c r="R153" s="1"/>
      <c r="S153" s="1"/>
      <c r="T153" s="1"/>
      <c r="U153" s="1"/>
      <c r="V153" s="1"/>
      <c r="W153" s="1"/>
      <c r="X153" s="14"/>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2:51" ht="15.75" thickBot="1" x14ac:dyDescent="0.3">
      <c r="B154" s="1"/>
      <c r="C154" s="1"/>
      <c r="D154" s="1"/>
      <c r="E154" s="1"/>
      <c r="F154" s="1"/>
      <c r="G154" s="1"/>
      <c r="H154" s="1"/>
      <c r="I154" s="1"/>
      <c r="J154" s="1"/>
      <c r="K154" s="1"/>
      <c r="L154" s="1"/>
      <c r="M154" s="1"/>
      <c r="N154" s="14"/>
      <c r="O154" s="14"/>
      <c r="P154" s="14"/>
      <c r="Q154" s="14"/>
      <c r="R154" s="1"/>
      <c r="S154" s="1"/>
      <c r="T154" s="1"/>
      <c r="U154" s="1"/>
      <c r="V154" s="1"/>
      <c r="W154" s="1"/>
      <c r="X154" s="14"/>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2:51" ht="15.75" thickBot="1" x14ac:dyDescent="0.3">
      <c r="B155" s="1"/>
      <c r="C155" s="1"/>
      <c r="D155" s="1"/>
      <c r="E155" s="1"/>
      <c r="F155" s="1"/>
      <c r="G155" s="1"/>
      <c r="H155" s="1"/>
      <c r="I155" s="1"/>
      <c r="J155" s="1"/>
      <c r="K155" s="1"/>
      <c r="L155" s="1"/>
      <c r="M155" s="1"/>
      <c r="N155" s="14"/>
      <c r="O155" s="14"/>
      <c r="P155" s="14"/>
      <c r="Q155" s="14"/>
      <c r="R155" s="1"/>
      <c r="S155" s="1"/>
      <c r="T155" s="1"/>
      <c r="U155" s="1"/>
      <c r="V155" s="1"/>
      <c r="W155" s="1"/>
      <c r="X155" s="14"/>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2:51" ht="15.75" thickBot="1" x14ac:dyDescent="0.3">
      <c r="B156" s="1"/>
      <c r="C156" s="1"/>
      <c r="D156" s="1"/>
      <c r="E156" s="1"/>
      <c r="F156" s="1"/>
      <c r="G156" s="1"/>
      <c r="H156" s="1"/>
      <c r="I156" s="1"/>
      <c r="J156" s="1"/>
      <c r="K156" s="1"/>
      <c r="L156" s="1"/>
      <c r="M156" s="1"/>
      <c r="N156" s="14"/>
      <c r="O156" s="14"/>
      <c r="P156" s="14"/>
      <c r="Q156" s="14"/>
      <c r="R156" s="1"/>
      <c r="S156" s="1"/>
      <c r="T156" s="1"/>
      <c r="U156" s="1"/>
      <c r="V156" s="1"/>
      <c r="W156" s="1"/>
      <c r="X156" s="14"/>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2:51" ht="15.75" thickBot="1" x14ac:dyDescent="0.3">
      <c r="B157" s="1"/>
      <c r="C157" s="1"/>
      <c r="D157" s="1"/>
      <c r="E157" s="1"/>
      <c r="F157" s="1"/>
      <c r="G157" s="1"/>
      <c r="H157" s="1"/>
      <c r="I157" s="1"/>
      <c r="J157" s="1"/>
      <c r="K157" s="1"/>
      <c r="L157" s="1"/>
      <c r="M157" s="1"/>
      <c r="N157" s="14"/>
      <c r="O157" s="14"/>
      <c r="P157" s="14"/>
      <c r="Q157" s="14"/>
      <c r="R157" s="1"/>
      <c r="S157" s="1"/>
      <c r="T157" s="1"/>
      <c r="U157" s="1"/>
      <c r="V157" s="1"/>
      <c r="W157" s="1"/>
      <c r="X157" s="14"/>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2:51" ht="15.75" thickBot="1" x14ac:dyDescent="0.3">
      <c r="B158" s="1"/>
      <c r="C158" s="1"/>
      <c r="D158" s="1"/>
      <c r="E158" s="1"/>
      <c r="F158" s="1"/>
      <c r="G158" s="1"/>
      <c r="H158" s="1"/>
      <c r="I158" s="1"/>
      <c r="J158" s="1"/>
      <c r="K158" s="1"/>
      <c r="L158" s="1"/>
      <c r="M158" s="1"/>
      <c r="N158" s="14"/>
      <c r="O158" s="14"/>
      <c r="P158" s="14"/>
      <c r="Q158" s="14"/>
      <c r="R158" s="1"/>
      <c r="S158" s="1"/>
      <c r="T158" s="1"/>
      <c r="U158" s="1"/>
      <c r="V158" s="1"/>
      <c r="W158" s="1"/>
      <c r="X158" s="14"/>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2:51" ht="15.75" thickBot="1" x14ac:dyDescent="0.3">
      <c r="B159" s="1"/>
      <c r="C159" s="1"/>
      <c r="D159" s="1"/>
      <c r="E159" s="1"/>
      <c r="F159" s="1"/>
      <c r="G159" s="1"/>
      <c r="H159" s="1"/>
      <c r="I159" s="1"/>
      <c r="J159" s="1"/>
      <c r="K159" s="1"/>
      <c r="L159" s="1"/>
      <c r="M159" s="1"/>
      <c r="N159" s="14"/>
      <c r="O159" s="14"/>
      <c r="P159" s="14"/>
      <c r="Q159" s="14"/>
      <c r="R159" s="1"/>
      <c r="S159" s="1"/>
      <c r="T159" s="1"/>
      <c r="U159" s="1"/>
      <c r="V159" s="1"/>
      <c r="W159" s="1"/>
      <c r="X159" s="14"/>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2:51" ht="15.75" thickBot="1" x14ac:dyDescent="0.3">
      <c r="B160" s="1"/>
      <c r="C160" s="1"/>
      <c r="D160" s="1"/>
      <c r="E160" s="1"/>
      <c r="F160" s="1"/>
      <c r="G160" s="1"/>
      <c r="H160" s="1"/>
      <c r="I160" s="1"/>
      <c r="J160" s="1"/>
      <c r="K160" s="1"/>
      <c r="L160" s="1"/>
      <c r="M160" s="1"/>
      <c r="N160" s="14"/>
      <c r="O160" s="14"/>
      <c r="P160" s="14"/>
      <c r="Q160" s="14"/>
      <c r="R160" s="1"/>
      <c r="S160" s="1"/>
      <c r="T160" s="1"/>
      <c r="U160" s="1"/>
      <c r="V160" s="1"/>
      <c r="W160" s="1"/>
      <c r="X160" s="14"/>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2:51" ht="15.75" thickBot="1" x14ac:dyDescent="0.3">
      <c r="B161" s="1"/>
      <c r="C161" s="1"/>
      <c r="D161" s="1"/>
      <c r="E161" s="1"/>
      <c r="F161" s="1"/>
      <c r="G161" s="1"/>
      <c r="H161" s="1"/>
      <c r="I161" s="1"/>
      <c r="J161" s="1"/>
      <c r="K161" s="1"/>
      <c r="L161" s="1"/>
      <c r="M161" s="1"/>
      <c r="N161" s="14"/>
      <c r="O161" s="14"/>
      <c r="P161" s="14"/>
      <c r="Q161" s="14"/>
      <c r="R161" s="1"/>
      <c r="S161" s="1"/>
      <c r="T161" s="1"/>
      <c r="U161" s="1"/>
      <c r="V161" s="1"/>
      <c r="W161" s="1"/>
      <c r="X161" s="14"/>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2:51" ht="15.75" thickBot="1" x14ac:dyDescent="0.3">
      <c r="B162" s="1"/>
      <c r="C162" s="1"/>
      <c r="D162" s="1"/>
      <c r="E162" s="1"/>
      <c r="F162" s="1"/>
      <c r="G162" s="1"/>
      <c r="H162" s="1"/>
      <c r="I162" s="1"/>
      <c r="J162" s="1"/>
      <c r="K162" s="1"/>
      <c r="L162" s="1"/>
      <c r="M162" s="1"/>
      <c r="N162" s="14"/>
      <c r="O162" s="14"/>
      <c r="P162" s="14"/>
      <c r="Q162" s="14"/>
      <c r="R162" s="1"/>
      <c r="S162" s="1"/>
      <c r="T162" s="1"/>
      <c r="U162" s="1"/>
      <c r="V162" s="1"/>
      <c r="W162" s="1"/>
      <c r="X162" s="14"/>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2:51" ht="15.75" thickBot="1" x14ac:dyDescent="0.3">
      <c r="B163" s="1"/>
      <c r="C163" s="1"/>
      <c r="D163" s="1"/>
      <c r="E163" s="1"/>
      <c r="F163" s="1"/>
      <c r="G163" s="1"/>
      <c r="H163" s="1"/>
      <c r="I163" s="1"/>
      <c r="J163" s="1"/>
      <c r="K163" s="1"/>
      <c r="L163" s="1"/>
      <c r="M163" s="1"/>
      <c r="N163" s="14"/>
      <c r="O163" s="14"/>
      <c r="P163" s="14"/>
      <c r="Q163" s="14"/>
      <c r="R163" s="1"/>
      <c r="S163" s="1"/>
      <c r="T163" s="1"/>
      <c r="U163" s="1"/>
      <c r="V163" s="1"/>
      <c r="W163" s="1"/>
      <c r="X163" s="14"/>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2:51" ht="15.75" thickBot="1" x14ac:dyDescent="0.3">
      <c r="B164" s="1"/>
      <c r="C164" s="1"/>
      <c r="D164" s="1"/>
      <c r="E164" s="1"/>
      <c r="F164" s="1"/>
      <c r="G164" s="1"/>
      <c r="H164" s="1"/>
      <c r="I164" s="1"/>
      <c r="J164" s="1"/>
      <c r="K164" s="1"/>
      <c r="L164" s="1"/>
      <c r="M164" s="1"/>
      <c r="N164" s="14"/>
      <c r="O164" s="14"/>
      <c r="P164" s="14"/>
      <c r="Q164" s="14"/>
      <c r="R164" s="1"/>
      <c r="S164" s="1"/>
      <c r="T164" s="1"/>
      <c r="U164" s="1"/>
      <c r="V164" s="1"/>
      <c r="W164" s="1"/>
      <c r="X164" s="14"/>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2:51" ht="15.75" thickBot="1" x14ac:dyDescent="0.3">
      <c r="B165" s="1"/>
      <c r="C165" s="1"/>
      <c r="D165" s="1"/>
      <c r="E165" s="1"/>
      <c r="F165" s="1"/>
      <c r="G165" s="1"/>
      <c r="H165" s="1"/>
      <c r="I165" s="1"/>
      <c r="J165" s="1"/>
      <c r="K165" s="1"/>
      <c r="L165" s="1"/>
      <c r="M165" s="1"/>
      <c r="N165" s="14"/>
      <c r="O165" s="14"/>
      <c r="P165" s="14"/>
      <c r="Q165" s="14"/>
      <c r="R165" s="1"/>
      <c r="S165" s="1"/>
      <c r="T165" s="1"/>
      <c r="U165" s="1"/>
      <c r="V165" s="1"/>
      <c r="W165" s="1"/>
      <c r="X165" s="14"/>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sheetData>
  <sortState ref="A2:AZ165">
    <sortCondition ref="N2:N165"/>
    <sortCondition ref="O2:O165"/>
    <sortCondition ref="P2:P165"/>
    <sortCondition ref="Q2:Q16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4"/>
  <sheetViews>
    <sheetView topLeftCell="G54" workbookViewId="0">
      <selection sqref="A1:XFD1048576"/>
    </sheetView>
  </sheetViews>
  <sheetFormatPr defaultColWidth="6.140625" defaultRowHeight="15" x14ac:dyDescent="0.25"/>
  <cols>
    <col min="1" max="16384" width="6.140625" style="5"/>
  </cols>
  <sheetData>
    <row r="1" spans="1:50" ht="409.6" thickBo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2018</v>
      </c>
      <c r="R1" s="4" t="s">
        <v>2019</v>
      </c>
      <c r="S1" s="4" t="s">
        <v>2020</v>
      </c>
      <c r="T1" s="4" t="s">
        <v>2021</v>
      </c>
      <c r="U1" s="4" t="s">
        <v>2022</v>
      </c>
      <c r="V1" s="4" t="s">
        <v>2023</v>
      </c>
      <c r="W1" s="4" t="s">
        <v>22</v>
      </c>
      <c r="X1" s="4" t="s">
        <v>2024</v>
      </c>
      <c r="Y1" s="4" t="s">
        <v>2025</v>
      </c>
      <c r="Z1" s="4" t="s">
        <v>2026</v>
      </c>
      <c r="AA1" s="4" t="s">
        <v>2027</v>
      </c>
      <c r="AB1" s="4" t="s">
        <v>2028</v>
      </c>
      <c r="AC1" s="4" t="s">
        <v>2029</v>
      </c>
      <c r="AD1" s="4" t="s">
        <v>22</v>
      </c>
      <c r="AE1" s="4" t="s">
        <v>2030</v>
      </c>
      <c r="AF1" s="4" t="s">
        <v>2031</v>
      </c>
      <c r="AG1" s="4" t="s">
        <v>2032</v>
      </c>
      <c r="AH1" s="4" t="s">
        <v>2033</v>
      </c>
      <c r="AI1" s="4" t="s">
        <v>2034</v>
      </c>
      <c r="AJ1" s="4" t="s">
        <v>2035</v>
      </c>
      <c r="AK1" s="4" t="s">
        <v>35</v>
      </c>
      <c r="AL1" s="4" t="s">
        <v>36</v>
      </c>
      <c r="AM1" s="4" t="s">
        <v>37</v>
      </c>
      <c r="AN1" s="4" t="s">
        <v>36</v>
      </c>
      <c r="AO1" s="4" t="s">
        <v>38</v>
      </c>
      <c r="AP1" s="4" t="s">
        <v>36</v>
      </c>
      <c r="AQ1" s="4" t="s">
        <v>39</v>
      </c>
      <c r="AR1" s="4" t="s">
        <v>36</v>
      </c>
      <c r="AS1" s="4"/>
      <c r="AT1" s="4"/>
      <c r="AU1" s="4"/>
      <c r="AV1" s="4"/>
      <c r="AW1" s="4"/>
      <c r="AX1" s="4"/>
    </row>
    <row r="2" spans="1:50" ht="409.6" thickBot="1" x14ac:dyDescent="0.3">
      <c r="A2" s="4" t="s">
        <v>471</v>
      </c>
      <c r="B2" s="4" t="s">
        <v>69</v>
      </c>
      <c r="C2" s="4" t="s">
        <v>152</v>
      </c>
      <c r="D2" s="4" t="s">
        <v>43</v>
      </c>
      <c r="E2" s="4" t="s">
        <v>219</v>
      </c>
      <c r="F2" s="4" t="s">
        <v>72</v>
      </c>
      <c r="G2" s="4" t="s">
        <v>46</v>
      </c>
      <c r="H2" s="4" t="s">
        <v>375</v>
      </c>
      <c r="I2" s="4" t="s">
        <v>292</v>
      </c>
      <c r="J2" s="4" t="s">
        <v>94</v>
      </c>
      <c r="K2" s="4" t="s">
        <v>50</v>
      </c>
      <c r="L2" s="4" t="s">
        <v>51</v>
      </c>
      <c r="M2" s="4" t="s">
        <v>2036</v>
      </c>
      <c r="N2" s="4" t="s">
        <v>2037</v>
      </c>
      <c r="O2" s="4" t="s">
        <v>2038</v>
      </c>
      <c r="P2" s="4" t="s">
        <v>2039</v>
      </c>
      <c r="Q2" s="4" t="s">
        <v>56</v>
      </c>
      <c r="R2" s="4" t="s">
        <v>58</v>
      </c>
      <c r="S2" s="4" t="s">
        <v>56</v>
      </c>
      <c r="T2" s="4" t="s">
        <v>56</v>
      </c>
      <c r="U2" s="4" t="s">
        <v>57</v>
      </c>
      <c r="V2" s="4" t="s">
        <v>56</v>
      </c>
      <c r="W2" s="4" t="s">
        <v>2040</v>
      </c>
      <c r="X2" s="4" t="s">
        <v>56</v>
      </c>
      <c r="Y2" s="4" t="s">
        <v>56</v>
      </c>
      <c r="Z2" s="4" t="s">
        <v>56</v>
      </c>
      <c r="AA2" s="4" t="s">
        <v>56</v>
      </c>
      <c r="AB2" s="4" t="s">
        <v>57</v>
      </c>
      <c r="AC2" s="4" t="s">
        <v>56</v>
      </c>
      <c r="AD2" s="4" t="s">
        <v>2041</v>
      </c>
      <c r="AE2" s="4" t="s">
        <v>83</v>
      </c>
      <c r="AF2" s="4" t="s">
        <v>82</v>
      </c>
      <c r="AG2" s="4" t="s">
        <v>83</v>
      </c>
      <c r="AH2" s="4" t="s">
        <v>83</v>
      </c>
      <c r="AI2" s="4" t="s">
        <v>2042</v>
      </c>
      <c r="AJ2" s="4" t="s">
        <v>2043</v>
      </c>
      <c r="AK2" s="4">
        <v>10</v>
      </c>
      <c r="AL2" s="4" t="s">
        <v>2044</v>
      </c>
      <c r="AM2" s="4">
        <v>8</v>
      </c>
      <c r="AN2" s="4" t="s">
        <v>2045</v>
      </c>
      <c r="AO2" s="4">
        <v>5</v>
      </c>
      <c r="AP2" s="4" t="s">
        <v>2046</v>
      </c>
      <c r="AQ2" s="4">
        <v>10</v>
      </c>
      <c r="AR2" s="4" t="s">
        <v>2047</v>
      </c>
      <c r="AS2" s="4"/>
      <c r="AT2" s="4"/>
      <c r="AU2" s="4"/>
      <c r="AV2" s="4"/>
      <c r="AW2" s="4"/>
      <c r="AX2" s="4"/>
    </row>
    <row r="3" spans="1:50" ht="150.75" thickBot="1" x14ac:dyDescent="0.3">
      <c r="A3" s="4" t="s">
        <v>2048</v>
      </c>
      <c r="B3" s="4" t="s">
        <v>69</v>
      </c>
      <c r="C3" s="4" t="s">
        <v>2049</v>
      </c>
      <c r="D3" s="4" t="s">
        <v>43</v>
      </c>
      <c r="E3" s="4" t="s">
        <v>44</v>
      </c>
      <c r="F3" s="4" t="s">
        <v>72</v>
      </c>
      <c r="G3" s="4" t="s">
        <v>46</v>
      </c>
      <c r="H3" s="4" t="s">
        <v>46</v>
      </c>
      <c r="I3" s="4" t="s">
        <v>191</v>
      </c>
      <c r="J3" s="4" t="s">
        <v>49</v>
      </c>
      <c r="K3" s="4" t="s">
        <v>75</v>
      </c>
      <c r="L3" s="4" t="s">
        <v>112</v>
      </c>
      <c r="M3" s="4" t="s">
        <v>2050</v>
      </c>
      <c r="N3" s="4" t="s">
        <v>2051</v>
      </c>
      <c r="O3" s="4" t="s">
        <v>2052</v>
      </c>
      <c r="P3" s="4" t="s">
        <v>2053</v>
      </c>
      <c r="Q3" s="4" t="s">
        <v>57</v>
      </c>
      <c r="R3" s="4" t="s">
        <v>56</v>
      </c>
      <c r="S3" s="4" t="s">
        <v>56</v>
      </c>
      <c r="T3" s="4" t="s">
        <v>56</v>
      </c>
      <c r="U3" s="4" t="s">
        <v>56</v>
      </c>
      <c r="V3" s="4" t="s">
        <v>56</v>
      </c>
      <c r="W3" s="4" t="s">
        <v>2054</v>
      </c>
      <c r="X3" s="4" t="s">
        <v>56</v>
      </c>
      <c r="Y3" s="4" t="s">
        <v>56</v>
      </c>
      <c r="Z3" s="4" t="s">
        <v>57</v>
      </c>
      <c r="AA3" s="4" t="s">
        <v>56</v>
      </c>
      <c r="AB3" s="4" t="s">
        <v>56</v>
      </c>
      <c r="AC3" s="4" t="s">
        <v>57</v>
      </c>
      <c r="AD3" s="4" t="s">
        <v>2055</v>
      </c>
      <c r="AE3" s="4" t="s">
        <v>57</v>
      </c>
      <c r="AF3" s="4" t="s">
        <v>82</v>
      </c>
      <c r="AG3" s="4" t="s">
        <v>61</v>
      </c>
      <c r="AH3" s="4" t="s">
        <v>61</v>
      </c>
      <c r="AI3" s="4" t="s">
        <v>2056</v>
      </c>
      <c r="AJ3" s="4" t="s">
        <v>2057</v>
      </c>
      <c r="AK3" s="4">
        <v>15</v>
      </c>
      <c r="AL3" s="4" t="s">
        <v>2058</v>
      </c>
      <c r="AM3" s="4">
        <v>16</v>
      </c>
      <c r="AN3" s="4" t="s">
        <v>2059</v>
      </c>
      <c r="AO3" s="4">
        <v>8</v>
      </c>
      <c r="AP3" s="4" t="s">
        <v>2059</v>
      </c>
      <c r="AQ3" s="4">
        <v>18</v>
      </c>
      <c r="AR3" s="4" t="s">
        <v>2059</v>
      </c>
      <c r="AS3" s="4"/>
      <c r="AT3" s="4"/>
      <c r="AU3" s="4"/>
      <c r="AV3" s="4"/>
      <c r="AW3" s="4"/>
      <c r="AX3" s="4"/>
    </row>
    <row r="4" spans="1:50" ht="409.6" thickBot="1" x14ac:dyDescent="0.3">
      <c r="A4" s="4" t="s">
        <v>2060</v>
      </c>
      <c r="B4" s="4" t="s">
        <v>69</v>
      </c>
      <c r="C4" s="4" t="s">
        <v>2061</v>
      </c>
      <c r="D4" s="4" t="s">
        <v>43</v>
      </c>
      <c r="E4" s="4" t="s">
        <v>219</v>
      </c>
      <c r="F4" s="4" t="s">
        <v>72</v>
      </c>
      <c r="G4" s="4" t="s">
        <v>46</v>
      </c>
      <c r="H4" s="4" t="s">
        <v>375</v>
      </c>
      <c r="I4" s="4" t="s">
        <v>292</v>
      </c>
      <c r="J4" s="4" t="s">
        <v>204</v>
      </c>
      <c r="K4" s="4" t="s">
        <v>50</v>
      </c>
      <c r="L4" s="4" t="s">
        <v>180</v>
      </c>
      <c r="M4" s="4" t="s">
        <v>2062</v>
      </c>
      <c r="N4" s="4" t="s">
        <v>2063</v>
      </c>
      <c r="O4" s="4" t="s">
        <v>2064</v>
      </c>
      <c r="P4" s="4" t="s">
        <v>2065</v>
      </c>
      <c r="Q4" s="4" t="s">
        <v>56</v>
      </c>
      <c r="R4" s="4" t="s">
        <v>56</v>
      </c>
      <c r="S4" s="4" t="s">
        <v>57</v>
      </c>
      <c r="T4" s="4" t="s">
        <v>58</v>
      </c>
      <c r="U4" s="4" t="s">
        <v>57</v>
      </c>
      <c r="V4" s="4" t="s">
        <v>56</v>
      </c>
      <c r="W4" s="4" t="s">
        <v>2066</v>
      </c>
      <c r="X4" s="4" t="s">
        <v>56</v>
      </c>
      <c r="Y4" s="4" t="s">
        <v>58</v>
      </c>
      <c r="Z4" s="4" t="s">
        <v>56</v>
      </c>
      <c r="AA4" s="4" t="s">
        <v>58</v>
      </c>
      <c r="AB4" s="4" t="s">
        <v>57</v>
      </c>
      <c r="AC4" s="4" t="s">
        <v>56</v>
      </c>
      <c r="AD4" s="4" t="s">
        <v>2067</v>
      </c>
      <c r="AE4" s="4" t="s">
        <v>82</v>
      </c>
      <c r="AF4" s="4" t="s">
        <v>83</v>
      </c>
      <c r="AG4" s="4" t="s">
        <v>83</v>
      </c>
      <c r="AH4" s="4" t="s">
        <v>82</v>
      </c>
      <c r="AI4" s="4" t="s">
        <v>2068</v>
      </c>
      <c r="AJ4" s="4" t="s">
        <v>2069</v>
      </c>
      <c r="AK4" s="4">
        <v>5</v>
      </c>
      <c r="AL4" s="4" t="s">
        <v>2070</v>
      </c>
      <c r="AM4" s="4">
        <v>6</v>
      </c>
      <c r="AN4" s="4" t="s">
        <v>2071</v>
      </c>
      <c r="AO4" s="4">
        <v>1</v>
      </c>
      <c r="AP4" s="4" t="s">
        <v>2072</v>
      </c>
      <c r="AQ4" s="4">
        <v>10</v>
      </c>
      <c r="AR4" s="4" t="s">
        <v>2073</v>
      </c>
      <c r="AS4" s="4"/>
      <c r="AT4" s="4"/>
      <c r="AU4" s="4"/>
      <c r="AV4" s="4"/>
      <c r="AW4" s="4"/>
      <c r="AX4" s="4"/>
    </row>
    <row r="5" spans="1:50" ht="409.6" thickBot="1" x14ac:dyDescent="0.3">
      <c r="A5" s="4" t="s">
        <v>232</v>
      </c>
      <c r="B5" s="4" t="s">
        <v>69</v>
      </c>
      <c r="C5" s="4" t="s">
        <v>152</v>
      </c>
      <c r="D5" s="4" t="s">
        <v>43</v>
      </c>
      <c r="E5" s="4" t="s">
        <v>44</v>
      </c>
      <c r="F5" s="4" t="s">
        <v>72</v>
      </c>
      <c r="G5" s="4" t="s">
        <v>46</v>
      </c>
      <c r="H5" s="4" t="s">
        <v>47</v>
      </c>
      <c r="I5" s="4" t="s">
        <v>48</v>
      </c>
      <c r="J5" s="4" t="s">
        <v>94</v>
      </c>
      <c r="K5" s="4" t="s">
        <v>75</v>
      </c>
      <c r="L5" s="4" t="s">
        <v>51</v>
      </c>
      <c r="M5" s="4" t="s">
        <v>2074</v>
      </c>
      <c r="N5" s="4" t="s">
        <v>2075</v>
      </c>
      <c r="O5" s="4" t="s">
        <v>2076</v>
      </c>
      <c r="P5" s="4" t="s">
        <v>2077</v>
      </c>
      <c r="Q5" s="4" t="s">
        <v>56</v>
      </c>
      <c r="R5" s="4" t="s">
        <v>58</v>
      </c>
      <c r="S5" s="4" t="s">
        <v>58</v>
      </c>
      <c r="T5" s="4" t="s">
        <v>56</v>
      </c>
      <c r="U5" s="4" t="s">
        <v>58</v>
      </c>
      <c r="V5" s="4" t="s">
        <v>58</v>
      </c>
      <c r="W5" s="4" t="s">
        <v>2078</v>
      </c>
      <c r="X5" s="4" t="s">
        <v>56</v>
      </c>
      <c r="Y5" s="4" t="s">
        <v>58</v>
      </c>
      <c r="Z5" s="4" t="s">
        <v>58</v>
      </c>
      <c r="AA5" s="4" t="s">
        <v>58</v>
      </c>
      <c r="AB5" s="4" t="s">
        <v>56</v>
      </c>
      <c r="AC5" s="4" t="s">
        <v>58</v>
      </c>
      <c r="AD5" s="4" t="s">
        <v>2079</v>
      </c>
      <c r="AE5" s="4" t="s">
        <v>82</v>
      </c>
      <c r="AF5" s="4" t="s">
        <v>83</v>
      </c>
      <c r="AG5" s="4" t="s">
        <v>83</v>
      </c>
      <c r="AH5" s="4" t="s">
        <v>82</v>
      </c>
      <c r="AI5" s="4" t="s">
        <v>2080</v>
      </c>
      <c r="AJ5" s="4" t="s">
        <v>2081</v>
      </c>
      <c r="AK5" s="4">
        <v>15</v>
      </c>
      <c r="AL5" s="4" t="s">
        <v>2082</v>
      </c>
      <c r="AM5" s="4">
        <v>20</v>
      </c>
      <c r="AN5" s="4" t="s">
        <v>2083</v>
      </c>
      <c r="AO5" s="4">
        <v>5</v>
      </c>
      <c r="AP5" s="4" t="s">
        <v>2084</v>
      </c>
      <c r="AQ5" s="4">
        <v>19</v>
      </c>
      <c r="AR5" s="4" t="s">
        <v>2085</v>
      </c>
      <c r="AS5" s="4"/>
      <c r="AT5" s="4"/>
      <c r="AU5" s="4"/>
      <c r="AV5" s="4"/>
      <c r="AW5" s="4"/>
      <c r="AX5" s="4"/>
    </row>
    <row r="6" spans="1:50" ht="225.75" thickBot="1" x14ac:dyDescent="0.3">
      <c r="A6" s="4" t="s">
        <v>2086</v>
      </c>
      <c r="B6" s="4" t="s">
        <v>69</v>
      </c>
      <c r="C6" s="4" t="s">
        <v>1679</v>
      </c>
      <c r="D6" s="4" t="s">
        <v>93</v>
      </c>
      <c r="E6" s="4" t="s">
        <v>291</v>
      </c>
      <c r="F6" s="4" t="s">
        <v>72</v>
      </c>
      <c r="G6" s="4" t="s">
        <v>46</v>
      </c>
      <c r="H6" s="4" t="s">
        <v>47</v>
      </c>
      <c r="I6" s="4" t="s">
        <v>292</v>
      </c>
      <c r="J6" s="4" t="s">
        <v>49</v>
      </c>
      <c r="K6" s="4" t="s">
        <v>50</v>
      </c>
      <c r="L6" s="4" t="s">
        <v>498</v>
      </c>
      <c r="M6" s="4" t="s">
        <v>2087</v>
      </c>
      <c r="N6" s="4" t="s">
        <v>2088</v>
      </c>
      <c r="O6" s="4" t="s">
        <v>2089</v>
      </c>
      <c r="P6" s="4" t="s">
        <v>2090</v>
      </c>
      <c r="Q6" s="4" t="s">
        <v>56</v>
      </c>
      <c r="R6" s="4" t="s">
        <v>58</v>
      </c>
      <c r="S6" s="4" t="s">
        <v>58</v>
      </c>
      <c r="T6" s="4" t="s">
        <v>56</v>
      </c>
      <c r="U6" s="4" t="s">
        <v>56</v>
      </c>
      <c r="V6" s="4" t="s">
        <v>58</v>
      </c>
      <c r="W6" s="4" t="s">
        <v>2091</v>
      </c>
      <c r="X6" s="4" t="s">
        <v>56</v>
      </c>
      <c r="Y6" s="4" t="s">
        <v>58</v>
      </c>
      <c r="Z6" s="4" t="s">
        <v>58</v>
      </c>
      <c r="AA6" s="4" t="s">
        <v>58</v>
      </c>
      <c r="AB6" s="4" t="s">
        <v>56</v>
      </c>
      <c r="AC6" s="4" t="s">
        <v>56</v>
      </c>
      <c r="AD6" s="4" t="s">
        <v>2092</v>
      </c>
      <c r="AE6" s="4" t="s">
        <v>83</v>
      </c>
      <c r="AF6" s="4" t="s">
        <v>82</v>
      </c>
      <c r="AG6" s="4" t="s">
        <v>83</v>
      </c>
      <c r="AH6" s="4" t="s">
        <v>83</v>
      </c>
      <c r="AI6" s="4" t="s">
        <v>2093</v>
      </c>
      <c r="AJ6" s="4" t="s">
        <v>2094</v>
      </c>
      <c r="AK6" s="4">
        <v>10</v>
      </c>
      <c r="AL6" s="4" t="s">
        <v>2095</v>
      </c>
      <c r="AM6" s="4">
        <v>15</v>
      </c>
      <c r="AN6" s="4" t="s">
        <v>2096</v>
      </c>
      <c r="AO6" s="4">
        <v>1</v>
      </c>
      <c r="AP6" s="4" t="s">
        <v>2097</v>
      </c>
      <c r="AQ6" s="4">
        <v>10</v>
      </c>
      <c r="AR6" s="4" t="s">
        <v>2098</v>
      </c>
      <c r="AS6" s="4"/>
      <c r="AT6" s="4"/>
      <c r="AU6" s="4"/>
      <c r="AV6" s="4"/>
      <c r="AW6" s="4"/>
      <c r="AX6" s="4"/>
    </row>
    <row r="7" spans="1:50" ht="409.6" thickBot="1" x14ac:dyDescent="0.3">
      <c r="A7" s="4" t="s">
        <v>2099</v>
      </c>
      <c r="B7" s="4" t="s">
        <v>69</v>
      </c>
      <c r="C7" s="4" t="s">
        <v>682</v>
      </c>
      <c r="D7" s="4" t="s">
        <v>630</v>
      </c>
      <c r="E7" s="4" t="s">
        <v>71</v>
      </c>
      <c r="F7" s="4" t="s">
        <v>72</v>
      </c>
      <c r="G7" s="4" t="s">
        <v>46</v>
      </c>
      <c r="H7" s="4" t="s">
        <v>47</v>
      </c>
      <c r="I7" s="4" t="s">
        <v>292</v>
      </c>
      <c r="J7" s="4" t="s">
        <v>74</v>
      </c>
      <c r="K7" s="4" t="s">
        <v>124</v>
      </c>
      <c r="L7" s="4" t="s">
        <v>51</v>
      </c>
      <c r="M7" s="4" t="s">
        <v>2100</v>
      </c>
      <c r="N7" s="4" t="s">
        <v>2101</v>
      </c>
      <c r="O7" s="4" t="s">
        <v>2102</v>
      </c>
      <c r="P7" s="4" t="s">
        <v>2103</v>
      </c>
      <c r="Q7" s="4" t="s">
        <v>56</v>
      </c>
      <c r="R7" s="4" t="s">
        <v>56</v>
      </c>
      <c r="S7" s="4" t="s">
        <v>56</v>
      </c>
      <c r="T7" s="4" t="s">
        <v>56</v>
      </c>
      <c r="U7" s="4" t="s">
        <v>56</v>
      </c>
      <c r="V7" s="4" t="s">
        <v>56</v>
      </c>
      <c r="W7" s="4" t="s">
        <v>2104</v>
      </c>
      <c r="X7" s="4" t="s">
        <v>56</v>
      </c>
      <c r="Y7" s="4" t="s">
        <v>56</v>
      </c>
      <c r="Z7" s="4" t="s">
        <v>56</v>
      </c>
      <c r="AA7" s="4" t="s">
        <v>56</v>
      </c>
      <c r="AB7" s="4" t="s">
        <v>56</v>
      </c>
      <c r="AC7" s="4" t="s">
        <v>56</v>
      </c>
      <c r="AD7" s="4" t="s">
        <v>2105</v>
      </c>
      <c r="AE7" s="4" t="s">
        <v>82</v>
      </c>
      <c r="AF7" s="4" t="s">
        <v>61</v>
      </c>
      <c r="AG7" s="4" t="s">
        <v>82</v>
      </c>
      <c r="AH7" s="4" t="s">
        <v>82</v>
      </c>
      <c r="AI7" s="4" t="s">
        <v>2106</v>
      </c>
      <c r="AJ7" s="4" t="s">
        <v>2107</v>
      </c>
      <c r="AK7" s="4">
        <v>17</v>
      </c>
      <c r="AL7" s="4" t="s">
        <v>2108</v>
      </c>
      <c r="AM7" s="4">
        <v>17</v>
      </c>
      <c r="AN7" s="4" t="s">
        <v>2109</v>
      </c>
      <c r="AO7" s="4">
        <v>5</v>
      </c>
      <c r="AP7" s="4" t="s">
        <v>2110</v>
      </c>
      <c r="AQ7" s="4">
        <v>15</v>
      </c>
      <c r="AR7" s="4" t="s">
        <v>2111</v>
      </c>
      <c r="AS7" s="4"/>
      <c r="AT7" s="4"/>
      <c r="AU7" s="4"/>
      <c r="AV7" s="4"/>
      <c r="AW7" s="4"/>
      <c r="AX7" s="4"/>
    </row>
    <row r="8" spans="1:50" ht="255.75" thickBot="1" x14ac:dyDescent="0.3">
      <c r="A8" s="4" t="s">
        <v>306</v>
      </c>
      <c r="B8" s="4" t="s">
        <v>69</v>
      </c>
      <c r="C8" s="4" t="s">
        <v>307</v>
      </c>
      <c r="D8" s="4" t="s">
        <v>43</v>
      </c>
      <c r="E8" s="4" t="s">
        <v>219</v>
      </c>
      <c r="F8" s="4" t="s">
        <v>72</v>
      </c>
      <c r="G8" s="4" t="s">
        <v>46</v>
      </c>
      <c r="H8" s="4" t="s">
        <v>46</v>
      </c>
      <c r="I8" s="4" t="s">
        <v>48</v>
      </c>
      <c r="J8" s="4" t="s">
        <v>49</v>
      </c>
      <c r="K8" s="4" t="s">
        <v>75</v>
      </c>
      <c r="L8" s="4" t="s">
        <v>51</v>
      </c>
      <c r="M8" s="4" t="s">
        <v>2112</v>
      </c>
      <c r="N8" s="4" t="s">
        <v>2113</v>
      </c>
      <c r="O8" s="4" t="s">
        <v>2114</v>
      </c>
      <c r="P8" s="4" t="s">
        <v>2115</v>
      </c>
      <c r="Q8" s="4" t="s">
        <v>56</v>
      </c>
      <c r="R8" s="4" t="s">
        <v>56</v>
      </c>
      <c r="S8" s="4" t="s">
        <v>56</v>
      </c>
      <c r="T8" s="4" t="s">
        <v>58</v>
      </c>
      <c r="U8" s="4" t="s">
        <v>56</v>
      </c>
      <c r="V8" s="4" t="s">
        <v>58</v>
      </c>
      <c r="W8" s="4" t="s">
        <v>2116</v>
      </c>
      <c r="X8" s="4" t="s">
        <v>56</v>
      </c>
      <c r="Y8" s="4" t="s">
        <v>56</v>
      </c>
      <c r="Z8" s="4" t="s">
        <v>56</v>
      </c>
      <c r="AA8" s="4" t="s">
        <v>58</v>
      </c>
      <c r="AB8" s="4" t="s">
        <v>56</v>
      </c>
      <c r="AC8" s="4" t="s">
        <v>56</v>
      </c>
      <c r="AD8" s="4" t="s">
        <v>2117</v>
      </c>
      <c r="AE8" s="4" t="s">
        <v>82</v>
      </c>
      <c r="AF8" s="4" t="s">
        <v>83</v>
      </c>
      <c r="AG8" s="4" t="s">
        <v>82</v>
      </c>
      <c r="AH8" s="4" t="s">
        <v>82</v>
      </c>
      <c r="AI8" s="4" t="s">
        <v>2118</v>
      </c>
      <c r="AJ8" s="4" t="s">
        <v>2119</v>
      </c>
      <c r="AK8" s="4">
        <v>16</v>
      </c>
      <c r="AL8" s="4" t="s">
        <v>1539</v>
      </c>
      <c r="AM8" s="4">
        <v>15</v>
      </c>
      <c r="AN8" s="4" t="s">
        <v>2120</v>
      </c>
      <c r="AO8" s="4">
        <v>2</v>
      </c>
      <c r="AP8" s="4" t="s">
        <v>2121</v>
      </c>
      <c r="AQ8" s="4">
        <v>16</v>
      </c>
      <c r="AR8" s="4" t="s">
        <v>2122</v>
      </c>
      <c r="AS8" s="4"/>
      <c r="AT8" s="4"/>
      <c r="AU8" s="4"/>
      <c r="AV8" s="4"/>
      <c r="AW8" s="4"/>
      <c r="AX8" s="4"/>
    </row>
    <row r="9" spans="1:50" ht="409.6" thickBot="1" x14ac:dyDescent="0.3">
      <c r="A9" s="4" t="s">
        <v>2123</v>
      </c>
      <c r="B9" s="4" t="s">
        <v>69</v>
      </c>
      <c r="C9" s="4" t="s">
        <v>152</v>
      </c>
      <c r="D9" s="4" t="s">
        <v>43</v>
      </c>
      <c r="E9" s="4" t="s">
        <v>513</v>
      </c>
      <c r="F9" s="4" t="s">
        <v>72</v>
      </c>
      <c r="G9" s="4" t="s">
        <v>46</v>
      </c>
      <c r="H9" s="4" t="s">
        <v>46</v>
      </c>
      <c r="I9" s="4" t="s">
        <v>73</v>
      </c>
      <c r="J9" s="4" t="s">
        <v>204</v>
      </c>
      <c r="K9" s="4" t="s">
        <v>75</v>
      </c>
      <c r="L9" s="4" t="s">
        <v>51</v>
      </c>
      <c r="M9" s="4" t="s">
        <v>2124</v>
      </c>
      <c r="N9" s="4" t="s">
        <v>2125</v>
      </c>
      <c r="O9" s="4" t="s">
        <v>2126</v>
      </c>
      <c r="P9" s="4" t="s">
        <v>2127</v>
      </c>
      <c r="Q9" s="4" t="s">
        <v>56</v>
      </c>
      <c r="R9" s="4" t="s">
        <v>56</v>
      </c>
      <c r="S9" s="4" t="s">
        <v>56</v>
      </c>
      <c r="T9" s="4" t="s">
        <v>56</v>
      </c>
      <c r="U9" s="4" t="s">
        <v>56</v>
      </c>
      <c r="V9" s="4" t="s">
        <v>56</v>
      </c>
      <c r="W9" s="4" t="s">
        <v>2128</v>
      </c>
      <c r="X9" s="4" t="s">
        <v>56</v>
      </c>
      <c r="Y9" s="4" t="s">
        <v>56</v>
      </c>
      <c r="Z9" s="4" t="s">
        <v>56</v>
      </c>
      <c r="AA9" s="4" t="s">
        <v>56</v>
      </c>
      <c r="AB9" s="4" t="s">
        <v>56</v>
      </c>
      <c r="AC9" s="4" t="s">
        <v>56</v>
      </c>
      <c r="AD9" s="4" t="s">
        <v>2129</v>
      </c>
      <c r="AE9" s="4" t="s">
        <v>82</v>
      </c>
      <c r="AF9" s="4" t="s">
        <v>83</v>
      </c>
      <c r="AG9" s="4" t="s">
        <v>83</v>
      </c>
      <c r="AH9" s="4" t="s">
        <v>82</v>
      </c>
      <c r="AI9" s="4" t="s">
        <v>2130</v>
      </c>
      <c r="AJ9" s="4" t="s">
        <v>2131</v>
      </c>
      <c r="AK9" s="4">
        <v>18</v>
      </c>
      <c r="AL9" s="4" t="s">
        <v>2132</v>
      </c>
      <c r="AM9" s="4">
        <v>18</v>
      </c>
      <c r="AN9" s="4" t="s">
        <v>2133</v>
      </c>
      <c r="AO9" s="4">
        <v>5</v>
      </c>
      <c r="AP9" s="4" t="s">
        <v>2134</v>
      </c>
      <c r="AQ9" s="4">
        <v>19</v>
      </c>
      <c r="AR9" s="4" t="s">
        <v>2135</v>
      </c>
      <c r="AS9" s="4"/>
      <c r="AT9" s="4"/>
      <c r="AU9" s="4"/>
      <c r="AV9" s="4"/>
      <c r="AW9" s="4"/>
      <c r="AX9" s="4"/>
    </row>
    <row r="10" spans="1:50" ht="105.75" thickBot="1" x14ac:dyDescent="0.3">
      <c r="A10" s="4" t="s">
        <v>2136</v>
      </c>
      <c r="B10" s="4" t="s">
        <v>69</v>
      </c>
      <c r="C10" s="4" t="s">
        <v>1443</v>
      </c>
      <c r="D10" s="4" t="s">
        <v>43</v>
      </c>
      <c r="E10" s="4" t="s">
        <v>528</v>
      </c>
      <c r="F10" s="4" t="s">
        <v>72</v>
      </c>
      <c r="G10" s="4" t="s">
        <v>375</v>
      </c>
      <c r="H10" s="4" t="s">
        <v>375</v>
      </c>
      <c r="I10" s="4" t="s">
        <v>292</v>
      </c>
      <c r="J10" s="4" t="s">
        <v>49</v>
      </c>
      <c r="K10" s="4" t="s">
        <v>50</v>
      </c>
      <c r="L10" s="4" t="s">
        <v>180</v>
      </c>
      <c r="M10" s="4" t="s">
        <v>2137</v>
      </c>
      <c r="N10" s="4" t="s">
        <v>2138</v>
      </c>
      <c r="O10" s="4" t="s">
        <v>2139</v>
      </c>
      <c r="P10" s="4" t="s">
        <v>2140</v>
      </c>
      <c r="Q10" s="4" t="s">
        <v>56</v>
      </c>
      <c r="R10" s="4" t="s">
        <v>56</v>
      </c>
      <c r="S10" s="4" t="s">
        <v>56</v>
      </c>
      <c r="T10" s="4" t="s">
        <v>56</v>
      </c>
      <c r="U10" s="4" t="s">
        <v>56</v>
      </c>
      <c r="V10" s="4" t="s">
        <v>56</v>
      </c>
      <c r="W10" s="4" t="s">
        <v>2141</v>
      </c>
      <c r="X10" s="4" t="s">
        <v>56</v>
      </c>
      <c r="Y10" s="4" t="s">
        <v>56</v>
      </c>
      <c r="Z10" s="4" t="s">
        <v>56</v>
      </c>
      <c r="AA10" s="4" t="s">
        <v>56</v>
      </c>
      <c r="AB10" s="4" t="s">
        <v>56</v>
      </c>
      <c r="AC10" s="4" t="s">
        <v>56</v>
      </c>
      <c r="AD10" s="4" t="s">
        <v>2142</v>
      </c>
      <c r="AE10" s="4" t="s">
        <v>61</v>
      </c>
      <c r="AF10" s="4" t="s">
        <v>61</v>
      </c>
      <c r="AG10" s="4" t="s">
        <v>61</v>
      </c>
      <c r="AH10" s="4" t="s">
        <v>61</v>
      </c>
      <c r="AI10" s="4" t="s">
        <v>2143</v>
      </c>
      <c r="AJ10" s="4" t="s">
        <v>63</v>
      </c>
      <c r="AK10" s="4">
        <v>12</v>
      </c>
      <c r="AL10" s="4" t="s">
        <v>2144</v>
      </c>
      <c r="AM10" s="4">
        <v>9</v>
      </c>
      <c r="AN10" s="4" t="s">
        <v>2145</v>
      </c>
      <c r="AO10" s="4">
        <v>3</v>
      </c>
      <c r="AP10" s="4" t="s">
        <v>2146</v>
      </c>
      <c r="AQ10" s="4">
        <v>15</v>
      </c>
      <c r="AR10" s="4" t="s">
        <v>2147</v>
      </c>
      <c r="AS10" s="4"/>
      <c r="AT10" s="4"/>
      <c r="AU10" s="4"/>
      <c r="AV10" s="4"/>
      <c r="AW10" s="4"/>
      <c r="AX10" s="4"/>
    </row>
    <row r="11" spans="1:50" ht="409.6" thickBot="1" x14ac:dyDescent="0.3">
      <c r="A11" s="4" t="s">
        <v>2148</v>
      </c>
      <c r="B11" s="4" t="s">
        <v>69</v>
      </c>
      <c r="C11" s="4" t="s">
        <v>570</v>
      </c>
      <c r="D11" s="4" t="s">
        <v>43</v>
      </c>
      <c r="E11" s="4" t="s">
        <v>219</v>
      </c>
      <c r="F11" s="4" t="s">
        <v>72</v>
      </c>
      <c r="G11" s="4" t="s">
        <v>46</v>
      </c>
      <c r="H11" s="4" t="s">
        <v>375</v>
      </c>
      <c r="I11" s="4" t="s">
        <v>292</v>
      </c>
      <c r="J11" s="4" t="s">
        <v>204</v>
      </c>
      <c r="K11" s="4" t="s">
        <v>50</v>
      </c>
      <c r="L11" s="4" t="s">
        <v>180</v>
      </c>
      <c r="M11" s="4" t="s">
        <v>2149</v>
      </c>
      <c r="N11" s="4" t="s">
        <v>2150</v>
      </c>
      <c r="O11" s="4" t="s">
        <v>2151</v>
      </c>
      <c r="P11" s="4" t="s">
        <v>2152</v>
      </c>
      <c r="Q11" s="4" t="s">
        <v>56</v>
      </c>
      <c r="R11" s="4" t="s">
        <v>58</v>
      </c>
      <c r="S11" s="4" t="s">
        <v>58</v>
      </c>
      <c r="T11" s="4" t="s">
        <v>58</v>
      </c>
      <c r="U11" s="4" t="s">
        <v>57</v>
      </c>
      <c r="V11" s="4" t="s">
        <v>58</v>
      </c>
      <c r="W11" s="4" t="s">
        <v>2153</v>
      </c>
      <c r="X11" s="4" t="s">
        <v>56</v>
      </c>
      <c r="Y11" s="4" t="s">
        <v>58</v>
      </c>
      <c r="Z11" s="4" t="s">
        <v>58</v>
      </c>
      <c r="AA11" s="4" t="s">
        <v>58</v>
      </c>
      <c r="AB11" s="4" t="s">
        <v>58</v>
      </c>
      <c r="AC11" s="4" t="s">
        <v>56</v>
      </c>
      <c r="AD11" s="4" t="s">
        <v>2154</v>
      </c>
      <c r="AE11" s="4" t="s">
        <v>83</v>
      </c>
      <c r="AF11" s="4" t="s">
        <v>82</v>
      </c>
      <c r="AG11" s="4" t="s">
        <v>82</v>
      </c>
      <c r="AH11" s="4" t="s">
        <v>82</v>
      </c>
      <c r="AI11" s="4" t="s">
        <v>2155</v>
      </c>
      <c r="AJ11" s="4" t="s">
        <v>2156</v>
      </c>
      <c r="AK11" s="4">
        <v>7</v>
      </c>
      <c r="AL11" s="4" t="s">
        <v>2157</v>
      </c>
      <c r="AM11" s="4">
        <v>5</v>
      </c>
      <c r="AN11" s="4" t="s">
        <v>2158</v>
      </c>
      <c r="AO11" s="4">
        <v>8</v>
      </c>
      <c r="AP11" s="4" t="s">
        <v>2159</v>
      </c>
      <c r="AQ11" s="4">
        <v>15</v>
      </c>
      <c r="AR11" s="4" t="s">
        <v>2160</v>
      </c>
      <c r="AS11" s="4"/>
      <c r="AT11" s="4"/>
      <c r="AU11" s="4"/>
      <c r="AV11" s="4"/>
      <c r="AW11" s="4"/>
      <c r="AX11" s="4"/>
    </row>
    <row r="12" spans="1:50" ht="375.75" thickBot="1" x14ac:dyDescent="0.3">
      <c r="A12" s="4" t="s">
        <v>289</v>
      </c>
      <c r="B12" s="4" t="s">
        <v>69</v>
      </c>
      <c r="C12" s="4" t="s">
        <v>1000</v>
      </c>
      <c r="D12" s="4" t="s">
        <v>43</v>
      </c>
      <c r="E12" s="4" t="s">
        <v>219</v>
      </c>
      <c r="F12" s="4" t="s">
        <v>72</v>
      </c>
      <c r="G12" s="4" t="s">
        <v>46</v>
      </c>
      <c r="H12" s="4" t="s">
        <v>47</v>
      </c>
      <c r="I12" s="4" t="s">
        <v>48</v>
      </c>
      <c r="J12" s="4" t="s">
        <v>74</v>
      </c>
      <c r="K12" s="4" t="s">
        <v>124</v>
      </c>
      <c r="L12" s="4" t="s">
        <v>51</v>
      </c>
      <c r="M12" s="4" t="s">
        <v>2161</v>
      </c>
      <c r="N12" s="4" t="s">
        <v>2162</v>
      </c>
      <c r="O12" s="4" t="s">
        <v>2163</v>
      </c>
      <c r="P12" s="4" t="s">
        <v>2164</v>
      </c>
      <c r="Q12" s="4" t="s">
        <v>56</v>
      </c>
      <c r="R12" s="4" t="s">
        <v>56</v>
      </c>
      <c r="S12" s="4" t="s">
        <v>58</v>
      </c>
      <c r="T12" s="4" t="s">
        <v>56</v>
      </c>
      <c r="U12" s="4" t="s">
        <v>58</v>
      </c>
      <c r="V12" s="4" t="s">
        <v>58</v>
      </c>
      <c r="W12" s="4" t="s">
        <v>2165</v>
      </c>
      <c r="X12" s="4" t="s">
        <v>56</v>
      </c>
      <c r="Y12" s="4" t="s">
        <v>58</v>
      </c>
      <c r="Z12" s="4" t="s">
        <v>56</v>
      </c>
      <c r="AA12" s="4" t="s">
        <v>56</v>
      </c>
      <c r="AB12" s="4" t="s">
        <v>58</v>
      </c>
      <c r="AC12" s="4" t="s">
        <v>56</v>
      </c>
      <c r="AD12" s="4" t="s">
        <v>2166</v>
      </c>
      <c r="AE12" s="4" t="s">
        <v>82</v>
      </c>
      <c r="AF12" s="4" t="s">
        <v>83</v>
      </c>
      <c r="AG12" s="4" t="s">
        <v>83</v>
      </c>
      <c r="AH12" s="4" t="s">
        <v>82</v>
      </c>
      <c r="AI12" s="4" t="s">
        <v>2167</v>
      </c>
      <c r="AJ12" s="4" t="s">
        <v>301</v>
      </c>
      <c r="AK12" s="4">
        <v>15</v>
      </c>
      <c r="AL12" s="4" t="s">
        <v>2168</v>
      </c>
      <c r="AM12" s="4">
        <v>13</v>
      </c>
      <c r="AN12" s="4" t="s">
        <v>2169</v>
      </c>
      <c r="AO12" s="4">
        <v>4</v>
      </c>
      <c r="AP12" s="4" t="s">
        <v>2170</v>
      </c>
      <c r="AQ12" s="4">
        <v>15</v>
      </c>
      <c r="AR12" s="4" t="s">
        <v>2171</v>
      </c>
      <c r="AS12" s="4"/>
      <c r="AT12" s="4"/>
      <c r="AU12" s="4"/>
      <c r="AV12" s="4"/>
      <c r="AW12" s="4"/>
      <c r="AX12" s="4"/>
    </row>
    <row r="13" spans="1:50" ht="409.6" thickBot="1" x14ac:dyDescent="0.3">
      <c r="A13" s="4" t="s">
        <v>2172</v>
      </c>
      <c r="B13" s="4" t="s">
        <v>69</v>
      </c>
      <c r="C13" s="4" t="s">
        <v>2173</v>
      </c>
      <c r="D13" s="4" t="s">
        <v>43</v>
      </c>
      <c r="E13" s="4" t="s">
        <v>291</v>
      </c>
      <c r="F13" s="4" t="s">
        <v>72</v>
      </c>
      <c r="G13" s="4" t="s">
        <v>47</v>
      </c>
      <c r="H13" s="4" t="s">
        <v>47</v>
      </c>
      <c r="I13" s="4" t="s">
        <v>292</v>
      </c>
      <c r="J13" s="4" t="s">
        <v>74</v>
      </c>
      <c r="K13" s="4" t="s">
        <v>124</v>
      </c>
      <c r="L13" s="4" t="s">
        <v>51</v>
      </c>
      <c r="M13" s="4" t="s">
        <v>2174</v>
      </c>
      <c r="N13" s="4" t="s">
        <v>2175</v>
      </c>
      <c r="O13" s="4" t="s">
        <v>2176</v>
      </c>
      <c r="P13" s="4" t="s">
        <v>2177</v>
      </c>
      <c r="Q13" s="4" t="s">
        <v>101</v>
      </c>
      <c r="R13" s="4" t="s">
        <v>58</v>
      </c>
      <c r="S13" s="4" t="s">
        <v>101</v>
      </c>
      <c r="T13" s="4" t="s">
        <v>58</v>
      </c>
      <c r="U13" s="4" t="s">
        <v>101</v>
      </c>
      <c r="V13" s="4" t="s">
        <v>58</v>
      </c>
      <c r="W13" s="4" t="s">
        <v>2178</v>
      </c>
      <c r="X13" s="4" t="s">
        <v>101</v>
      </c>
      <c r="Y13" s="4" t="s">
        <v>58</v>
      </c>
      <c r="Z13" s="4" t="s">
        <v>101</v>
      </c>
      <c r="AA13" s="4" t="s">
        <v>58</v>
      </c>
      <c r="AB13" s="4" t="s">
        <v>101</v>
      </c>
      <c r="AC13" s="4" t="s">
        <v>58</v>
      </c>
      <c r="AD13" s="4" t="s">
        <v>2179</v>
      </c>
      <c r="AE13" s="4" t="s">
        <v>83</v>
      </c>
      <c r="AF13" s="4" t="s">
        <v>83</v>
      </c>
      <c r="AG13" s="4" t="s">
        <v>82</v>
      </c>
      <c r="AH13" s="4" t="s">
        <v>82</v>
      </c>
      <c r="AI13" s="4" t="s">
        <v>2180</v>
      </c>
      <c r="AJ13" s="4" t="s">
        <v>2181</v>
      </c>
      <c r="AK13" s="4">
        <v>10</v>
      </c>
      <c r="AL13" s="4" t="s">
        <v>2182</v>
      </c>
      <c r="AM13" s="4">
        <v>5</v>
      </c>
      <c r="AN13" s="4" t="s">
        <v>2183</v>
      </c>
      <c r="AO13" s="4">
        <v>1</v>
      </c>
      <c r="AP13" s="4" t="s">
        <v>2184</v>
      </c>
      <c r="AQ13" s="4">
        <v>15</v>
      </c>
      <c r="AR13" s="4" t="s">
        <v>2185</v>
      </c>
      <c r="AS13" s="4"/>
      <c r="AT13" s="4"/>
      <c r="AU13" s="4"/>
      <c r="AV13" s="4"/>
      <c r="AW13" s="4"/>
      <c r="AX13" s="4"/>
    </row>
    <row r="14" spans="1:50" ht="409.6" thickBot="1" x14ac:dyDescent="0.3">
      <c r="A14" s="4" t="s">
        <v>644</v>
      </c>
      <c r="B14" s="4" t="s">
        <v>69</v>
      </c>
      <c r="C14" s="4" t="s">
        <v>888</v>
      </c>
      <c r="D14" s="4" t="s">
        <v>43</v>
      </c>
      <c r="E14" s="4" t="s">
        <v>44</v>
      </c>
      <c r="F14" s="4" t="s">
        <v>72</v>
      </c>
      <c r="G14" s="4" t="s">
        <v>46</v>
      </c>
      <c r="H14" s="4" t="s">
        <v>47</v>
      </c>
      <c r="I14" s="4" t="s">
        <v>292</v>
      </c>
      <c r="J14" s="4" t="s">
        <v>204</v>
      </c>
      <c r="K14" s="4" t="s">
        <v>124</v>
      </c>
      <c r="L14" s="4" t="s">
        <v>51</v>
      </c>
      <c r="M14" s="4" t="s">
        <v>2186</v>
      </c>
      <c r="N14" s="4" t="s">
        <v>2187</v>
      </c>
      <c r="O14" s="4" t="s">
        <v>2188</v>
      </c>
      <c r="P14" s="4" t="s">
        <v>2189</v>
      </c>
      <c r="Q14" s="4" t="s">
        <v>58</v>
      </c>
      <c r="R14" s="4" t="s">
        <v>58</v>
      </c>
      <c r="S14" s="4" t="s">
        <v>58</v>
      </c>
      <c r="T14" s="4" t="s">
        <v>58</v>
      </c>
      <c r="U14" s="4" t="s">
        <v>58</v>
      </c>
      <c r="V14" s="4" t="s">
        <v>58</v>
      </c>
      <c r="W14" s="4" t="s">
        <v>2190</v>
      </c>
      <c r="X14" s="4" t="s">
        <v>58</v>
      </c>
      <c r="Y14" s="4" t="s">
        <v>58</v>
      </c>
      <c r="Z14" s="4" t="s">
        <v>58</v>
      </c>
      <c r="AA14" s="4" t="s">
        <v>58</v>
      </c>
      <c r="AB14" s="4" t="s">
        <v>58</v>
      </c>
      <c r="AC14" s="4" t="s">
        <v>58</v>
      </c>
      <c r="AD14" s="4" t="s">
        <v>2191</v>
      </c>
      <c r="AE14" s="4" t="s">
        <v>83</v>
      </c>
      <c r="AF14" s="4" t="s">
        <v>83</v>
      </c>
      <c r="AG14" s="4" t="s">
        <v>83</v>
      </c>
      <c r="AH14" s="4" t="s">
        <v>82</v>
      </c>
      <c r="AI14" s="4" t="s">
        <v>2192</v>
      </c>
      <c r="AJ14" s="4" t="s">
        <v>2193</v>
      </c>
      <c r="AK14" s="4">
        <v>10</v>
      </c>
      <c r="AL14" s="4" t="s">
        <v>2194</v>
      </c>
      <c r="AM14" s="4">
        <v>5</v>
      </c>
      <c r="AN14" s="4" t="s">
        <v>2195</v>
      </c>
      <c r="AO14" s="4">
        <v>1</v>
      </c>
      <c r="AP14" s="4" t="s">
        <v>2196</v>
      </c>
      <c r="AQ14" s="4">
        <v>15</v>
      </c>
      <c r="AR14" s="4" t="s">
        <v>2197</v>
      </c>
      <c r="AS14" s="4"/>
      <c r="AT14" s="4"/>
      <c r="AU14" s="4"/>
      <c r="AV14" s="4"/>
      <c r="AW14" s="4"/>
      <c r="AX14" s="4"/>
    </row>
    <row r="15" spans="1:50" ht="300.75" thickBot="1" x14ac:dyDescent="0.3">
      <c r="A15" s="4" t="s">
        <v>320</v>
      </c>
      <c r="B15" s="4" t="s">
        <v>69</v>
      </c>
      <c r="C15" s="4" t="s">
        <v>321</v>
      </c>
      <c r="D15" s="4" t="s">
        <v>93</v>
      </c>
      <c r="E15" s="4" t="s">
        <v>44</v>
      </c>
      <c r="F15" s="4" t="s">
        <v>72</v>
      </c>
      <c r="G15" s="4" t="s">
        <v>46</v>
      </c>
      <c r="H15" s="4" t="s">
        <v>46</v>
      </c>
      <c r="I15" s="4" t="s">
        <v>73</v>
      </c>
      <c r="J15" s="4" t="s">
        <v>49</v>
      </c>
      <c r="K15" s="4" t="s">
        <v>75</v>
      </c>
      <c r="L15" s="4" t="s">
        <v>51</v>
      </c>
      <c r="M15" s="4" t="s">
        <v>2198</v>
      </c>
      <c r="N15" s="4" t="s">
        <v>2199</v>
      </c>
      <c r="O15" s="4" t="s">
        <v>2200</v>
      </c>
      <c r="P15" s="4" t="s">
        <v>2201</v>
      </c>
      <c r="Q15" s="4" t="s">
        <v>56</v>
      </c>
      <c r="R15" s="4" t="s">
        <v>58</v>
      </c>
      <c r="S15" s="4" t="s">
        <v>56</v>
      </c>
      <c r="T15" s="4" t="s">
        <v>56</v>
      </c>
      <c r="U15" s="4" t="s">
        <v>56</v>
      </c>
      <c r="V15" s="4" t="s">
        <v>58</v>
      </c>
      <c r="W15" s="4" t="s">
        <v>2202</v>
      </c>
      <c r="X15" s="4" t="s">
        <v>56</v>
      </c>
      <c r="Y15" s="4" t="s">
        <v>58</v>
      </c>
      <c r="Z15" s="4" t="s">
        <v>56</v>
      </c>
      <c r="AA15" s="4" t="s">
        <v>58</v>
      </c>
      <c r="AB15" s="4" t="s">
        <v>58</v>
      </c>
      <c r="AC15" s="4" t="s">
        <v>56</v>
      </c>
      <c r="AD15" s="4" t="s">
        <v>2203</v>
      </c>
      <c r="AE15" s="4" t="s">
        <v>82</v>
      </c>
      <c r="AF15" s="4" t="s">
        <v>83</v>
      </c>
      <c r="AG15" s="4" t="s">
        <v>82</v>
      </c>
      <c r="AH15" s="4" t="s">
        <v>82</v>
      </c>
      <c r="AI15" s="4" t="s">
        <v>2204</v>
      </c>
      <c r="AJ15" s="4" t="s">
        <v>2205</v>
      </c>
      <c r="AK15" s="4">
        <v>14</v>
      </c>
      <c r="AL15" s="4" t="s">
        <v>2206</v>
      </c>
      <c r="AM15" s="4">
        <v>10</v>
      </c>
      <c r="AN15" s="4" t="s">
        <v>2207</v>
      </c>
      <c r="AO15" s="4">
        <v>5</v>
      </c>
      <c r="AP15" s="4" t="s">
        <v>2208</v>
      </c>
      <c r="AQ15" s="4">
        <v>18</v>
      </c>
      <c r="AR15" s="4" t="s">
        <v>2209</v>
      </c>
      <c r="AS15" s="4"/>
      <c r="AT15" s="4"/>
      <c r="AU15" s="4"/>
      <c r="AV15" s="4"/>
      <c r="AW15" s="4"/>
      <c r="AX15" s="4"/>
    </row>
    <row r="16" spans="1:50" ht="409.6" thickBot="1" x14ac:dyDescent="0.3">
      <c r="A16" s="4" t="s">
        <v>2210</v>
      </c>
      <c r="B16" s="4" t="s">
        <v>2211</v>
      </c>
      <c r="C16" s="4" t="s">
        <v>2212</v>
      </c>
      <c r="D16" s="4" t="s">
        <v>43</v>
      </c>
      <c r="E16" s="4" t="s">
        <v>44</v>
      </c>
      <c r="F16" s="4" t="s">
        <v>45</v>
      </c>
      <c r="G16" s="4" t="s">
        <v>46</v>
      </c>
      <c r="H16" s="4" t="s">
        <v>165</v>
      </c>
      <c r="I16" s="4" t="s">
        <v>48</v>
      </c>
      <c r="J16" s="4" t="s">
        <v>94</v>
      </c>
      <c r="K16" s="4" t="s">
        <v>124</v>
      </c>
      <c r="L16" s="4" t="s">
        <v>51</v>
      </c>
      <c r="M16" s="4" t="s">
        <v>2213</v>
      </c>
      <c r="N16" s="4" t="s">
        <v>2214</v>
      </c>
      <c r="O16" s="4" t="s">
        <v>2215</v>
      </c>
      <c r="P16" s="4" t="s">
        <v>2216</v>
      </c>
      <c r="Q16" s="4" t="s">
        <v>56</v>
      </c>
      <c r="R16" s="4" t="s">
        <v>58</v>
      </c>
      <c r="S16" s="4" t="s">
        <v>56</v>
      </c>
      <c r="T16" s="4" t="s">
        <v>58</v>
      </c>
      <c r="U16" s="4" t="s">
        <v>56</v>
      </c>
      <c r="V16" s="4" t="s">
        <v>56</v>
      </c>
      <c r="W16" s="4" t="s">
        <v>2217</v>
      </c>
      <c r="X16" s="4" t="s">
        <v>56</v>
      </c>
      <c r="Y16" s="4" t="s">
        <v>58</v>
      </c>
      <c r="Z16" s="4" t="s">
        <v>56</v>
      </c>
      <c r="AA16" s="4" t="s">
        <v>58</v>
      </c>
      <c r="AB16" s="4" t="s">
        <v>58</v>
      </c>
      <c r="AC16" s="4" t="s">
        <v>58</v>
      </c>
      <c r="AD16" s="4" t="s">
        <v>2218</v>
      </c>
      <c r="AE16" s="4" t="s">
        <v>61</v>
      </c>
      <c r="AF16" s="4" t="s">
        <v>82</v>
      </c>
      <c r="AG16" s="4" t="s">
        <v>82</v>
      </c>
      <c r="AH16" s="4" t="s">
        <v>83</v>
      </c>
      <c r="AI16" s="4" t="s">
        <v>2219</v>
      </c>
      <c r="AJ16" s="4" t="s">
        <v>2220</v>
      </c>
      <c r="AK16" s="4">
        <v>10</v>
      </c>
      <c r="AL16" s="4" t="s">
        <v>2221</v>
      </c>
      <c r="AM16" s="4">
        <v>8</v>
      </c>
      <c r="AN16" s="4" t="s">
        <v>2222</v>
      </c>
      <c r="AO16" s="4">
        <v>2</v>
      </c>
      <c r="AP16" s="4" t="s">
        <v>2223</v>
      </c>
      <c r="AQ16" s="4">
        <v>16</v>
      </c>
      <c r="AR16" s="4" t="s">
        <v>2224</v>
      </c>
      <c r="AS16" s="4"/>
      <c r="AT16" s="4"/>
      <c r="AU16" s="4"/>
      <c r="AV16" s="4"/>
      <c r="AW16" s="4"/>
      <c r="AX16" s="4"/>
    </row>
    <row r="17" spans="1:50" ht="409.6" thickBot="1" x14ac:dyDescent="0.3">
      <c r="A17" s="4" t="s">
        <v>2225</v>
      </c>
      <c r="B17" s="4" t="s">
        <v>69</v>
      </c>
      <c r="C17" s="4" t="s">
        <v>1313</v>
      </c>
      <c r="D17" s="4" t="s">
        <v>43</v>
      </c>
      <c r="E17" s="4" t="s">
        <v>291</v>
      </c>
      <c r="F17" s="4" t="s">
        <v>72</v>
      </c>
      <c r="G17" s="4" t="s">
        <v>46</v>
      </c>
      <c r="H17" s="4" t="s">
        <v>375</v>
      </c>
      <c r="I17" s="4" t="s">
        <v>292</v>
      </c>
      <c r="J17" s="4" t="s">
        <v>49</v>
      </c>
      <c r="K17" s="4" t="s">
        <v>50</v>
      </c>
      <c r="L17" s="4" t="s">
        <v>180</v>
      </c>
      <c r="M17" s="4" t="s">
        <v>2226</v>
      </c>
      <c r="N17" s="4" t="s">
        <v>2227</v>
      </c>
      <c r="O17" s="4" t="s">
        <v>2228</v>
      </c>
      <c r="P17" s="4" t="s">
        <v>2229</v>
      </c>
      <c r="Q17" s="4" t="s">
        <v>58</v>
      </c>
      <c r="R17" s="4" t="s">
        <v>58</v>
      </c>
      <c r="S17" s="4" t="s">
        <v>56</v>
      </c>
      <c r="T17" s="4" t="s">
        <v>58</v>
      </c>
      <c r="U17" s="4" t="s">
        <v>58</v>
      </c>
      <c r="V17" s="4" t="s">
        <v>58</v>
      </c>
      <c r="W17" s="4" t="s">
        <v>2230</v>
      </c>
      <c r="X17" s="4" t="s">
        <v>56</v>
      </c>
      <c r="Y17" s="4" t="s">
        <v>58</v>
      </c>
      <c r="Z17" s="4" t="s">
        <v>58</v>
      </c>
      <c r="AA17" s="4" t="s">
        <v>58</v>
      </c>
      <c r="AB17" s="4" t="s">
        <v>56</v>
      </c>
      <c r="AC17" s="4" t="s">
        <v>58</v>
      </c>
      <c r="AD17" s="4" t="s">
        <v>2231</v>
      </c>
      <c r="AE17" s="4" t="s">
        <v>83</v>
      </c>
      <c r="AF17" s="4" t="s">
        <v>82</v>
      </c>
      <c r="AG17" s="4" t="s">
        <v>83</v>
      </c>
      <c r="AH17" s="4" t="s">
        <v>82</v>
      </c>
      <c r="AI17" s="4" t="s">
        <v>2232</v>
      </c>
      <c r="AJ17" s="4" t="s">
        <v>2233</v>
      </c>
      <c r="AK17" s="4">
        <v>15</v>
      </c>
      <c r="AL17" s="4" t="s">
        <v>2234</v>
      </c>
      <c r="AM17" s="4">
        <v>14</v>
      </c>
      <c r="AN17" s="4" t="s">
        <v>2235</v>
      </c>
      <c r="AO17" s="4">
        <v>1</v>
      </c>
      <c r="AP17" s="4" t="s">
        <v>2236</v>
      </c>
      <c r="AQ17" s="4">
        <v>18</v>
      </c>
      <c r="AR17" s="4" t="s">
        <v>2237</v>
      </c>
      <c r="AS17" s="4"/>
      <c r="AT17" s="4"/>
      <c r="AU17" s="4"/>
      <c r="AV17" s="4"/>
      <c r="AW17" s="4"/>
      <c r="AX17" s="4"/>
    </row>
    <row r="18" spans="1:50" ht="409.6" thickBot="1" x14ac:dyDescent="0.3">
      <c r="A18" s="4" t="s">
        <v>2238</v>
      </c>
      <c r="B18" s="4" t="s">
        <v>69</v>
      </c>
      <c r="C18" s="4" t="s">
        <v>2239</v>
      </c>
      <c r="D18" s="4" t="s">
        <v>43</v>
      </c>
      <c r="E18" s="4" t="s">
        <v>44</v>
      </c>
      <c r="F18" s="4" t="s">
        <v>72</v>
      </c>
      <c r="G18" s="4" t="s">
        <v>46</v>
      </c>
      <c r="H18" s="4" t="s">
        <v>375</v>
      </c>
      <c r="I18" s="4" t="s">
        <v>292</v>
      </c>
      <c r="J18" s="4" t="s">
        <v>204</v>
      </c>
      <c r="K18" s="4" t="s">
        <v>50</v>
      </c>
      <c r="L18" s="4" t="s">
        <v>180</v>
      </c>
      <c r="M18" s="4" t="s">
        <v>2240</v>
      </c>
      <c r="N18" s="4" t="s">
        <v>2241</v>
      </c>
      <c r="O18" s="4" t="s">
        <v>2242</v>
      </c>
      <c r="P18" s="4" t="s">
        <v>2243</v>
      </c>
      <c r="Q18" s="4" t="s">
        <v>58</v>
      </c>
      <c r="R18" s="4" t="s">
        <v>56</v>
      </c>
      <c r="S18" s="4" t="s">
        <v>58</v>
      </c>
      <c r="T18" s="4" t="s">
        <v>58</v>
      </c>
      <c r="U18" s="4" t="s">
        <v>56</v>
      </c>
      <c r="V18" s="4" t="s">
        <v>58</v>
      </c>
      <c r="W18" s="4" t="s">
        <v>2244</v>
      </c>
      <c r="X18" s="4" t="s">
        <v>56</v>
      </c>
      <c r="Y18" s="4" t="s">
        <v>56</v>
      </c>
      <c r="Z18" s="4" t="s">
        <v>58</v>
      </c>
      <c r="AA18" s="4" t="s">
        <v>56</v>
      </c>
      <c r="AB18" s="4" t="s">
        <v>56</v>
      </c>
      <c r="AC18" s="4" t="s">
        <v>58</v>
      </c>
      <c r="AD18" s="4" t="s">
        <v>2245</v>
      </c>
      <c r="AE18" s="4" t="s">
        <v>83</v>
      </c>
      <c r="AF18" s="4" t="s">
        <v>82</v>
      </c>
      <c r="AG18" s="4" t="s">
        <v>82</v>
      </c>
      <c r="AH18" s="4" t="s">
        <v>83</v>
      </c>
      <c r="AI18" s="4" t="s">
        <v>2246</v>
      </c>
      <c r="AJ18" s="4" t="s">
        <v>2247</v>
      </c>
      <c r="AK18" s="4">
        <v>15</v>
      </c>
      <c r="AL18" s="4" t="s">
        <v>2248</v>
      </c>
      <c r="AM18" s="4">
        <v>20</v>
      </c>
      <c r="AN18" s="4" t="s">
        <v>2249</v>
      </c>
      <c r="AO18" s="4">
        <v>2</v>
      </c>
      <c r="AP18" s="4" t="s">
        <v>2250</v>
      </c>
      <c r="AQ18" s="4">
        <v>15</v>
      </c>
      <c r="AR18" s="4" t="s">
        <v>2251</v>
      </c>
      <c r="AS18" s="4"/>
      <c r="AT18" s="4"/>
      <c r="AU18" s="4"/>
      <c r="AV18" s="4"/>
      <c r="AW18" s="4"/>
      <c r="AX18" s="4"/>
    </row>
    <row r="19" spans="1:50" ht="409.6" thickBot="1" x14ac:dyDescent="0.3">
      <c r="A19" s="4" t="s">
        <v>2252</v>
      </c>
      <c r="B19" s="4" t="s">
        <v>69</v>
      </c>
      <c r="C19" s="4" t="s">
        <v>152</v>
      </c>
      <c r="D19" s="4" t="s">
        <v>43</v>
      </c>
      <c r="E19" s="4" t="s">
        <v>44</v>
      </c>
      <c r="F19" s="4" t="s">
        <v>72</v>
      </c>
      <c r="G19" s="4" t="s">
        <v>47</v>
      </c>
      <c r="H19" s="4" t="s">
        <v>375</v>
      </c>
      <c r="I19" s="4" t="s">
        <v>292</v>
      </c>
      <c r="J19" s="4" t="s">
        <v>49</v>
      </c>
      <c r="K19" s="4" t="s">
        <v>50</v>
      </c>
      <c r="L19" s="4" t="s">
        <v>585</v>
      </c>
      <c r="M19" s="4" t="s">
        <v>2253</v>
      </c>
      <c r="N19" s="4" t="s">
        <v>2254</v>
      </c>
      <c r="O19" s="4" t="s">
        <v>2255</v>
      </c>
      <c r="P19" s="4" t="s">
        <v>2256</v>
      </c>
      <c r="Q19" s="4" t="s">
        <v>58</v>
      </c>
      <c r="R19" s="4" t="s">
        <v>56</v>
      </c>
      <c r="S19" s="4" t="s">
        <v>56</v>
      </c>
      <c r="T19" s="4" t="s">
        <v>56</v>
      </c>
      <c r="U19" s="4" t="s">
        <v>58</v>
      </c>
      <c r="V19" s="4" t="s">
        <v>56</v>
      </c>
      <c r="W19" s="4" t="s">
        <v>2257</v>
      </c>
      <c r="X19" s="4" t="s">
        <v>56</v>
      </c>
      <c r="Y19" s="4" t="s">
        <v>56</v>
      </c>
      <c r="Z19" s="4" t="s">
        <v>57</v>
      </c>
      <c r="AA19" s="4" t="s">
        <v>56</v>
      </c>
      <c r="AB19" s="4" t="s">
        <v>57</v>
      </c>
      <c r="AC19" s="4" t="s">
        <v>56</v>
      </c>
      <c r="AD19" s="4" t="s">
        <v>2258</v>
      </c>
      <c r="AE19" s="4" t="s">
        <v>82</v>
      </c>
      <c r="AF19" s="4" t="s">
        <v>82</v>
      </c>
      <c r="AG19" s="4" t="s">
        <v>83</v>
      </c>
      <c r="AH19" s="4" t="s">
        <v>82</v>
      </c>
      <c r="AI19" s="4" t="s">
        <v>2259</v>
      </c>
      <c r="AJ19" s="4" t="s">
        <v>2260</v>
      </c>
      <c r="AK19" s="4">
        <v>8</v>
      </c>
      <c r="AL19" s="4" t="s">
        <v>2261</v>
      </c>
      <c r="AM19" s="4">
        <v>12</v>
      </c>
      <c r="AN19" s="4" t="s">
        <v>2262</v>
      </c>
      <c r="AO19" s="4">
        <v>2</v>
      </c>
      <c r="AP19" s="4" t="s">
        <v>2263</v>
      </c>
      <c r="AQ19" s="4">
        <v>15</v>
      </c>
      <c r="AR19" s="4" t="s">
        <v>2264</v>
      </c>
      <c r="AS19" s="4"/>
      <c r="AT19" s="4"/>
      <c r="AU19" s="4"/>
      <c r="AV19" s="4"/>
      <c r="AW19" s="4"/>
      <c r="AX19" s="4"/>
    </row>
    <row r="20" spans="1:50" ht="409.6" thickBot="1" x14ac:dyDescent="0.3">
      <c r="A20" s="4" t="s">
        <v>2265</v>
      </c>
      <c r="B20" s="4" t="s">
        <v>69</v>
      </c>
      <c r="C20" s="4" t="s">
        <v>2266</v>
      </c>
      <c r="D20" s="4" t="s">
        <v>43</v>
      </c>
      <c r="E20" s="4" t="s">
        <v>44</v>
      </c>
      <c r="F20" s="4" t="s">
        <v>72</v>
      </c>
      <c r="G20" s="4" t="s">
        <v>47</v>
      </c>
      <c r="H20" s="4" t="s">
        <v>375</v>
      </c>
      <c r="I20" s="4" t="s">
        <v>73</v>
      </c>
      <c r="J20" s="4" t="s">
        <v>49</v>
      </c>
      <c r="K20" s="4" t="s">
        <v>75</v>
      </c>
      <c r="L20" s="4" t="s">
        <v>51</v>
      </c>
      <c r="M20" s="4" t="s">
        <v>2267</v>
      </c>
      <c r="N20" s="4" t="s">
        <v>2268</v>
      </c>
      <c r="O20" s="4" t="s">
        <v>2269</v>
      </c>
      <c r="P20" s="4" t="s">
        <v>2270</v>
      </c>
      <c r="Q20" s="4" t="s">
        <v>100</v>
      </c>
      <c r="R20" s="4" t="s">
        <v>56</v>
      </c>
      <c r="S20" s="4" t="s">
        <v>57</v>
      </c>
      <c r="T20" s="4" t="s">
        <v>57</v>
      </c>
      <c r="U20" s="4" t="s">
        <v>57</v>
      </c>
      <c r="V20" s="4" t="s">
        <v>101</v>
      </c>
      <c r="W20" s="4" t="s">
        <v>102</v>
      </c>
      <c r="X20" s="4" t="s">
        <v>100</v>
      </c>
      <c r="Y20" s="4" t="s">
        <v>57</v>
      </c>
      <c r="Z20" s="4" t="s">
        <v>100</v>
      </c>
      <c r="AA20" s="4" t="s">
        <v>57</v>
      </c>
      <c r="AB20" s="4" t="s">
        <v>57</v>
      </c>
      <c r="AC20" s="4" t="s">
        <v>101</v>
      </c>
      <c r="AD20" s="4" t="s">
        <v>2271</v>
      </c>
      <c r="AE20" s="4" t="s">
        <v>606</v>
      </c>
      <c r="AF20" s="4" t="s">
        <v>605</v>
      </c>
      <c r="AG20" s="4" t="s">
        <v>605</v>
      </c>
      <c r="AH20" s="4" t="s">
        <v>605</v>
      </c>
      <c r="AI20" s="4" t="s">
        <v>2272</v>
      </c>
      <c r="AJ20" s="4" t="s">
        <v>2273</v>
      </c>
      <c r="AK20" s="4">
        <v>18</v>
      </c>
      <c r="AL20" s="4" t="s">
        <v>2274</v>
      </c>
      <c r="AM20" s="4">
        <v>20</v>
      </c>
      <c r="AN20" s="4" t="s">
        <v>2275</v>
      </c>
      <c r="AO20" s="4">
        <v>10</v>
      </c>
      <c r="AP20" s="4" t="s">
        <v>304</v>
      </c>
      <c r="AQ20" s="4">
        <v>17</v>
      </c>
      <c r="AR20" s="4" t="s">
        <v>304</v>
      </c>
      <c r="AS20" s="4"/>
      <c r="AT20" s="4"/>
      <c r="AU20" s="4"/>
      <c r="AV20" s="4"/>
      <c r="AW20" s="4"/>
      <c r="AX20" s="4"/>
    </row>
    <row r="21" spans="1:50" ht="360.75" thickBot="1" x14ac:dyDescent="0.3">
      <c r="A21" s="4" t="s">
        <v>68</v>
      </c>
      <c r="B21" s="4" t="s">
        <v>69</v>
      </c>
      <c r="C21" s="4" t="s">
        <v>2276</v>
      </c>
      <c r="D21" s="4" t="s">
        <v>43</v>
      </c>
      <c r="E21" s="4" t="s">
        <v>71</v>
      </c>
      <c r="F21" s="4" t="s">
        <v>72</v>
      </c>
      <c r="G21" s="4" t="s">
        <v>46</v>
      </c>
      <c r="H21" s="4" t="s">
        <v>46</v>
      </c>
      <c r="I21" s="4" t="s">
        <v>73</v>
      </c>
      <c r="J21" s="4" t="s">
        <v>74</v>
      </c>
      <c r="K21" s="4" t="s">
        <v>75</v>
      </c>
      <c r="L21" s="4" t="s">
        <v>51</v>
      </c>
      <c r="M21" s="4" t="s">
        <v>2277</v>
      </c>
      <c r="N21" s="4" t="s">
        <v>2278</v>
      </c>
      <c r="O21" s="4" t="s">
        <v>1704</v>
      </c>
      <c r="P21" s="4" t="s">
        <v>2279</v>
      </c>
      <c r="Q21" s="4" t="s">
        <v>56</v>
      </c>
      <c r="R21" s="4" t="s">
        <v>58</v>
      </c>
      <c r="S21" s="4" t="s">
        <v>56</v>
      </c>
      <c r="T21" s="4" t="s">
        <v>58</v>
      </c>
      <c r="U21" s="4" t="s">
        <v>58</v>
      </c>
      <c r="V21" s="4" t="s">
        <v>58</v>
      </c>
      <c r="W21" s="4" t="s">
        <v>1176</v>
      </c>
      <c r="X21" s="4" t="s">
        <v>56</v>
      </c>
      <c r="Y21" s="4" t="s">
        <v>58</v>
      </c>
      <c r="Z21" s="4" t="s">
        <v>56</v>
      </c>
      <c r="AA21" s="4" t="s">
        <v>58</v>
      </c>
      <c r="AB21" s="4" t="s">
        <v>56</v>
      </c>
      <c r="AC21" s="4" t="s">
        <v>58</v>
      </c>
      <c r="AD21" s="4" t="s">
        <v>757</v>
      </c>
      <c r="AE21" s="4" t="s">
        <v>61</v>
      </c>
      <c r="AF21" s="4" t="s">
        <v>82</v>
      </c>
      <c r="AG21" s="4" t="s">
        <v>82</v>
      </c>
      <c r="AH21" s="4" t="s">
        <v>82</v>
      </c>
      <c r="AI21" s="4" t="s">
        <v>2280</v>
      </c>
      <c r="AJ21" s="4" t="s">
        <v>2281</v>
      </c>
      <c r="AK21" s="4">
        <v>15</v>
      </c>
      <c r="AL21" s="4" t="s">
        <v>301</v>
      </c>
      <c r="AM21" s="4">
        <v>20</v>
      </c>
      <c r="AN21" s="4" t="s">
        <v>64</v>
      </c>
      <c r="AO21" s="4">
        <v>10</v>
      </c>
      <c r="AP21" s="4" t="s">
        <v>301</v>
      </c>
      <c r="AQ21" s="4">
        <v>20</v>
      </c>
      <c r="AR21" s="4" t="s">
        <v>64</v>
      </c>
      <c r="AS21" s="4"/>
      <c r="AT21" s="4"/>
      <c r="AU21" s="4"/>
      <c r="AV21" s="4"/>
      <c r="AW21" s="4"/>
      <c r="AX21" s="4"/>
    </row>
    <row r="22" spans="1:50" ht="409.6" thickBot="1" x14ac:dyDescent="0.3">
      <c r="A22" s="4" t="s">
        <v>2282</v>
      </c>
      <c r="B22" s="4" t="s">
        <v>69</v>
      </c>
      <c r="C22" s="4" t="s">
        <v>2283</v>
      </c>
      <c r="D22" s="4" t="s">
        <v>93</v>
      </c>
      <c r="E22" s="4" t="s">
        <v>71</v>
      </c>
      <c r="F22" s="4" t="s">
        <v>72</v>
      </c>
      <c r="G22" s="4" t="s">
        <v>47</v>
      </c>
      <c r="H22" s="4" t="s">
        <v>47</v>
      </c>
      <c r="I22" s="4" t="s">
        <v>73</v>
      </c>
      <c r="J22" s="4" t="s">
        <v>49</v>
      </c>
      <c r="K22" s="4" t="s">
        <v>75</v>
      </c>
      <c r="L22" s="4" t="s">
        <v>112</v>
      </c>
      <c r="M22" s="4" t="s">
        <v>2284</v>
      </c>
      <c r="N22" s="4" t="s">
        <v>2285</v>
      </c>
      <c r="O22" s="4" t="s">
        <v>2286</v>
      </c>
      <c r="P22" s="4" t="s">
        <v>99</v>
      </c>
      <c r="Q22" s="4" t="s">
        <v>100</v>
      </c>
      <c r="R22" s="4" t="s">
        <v>100</v>
      </c>
      <c r="S22" s="4" t="s">
        <v>101</v>
      </c>
      <c r="T22" s="4" t="s">
        <v>101</v>
      </c>
      <c r="U22" s="4" t="s">
        <v>100</v>
      </c>
      <c r="V22" s="4" t="s">
        <v>101</v>
      </c>
      <c r="W22" s="4" t="s">
        <v>2287</v>
      </c>
      <c r="X22" s="4" t="s">
        <v>100</v>
      </c>
      <c r="Y22" s="4" t="s">
        <v>101</v>
      </c>
      <c r="Z22" s="4" t="s">
        <v>100</v>
      </c>
      <c r="AA22" s="4" t="s">
        <v>100</v>
      </c>
      <c r="AB22" s="4" t="s">
        <v>101</v>
      </c>
      <c r="AC22" s="4" t="s">
        <v>100</v>
      </c>
      <c r="AD22" s="4" t="s">
        <v>102</v>
      </c>
      <c r="AE22" s="4" t="s">
        <v>606</v>
      </c>
      <c r="AF22" s="4" t="s">
        <v>605</v>
      </c>
      <c r="AG22" s="4" t="s">
        <v>605</v>
      </c>
      <c r="AH22" s="4" t="s">
        <v>605</v>
      </c>
      <c r="AI22" s="4" t="s">
        <v>2288</v>
      </c>
      <c r="AJ22" s="4" t="s">
        <v>2289</v>
      </c>
      <c r="AK22" s="4">
        <v>20</v>
      </c>
      <c r="AL22" s="4" t="s">
        <v>304</v>
      </c>
      <c r="AM22" s="4">
        <v>17</v>
      </c>
      <c r="AN22" s="4" t="s">
        <v>304</v>
      </c>
      <c r="AO22" s="4">
        <v>18</v>
      </c>
      <c r="AP22" s="4" t="s">
        <v>304</v>
      </c>
      <c r="AQ22" s="4">
        <v>18</v>
      </c>
      <c r="AR22" s="4" t="s">
        <v>304</v>
      </c>
      <c r="AS22" s="4"/>
      <c r="AT22" s="4"/>
      <c r="AU22" s="4"/>
      <c r="AV22" s="4"/>
      <c r="AW22" s="4"/>
      <c r="AX22" s="4"/>
    </row>
    <row r="23" spans="1:50" ht="409.6" thickBot="1" x14ac:dyDescent="0.3">
      <c r="A23" s="4" t="s">
        <v>554</v>
      </c>
      <c r="B23" s="4" t="s">
        <v>2290</v>
      </c>
      <c r="C23" s="4" t="s">
        <v>2291</v>
      </c>
      <c r="D23" s="4" t="s">
        <v>43</v>
      </c>
      <c r="E23" s="4" t="s">
        <v>44</v>
      </c>
      <c r="F23" s="4" t="s">
        <v>72</v>
      </c>
      <c r="G23" s="4" t="s">
        <v>46</v>
      </c>
      <c r="H23" s="4" t="s">
        <v>47</v>
      </c>
      <c r="I23" s="4" t="s">
        <v>261</v>
      </c>
      <c r="J23" s="4" t="s">
        <v>301</v>
      </c>
      <c r="K23" s="4" t="s">
        <v>50</v>
      </c>
      <c r="L23" s="4" t="s">
        <v>180</v>
      </c>
      <c r="M23" s="4" t="s">
        <v>2292</v>
      </c>
      <c r="N23" s="4" t="s">
        <v>2293</v>
      </c>
      <c r="O23" s="4" t="s">
        <v>2294</v>
      </c>
      <c r="P23" s="4" t="s">
        <v>2295</v>
      </c>
      <c r="Q23" s="4" t="s">
        <v>57</v>
      </c>
      <c r="R23" s="4" t="s">
        <v>56</v>
      </c>
      <c r="S23" s="4" t="s">
        <v>56</v>
      </c>
      <c r="T23" s="4" t="s">
        <v>58</v>
      </c>
      <c r="U23" s="4" t="s">
        <v>57</v>
      </c>
      <c r="V23" s="4" t="s">
        <v>56</v>
      </c>
      <c r="W23" s="4" t="s">
        <v>2296</v>
      </c>
      <c r="X23" s="4" t="s">
        <v>56</v>
      </c>
      <c r="Y23" s="4" t="s">
        <v>56</v>
      </c>
      <c r="Z23" s="4" t="s">
        <v>56</v>
      </c>
      <c r="AA23" s="4" t="s">
        <v>58</v>
      </c>
      <c r="AB23" s="4" t="s">
        <v>57</v>
      </c>
      <c r="AC23" s="4" t="s">
        <v>56</v>
      </c>
      <c r="AD23" s="4" t="s">
        <v>2297</v>
      </c>
      <c r="AE23" s="4" t="s">
        <v>82</v>
      </c>
      <c r="AF23" s="4" t="s">
        <v>61</v>
      </c>
      <c r="AG23" s="4" t="s">
        <v>61</v>
      </c>
      <c r="AH23" s="4" t="s">
        <v>61</v>
      </c>
      <c r="AI23" s="4" t="s">
        <v>2298</v>
      </c>
      <c r="AJ23" s="4" t="s">
        <v>2299</v>
      </c>
      <c r="AK23" s="4">
        <v>10</v>
      </c>
      <c r="AL23" s="4" t="s">
        <v>2300</v>
      </c>
      <c r="AM23" s="4">
        <v>1</v>
      </c>
      <c r="AN23" s="4" t="s">
        <v>2301</v>
      </c>
      <c r="AO23" s="4">
        <v>1</v>
      </c>
      <c r="AP23" s="4" t="s">
        <v>2302</v>
      </c>
      <c r="AQ23" s="4">
        <v>12</v>
      </c>
      <c r="AR23" s="4" t="s">
        <v>2303</v>
      </c>
      <c r="AS23" s="4"/>
      <c r="AT23" s="4"/>
      <c r="AU23" s="4"/>
      <c r="AV23" s="4"/>
      <c r="AW23" s="4"/>
      <c r="AX23" s="4"/>
    </row>
    <row r="24" spans="1:50" ht="345.75" thickBot="1" x14ac:dyDescent="0.3">
      <c r="A24" s="4" t="s">
        <v>2304</v>
      </c>
      <c r="B24" s="4" t="s">
        <v>69</v>
      </c>
      <c r="C24" s="4" t="s">
        <v>2305</v>
      </c>
      <c r="D24" s="4" t="s">
        <v>43</v>
      </c>
      <c r="E24" s="4" t="s">
        <v>291</v>
      </c>
      <c r="F24" s="4" t="s">
        <v>72</v>
      </c>
      <c r="G24" s="4" t="s">
        <v>46</v>
      </c>
      <c r="H24" s="4" t="s">
        <v>165</v>
      </c>
      <c r="I24" s="4" t="s">
        <v>261</v>
      </c>
      <c r="J24" s="4" t="s">
        <v>631</v>
      </c>
      <c r="K24" s="4" t="s">
        <v>263</v>
      </c>
      <c r="L24" s="4" t="s">
        <v>631</v>
      </c>
      <c r="M24" s="4" t="s">
        <v>2306</v>
      </c>
      <c r="N24" s="4" t="s">
        <v>2307</v>
      </c>
      <c r="O24" s="4" t="s">
        <v>2308</v>
      </c>
      <c r="P24" s="4" t="s">
        <v>2309</v>
      </c>
      <c r="Q24" s="4" t="s">
        <v>56</v>
      </c>
      <c r="R24" s="4" t="s">
        <v>58</v>
      </c>
      <c r="S24" s="4" t="s">
        <v>56</v>
      </c>
      <c r="T24" s="4" t="s">
        <v>58</v>
      </c>
      <c r="U24" s="4" t="s">
        <v>57</v>
      </c>
      <c r="V24" s="4" t="s">
        <v>58</v>
      </c>
      <c r="W24" s="4" t="s">
        <v>2310</v>
      </c>
      <c r="X24" s="4" t="s">
        <v>56</v>
      </c>
      <c r="Y24" s="4" t="s">
        <v>56</v>
      </c>
      <c r="Z24" s="4" t="s">
        <v>56</v>
      </c>
      <c r="AA24" s="4" t="s">
        <v>58</v>
      </c>
      <c r="AB24" s="4" t="s">
        <v>57</v>
      </c>
      <c r="AC24" s="4" t="s">
        <v>58</v>
      </c>
      <c r="AD24" s="4" t="s">
        <v>2311</v>
      </c>
      <c r="AE24" s="4" t="s">
        <v>83</v>
      </c>
      <c r="AF24" s="4" t="s">
        <v>83</v>
      </c>
      <c r="AG24" s="4" t="s">
        <v>82</v>
      </c>
      <c r="AH24" s="4" t="s">
        <v>83</v>
      </c>
      <c r="AI24" s="4" t="s">
        <v>2312</v>
      </c>
      <c r="AJ24" s="4" t="s">
        <v>2313</v>
      </c>
      <c r="AK24" s="4">
        <v>15</v>
      </c>
      <c r="AL24" s="4" t="s">
        <v>2314</v>
      </c>
      <c r="AM24" s="4">
        <v>15</v>
      </c>
      <c r="AN24" s="4" t="s">
        <v>2315</v>
      </c>
      <c r="AO24" s="4">
        <v>1</v>
      </c>
      <c r="AP24" s="4" t="s">
        <v>2316</v>
      </c>
      <c r="AQ24" s="4">
        <v>10</v>
      </c>
      <c r="AR24" s="4" t="s">
        <v>2317</v>
      </c>
      <c r="AS24" s="4"/>
      <c r="AT24" s="4"/>
      <c r="AU24" s="4"/>
      <c r="AV24" s="4"/>
      <c r="AW24" s="4"/>
      <c r="AX24" s="4"/>
    </row>
    <row r="25" spans="1:50" ht="315.75" thickBot="1" x14ac:dyDescent="0.3">
      <c r="A25" s="4" t="s">
        <v>2318</v>
      </c>
      <c r="B25" s="4" t="s">
        <v>69</v>
      </c>
      <c r="C25" s="4" t="s">
        <v>1887</v>
      </c>
      <c r="D25" s="4" t="s">
        <v>43</v>
      </c>
      <c r="E25" s="4" t="s">
        <v>219</v>
      </c>
      <c r="F25" s="4" t="s">
        <v>72</v>
      </c>
      <c r="G25" s="4" t="s">
        <v>46</v>
      </c>
      <c r="H25" s="4" t="s">
        <v>47</v>
      </c>
      <c r="I25" s="4" t="s">
        <v>73</v>
      </c>
      <c r="J25" s="4" t="s">
        <v>94</v>
      </c>
      <c r="K25" s="4" t="s">
        <v>124</v>
      </c>
      <c r="L25" s="4" t="s">
        <v>51</v>
      </c>
      <c r="M25" s="4" t="s">
        <v>2319</v>
      </c>
      <c r="N25" s="4" t="s">
        <v>2320</v>
      </c>
      <c r="O25" s="4" t="s">
        <v>2321</v>
      </c>
      <c r="P25" s="4" t="s">
        <v>2322</v>
      </c>
      <c r="Q25" s="4" t="s">
        <v>56</v>
      </c>
      <c r="R25" s="4" t="s">
        <v>58</v>
      </c>
      <c r="S25" s="4" t="s">
        <v>56</v>
      </c>
      <c r="T25" s="4" t="s">
        <v>58</v>
      </c>
      <c r="U25" s="4" t="s">
        <v>100</v>
      </c>
      <c r="V25" s="4" t="s">
        <v>58</v>
      </c>
      <c r="W25" s="4" t="s">
        <v>2323</v>
      </c>
      <c r="X25" s="4" t="s">
        <v>100</v>
      </c>
      <c r="Y25" s="4" t="s">
        <v>57</v>
      </c>
      <c r="Z25" s="4" t="s">
        <v>100</v>
      </c>
      <c r="AA25" s="4" t="s">
        <v>57</v>
      </c>
      <c r="AB25" s="4" t="s">
        <v>57</v>
      </c>
      <c r="AC25" s="4" t="s">
        <v>100</v>
      </c>
      <c r="AD25" s="4" t="s">
        <v>2324</v>
      </c>
      <c r="AE25" s="4" t="s">
        <v>61</v>
      </c>
      <c r="AF25" s="4" t="s">
        <v>83</v>
      </c>
      <c r="AG25" s="4" t="s">
        <v>82</v>
      </c>
      <c r="AH25" s="4" t="s">
        <v>82</v>
      </c>
      <c r="AI25" s="4" t="s">
        <v>2325</v>
      </c>
      <c r="AJ25" s="4" t="s">
        <v>2326</v>
      </c>
      <c r="AK25" s="4">
        <v>16</v>
      </c>
      <c r="AL25" s="4" t="s">
        <v>2327</v>
      </c>
      <c r="AM25" s="4">
        <v>15</v>
      </c>
      <c r="AN25" s="4" t="s">
        <v>2328</v>
      </c>
      <c r="AO25" s="4">
        <v>5</v>
      </c>
      <c r="AP25" s="4" t="s">
        <v>2329</v>
      </c>
      <c r="AQ25" s="4">
        <v>12</v>
      </c>
      <c r="AR25" s="4" t="s">
        <v>2330</v>
      </c>
      <c r="AS25" s="4"/>
      <c r="AT25" s="4"/>
      <c r="AU25" s="4"/>
      <c r="AV25" s="4"/>
      <c r="AW25" s="4"/>
      <c r="AX25" s="4"/>
    </row>
    <row r="26" spans="1:50" ht="409.6" thickBot="1" x14ac:dyDescent="0.3">
      <c r="A26" s="4" t="s">
        <v>2331</v>
      </c>
      <c r="B26" s="4" t="s">
        <v>69</v>
      </c>
      <c r="C26" s="4" t="s">
        <v>2332</v>
      </c>
      <c r="D26" s="4" t="s">
        <v>93</v>
      </c>
      <c r="E26" s="4" t="s">
        <v>44</v>
      </c>
      <c r="F26" s="4" t="s">
        <v>72</v>
      </c>
      <c r="G26" s="4" t="s">
        <v>47</v>
      </c>
      <c r="H26" s="4" t="s">
        <v>47</v>
      </c>
      <c r="I26" s="4" t="s">
        <v>292</v>
      </c>
      <c r="J26" s="4" t="s">
        <v>94</v>
      </c>
      <c r="K26" s="4" t="s">
        <v>124</v>
      </c>
      <c r="L26" s="4" t="s">
        <v>51</v>
      </c>
      <c r="M26" s="4" t="s">
        <v>2333</v>
      </c>
      <c r="N26" s="4" t="s">
        <v>2334</v>
      </c>
      <c r="O26" s="4" t="s">
        <v>2335</v>
      </c>
      <c r="P26" s="4" t="s">
        <v>2336</v>
      </c>
      <c r="Q26" s="4" t="s">
        <v>56</v>
      </c>
      <c r="R26" s="4" t="s">
        <v>100</v>
      </c>
      <c r="S26" s="4" t="s">
        <v>56</v>
      </c>
      <c r="T26" s="4" t="s">
        <v>58</v>
      </c>
      <c r="U26" s="4" t="s">
        <v>56</v>
      </c>
      <c r="V26" s="4" t="s">
        <v>58</v>
      </c>
      <c r="W26" s="4" t="s">
        <v>2337</v>
      </c>
      <c r="X26" s="4" t="s">
        <v>56</v>
      </c>
      <c r="Y26" s="4" t="s">
        <v>56</v>
      </c>
      <c r="Z26" s="4" t="s">
        <v>57</v>
      </c>
      <c r="AA26" s="4" t="s">
        <v>58</v>
      </c>
      <c r="AB26" s="4" t="s">
        <v>56</v>
      </c>
      <c r="AC26" s="4" t="s">
        <v>58</v>
      </c>
      <c r="AD26" s="4" t="s">
        <v>2338</v>
      </c>
      <c r="AE26" s="4" t="s">
        <v>61</v>
      </c>
      <c r="AF26" s="4" t="s">
        <v>82</v>
      </c>
      <c r="AG26" s="4" t="s">
        <v>82</v>
      </c>
      <c r="AH26" s="4" t="s">
        <v>82</v>
      </c>
      <c r="AI26" s="4" t="s">
        <v>2339</v>
      </c>
      <c r="AJ26" s="4" t="s">
        <v>2340</v>
      </c>
      <c r="AK26" s="4">
        <v>5</v>
      </c>
      <c r="AL26" s="4" t="s">
        <v>2341</v>
      </c>
      <c r="AM26" s="4">
        <v>7</v>
      </c>
      <c r="AN26" s="4" t="s">
        <v>2342</v>
      </c>
      <c r="AO26" s="4">
        <v>3</v>
      </c>
      <c r="AP26" s="4" t="s">
        <v>2343</v>
      </c>
      <c r="AQ26" s="4">
        <v>5</v>
      </c>
      <c r="AR26" s="4" t="s">
        <v>2344</v>
      </c>
      <c r="AS26" s="4"/>
      <c r="AT26" s="4"/>
      <c r="AU26" s="4"/>
      <c r="AV26" s="4"/>
      <c r="AW26" s="4"/>
      <c r="AX26" s="4"/>
    </row>
    <row r="27" spans="1:50" ht="409.6" thickBot="1" x14ac:dyDescent="0.3">
      <c r="A27" s="4" t="s">
        <v>2345</v>
      </c>
      <c r="B27" s="4" t="s">
        <v>2346</v>
      </c>
      <c r="C27" s="4" t="s">
        <v>2347</v>
      </c>
      <c r="D27" s="4" t="s">
        <v>93</v>
      </c>
      <c r="E27" s="4" t="s">
        <v>528</v>
      </c>
      <c r="F27" s="4" t="s">
        <v>72</v>
      </c>
      <c r="G27" s="4" t="s">
        <v>46</v>
      </c>
      <c r="H27" s="4" t="s">
        <v>47</v>
      </c>
      <c r="I27" s="4" t="s">
        <v>48</v>
      </c>
      <c r="J27" s="4" t="s">
        <v>94</v>
      </c>
      <c r="K27" s="4" t="s">
        <v>124</v>
      </c>
      <c r="L27" s="4" t="s">
        <v>51</v>
      </c>
      <c r="M27" s="4" t="s">
        <v>2348</v>
      </c>
      <c r="N27" s="4" t="s">
        <v>2349</v>
      </c>
      <c r="O27" s="4" t="s">
        <v>2350</v>
      </c>
      <c r="P27" s="4" t="s">
        <v>2351</v>
      </c>
      <c r="Q27" s="4" t="s">
        <v>56</v>
      </c>
      <c r="R27" s="4" t="s">
        <v>58</v>
      </c>
      <c r="S27" s="4" t="s">
        <v>56</v>
      </c>
      <c r="T27" s="4" t="s">
        <v>58</v>
      </c>
      <c r="U27" s="4" t="s">
        <v>58</v>
      </c>
      <c r="V27" s="4" t="s">
        <v>56</v>
      </c>
      <c r="W27" s="4" t="s">
        <v>2352</v>
      </c>
      <c r="X27" s="4" t="s">
        <v>58</v>
      </c>
      <c r="Y27" s="4" t="s">
        <v>56</v>
      </c>
      <c r="Z27" s="4" t="s">
        <v>56</v>
      </c>
      <c r="AA27" s="4" t="s">
        <v>56</v>
      </c>
      <c r="AB27" s="4" t="s">
        <v>58</v>
      </c>
      <c r="AC27" s="4" t="s">
        <v>58</v>
      </c>
      <c r="AD27" s="4" t="s">
        <v>2353</v>
      </c>
      <c r="AE27" s="4" t="s">
        <v>61</v>
      </c>
      <c r="AF27" s="4" t="s">
        <v>82</v>
      </c>
      <c r="AG27" s="4" t="s">
        <v>83</v>
      </c>
      <c r="AH27" s="4" t="s">
        <v>82</v>
      </c>
      <c r="AI27" s="4" t="s">
        <v>2354</v>
      </c>
      <c r="AJ27" s="4" t="s">
        <v>2355</v>
      </c>
      <c r="AK27" s="4">
        <v>5</v>
      </c>
      <c r="AL27" s="4" t="s">
        <v>2356</v>
      </c>
      <c r="AM27" s="4">
        <v>2</v>
      </c>
      <c r="AN27" s="4" t="s">
        <v>2357</v>
      </c>
      <c r="AO27" s="4">
        <v>1</v>
      </c>
      <c r="AP27" s="4" t="s">
        <v>2358</v>
      </c>
      <c r="AQ27" s="4">
        <v>8</v>
      </c>
      <c r="AR27" s="4" t="s">
        <v>2359</v>
      </c>
      <c r="AS27" s="4"/>
      <c r="AT27" s="4"/>
      <c r="AU27" s="4"/>
      <c r="AV27" s="4"/>
      <c r="AW27" s="4"/>
      <c r="AX27" s="4"/>
    </row>
    <row r="28" spans="1:50" ht="195.75" thickBot="1" x14ac:dyDescent="0.3">
      <c r="A28" s="4" t="s">
        <v>2360</v>
      </c>
      <c r="B28" s="4" t="s">
        <v>122</v>
      </c>
      <c r="C28" s="4" t="s">
        <v>2361</v>
      </c>
      <c r="D28" s="4" t="s">
        <v>93</v>
      </c>
      <c r="E28" s="4" t="s">
        <v>1339</v>
      </c>
      <c r="F28" s="4" t="s">
        <v>72</v>
      </c>
      <c r="G28" s="4" t="s">
        <v>46</v>
      </c>
      <c r="H28" s="4" t="s">
        <v>47</v>
      </c>
      <c r="I28" s="4" t="s">
        <v>292</v>
      </c>
      <c r="J28" s="4" t="s">
        <v>94</v>
      </c>
      <c r="K28" s="4" t="s">
        <v>124</v>
      </c>
      <c r="L28" s="4" t="s">
        <v>51</v>
      </c>
      <c r="M28" s="4" t="s">
        <v>1016</v>
      </c>
      <c r="N28" s="4" t="s">
        <v>2362</v>
      </c>
      <c r="O28" s="4" t="s">
        <v>2363</v>
      </c>
      <c r="P28" s="4" t="s">
        <v>2364</v>
      </c>
      <c r="Q28" s="4" t="s">
        <v>100</v>
      </c>
      <c r="R28" s="4" t="s">
        <v>100</v>
      </c>
      <c r="S28" s="4" t="s">
        <v>100</v>
      </c>
      <c r="T28" s="4" t="s">
        <v>100</v>
      </c>
      <c r="U28" s="4" t="s">
        <v>100</v>
      </c>
      <c r="V28" s="4" t="s">
        <v>57</v>
      </c>
      <c r="W28" s="4" t="s">
        <v>2365</v>
      </c>
      <c r="X28" s="4" t="s">
        <v>100</v>
      </c>
      <c r="Y28" s="4" t="s">
        <v>100</v>
      </c>
      <c r="Z28" s="4" t="s">
        <v>57</v>
      </c>
      <c r="AA28" s="4" t="s">
        <v>100</v>
      </c>
      <c r="AB28" s="4" t="s">
        <v>100</v>
      </c>
      <c r="AC28" s="4" t="s">
        <v>100</v>
      </c>
      <c r="AD28" s="4" t="s">
        <v>2366</v>
      </c>
      <c r="AE28" s="4" t="s">
        <v>605</v>
      </c>
      <c r="AF28" s="4" t="s">
        <v>606</v>
      </c>
      <c r="AG28" s="4" t="s">
        <v>605</v>
      </c>
      <c r="AH28" s="4" t="s">
        <v>605</v>
      </c>
      <c r="AI28" s="4" t="s">
        <v>2367</v>
      </c>
      <c r="AJ28" s="4" t="s">
        <v>2368</v>
      </c>
      <c r="AK28" s="4">
        <v>10</v>
      </c>
      <c r="AL28" s="4" t="s">
        <v>2369</v>
      </c>
      <c r="AM28" s="4">
        <v>15</v>
      </c>
      <c r="AN28" s="4" t="s">
        <v>2370</v>
      </c>
      <c r="AO28" s="4">
        <v>1</v>
      </c>
      <c r="AP28" s="4" t="s">
        <v>938</v>
      </c>
      <c r="AQ28" s="4">
        <v>12</v>
      </c>
      <c r="AR28" s="4" t="s">
        <v>2371</v>
      </c>
      <c r="AS28" s="4"/>
      <c r="AT28" s="4"/>
      <c r="AU28" s="4"/>
      <c r="AV28" s="4"/>
      <c r="AW28" s="4"/>
      <c r="AX28" s="4"/>
    </row>
    <row r="29" spans="1:50" ht="409.6" thickBot="1" x14ac:dyDescent="0.3">
      <c r="A29" s="4" t="s">
        <v>2372</v>
      </c>
      <c r="B29" s="4" t="s">
        <v>69</v>
      </c>
      <c r="C29" s="4" t="s">
        <v>2373</v>
      </c>
      <c r="D29" s="4" t="s">
        <v>43</v>
      </c>
      <c r="E29" s="4" t="s">
        <v>44</v>
      </c>
      <c r="F29" s="4" t="s">
        <v>72</v>
      </c>
      <c r="G29" s="4" t="s">
        <v>46</v>
      </c>
      <c r="H29" s="4" t="s">
        <v>375</v>
      </c>
      <c r="I29" s="4" t="s">
        <v>292</v>
      </c>
      <c r="J29" s="4" t="s">
        <v>204</v>
      </c>
      <c r="K29" s="4" t="s">
        <v>50</v>
      </c>
      <c r="L29" s="4" t="s">
        <v>51</v>
      </c>
      <c r="M29" s="4" t="s">
        <v>2374</v>
      </c>
      <c r="N29" s="4" t="s">
        <v>2375</v>
      </c>
      <c r="O29" s="4" t="s">
        <v>2376</v>
      </c>
      <c r="P29" s="4" t="s">
        <v>2377</v>
      </c>
      <c r="Q29" s="4" t="s">
        <v>58</v>
      </c>
      <c r="R29" s="4" t="s">
        <v>58</v>
      </c>
      <c r="S29" s="4" t="s">
        <v>58</v>
      </c>
      <c r="T29" s="4" t="s">
        <v>58</v>
      </c>
      <c r="U29" s="4" t="s">
        <v>58</v>
      </c>
      <c r="V29" s="4" t="s">
        <v>58</v>
      </c>
      <c r="W29" s="4" t="s">
        <v>2378</v>
      </c>
      <c r="X29" s="4" t="s">
        <v>58</v>
      </c>
      <c r="Y29" s="4" t="s">
        <v>58</v>
      </c>
      <c r="Z29" s="4" t="s">
        <v>58</v>
      </c>
      <c r="AA29" s="4" t="s">
        <v>58</v>
      </c>
      <c r="AB29" s="4" t="s">
        <v>58</v>
      </c>
      <c r="AC29" s="4" t="s">
        <v>58</v>
      </c>
      <c r="AD29" s="4" t="s">
        <v>2379</v>
      </c>
      <c r="AE29" s="4" t="s">
        <v>83</v>
      </c>
      <c r="AF29" s="4" t="s">
        <v>83</v>
      </c>
      <c r="AG29" s="4" t="s">
        <v>83</v>
      </c>
      <c r="AH29" s="4" t="s">
        <v>83</v>
      </c>
      <c r="AI29" s="4" t="s">
        <v>2380</v>
      </c>
      <c r="AJ29" s="4" t="s">
        <v>2381</v>
      </c>
      <c r="AK29" s="4">
        <v>15</v>
      </c>
      <c r="AL29" s="4" t="s">
        <v>2382</v>
      </c>
      <c r="AM29" s="4">
        <v>15</v>
      </c>
      <c r="AN29" s="4" t="s">
        <v>2383</v>
      </c>
      <c r="AO29" s="4">
        <v>1</v>
      </c>
      <c r="AP29" s="4" t="s">
        <v>2384</v>
      </c>
      <c r="AQ29" s="4">
        <v>10</v>
      </c>
      <c r="AR29" s="4" t="s">
        <v>2385</v>
      </c>
      <c r="AS29" s="4"/>
      <c r="AT29" s="4"/>
      <c r="AU29" s="4"/>
      <c r="AV29" s="4"/>
      <c r="AW29" s="4"/>
      <c r="AX29" s="4"/>
    </row>
    <row r="30" spans="1:50" ht="409.6" thickBot="1" x14ac:dyDescent="0.3">
      <c r="A30" s="4" t="s">
        <v>429</v>
      </c>
      <c r="B30" s="4" t="s">
        <v>122</v>
      </c>
      <c r="C30" s="4" t="s">
        <v>1469</v>
      </c>
      <c r="D30" s="4" t="s">
        <v>93</v>
      </c>
      <c r="E30" s="4" t="s">
        <v>219</v>
      </c>
      <c r="F30" s="4" t="s">
        <v>45</v>
      </c>
      <c r="G30" s="4" t="s">
        <v>46</v>
      </c>
      <c r="H30" s="4" t="s">
        <v>46</v>
      </c>
      <c r="I30" s="4" t="s">
        <v>191</v>
      </c>
      <c r="J30" s="4" t="s">
        <v>94</v>
      </c>
      <c r="K30" s="4" t="s">
        <v>75</v>
      </c>
      <c r="L30" s="4" t="s">
        <v>112</v>
      </c>
      <c r="M30" s="4" t="s">
        <v>431</v>
      </c>
      <c r="N30" s="4" t="s">
        <v>2386</v>
      </c>
      <c r="O30" s="4" t="s">
        <v>2387</v>
      </c>
      <c r="P30" s="4" t="s">
        <v>2388</v>
      </c>
      <c r="Q30" s="4" t="s">
        <v>57</v>
      </c>
      <c r="R30" s="4" t="s">
        <v>57</v>
      </c>
      <c r="S30" s="4" t="s">
        <v>57</v>
      </c>
      <c r="T30" s="4" t="s">
        <v>57</v>
      </c>
      <c r="U30" s="4" t="s">
        <v>57</v>
      </c>
      <c r="V30" s="4" t="s">
        <v>57</v>
      </c>
      <c r="W30" s="4" t="s">
        <v>2389</v>
      </c>
      <c r="X30" s="4" t="s">
        <v>57</v>
      </c>
      <c r="Y30" s="4" t="s">
        <v>57</v>
      </c>
      <c r="Z30" s="4" t="s">
        <v>57</v>
      </c>
      <c r="AA30" s="4" t="s">
        <v>57</v>
      </c>
      <c r="AB30" s="4" t="s">
        <v>57</v>
      </c>
      <c r="AC30" s="4" t="s">
        <v>57</v>
      </c>
      <c r="AD30" s="4" t="s">
        <v>2390</v>
      </c>
      <c r="AE30" s="4" t="s">
        <v>82</v>
      </c>
      <c r="AF30" s="4" t="s">
        <v>82</v>
      </c>
      <c r="AG30" s="4" t="s">
        <v>82</v>
      </c>
      <c r="AH30" s="4" t="s">
        <v>82</v>
      </c>
      <c r="AI30" s="4" t="s">
        <v>2391</v>
      </c>
      <c r="AJ30" s="4" t="s">
        <v>1474</v>
      </c>
      <c r="AK30" s="4">
        <v>18</v>
      </c>
      <c r="AL30" s="4" t="s">
        <v>439</v>
      </c>
      <c r="AM30" s="4">
        <v>18</v>
      </c>
      <c r="AN30" s="4" t="s">
        <v>439</v>
      </c>
      <c r="AO30" s="4">
        <v>18</v>
      </c>
      <c r="AP30" s="4" t="s">
        <v>439</v>
      </c>
      <c r="AQ30" s="4">
        <v>18</v>
      </c>
      <c r="AR30" s="4" t="s">
        <v>439</v>
      </c>
      <c r="AS30" s="4"/>
      <c r="AT30" s="4"/>
      <c r="AU30" s="4"/>
      <c r="AV30" s="4"/>
      <c r="AW30" s="4"/>
      <c r="AX30" s="4"/>
    </row>
    <row r="31" spans="1:50" ht="390.75" thickBot="1" x14ac:dyDescent="0.3">
      <c r="A31" s="4" t="s">
        <v>440</v>
      </c>
      <c r="B31" s="4" t="s">
        <v>137</v>
      </c>
      <c r="C31" s="4" t="s">
        <v>152</v>
      </c>
      <c r="D31" s="4" t="s">
        <v>43</v>
      </c>
      <c r="E31" s="4" t="s">
        <v>44</v>
      </c>
      <c r="F31" s="4" t="s">
        <v>45</v>
      </c>
      <c r="G31" s="4" t="s">
        <v>47</v>
      </c>
      <c r="H31" s="4" t="s">
        <v>47</v>
      </c>
      <c r="I31" s="4" t="s">
        <v>48</v>
      </c>
      <c r="J31" s="4" t="s">
        <v>94</v>
      </c>
      <c r="K31" s="4" t="s">
        <v>124</v>
      </c>
      <c r="L31" s="4" t="s">
        <v>112</v>
      </c>
      <c r="M31" s="4" t="s">
        <v>431</v>
      </c>
      <c r="N31" s="4" t="s">
        <v>1098</v>
      </c>
      <c r="O31" s="4" t="s">
        <v>433</v>
      </c>
      <c r="P31" s="4" t="s">
        <v>431</v>
      </c>
      <c r="Q31" s="4" t="s">
        <v>57</v>
      </c>
      <c r="R31" s="4" t="s">
        <v>57</v>
      </c>
      <c r="S31" s="4" t="s">
        <v>57</v>
      </c>
      <c r="T31" s="4" t="s">
        <v>57</v>
      </c>
      <c r="U31" s="4" t="s">
        <v>57</v>
      </c>
      <c r="V31" s="4" t="s">
        <v>57</v>
      </c>
      <c r="W31" s="4" t="s">
        <v>2392</v>
      </c>
      <c r="X31" s="4" t="s">
        <v>57</v>
      </c>
      <c r="Y31" s="4" t="s">
        <v>57</v>
      </c>
      <c r="Z31" s="4" t="s">
        <v>57</v>
      </c>
      <c r="AA31" s="4" t="s">
        <v>57</v>
      </c>
      <c r="AB31" s="4" t="s">
        <v>57</v>
      </c>
      <c r="AC31" s="4" t="s">
        <v>57</v>
      </c>
      <c r="AD31" s="4" t="s">
        <v>2393</v>
      </c>
      <c r="AE31" s="4" t="s">
        <v>57</v>
      </c>
      <c r="AF31" s="4" t="s">
        <v>57</v>
      </c>
      <c r="AG31" s="4" t="s">
        <v>57</v>
      </c>
      <c r="AH31" s="4" t="s">
        <v>57</v>
      </c>
      <c r="AI31" s="4" t="s">
        <v>2391</v>
      </c>
      <c r="AJ31" s="4" t="s">
        <v>2394</v>
      </c>
      <c r="AK31" s="4">
        <v>18</v>
      </c>
      <c r="AL31" s="4" t="s">
        <v>439</v>
      </c>
      <c r="AM31" s="4">
        <v>17</v>
      </c>
      <c r="AN31" s="4" t="s">
        <v>439</v>
      </c>
      <c r="AO31" s="4">
        <v>18</v>
      </c>
      <c r="AP31" s="4" t="s">
        <v>439</v>
      </c>
      <c r="AQ31" s="4">
        <v>17</v>
      </c>
      <c r="AR31" s="4" t="s">
        <v>439</v>
      </c>
      <c r="AS31" s="4"/>
      <c r="AT31" s="4"/>
      <c r="AU31" s="4"/>
      <c r="AV31" s="4"/>
      <c r="AW31" s="4"/>
      <c r="AX31" s="4"/>
    </row>
    <row r="32" spans="1:50" ht="409.6" thickBot="1" x14ac:dyDescent="0.3">
      <c r="A32" s="4" t="s">
        <v>447</v>
      </c>
      <c r="B32" s="4" t="s">
        <v>69</v>
      </c>
      <c r="C32" s="4" t="s">
        <v>2395</v>
      </c>
      <c r="D32" s="4" t="s">
        <v>43</v>
      </c>
      <c r="E32" s="4" t="s">
        <v>44</v>
      </c>
      <c r="F32" s="4" t="s">
        <v>45</v>
      </c>
      <c r="G32" s="4" t="s">
        <v>46</v>
      </c>
      <c r="H32" s="4" t="s">
        <v>47</v>
      </c>
      <c r="I32" s="4" t="s">
        <v>292</v>
      </c>
      <c r="J32" s="4" t="s">
        <v>49</v>
      </c>
      <c r="K32" s="4" t="s">
        <v>75</v>
      </c>
      <c r="L32" s="4" t="s">
        <v>180</v>
      </c>
      <c r="M32" s="4" t="s">
        <v>2396</v>
      </c>
      <c r="N32" s="4" t="s">
        <v>2397</v>
      </c>
      <c r="O32" s="4" t="s">
        <v>2398</v>
      </c>
      <c r="P32" s="4" t="s">
        <v>2399</v>
      </c>
      <c r="Q32" s="4" t="s">
        <v>100</v>
      </c>
      <c r="R32" s="4" t="s">
        <v>57</v>
      </c>
      <c r="S32" s="4" t="s">
        <v>100</v>
      </c>
      <c r="T32" s="4" t="s">
        <v>57</v>
      </c>
      <c r="U32" s="4" t="s">
        <v>100</v>
      </c>
      <c r="V32" s="4" t="s">
        <v>57</v>
      </c>
      <c r="W32" s="4" t="s">
        <v>1176</v>
      </c>
      <c r="X32" s="4" t="s">
        <v>100</v>
      </c>
      <c r="Y32" s="4" t="s">
        <v>57</v>
      </c>
      <c r="Z32" s="4" t="s">
        <v>56</v>
      </c>
      <c r="AA32" s="4" t="s">
        <v>57</v>
      </c>
      <c r="AB32" s="4" t="s">
        <v>100</v>
      </c>
      <c r="AC32" s="4" t="s">
        <v>57</v>
      </c>
      <c r="AD32" s="4" t="s">
        <v>1145</v>
      </c>
      <c r="AE32" s="4" t="s">
        <v>606</v>
      </c>
      <c r="AF32" s="4" t="s">
        <v>57</v>
      </c>
      <c r="AG32" s="4" t="s">
        <v>61</v>
      </c>
      <c r="AH32" s="4" t="s">
        <v>57</v>
      </c>
      <c r="AI32" s="4" t="s">
        <v>2400</v>
      </c>
      <c r="AJ32" s="4" t="s">
        <v>2401</v>
      </c>
      <c r="AK32" s="4">
        <v>18</v>
      </c>
      <c r="AL32" s="4">
        <v>15</v>
      </c>
      <c r="AM32" s="4">
        <v>15</v>
      </c>
      <c r="AN32" s="4">
        <v>15</v>
      </c>
      <c r="AO32" s="4">
        <v>11</v>
      </c>
      <c r="AP32" s="4">
        <v>11</v>
      </c>
      <c r="AQ32" s="4">
        <v>5</v>
      </c>
      <c r="AR32" s="4">
        <v>5</v>
      </c>
      <c r="AS32" s="4"/>
      <c r="AT32" s="4"/>
      <c r="AU32" s="4"/>
      <c r="AV32" s="4"/>
      <c r="AW32" s="4"/>
      <c r="AX32" s="4"/>
    </row>
    <row r="33" spans="1:50" ht="405.75" thickBot="1" x14ac:dyDescent="0.3">
      <c r="A33" s="4" t="s">
        <v>2402</v>
      </c>
      <c r="B33" s="4" t="s">
        <v>69</v>
      </c>
      <c r="C33" s="4" t="s">
        <v>152</v>
      </c>
      <c r="D33" s="4" t="s">
        <v>93</v>
      </c>
      <c r="E33" s="4" t="s">
        <v>513</v>
      </c>
      <c r="F33" s="4" t="s">
        <v>72</v>
      </c>
      <c r="G33" s="4" t="s">
        <v>46</v>
      </c>
      <c r="H33" s="4" t="s">
        <v>46</v>
      </c>
      <c r="I33" s="4" t="s">
        <v>48</v>
      </c>
      <c r="J33" s="4" t="s">
        <v>94</v>
      </c>
      <c r="K33" s="4" t="s">
        <v>75</v>
      </c>
      <c r="L33" s="4" t="s">
        <v>95</v>
      </c>
      <c r="M33" s="4" t="s">
        <v>2403</v>
      </c>
      <c r="N33" s="4" t="s">
        <v>2404</v>
      </c>
      <c r="O33" s="4" t="s">
        <v>2405</v>
      </c>
      <c r="P33" s="4" t="s">
        <v>2406</v>
      </c>
      <c r="Q33" s="4" t="s">
        <v>56</v>
      </c>
      <c r="R33" s="4" t="s">
        <v>58</v>
      </c>
      <c r="S33" s="4" t="s">
        <v>56</v>
      </c>
      <c r="T33" s="4" t="s">
        <v>58</v>
      </c>
      <c r="U33" s="4" t="s">
        <v>56</v>
      </c>
      <c r="V33" s="4" t="s">
        <v>58</v>
      </c>
      <c r="W33" s="4" t="s">
        <v>2407</v>
      </c>
      <c r="X33" s="4" t="s">
        <v>56</v>
      </c>
      <c r="Y33" s="4" t="s">
        <v>58</v>
      </c>
      <c r="Z33" s="4" t="s">
        <v>58</v>
      </c>
      <c r="AA33" s="4" t="s">
        <v>58</v>
      </c>
      <c r="AB33" s="4" t="s">
        <v>56</v>
      </c>
      <c r="AC33" s="4" t="s">
        <v>58</v>
      </c>
      <c r="AD33" s="4" t="s">
        <v>2408</v>
      </c>
      <c r="AE33" s="4" t="s">
        <v>82</v>
      </c>
      <c r="AF33" s="4" t="s">
        <v>83</v>
      </c>
      <c r="AG33" s="4" t="s">
        <v>83</v>
      </c>
      <c r="AH33" s="4" t="s">
        <v>82</v>
      </c>
      <c r="AI33" s="4" t="s">
        <v>2409</v>
      </c>
      <c r="AJ33" s="4" t="s">
        <v>2410</v>
      </c>
      <c r="AK33" s="4">
        <v>9</v>
      </c>
      <c r="AL33" s="4" t="s">
        <v>2411</v>
      </c>
      <c r="AM33" s="4">
        <v>11</v>
      </c>
      <c r="AN33" s="4" t="s">
        <v>2412</v>
      </c>
      <c r="AO33" s="4">
        <v>11</v>
      </c>
      <c r="AP33" s="4" t="s">
        <v>2413</v>
      </c>
      <c r="AQ33" s="4">
        <v>12</v>
      </c>
      <c r="AR33" s="4" t="s">
        <v>2414</v>
      </c>
      <c r="AS33" s="4"/>
      <c r="AT33" s="4"/>
      <c r="AU33" s="4"/>
      <c r="AV33" s="4"/>
      <c r="AW33" s="4"/>
      <c r="AX33" s="4"/>
    </row>
    <row r="34" spans="1:50" ht="409.6" thickBot="1" x14ac:dyDescent="0.3">
      <c r="A34" s="4" t="s">
        <v>2415</v>
      </c>
      <c r="B34" s="4" t="s">
        <v>69</v>
      </c>
      <c r="C34" s="4" t="s">
        <v>2266</v>
      </c>
      <c r="D34" s="4" t="s">
        <v>43</v>
      </c>
      <c r="E34" s="4" t="s">
        <v>44</v>
      </c>
      <c r="F34" s="4" t="s">
        <v>72</v>
      </c>
      <c r="G34" s="4" t="s">
        <v>47</v>
      </c>
      <c r="H34" s="4" t="s">
        <v>47</v>
      </c>
      <c r="I34" s="4" t="s">
        <v>191</v>
      </c>
      <c r="J34" s="4" t="s">
        <v>94</v>
      </c>
      <c r="K34" s="4" t="s">
        <v>124</v>
      </c>
      <c r="L34" s="4" t="s">
        <v>112</v>
      </c>
      <c r="M34" s="4" t="s">
        <v>1138</v>
      </c>
      <c r="N34" s="4" t="s">
        <v>2416</v>
      </c>
      <c r="O34" s="4" t="s">
        <v>2417</v>
      </c>
      <c r="P34" s="4" t="s">
        <v>2418</v>
      </c>
      <c r="Q34" s="4" t="s">
        <v>100</v>
      </c>
      <c r="R34" s="4" t="s">
        <v>100</v>
      </c>
      <c r="S34" s="4" t="s">
        <v>101</v>
      </c>
      <c r="T34" s="4" t="s">
        <v>100</v>
      </c>
      <c r="U34" s="4" t="s">
        <v>100</v>
      </c>
      <c r="V34" s="4" t="s">
        <v>101</v>
      </c>
      <c r="W34" s="4" t="s">
        <v>2419</v>
      </c>
      <c r="X34" s="4" t="s">
        <v>100</v>
      </c>
      <c r="Y34" s="4" t="s">
        <v>101</v>
      </c>
      <c r="Z34" s="4" t="s">
        <v>100</v>
      </c>
      <c r="AA34" s="4" t="s">
        <v>100</v>
      </c>
      <c r="AB34" s="4" t="s">
        <v>100</v>
      </c>
      <c r="AC34" s="4" t="s">
        <v>101</v>
      </c>
      <c r="AD34" s="4" t="s">
        <v>2419</v>
      </c>
      <c r="AE34" s="4" t="s">
        <v>57</v>
      </c>
      <c r="AF34" s="4" t="s">
        <v>606</v>
      </c>
      <c r="AG34" s="4" t="s">
        <v>606</v>
      </c>
      <c r="AH34" s="4" t="s">
        <v>606</v>
      </c>
      <c r="AI34" s="4" t="s">
        <v>304</v>
      </c>
      <c r="AJ34" s="4" t="s">
        <v>304</v>
      </c>
      <c r="AK34" s="4">
        <v>17</v>
      </c>
      <c r="AL34" s="4" t="s">
        <v>304</v>
      </c>
      <c r="AM34" s="4">
        <v>18</v>
      </c>
      <c r="AN34" s="4" t="s">
        <v>304</v>
      </c>
      <c r="AO34" s="4">
        <v>16</v>
      </c>
      <c r="AP34" s="4" t="s">
        <v>2420</v>
      </c>
      <c r="AQ34" s="4">
        <v>17</v>
      </c>
      <c r="AR34" s="4" t="s">
        <v>262</v>
      </c>
      <c r="AS34" s="4"/>
      <c r="AT34" s="4"/>
      <c r="AU34" s="4"/>
      <c r="AV34" s="4"/>
      <c r="AW34" s="4"/>
      <c r="AX34" s="4"/>
    </row>
    <row r="35" spans="1:50" ht="240.75" thickBot="1" x14ac:dyDescent="0.3">
      <c r="A35" s="4" t="s">
        <v>484</v>
      </c>
      <c r="B35" s="4" t="s">
        <v>91</v>
      </c>
      <c r="C35" s="4" t="s">
        <v>152</v>
      </c>
      <c r="D35" s="4" t="s">
        <v>43</v>
      </c>
      <c r="E35" s="4" t="s">
        <v>219</v>
      </c>
      <c r="F35" s="4" t="s">
        <v>72</v>
      </c>
      <c r="G35" s="4" t="s">
        <v>47</v>
      </c>
      <c r="H35" s="4" t="s">
        <v>165</v>
      </c>
      <c r="I35" s="4" t="s">
        <v>48</v>
      </c>
      <c r="J35" s="4" t="s">
        <v>49</v>
      </c>
      <c r="K35" s="4" t="s">
        <v>75</v>
      </c>
      <c r="L35" s="4" t="s">
        <v>95</v>
      </c>
      <c r="M35" s="4" t="s">
        <v>2421</v>
      </c>
      <c r="N35" s="4" t="s">
        <v>2422</v>
      </c>
      <c r="O35" s="4" t="s">
        <v>2423</v>
      </c>
      <c r="P35" s="4" t="s">
        <v>2424</v>
      </c>
      <c r="Q35" s="4" t="s">
        <v>56</v>
      </c>
      <c r="R35" s="4" t="s">
        <v>56</v>
      </c>
      <c r="S35" s="4" t="s">
        <v>56</v>
      </c>
      <c r="T35" s="4" t="s">
        <v>56</v>
      </c>
      <c r="U35" s="4" t="s">
        <v>56</v>
      </c>
      <c r="V35" s="4" t="s">
        <v>56</v>
      </c>
      <c r="W35" s="4" t="s">
        <v>2425</v>
      </c>
      <c r="X35" s="4" t="s">
        <v>56</v>
      </c>
      <c r="Y35" s="4" t="s">
        <v>56</v>
      </c>
      <c r="Z35" s="4" t="s">
        <v>56</v>
      </c>
      <c r="AA35" s="4" t="s">
        <v>56</v>
      </c>
      <c r="AB35" s="4" t="s">
        <v>56</v>
      </c>
      <c r="AC35" s="4" t="s">
        <v>56</v>
      </c>
      <c r="AD35" s="4" t="s">
        <v>2426</v>
      </c>
      <c r="AE35" s="4" t="s">
        <v>82</v>
      </c>
      <c r="AF35" s="4" t="s">
        <v>82</v>
      </c>
      <c r="AG35" s="4" t="s">
        <v>61</v>
      </c>
      <c r="AH35" s="4" t="s">
        <v>82</v>
      </c>
      <c r="AI35" s="4" t="s">
        <v>2427</v>
      </c>
      <c r="AJ35" s="4" t="s">
        <v>301</v>
      </c>
      <c r="AK35" s="4">
        <v>18</v>
      </c>
      <c r="AL35" s="4" t="s">
        <v>2428</v>
      </c>
      <c r="AM35" s="4">
        <v>15</v>
      </c>
      <c r="AN35" s="4" t="s">
        <v>2429</v>
      </c>
      <c r="AO35" s="4">
        <v>5</v>
      </c>
      <c r="AP35" s="4" t="s">
        <v>2430</v>
      </c>
      <c r="AQ35" s="4">
        <v>15</v>
      </c>
      <c r="AR35" s="4" t="s">
        <v>2431</v>
      </c>
      <c r="AS35" s="4"/>
      <c r="AT35" s="4"/>
      <c r="AU35" s="4"/>
      <c r="AV35" s="4"/>
      <c r="AW35" s="4"/>
      <c r="AX35" s="4"/>
    </row>
    <row r="36" spans="1:50" ht="409.6" thickBot="1" x14ac:dyDescent="0.3">
      <c r="A36" s="4" t="s">
        <v>2432</v>
      </c>
      <c r="B36" s="4" t="s">
        <v>69</v>
      </c>
      <c r="C36" s="4" t="s">
        <v>2433</v>
      </c>
      <c r="D36" s="4" t="s">
        <v>93</v>
      </c>
      <c r="E36" s="4" t="s">
        <v>528</v>
      </c>
      <c r="F36" s="4" t="s">
        <v>72</v>
      </c>
      <c r="G36" s="4" t="s">
        <v>46</v>
      </c>
      <c r="H36" s="4" t="s">
        <v>165</v>
      </c>
      <c r="I36" s="4" t="s">
        <v>261</v>
      </c>
      <c r="J36" s="4" t="s">
        <v>85</v>
      </c>
      <c r="K36" s="4" t="s">
        <v>50</v>
      </c>
      <c r="L36" s="4" t="s">
        <v>95</v>
      </c>
      <c r="M36" s="4" t="s">
        <v>2434</v>
      </c>
      <c r="N36" s="4" t="s">
        <v>2435</v>
      </c>
      <c r="O36" s="4" t="s">
        <v>2436</v>
      </c>
      <c r="P36" s="4" t="s">
        <v>2437</v>
      </c>
      <c r="Q36" s="4" t="s">
        <v>56</v>
      </c>
      <c r="R36" s="4" t="s">
        <v>58</v>
      </c>
      <c r="S36" s="4" t="s">
        <v>56</v>
      </c>
      <c r="T36" s="4" t="s">
        <v>58</v>
      </c>
      <c r="U36" s="4" t="s">
        <v>57</v>
      </c>
      <c r="V36" s="4" t="s">
        <v>56</v>
      </c>
      <c r="W36" s="4" t="s">
        <v>2438</v>
      </c>
      <c r="X36" s="4" t="s">
        <v>56</v>
      </c>
      <c r="Y36" s="4" t="s">
        <v>56</v>
      </c>
      <c r="Z36" s="4" t="s">
        <v>56</v>
      </c>
      <c r="AA36" s="4" t="s">
        <v>56</v>
      </c>
      <c r="AB36" s="4" t="s">
        <v>56</v>
      </c>
      <c r="AC36" s="4" t="s">
        <v>58</v>
      </c>
      <c r="AD36" s="4" t="s">
        <v>2439</v>
      </c>
      <c r="AE36" s="4" t="s">
        <v>82</v>
      </c>
      <c r="AF36" s="4" t="s">
        <v>82</v>
      </c>
      <c r="AG36" s="4" t="s">
        <v>83</v>
      </c>
      <c r="AH36" s="4" t="s">
        <v>82</v>
      </c>
      <c r="AI36" s="4" t="s">
        <v>2440</v>
      </c>
      <c r="AJ36" s="4" t="s">
        <v>2441</v>
      </c>
      <c r="AK36" s="4">
        <v>2</v>
      </c>
      <c r="AL36" s="4" t="s">
        <v>2442</v>
      </c>
      <c r="AM36" s="4">
        <v>3</v>
      </c>
      <c r="AN36" s="4" t="s">
        <v>2443</v>
      </c>
      <c r="AO36" s="4">
        <v>4</v>
      </c>
      <c r="AP36" s="4" t="s">
        <v>2444</v>
      </c>
      <c r="AQ36" s="4">
        <v>7</v>
      </c>
      <c r="AR36" s="4" t="s">
        <v>2445</v>
      </c>
      <c r="AS36" s="4"/>
      <c r="AT36" s="4"/>
      <c r="AU36" s="4"/>
      <c r="AV36" s="4"/>
      <c r="AW36" s="4"/>
      <c r="AX36" s="4"/>
    </row>
    <row r="37" spans="1:50" ht="165.75" thickBot="1" x14ac:dyDescent="0.3">
      <c r="A37" s="4" t="s">
        <v>2446</v>
      </c>
      <c r="B37" s="4" t="s">
        <v>570</v>
      </c>
      <c r="C37" s="4" t="s">
        <v>570</v>
      </c>
      <c r="D37" s="4" t="s">
        <v>43</v>
      </c>
      <c r="E37" s="4" t="s">
        <v>219</v>
      </c>
      <c r="F37" s="4" t="s">
        <v>72</v>
      </c>
      <c r="G37" s="4" t="s">
        <v>46</v>
      </c>
      <c r="H37" s="4" t="s">
        <v>46</v>
      </c>
      <c r="I37" s="4" t="s">
        <v>261</v>
      </c>
      <c r="J37" s="4" t="s">
        <v>85</v>
      </c>
      <c r="K37" s="4" t="s">
        <v>263</v>
      </c>
      <c r="L37" s="4" t="s">
        <v>85</v>
      </c>
      <c r="M37" s="4" t="s">
        <v>2447</v>
      </c>
      <c r="N37" s="4" t="s">
        <v>2448</v>
      </c>
      <c r="O37" s="4" t="s">
        <v>2449</v>
      </c>
      <c r="P37" s="4" t="s">
        <v>2450</v>
      </c>
      <c r="Q37" s="4" t="s">
        <v>56</v>
      </c>
      <c r="R37" s="4" t="s">
        <v>56</v>
      </c>
      <c r="S37" s="4" t="s">
        <v>56</v>
      </c>
      <c r="T37" s="4" t="s">
        <v>56</v>
      </c>
      <c r="U37" s="4" t="s">
        <v>56</v>
      </c>
      <c r="V37" s="4" t="s">
        <v>56</v>
      </c>
      <c r="W37" s="4" t="s">
        <v>2451</v>
      </c>
      <c r="X37" s="4" t="s">
        <v>56</v>
      </c>
      <c r="Y37" s="4" t="s">
        <v>56</v>
      </c>
      <c r="Z37" s="4" t="s">
        <v>56</v>
      </c>
      <c r="AA37" s="4" t="s">
        <v>56</v>
      </c>
      <c r="AB37" s="4" t="s">
        <v>56</v>
      </c>
      <c r="AC37" s="4" t="s">
        <v>56</v>
      </c>
      <c r="AD37" s="4" t="s">
        <v>2452</v>
      </c>
      <c r="AE37" s="4" t="s">
        <v>82</v>
      </c>
      <c r="AF37" s="4" t="s">
        <v>82</v>
      </c>
      <c r="AG37" s="4" t="s">
        <v>82</v>
      </c>
      <c r="AH37" s="4" t="s">
        <v>82</v>
      </c>
      <c r="AI37" s="4" t="s">
        <v>2453</v>
      </c>
      <c r="AJ37" s="4" t="s">
        <v>2454</v>
      </c>
      <c r="AK37" s="4">
        <v>3</v>
      </c>
      <c r="AL37" s="4" t="s">
        <v>2455</v>
      </c>
      <c r="AM37" s="4">
        <v>3</v>
      </c>
      <c r="AN37" s="4" t="s">
        <v>2456</v>
      </c>
      <c r="AO37" s="4">
        <v>2</v>
      </c>
      <c r="AP37" s="4" t="s">
        <v>2457</v>
      </c>
      <c r="AQ37" s="4">
        <v>16</v>
      </c>
      <c r="AR37" s="4" t="s">
        <v>2458</v>
      </c>
      <c r="AS37" s="4"/>
      <c r="AT37" s="4"/>
      <c r="AU37" s="4"/>
      <c r="AV37" s="4"/>
      <c r="AW37" s="4"/>
      <c r="AX37" s="4"/>
    </row>
    <row r="38" spans="1:50" ht="409.6" thickBot="1" x14ac:dyDescent="0.3">
      <c r="A38" s="4" t="s">
        <v>2459</v>
      </c>
      <c r="B38" s="4" t="s">
        <v>69</v>
      </c>
      <c r="C38" s="4" t="s">
        <v>2460</v>
      </c>
      <c r="D38" s="4" t="s">
        <v>43</v>
      </c>
      <c r="E38" s="4" t="s">
        <v>219</v>
      </c>
      <c r="F38" s="4" t="s">
        <v>72</v>
      </c>
      <c r="G38" s="4" t="s">
        <v>46</v>
      </c>
      <c r="H38" s="4" t="s">
        <v>47</v>
      </c>
      <c r="I38" s="4" t="s">
        <v>48</v>
      </c>
      <c r="J38" s="4" t="s">
        <v>94</v>
      </c>
      <c r="K38" s="4" t="s">
        <v>75</v>
      </c>
      <c r="L38" s="4" t="s">
        <v>51</v>
      </c>
      <c r="M38" s="4" t="s">
        <v>2461</v>
      </c>
      <c r="N38" s="4" t="s">
        <v>2462</v>
      </c>
      <c r="O38" s="4" t="s">
        <v>2463</v>
      </c>
      <c r="P38" s="4" t="s">
        <v>2464</v>
      </c>
      <c r="Q38" s="4" t="s">
        <v>56</v>
      </c>
      <c r="R38" s="4" t="s">
        <v>56</v>
      </c>
      <c r="S38" s="4" t="s">
        <v>57</v>
      </c>
      <c r="T38" s="4" t="s">
        <v>58</v>
      </c>
      <c r="U38" s="4" t="s">
        <v>100</v>
      </c>
      <c r="V38" s="4" t="s">
        <v>56</v>
      </c>
      <c r="W38" s="4" t="s">
        <v>2465</v>
      </c>
      <c r="X38" s="4" t="s">
        <v>56</v>
      </c>
      <c r="Y38" s="4" t="s">
        <v>56</v>
      </c>
      <c r="Z38" s="4" t="s">
        <v>101</v>
      </c>
      <c r="AA38" s="4" t="s">
        <v>57</v>
      </c>
      <c r="AB38" s="4" t="s">
        <v>57</v>
      </c>
      <c r="AC38" s="4" t="s">
        <v>56</v>
      </c>
      <c r="AD38" s="4" t="s">
        <v>2466</v>
      </c>
      <c r="AE38" s="4" t="s">
        <v>82</v>
      </c>
      <c r="AF38" s="4" t="s">
        <v>82</v>
      </c>
      <c r="AG38" s="4" t="s">
        <v>61</v>
      </c>
      <c r="AH38" s="4" t="s">
        <v>61</v>
      </c>
      <c r="AI38" s="4" t="s">
        <v>2467</v>
      </c>
      <c r="AJ38" s="4" t="s">
        <v>2468</v>
      </c>
      <c r="AK38" s="4">
        <v>15</v>
      </c>
      <c r="AL38" s="4" t="s">
        <v>2469</v>
      </c>
      <c r="AM38" s="4">
        <v>12</v>
      </c>
      <c r="AN38" s="4" t="s">
        <v>2470</v>
      </c>
      <c r="AO38" s="4">
        <v>20</v>
      </c>
      <c r="AP38" s="4" t="s">
        <v>2471</v>
      </c>
      <c r="AQ38" s="4">
        <v>10</v>
      </c>
      <c r="AR38" s="4" t="s">
        <v>2472</v>
      </c>
      <c r="AS38" s="4"/>
      <c r="AT38" s="4"/>
      <c r="AU38" s="4"/>
      <c r="AV38" s="4"/>
      <c r="AW38" s="4"/>
      <c r="AX38" s="4"/>
    </row>
    <row r="39" spans="1:50" ht="409.6" thickBot="1" x14ac:dyDescent="0.3">
      <c r="A39" s="4" t="s">
        <v>2473</v>
      </c>
      <c r="B39" s="4" t="s">
        <v>69</v>
      </c>
      <c r="C39" s="4" t="s">
        <v>2474</v>
      </c>
      <c r="D39" s="4" t="s">
        <v>43</v>
      </c>
      <c r="E39" s="4" t="s">
        <v>219</v>
      </c>
      <c r="F39" s="4" t="s">
        <v>45</v>
      </c>
      <c r="G39" s="4" t="s">
        <v>46</v>
      </c>
      <c r="H39" s="4" t="s">
        <v>47</v>
      </c>
      <c r="I39" s="4" t="s">
        <v>48</v>
      </c>
      <c r="J39" s="4" t="s">
        <v>94</v>
      </c>
      <c r="K39" s="4" t="s">
        <v>124</v>
      </c>
      <c r="L39" s="4" t="s">
        <v>112</v>
      </c>
      <c r="M39" s="4" t="s">
        <v>2475</v>
      </c>
      <c r="N39" s="4" t="s">
        <v>2476</v>
      </c>
      <c r="O39" s="4" t="s">
        <v>2477</v>
      </c>
      <c r="P39" s="4" t="s">
        <v>2478</v>
      </c>
      <c r="Q39" s="4" t="s">
        <v>56</v>
      </c>
      <c r="R39" s="4" t="s">
        <v>56</v>
      </c>
      <c r="S39" s="4" t="s">
        <v>56</v>
      </c>
      <c r="T39" s="4" t="s">
        <v>56</v>
      </c>
      <c r="U39" s="4" t="s">
        <v>56</v>
      </c>
      <c r="V39" s="4" t="s">
        <v>58</v>
      </c>
      <c r="W39" s="4" t="s">
        <v>2479</v>
      </c>
      <c r="X39" s="4" t="s">
        <v>56</v>
      </c>
      <c r="Y39" s="4" t="s">
        <v>56</v>
      </c>
      <c r="Z39" s="4" t="s">
        <v>56</v>
      </c>
      <c r="AA39" s="4" t="s">
        <v>56</v>
      </c>
      <c r="AB39" s="4" t="s">
        <v>56</v>
      </c>
      <c r="AC39" s="4" t="s">
        <v>58</v>
      </c>
      <c r="AD39" s="4" t="s">
        <v>2480</v>
      </c>
      <c r="AE39" s="4" t="s">
        <v>82</v>
      </c>
      <c r="AF39" s="4" t="s">
        <v>82</v>
      </c>
      <c r="AG39" s="4" t="s">
        <v>82</v>
      </c>
      <c r="AH39" s="4" t="s">
        <v>82</v>
      </c>
      <c r="AI39" s="4" t="s">
        <v>2481</v>
      </c>
      <c r="AJ39" s="4" t="s">
        <v>2482</v>
      </c>
      <c r="AK39" s="4">
        <v>10</v>
      </c>
      <c r="AL39" s="4" t="s">
        <v>2483</v>
      </c>
      <c r="AM39" s="4">
        <v>10</v>
      </c>
      <c r="AN39" s="4" t="s">
        <v>2484</v>
      </c>
      <c r="AO39" s="4">
        <v>1</v>
      </c>
      <c r="AP39" s="4" t="s">
        <v>2485</v>
      </c>
      <c r="AQ39" s="4">
        <v>15</v>
      </c>
      <c r="AR39" s="4" t="s">
        <v>2486</v>
      </c>
      <c r="AS39" s="4"/>
      <c r="AT39" s="4"/>
      <c r="AU39" s="4"/>
      <c r="AV39" s="4"/>
      <c r="AW39" s="4"/>
      <c r="AX39" s="4"/>
    </row>
    <row r="40" spans="1:50" ht="409.6" thickBot="1" x14ac:dyDescent="0.3">
      <c r="A40" s="4" t="s">
        <v>2487</v>
      </c>
      <c r="B40" s="4" t="s">
        <v>137</v>
      </c>
      <c r="C40" s="4" t="s">
        <v>1860</v>
      </c>
      <c r="D40" s="4" t="s">
        <v>93</v>
      </c>
      <c r="E40" s="4" t="s">
        <v>71</v>
      </c>
      <c r="F40" s="4" t="s">
        <v>72</v>
      </c>
      <c r="G40" s="4" t="s">
        <v>46</v>
      </c>
      <c r="H40" s="4" t="s">
        <v>47</v>
      </c>
      <c r="I40" s="4" t="s">
        <v>48</v>
      </c>
      <c r="J40" s="4" t="s">
        <v>94</v>
      </c>
      <c r="K40" s="4" t="s">
        <v>75</v>
      </c>
      <c r="L40" s="4" t="s">
        <v>180</v>
      </c>
      <c r="M40" s="4" t="s">
        <v>2488</v>
      </c>
      <c r="N40" s="4" t="s">
        <v>2489</v>
      </c>
      <c r="O40" s="4" t="s">
        <v>2490</v>
      </c>
      <c r="P40" s="4" t="s">
        <v>2491</v>
      </c>
      <c r="Q40" s="4" t="s">
        <v>58</v>
      </c>
      <c r="R40" s="4" t="s">
        <v>58</v>
      </c>
      <c r="S40" s="4" t="s">
        <v>58</v>
      </c>
      <c r="T40" s="4" t="s">
        <v>58</v>
      </c>
      <c r="U40" s="4" t="s">
        <v>58</v>
      </c>
      <c r="V40" s="4" t="s">
        <v>56</v>
      </c>
      <c r="W40" s="4" t="s">
        <v>2492</v>
      </c>
      <c r="X40" s="4" t="s">
        <v>58</v>
      </c>
      <c r="Y40" s="4" t="s">
        <v>56</v>
      </c>
      <c r="Z40" s="4" t="s">
        <v>58</v>
      </c>
      <c r="AA40" s="4" t="s">
        <v>58</v>
      </c>
      <c r="AB40" s="4" t="s">
        <v>58</v>
      </c>
      <c r="AC40" s="4" t="s">
        <v>58</v>
      </c>
      <c r="AD40" s="4" t="s">
        <v>2493</v>
      </c>
      <c r="AE40" s="4" t="s">
        <v>83</v>
      </c>
      <c r="AF40" s="4" t="s">
        <v>82</v>
      </c>
      <c r="AG40" s="4" t="s">
        <v>83</v>
      </c>
      <c r="AH40" s="4" t="s">
        <v>83</v>
      </c>
      <c r="AI40" s="4" t="s">
        <v>2494</v>
      </c>
      <c r="AJ40" s="4" t="s">
        <v>2495</v>
      </c>
      <c r="AK40" s="4">
        <v>14</v>
      </c>
      <c r="AL40" s="4" t="s">
        <v>2496</v>
      </c>
      <c r="AM40" s="4">
        <v>15</v>
      </c>
      <c r="AN40" s="4" t="s">
        <v>2497</v>
      </c>
      <c r="AO40" s="4">
        <v>13</v>
      </c>
      <c r="AP40" s="4" t="s">
        <v>2498</v>
      </c>
      <c r="AQ40" s="4">
        <v>15</v>
      </c>
      <c r="AR40" s="4" t="s">
        <v>2499</v>
      </c>
      <c r="AS40" s="4"/>
      <c r="AT40" s="4"/>
      <c r="AU40" s="4"/>
      <c r="AV40" s="4"/>
      <c r="AW40" s="4"/>
      <c r="AX40" s="4"/>
    </row>
    <row r="41" spans="1:50" ht="409.6" thickBot="1" x14ac:dyDescent="0.3">
      <c r="A41" s="4" t="s">
        <v>110</v>
      </c>
      <c r="B41" s="4" t="s">
        <v>91</v>
      </c>
      <c r="C41" s="4" t="s">
        <v>2500</v>
      </c>
      <c r="D41" s="4" t="s">
        <v>43</v>
      </c>
      <c r="E41" s="4" t="s">
        <v>44</v>
      </c>
      <c r="F41" s="4" t="s">
        <v>72</v>
      </c>
      <c r="G41" s="4" t="s">
        <v>46</v>
      </c>
      <c r="H41" s="4" t="s">
        <v>46</v>
      </c>
      <c r="I41" s="4" t="s">
        <v>73</v>
      </c>
      <c r="J41" s="4" t="s">
        <v>49</v>
      </c>
      <c r="K41" s="4" t="s">
        <v>75</v>
      </c>
      <c r="L41" s="4" t="s">
        <v>95</v>
      </c>
      <c r="M41" s="4" t="s">
        <v>139</v>
      </c>
      <c r="N41" s="4" t="s">
        <v>754</v>
      </c>
      <c r="O41" s="4" t="s">
        <v>2501</v>
      </c>
      <c r="P41" s="4" t="s">
        <v>2502</v>
      </c>
      <c r="Q41" s="4" t="s">
        <v>58</v>
      </c>
      <c r="R41" s="4" t="s">
        <v>56</v>
      </c>
      <c r="S41" s="4" t="s">
        <v>58</v>
      </c>
      <c r="T41" s="4" t="s">
        <v>56</v>
      </c>
      <c r="U41" s="4" t="s">
        <v>58</v>
      </c>
      <c r="V41" s="4" t="s">
        <v>56</v>
      </c>
      <c r="W41" s="4" t="s">
        <v>143</v>
      </c>
      <c r="X41" s="4" t="s">
        <v>56</v>
      </c>
      <c r="Y41" s="4" t="s">
        <v>58</v>
      </c>
      <c r="Z41" s="4" t="s">
        <v>56</v>
      </c>
      <c r="AA41" s="4" t="s">
        <v>58</v>
      </c>
      <c r="AB41" s="4" t="s">
        <v>56</v>
      </c>
      <c r="AC41" s="4" t="s">
        <v>58</v>
      </c>
      <c r="AD41" s="4" t="s">
        <v>2503</v>
      </c>
      <c r="AE41" s="4" t="s">
        <v>83</v>
      </c>
      <c r="AF41" s="4" t="s">
        <v>61</v>
      </c>
      <c r="AG41" s="4" t="s">
        <v>82</v>
      </c>
      <c r="AH41" s="4" t="s">
        <v>83</v>
      </c>
      <c r="AI41" s="4" t="s">
        <v>2504</v>
      </c>
      <c r="AJ41" s="4" t="s">
        <v>2505</v>
      </c>
      <c r="AK41" s="4">
        <v>15</v>
      </c>
      <c r="AL41" s="4" t="s">
        <v>2506</v>
      </c>
      <c r="AM41" s="4">
        <v>20</v>
      </c>
      <c r="AN41" s="4" t="s">
        <v>2506</v>
      </c>
      <c r="AO41" s="4">
        <v>5</v>
      </c>
      <c r="AP41" s="4" t="s">
        <v>2506</v>
      </c>
      <c r="AQ41" s="4">
        <v>10</v>
      </c>
      <c r="AR41" s="4" t="s">
        <v>2506</v>
      </c>
      <c r="AS41" s="4"/>
      <c r="AT41" s="4"/>
      <c r="AU41" s="4"/>
      <c r="AV41" s="4"/>
      <c r="AW41" s="4"/>
      <c r="AX41" s="4"/>
    </row>
    <row r="42" spans="1:50" ht="409.6" thickBot="1" x14ac:dyDescent="0.3">
      <c r="A42" s="4" t="s">
        <v>886</v>
      </c>
      <c r="B42" s="4" t="s">
        <v>91</v>
      </c>
      <c r="C42" s="4" t="s">
        <v>2507</v>
      </c>
      <c r="D42" s="4" t="s">
        <v>43</v>
      </c>
      <c r="E42" s="4" t="s">
        <v>44</v>
      </c>
      <c r="F42" s="4" t="s">
        <v>72</v>
      </c>
      <c r="G42" s="4" t="s">
        <v>47</v>
      </c>
      <c r="H42" s="4" t="s">
        <v>46</v>
      </c>
      <c r="I42" s="4" t="s">
        <v>48</v>
      </c>
      <c r="J42" s="4" t="s">
        <v>49</v>
      </c>
      <c r="K42" s="4" t="s">
        <v>75</v>
      </c>
      <c r="L42" s="4" t="s">
        <v>95</v>
      </c>
      <c r="M42" s="4" t="s">
        <v>753</v>
      </c>
      <c r="N42" s="4" t="s">
        <v>754</v>
      </c>
      <c r="O42" s="4" t="s">
        <v>1704</v>
      </c>
      <c r="P42" s="4" t="s">
        <v>2508</v>
      </c>
      <c r="Q42" s="4" t="s">
        <v>58</v>
      </c>
      <c r="R42" s="4" t="s">
        <v>56</v>
      </c>
      <c r="S42" s="4" t="s">
        <v>58</v>
      </c>
      <c r="T42" s="4" t="s">
        <v>56</v>
      </c>
      <c r="U42" s="4" t="s">
        <v>58</v>
      </c>
      <c r="V42" s="4" t="s">
        <v>56</v>
      </c>
      <c r="W42" s="4" t="s">
        <v>143</v>
      </c>
      <c r="X42" s="4" t="s">
        <v>58</v>
      </c>
      <c r="Y42" s="4" t="s">
        <v>56</v>
      </c>
      <c r="Z42" s="4" t="s">
        <v>58</v>
      </c>
      <c r="AA42" s="4" t="s">
        <v>56</v>
      </c>
      <c r="AB42" s="4" t="s">
        <v>58</v>
      </c>
      <c r="AC42" s="4" t="s">
        <v>56</v>
      </c>
      <c r="AD42" s="4" t="s">
        <v>143</v>
      </c>
      <c r="AE42" s="4" t="s">
        <v>83</v>
      </c>
      <c r="AF42" s="4" t="s">
        <v>82</v>
      </c>
      <c r="AG42" s="4" t="s">
        <v>83</v>
      </c>
      <c r="AH42" s="4" t="s">
        <v>82</v>
      </c>
      <c r="AI42" s="4" t="s">
        <v>2509</v>
      </c>
      <c r="AJ42" s="4" t="s">
        <v>2510</v>
      </c>
      <c r="AK42" s="4">
        <v>10</v>
      </c>
      <c r="AL42" s="4">
        <v>20</v>
      </c>
      <c r="AM42" s="4">
        <v>15</v>
      </c>
      <c r="AN42" s="4">
        <v>20</v>
      </c>
      <c r="AO42" s="4">
        <v>18</v>
      </c>
      <c r="AP42" s="4">
        <v>17</v>
      </c>
      <c r="AQ42" s="4">
        <v>16</v>
      </c>
      <c r="AR42" s="4">
        <v>15</v>
      </c>
      <c r="AS42" s="4"/>
      <c r="AT42" s="4"/>
      <c r="AU42" s="4"/>
      <c r="AV42" s="4"/>
      <c r="AW42" s="4"/>
      <c r="AX42" s="4"/>
    </row>
    <row r="43" spans="1:50" ht="409.6" thickBot="1" x14ac:dyDescent="0.3">
      <c r="A43" s="4" t="s">
        <v>151</v>
      </c>
      <c r="B43" s="4" t="s">
        <v>91</v>
      </c>
      <c r="C43" s="4" t="s">
        <v>2507</v>
      </c>
      <c r="D43" s="4" t="s">
        <v>93</v>
      </c>
      <c r="E43" s="4" t="s">
        <v>44</v>
      </c>
      <c r="F43" s="4" t="s">
        <v>72</v>
      </c>
      <c r="G43" s="4" t="s">
        <v>47</v>
      </c>
      <c r="H43" s="4" t="s">
        <v>46</v>
      </c>
      <c r="I43" s="4" t="s">
        <v>73</v>
      </c>
      <c r="J43" s="4" t="s">
        <v>49</v>
      </c>
      <c r="K43" s="4" t="s">
        <v>75</v>
      </c>
      <c r="L43" s="4" t="s">
        <v>95</v>
      </c>
      <c r="M43" s="4" t="s">
        <v>753</v>
      </c>
      <c r="N43" s="4" t="s">
        <v>754</v>
      </c>
      <c r="O43" s="4" t="s">
        <v>1704</v>
      </c>
      <c r="P43" s="4" t="s">
        <v>2508</v>
      </c>
      <c r="Q43" s="4" t="s">
        <v>58</v>
      </c>
      <c r="R43" s="4" t="s">
        <v>56</v>
      </c>
      <c r="S43" s="4" t="s">
        <v>58</v>
      </c>
      <c r="T43" s="4" t="s">
        <v>56</v>
      </c>
      <c r="U43" s="4" t="s">
        <v>58</v>
      </c>
      <c r="V43" s="4" t="s">
        <v>56</v>
      </c>
      <c r="W43" s="4" t="s">
        <v>143</v>
      </c>
      <c r="X43" s="4" t="s">
        <v>58</v>
      </c>
      <c r="Y43" s="4" t="s">
        <v>56</v>
      </c>
      <c r="Z43" s="4" t="s">
        <v>58</v>
      </c>
      <c r="AA43" s="4" t="s">
        <v>56</v>
      </c>
      <c r="AB43" s="4" t="s">
        <v>58</v>
      </c>
      <c r="AC43" s="4" t="s">
        <v>56</v>
      </c>
      <c r="AD43" s="4" t="s">
        <v>970</v>
      </c>
      <c r="AE43" s="4" t="s">
        <v>83</v>
      </c>
      <c r="AF43" s="4" t="s">
        <v>82</v>
      </c>
      <c r="AG43" s="4" t="s">
        <v>83</v>
      </c>
      <c r="AH43" s="4" t="s">
        <v>82</v>
      </c>
      <c r="AI43" s="4" t="s">
        <v>2509</v>
      </c>
      <c r="AJ43" s="4" t="s">
        <v>2510</v>
      </c>
      <c r="AK43" s="4">
        <v>17</v>
      </c>
      <c r="AL43" s="4">
        <v>15</v>
      </c>
      <c r="AM43" s="4">
        <v>20</v>
      </c>
      <c r="AN43" s="4">
        <v>18</v>
      </c>
      <c r="AO43" s="4">
        <v>13</v>
      </c>
      <c r="AP43" s="4">
        <v>12</v>
      </c>
      <c r="AQ43" s="4">
        <v>14</v>
      </c>
      <c r="AR43" s="4">
        <v>18</v>
      </c>
      <c r="AS43" s="4"/>
      <c r="AT43" s="4"/>
      <c r="AU43" s="4"/>
      <c r="AV43" s="4"/>
      <c r="AW43" s="4"/>
      <c r="AX43" s="4"/>
    </row>
    <row r="44" spans="1:50" ht="409.6" thickBot="1" x14ac:dyDescent="0.3">
      <c r="A44" s="4" t="s">
        <v>1067</v>
      </c>
      <c r="B44" s="4" t="s">
        <v>137</v>
      </c>
      <c r="C44" s="4" t="s">
        <v>152</v>
      </c>
      <c r="D44" s="4" t="s">
        <v>93</v>
      </c>
      <c r="E44" s="4" t="s">
        <v>44</v>
      </c>
      <c r="F44" s="4" t="s">
        <v>72</v>
      </c>
      <c r="G44" s="4" t="s">
        <v>47</v>
      </c>
      <c r="H44" s="4" t="s">
        <v>165</v>
      </c>
      <c r="I44" s="4" t="s">
        <v>191</v>
      </c>
      <c r="J44" s="4" t="s">
        <v>49</v>
      </c>
      <c r="K44" s="4" t="s">
        <v>75</v>
      </c>
      <c r="L44" s="4" t="s">
        <v>585</v>
      </c>
      <c r="M44" s="4" t="s">
        <v>1902</v>
      </c>
      <c r="N44" s="4" t="s">
        <v>754</v>
      </c>
      <c r="O44" s="4" t="s">
        <v>1704</v>
      </c>
      <c r="P44" s="4" t="s">
        <v>2508</v>
      </c>
      <c r="Q44" s="4" t="s">
        <v>56</v>
      </c>
      <c r="R44" s="4" t="s">
        <v>58</v>
      </c>
      <c r="S44" s="4" t="s">
        <v>56</v>
      </c>
      <c r="T44" s="4" t="s">
        <v>56</v>
      </c>
      <c r="U44" s="4" t="s">
        <v>58</v>
      </c>
      <c r="V44" s="4" t="s">
        <v>56</v>
      </c>
      <c r="W44" s="4" t="s">
        <v>757</v>
      </c>
      <c r="X44" s="4" t="s">
        <v>56</v>
      </c>
      <c r="Y44" s="4" t="s">
        <v>58</v>
      </c>
      <c r="Z44" s="4" t="s">
        <v>56</v>
      </c>
      <c r="AA44" s="4" t="s">
        <v>57</v>
      </c>
      <c r="AB44" s="4" t="s">
        <v>56</v>
      </c>
      <c r="AC44" s="4" t="s">
        <v>58</v>
      </c>
      <c r="AD44" s="4" t="s">
        <v>2511</v>
      </c>
      <c r="AE44" s="4" t="s">
        <v>61</v>
      </c>
      <c r="AF44" s="4" t="s">
        <v>82</v>
      </c>
      <c r="AG44" s="4" t="s">
        <v>83</v>
      </c>
      <c r="AH44" s="4" t="s">
        <v>82</v>
      </c>
      <c r="AI44" s="4" t="s">
        <v>2509</v>
      </c>
      <c r="AJ44" s="4" t="s">
        <v>2512</v>
      </c>
      <c r="AK44" s="4">
        <v>15</v>
      </c>
      <c r="AL44" s="4" t="s">
        <v>63</v>
      </c>
      <c r="AM44" s="4">
        <v>14</v>
      </c>
      <c r="AN44" s="4" t="s">
        <v>63</v>
      </c>
      <c r="AO44" s="4">
        <v>16</v>
      </c>
      <c r="AP44" s="4" t="s">
        <v>63</v>
      </c>
      <c r="AQ44" s="4">
        <v>13</v>
      </c>
      <c r="AR44" s="4" t="s">
        <v>63</v>
      </c>
      <c r="AS44" s="4"/>
      <c r="AT44" s="4"/>
      <c r="AU44" s="4"/>
      <c r="AV44" s="4"/>
      <c r="AW44" s="4"/>
      <c r="AX44" s="4"/>
    </row>
    <row r="45" spans="1:50" ht="409.6" thickBot="1" x14ac:dyDescent="0.3">
      <c r="A45" s="4" t="s">
        <v>90</v>
      </c>
      <c r="B45" s="4" t="s">
        <v>91</v>
      </c>
      <c r="C45" s="4" t="s">
        <v>2513</v>
      </c>
      <c r="D45" s="4" t="s">
        <v>93</v>
      </c>
      <c r="E45" s="4" t="s">
        <v>44</v>
      </c>
      <c r="F45" s="4" t="s">
        <v>72</v>
      </c>
      <c r="G45" s="4" t="s">
        <v>46</v>
      </c>
      <c r="H45" s="4" t="s">
        <v>47</v>
      </c>
      <c r="I45" s="4" t="s">
        <v>73</v>
      </c>
      <c r="J45" s="4" t="s">
        <v>94</v>
      </c>
      <c r="K45" s="4" t="s">
        <v>75</v>
      </c>
      <c r="L45" s="4" t="s">
        <v>95</v>
      </c>
      <c r="M45" s="4" t="s">
        <v>2514</v>
      </c>
      <c r="N45" s="4" t="s">
        <v>754</v>
      </c>
      <c r="O45" s="4" t="s">
        <v>2501</v>
      </c>
      <c r="P45" s="4" t="s">
        <v>2508</v>
      </c>
      <c r="Q45" s="4" t="s">
        <v>58</v>
      </c>
      <c r="R45" s="4" t="s">
        <v>56</v>
      </c>
      <c r="S45" s="4" t="s">
        <v>58</v>
      </c>
      <c r="T45" s="4" t="s">
        <v>56</v>
      </c>
      <c r="U45" s="4" t="s">
        <v>58</v>
      </c>
      <c r="V45" s="4" t="s">
        <v>56</v>
      </c>
      <c r="W45" s="4" t="s">
        <v>1144</v>
      </c>
      <c r="X45" s="4" t="s">
        <v>56</v>
      </c>
      <c r="Y45" s="4" t="s">
        <v>58</v>
      </c>
      <c r="Z45" s="4" t="s">
        <v>56</v>
      </c>
      <c r="AA45" s="4" t="s">
        <v>57</v>
      </c>
      <c r="AB45" s="4" t="s">
        <v>56</v>
      </c>
      <c r="AC45" s="4" t="s">
        <v>58</v>
      </c>
      <c r="AD45" s="4" t="s">
        <v>301</v>
      </c>
      <c r="AE45" s="4" t="s">
        <v>83</v>
      </c>
      <c r="AF45" s="4" t="s">
        <v>82</v>
      </c>
      <c r="AG45" s="4" t="s">
        <v>61</v>
      </c>
      <c r="AH45" s="4" t="s">
        <v>82</v>
      </c>
      <c r="AI45" s="4" t="s">
        <v>2504</v>
      </c>
      <c r="AJ45" s="4" t="s">
        <v>2515</v>
      </c>
      <c r="AK45" s="4">
        <v>15</v>
      </c>
      <c r="AL45" s="4" t="s">
        <v>1144</v>
      </c>
      <c r="AM45" s="4">
        <v>14</v>
      </c>
      <c r="AN45" s="4" t="s">
        <v>301</v>
      </c>
      <c r="AO45" s="4">
        <v>16</v>
      </c>
      <c r="AP45" s="4" t="s">
        <v>301</v>
      </c>
      <c r="AQ45" s="4">
        <v>12</v>
      </c>
      <c r="AR45" s="4" t="s">
        <v>1144</v>
      </c>
      <c r="AS45" s="4"/>
      <c r="AT45" s="4"/>
      <c r="AU45" s="4"/>
      <c r="AV45" s="4"/>
      <c r="AW45" s="4"/>
      <c r="AX45" s="4"/>
    </row>
    <row r="46" spans="1:50" ht="409.6" thickBot="1" x14ac:dyDescent="0.3">
      <c r="A46" s="4" t="s">
        <v>2516</v>
      </c>
      <c r="B46" s="4" t="s">
        <v>795</v>
      </c>
      <c r="C46" s="4" t="s">
        <v>2517</v>
      </c>
      <c r="D46" s="4" t="s">
        <v>43</v>
      </c>
      <c r="E46" s="4" t="s">
        <v>291</v>
      </c>
      <c r="F46" s="4" t="s">
        <v>72</v>
      </c>
      <c r="G46" s="4" t="s">
        <v>46</v>
      </c>
      <c r="H46" s="4" t="s">
        <v>47</v>
      </c>
      <c r="I46" s="4" t="s">
        <v>73</v>
      </c>
      <c r="J46" s="4" t="s">
        <v>74</v>
      </c>
      <c r="K46" s="4" t="s">
        <v>75</v>
      </c>
      <c r="L46" s="4" t="s">
        <v>180</v>
      </c>
      <c r="M46" s="4" t="s">
        <v>2518</v>
      </c>
      <c r="N46" s="4" t="s">
        <v>2519</v>
      </c>
      <c r="O46" s="4" t="s">
        <v>2520</v>
      </c>
      <c r="P46" s="4" t="s">
        <v>2521</v>
      </c>
      <c r="Q46" s="4" t="s">
        <v>58</v>
      </c>
      <c r="R46" s="4" t="s">
        <v>58</v>
      </c>
      <c r="S46" s="4" t="s">
        <v>58</v>
      </c>
      <c r="T46" s="4" t="s">
        <v>58</v>
      </c>
      <c r="U46" s="4" t="s">
        <v>58</v>
      </c>
      <c r="V46" s="4" t="s">
        <v>58</v>
      </c>
      <c r="W46" s="4" t="s">
        <v>2522</v>
      </c>
      <c r="X46" s="4" t="s">
        <v>58</v>
      </c>
      <c r="Y46" s="4" t="s">
        <v>58</v>
      </c>
      <c r="Z46" s="4" t="s">
        <v>58</v>
      </c>
      <c r="AA46" s="4" t="s">
        <v>58</v>
      </c>
      <c r="AB46" s="4" t="s">
        <v>58</v>
      </c>
      <c r="AC46" s="4" t="s">
        <v>58</v>
      </c>
      <c r="AD46" s="4" t="s">
        <v>2523</v>
      </c>
      <c r="AE46" s="4" t="s">
        <v>83</v>
      </c>
      <c r="AF46" s="4" t="s">
        <v>83</v>
      </c>
      <c r="AG46" s="4" t="s">
        <v>83</v>
      </c>
      <c r="AH46" s="4" t="s">
        <v>83</v>
      </c>
      <c r="AI46" s="4" t="s">
        <v>2524</v>
      </c>
      <c r="AJ46" s="4" t="s">
        <v>2525</v>
      </c>
      <c r="AK46" s="4">
        <v>15</v>
      </c>
      <c r="AL46" s="4" t="s">
        <v>2526</v>
      </c>
      <c r="AM46" s="4">
        <v>10</v>
      </c>
      <c r="AN46" s="4" t="s">
        <v>2527</v>
      </c>
      <c r="AO46" s="4">
        <v>10</v>
      </c>
      <c r="AP46" s="4" t="s">
        <v>2528</v>
      </c>
      <c r="AQ46" s="4">
        <v>20</v>
      </c>
      <c r="AR46" s="4" t="s">
        <v>2529</v>
      </c>
      <c r="AS46" s="4"/>
      <c r="AT46" s="4"/>
      <c r="AU46" s="4"/>
      <c r="AV46" s="4"/>
      <c r="AW46" s="4"/>
      <c r="AX46" s="4"/>
    </row>
    <row r="47" spans="1:50" ht="409.6" thickBot="1" x14ac:dyDescent="0.3">
      <c r="A47" s="4" t="s">
        <v>178</v>
      </c>
      <c r="B47" s="4" t="s">
        <v>69</v>
      </c>
      <c r="C47" s="4" t="s">
        <v>152</v>
      </c>
      <c r="D47" s="4" t="s">
        <v>43</v>
      </c>
      <c r="E47" s="4" t="s">
        <v>44</v>
      </c>
      <c r="F47" s="4" t="s">
        <v>72</v>
      </c>
      <c r="G47" s="4" t="s">
        <v>46</v>
      </c>
      <c r="H47" s="4" t="s">
        <v>47</v>
      </c>
      <c r="I47" s="4" t="s">
        <v>73</v>
      </c>
      <c r="J47" s="4" t="s">
        <v>74</v>
      </c>
      <c r="K47" s="4" t="s">
        <v>75</v>
      </c>
      <c r="L47" s="4" t="s">
        <v>95</v>
      </c>
      <c r="M47" s="4" t="s">
        <v>2530</v>
      </c>
      <c r="N47" s="4" t="s">
        <v>2531</v>
      </c>
      <c r="O47" s="4" t="s">
        <v>2532</v>
      </c>
      <c r="P47" s="4" t="s">
        <v>2533</v>
      </c>
      <c r="Q47" s="4" t="s">
        <v>56</v>
      </c>
      <c r="R47" s="4" t="s">
        <v>58</v>
      </c>
      <c r="S47" s="4" t="s">
        <v>58</v>
      </c>
      <c r="T47" s="4" t="s">
        <v>56</v>
      </c>
      <c r="U47" s="4" t="s">
        <v>58</v>
      </c>
      <c r="V47" s="4" t="s">
        <v>56</v>
      </c>
      <c r="W47" s="4" t="s">
        <v>2534</v>
      </c>
      <c r="X47" s="4" t="s">
        <v>56</v>
      </c>
      <c r="Y47" s="4" t="s">
        <v>58</v>
      </c>
      <c r="Z47" s="4" t="s">
        <v>58</v>
      </c>
      <c r="AA47" s="4" t="s">
        <v>56</v>
      </c>
      <c r="AB47" s="4" t="s">
        <v>58</v>
      </c>
      <c r="AC47" s="4" t="s">
        <v>58</v>
      </c>
      <c r="AD47" s="4" t="s">
        <v>2535</v>
      </c>
      <c r="AE47" s="4" t="s">
        <v>83</v>
      </c>
      <c r="AF47" s="4" t="s">
        <v>82</v>
      </c>
      <c r="AG47" s="4" t="s">
        <v>83</v>
      </c>
      <c r="AH47" s="4" t="s">
        <v>83</v>
      </c>
      <c r="AI47" s="4" t="s">
        <v>2288</v>
      </c>
      <c r="AJ47" s="4" t="s">
        <v>2536</v>
      </c>
      <c r="AK47" s="4">
        <v>15</v>
      </c>
      <c r="AL47" s="4" t="s">
        <v>2537</v>
      </c>
      <c r="AM47" s="4">
        <v>17</v>
      </c>
      <c r="AN47" s="4" t="s">
        <v>2537</v>
      </c>
      <c r="AO47" s="4">
        <v>16</v>
      </c>
      <c r="AP47" s="4" t="s">
        <v>64</v>
      </c>
      <c r="AQ47" s="4">
        <v>15</v>
      </c>
      <c r="AR47" s="4" t="s">
        <v>2537</v>
      </c>
      <c r="AS47" s="4"/>
      <c r="AT47" s="4"/>
      <c r="AU47" s="4"/>
      <c r="AV47" s="4"/>
      <c r="AW47" s="4"/>
      <c r="AX47" s="4"/>
    </row>
    <row r="48" spans="1:50" ht="240.75" thickBot="1" x14ac:dyDescent="0.3">
      <c r="A48" s="4" t="s">
        <v>189</v>
      </c>
      <c r="B48" s="4" t="s">
        <v>69</v>
      </c>
      <c r="C48" s="4" t="s">
        <v>152</v>
      </c>
      <c r="D48" s="4" t="s">
        <v>43</v>
      </c>
      <c r="E48" s="4" t="s">
        <v>44</v>
      </c>
      <c r="F48" s="4" t="s">
        <v>72</v>
      </c>
      <c r="G48" s="4" t="s">
        <v>47</v>
      </c>
      <c r="H48" s="4" t="s">
        <v>46</v>
      </c>
      <c r="I48" s="4" t="s">
        <v>73</v>
      </c>
      <c r="J48" s="4" t="s">
        <v>94</v>
      </c>
      <c r="K48" s="4" t="s">
        <v>75</v>
      </c>
      <c r="L48" s="4" t="s">
        <v>180</v>
      </c>
      <c r="M48" s="4" t="s">
        <v>139</v>
      </c>
      <c r="N48" s="4" t="s">
        <v>2538</v>
      </c>
      <c r="O48" s="4" t="s">
        <v>2539</v>
      </c>
      <c r="P48" s="4" t="s">
        <v>2502</v>
      </c>
      <c r="Q48" s="4" t="s">
        <v>58</v>
      </c>
      <c r="R48" s="4" t="s">
        <v>56</v>
      </c>
      <c r="S48" s="4" t="s">
        <v>58</v>
      </c>
      <c r="T48" s="4" t="s">
        <v>58</v>
      </c>
      <c r="U48" s="4" t="s">
        <v>56</v>
      </c>
      <c r="V48" s="4" t="s">
        <v>58</v>
      </c>
      <c r="W48" s="4" t="s">
        <v>64</v>
      </c>
      <c r="X48" s="4" t="s">
        <v>58</v>
      </c>
      <c r="Y48" s="4" t="s">
        <v>56</v>
      </c>
      <c r="Z48" s="4" t="s">
        <v>58</v>
      </c>
      <c r="AA48" s="4" t="s">
        <v>56</v>
      </c>
      <c r="AB48" s="4" t="s">
        <v>58</v>
      </c>
      <c r="AC48" s="4" t="s">
        <v>56</v>
      </c>
      <c r="AD48" s="4" t="s">
        <v>64</v>
      </c>
      <c r="AE48" s="4" t="s">
        <v>83</v>
      </c>
      <c r="AF48" s="4" t="s">
        <v>82</v>
      </c>
      <c r="AG48" s="4" t="s">
        <v>83</v>
      </c>
      <c r="AH48" s="4" t="s">
        <v>82</v>
      </c>
      <c r="AI48" s="4" t="s">
        <v>64</v>
      </c>
      <c r="AJ48" s="4" t="s">
        <v>85</v>
      </c>
      <c r="AK48" s="4">
        <v>18</v>
      </c>
      <c r="AL48" s="4">
        <v>18</v>
      </c>
      <c r="AM48" s="4">
        <v>19</v>
      </c>
      <c r="AN48" s="4">
        <v>19</v>
      </c>
      <c r="AO48" s="4">
        <v>17</v>
      </c>
      <c r="AP48" s="4">
        <v>17</v>
      </c>
      <c r="AQ48" s="4">
        <v>16</v>
      </c>
      <c r="AR48" s="4">
        <v>16</v>
      </c>
      <c r="AS48" s="4"/>
      <c r="AT48" s="4"/>
      <c r="AU48" s="4"/>
      <c r="AV48" s="4"/>
      <c r="AW48" s="4"/>
      <c r="AX48" s="4"/>
    </row>
    <row r="49" spans="1:50" ht="240.75" thickBot="1" x14ac:dyDescent="0.3">
      <c r="A49" s="4" t="s">
        <v>1065</v>
      </c>
      <c r="B49" s="4" t="s">
        <v>69</v>
      </c>
      <c r="C49" s="4" t="s">
        <v>152</v>
      </c>
      <c r="D49" s="4" t="s">
        <v>43</v>
      </c>
      <c r="E49" s="4" t="s">
        <v>44</v>
      </c>
      <c r="F49" s="4" t="s">
        <v>72</v>
      </c>
      <c r="G49" s="4" t="s">
        <v>47</v>
      </c>
      <c r="H49" s="4" t="s">
        <v>47</v>
      </c>
      <c r="I49" s="4" t="s">
        <v>73</v>
      </c>
      <c r="J49" s="4" t="s">
        <v>94</v>
      </c>
      <c r="K49" s="4" t="s">
        <v>458</v>
      </c>
      <c r="L49" s="4" t="s">
        <v>180</v>
      </c>
      <c r="M49" s="4" t="s">
        <v>139</v>
      </c>
      <c r="N49" s="4" t="s">
        <v>2538</v>
      </c>
      <c r="O49" s="4" t="s">
        <v>2539</v>
      </c>
      <c r="P49" s="4" t="s">
        <v>2502</v>
      </c>
      <c r="Q49" s="4" t="s">
        <v>58</v>
      </c>
      <c r="R49" s="4" t="s">
        <v>56</v>
      </c>
      <c r="S49" s="4" t="s">
        <v>58</v>
      </c>
      <c r="T49" s="4" t="s">
        <v>56</v>
      </c>
      <c r="U49" s="4" t="s">
        <v>58</v>
      </c>
      <c r="V49" s="4" t="s">
        <v>58</v>
      </c>
      <c r="W49" s="4" t="s">
        <v>64</v>
      </c>
      <c r="X49" s="4" t="s">
        <v>58</v>
      </c>
      <c r="Y49" s="4" t="s">
        <v>56</v>
      </c>
      <c r="Z49" s="4" t="s">
        <v>58</v>
      </c>
      <c r="AA49" s="4" t="s">
        <v>56</v>
      </c>
      <c r="AB49" s="4" t="s">
        <v>58</v>
      </c>
      <c r="AC49" s="4" t="s">
        <v>56</v>
      </c>
      <c r="AD49" s="4" t="s">
        <v>64</v>
      </c>
      <c r="AE49" s="4" t="s">
        <v>83</v>
      </c>
      <c r="AF49" s="4" t="s">
        <v>82</v>
      </c>
      <c r="AG49" s="4" t="s">
        <v>83</v>
      </c>
      <c r="AH49" s="4" t="s">
        <v>82</v>
      </c>
      <c r="AI49" s="4" t="s">
        <v>1066</v>
      </c>
      <c r="AJ49" s="4" t="s">
        <v>85</v>
      </c>
      <c r="AK49" s="4">
        <v>18</v>
      </c>
      <c r="AL49" s="4">
        <v>18</v>
      </c>
      <c r="AM49" s="4">
        <v>19</v>
      </c>
      <c r="AN49" s="4">
        <v>19</v>
      </c>
      <c r="AO49" s="4">
        <v>17</v>
      </c>
      <c r="AP49" s="4">
        <v>17</v>
      </c>
      <c r="AQ49" s="4">
        <v>18</v>
      </c>
      <c r="AR49" s="4">
        <v>18</v>
      </c>
      <c r="AS49" s="4"/>
      <c r="AT49" s="4"/>
      <c r="AU49" s="4"/>
      <c r="AV49" s="4"/>
      <c r="AW49" s="4"/>
      <c r="AX49" s="4"/>
    </row>
    <row r="50" spans="1:50" ht="75.75" thickBot="1" x14ac:dyDescent="0.3">
      <c r="A50" s="4" t="s">
        <v>999</v>
      </c>
      <c r="B50" s="4" t="s">
        <v>122</v>
      </c>
      <c r="C50" s="4" t="s">
        <v>152</v>
      </c>
      <c r="D50" s="4" t="s">
        <v>43</v>
      </c>
      <c r="E50" s="4" t="s">
        <v>44</v>
      </c>
      <c r="F50" s="4" t="s">
        <v>72</v>
      </c>
      <c r="G50" s="4" t="s">
        <v>47</v>
      </c>
      <c r="H50" s="4" t="s">
        <v>46</v>
      </c>
      <c r="I50" s="4" t="s">
        <v>73</v>
      </c>
      <c r="J50" s="4" t="s">
        <v>94</v>
      </c>
      <c r="K50" s="4" t="s">
        <v>75</v>
      </c>
      <c r="L50" s="4" t="s">
        <v>51</v>
      </c>
      <c r="M50" s="4" t="s">
        <v>301</v>
      </c>
      <c r="N50" s="4" t="s">
        <v>301</v>
      </c>
      <c r="O50" s="4" t="s">
        <v>301</v>
      </c>
      <c r="P50" s="4" t="s">
        <v>301</v>
      </c>
      <c r="Q50" s="4" t="s">
        <v>56</v>
      </c>
      <c r="R50" s="4" t="s">
        <v>57</v>
      </c>
      <c r="S50" s="4" t="s">
        <v>58</v>
      </c>
      <c r="T50" s="4" t="s">
        <v>56</v>
      </c>
      <c r="U50" s="4" t="s">
        <v>58</v>
      </c>
      <c r="V50" s="4" t="s">
        <v>56</v>
      </c>
      <c r="W50" s="4" t="s">
        <v>64</v>
      </c>
      <c r="X50" s="4" t="s">
        <v>56</v>
      </c>
      <c r="Y50" s="4" t="s">
        <v>57</v>
      </c>
      <c r="Z50" s="4" t="s">
        <v>58</v>
      </c>
      <c r="AA50" s="4" t="s">
        <v>56</v>
      </c>
      <c r="AB50" s="4" t="s">
        <v>58</v>
      </c>
      <c r="AC50" s="4" t="s">
        <v>56</v>
      </c>
      <c r="AD50" s="4" t="s">
        <v>301</v>
      </c>
      <c r="AE50" s="4" t="s">
        <v>82</v>
      </c>
      <c r="AF50" s="4" t="s">
        <v>83</v>
      </c>
      <c r="AG50" s="4" t="s">
        <v>82</v>
      </c>
      <c r="AH50" s="4" t="s">
        <v>83</v>
      </c>
      <c r="AI50" s="4" t="s">
        <v>1446</v>
      </c>
      <c r="AJ50" s="4" t="s">
        <v>301</v>
      </c>
      <c r="AK50" s="4">
        <v>15</v>
      </c>
      <c r="AL50" s="4" t="s">
        <v>301</v>
      </c>
      <c r="AM50" s="4">
        <v>20</v>
      </c>
      <c r="AN50" s="4" t="s">
        <v>301</v>
      </c>
      <c r="AO50" s="4">
        <v>20</v>
      </c>
      <c r="AP50" s="4" t="s">
        <v>301</v>
      </c>
      <c r="AQ50" s="4">
        <v>18</v>
      </c>
      <c r="AR50" s="4" t="s">
        <v>301</v>
      </c>
      <c r="AS50" s="4"/>
      <c r="AT50" s="4"/>
      <c r="AU50" s="4"/>
      <c r="AV50" s="4"/>
      <c r="AW50" s="4"/>
      <c r="AX50" s="4"/>
    </row>
    <row r="51" spans="1:50" ht="270.75" thickBot="1" x14ac:dyDescent="0.3">
      <c r="A51" s="4" t="s">
        <v>456</v>
      </c>
      <c r="B51" s="4" t="s">
        <v>91</v>
      </c>
      <c r="C51" s="4" t="s">
        <v>457</v>
      </c>
      <c r="D51" s="4" t="s">
        <v>43</v>
      </c>
      <c r="E51" s="4" t="s">
        <v>291</v>
      </c>
      <c r="F51" s="4" t="s">
        <v>72</v>
      </c>
      <c r="G51" s="4" t="s">
        <v>46</v>
      </c>
      <c r="H51" s="4" t="s">
        <v>46</v>
      </c>
      <c r="I51" s="4" t="s">
        <v>191</v>
      </c>
      <c r="J51" s="4" t="s">
        <v>94</v>
      </c>
      <c r="K51" s="4" t="s">
        <v>458</v>
      </c>
      <c r="L51" s="4" t="s">
        <v>95</v>
      </c>
      <c r="M51" s="4" t="s">
        <v>2540</v>
      </c>
      <c r="N51" s="4" t="s">
        <v>2541</v>
      </c>
      <c r="O51" s="4" t="s">
        <v>2542</v>
      </c>
      <c r="P51" s="4" t="s">
        <v>2543</v>
      </c>
      <c r="Q51" s="4" t="s">
        <v>58</v>
      </c>
      <c r="R51" s="4" t="s">
        <v>58</v>
      </c>
      <c r="S51" s="4" t="s">
        <v>58</v>
      </c>
      <c r="T51" s="4" t="s">
        <v>58</v>
      </c>
      <c r="U51" s="4" t="s">
        <v>58</v>
      </c>
      <c r="V51" s="4" t="s">
        <v>58</v>
      </c>
      <c r="W51" s="4" t="s">
        <v>2544</v>
      </c>
      <c r="X51" s="4" t="s">
        <v>58</v>
      </c>
      <c r="Y51" s="4" t="s">
        <v>58</v>
      </c>
      <c r="Z51" s="4" t="s">
        <v>58</v>
      </c>
      <c r="AA51" s="4" t="s">
        <v>58</v>
      </c>
      <c r="AB51" s="4" t="s">
        <v>58</v>
      </c>
      <c r="AC51" s="4" t="s">
        <v>58</v>
      </c>
      <c r="AD51" s="4" t="s">
        <v>2545</v>
      </c>
      <c r="AE51" s="4" t="s">
        <v>83</v>
      </c>
      <c r="AF51" s="4" t="s">
        <v>83</v>
      </c>
      <c r="AG51" s="4" t="s">
        <v>83</v>
      </c>
      <c r="AH51" s="4" t="s">
        <v>83</v>
      </c>
      <c r="AI51" s="4" t="s">
        <v>2546</v>
      </c>
      <c r="AJ51" s="4" t="s">
        <v>2547</v>
      </c>
      <c r="AK51" s="4">
        <v>20</v>
      </c>
      <c r="AL51" s="4" t="s">
        <v>2548</v>
      </c>
      <c r="AM51" s="4">
        <v>20</v>
      </c>
      <c r="AN51" s="4" t="s">
        <v>2549</v>
      </c>
      <c r="AO51" s="4">
        <v>1</v>
      </c>
      <c r="AP51" s="4" t="s">
        <v>2550</v>
      </c>
      <c r="AQ51" s="4">
        <v>20</v>
      </c>
      <c r="AR51" s="4" t="s">
        <v>2551</v>
      </c>
      <c r="AS51" s="4"/>
      <c r="AT51" s="4"/>
      <c r="AU51" s="4"/>
      <c r="AV51" s="4"/>
      <c r="AW51" s="4"/>
      <c r="AX51" s="4"/>
    </row>
    <row r="52" spans="1:50" ht="240.75" thickBot="1" x14ac:dyDescent="0.3">
      <c r="A52" s="4" t="s">
        <v>1068</v>
      </c>
      <c r="B52" s="4" t="s">
        <v>69</v>
      </c>
      <c r="C52" s="4" t="s">
        <v>2552</v>
      </c>
      <c r="D52" s="4" t="s">
        <v>43</v>
      </c>
      <c r="E52" s="4" t="s">
        <v>219</v>
      </c>
      <c r="F52" s="4" t="s">
        <v>72</v>
      </c>
      <c r="G52" s="4" t="s">
        <v>46</v>
      </c>
      <c r="H52" s="4" t="s">
        <v>46</v>
      </c>
      <c r="I52" s="4" t="s">
        <v>73</v>
      </c>
      <c r="J52" s="4" t="s">
        <v>74</v>
      </c>
      <c r="K52" s="4" t="s">
        <v>75</v>
      </c>
      <c r="L52" s="4" t="s">
        <v>51</v>
      </c>
      <c r="M52" s="4" t="s">
        <v>2553</v>
      </c>
      <c r="N52" s="4" t="s">
        <v>2554</v>
      </c>
      <c r="O52" s="4" t="s">
        <v>2555</v>
      </c>
      <c r="P52" s="4" t="s">
        <v>2556</v>
      </c>
      <c r="Q52" s="4" t="s">
        <v>58</v>
      </c>
      <c r="R52" s="4" t="s">
        <v>56</v>
      </c>
      <c r="S52" s="4" t="s">
        <v>58</v>
      </c>
      <c r="T52" s="4" t="s">
        <v>58</v>
      </c>
      <c r="U52" s="4" t="s">
        <v>58</v>
      </c>
      <c r="V52" s="4" t="s">
        <v>58</v>
      </c>
      <c r="W52" s="4" t="s">
        <v>2557</v>
      </c>
      <c r="X52" s="4" t="s">
        <v>58</v>
      </c>
      <c r="Y52" s="4" t="s">
        <v>56</v>
      </c>
      <c r="Z52" s="4" t="s">
        <v>58</v>
      </c>
      <c r="AA52" s="4" t="s">
        <v>58</v>
      </c>
      <c r="AB52" s="4" t="s">
        <v>58</v>
      </c>
      <c r="AC52" s="4" t="s">
        <v>58</v>
      </c>
      <c r="AD52" s="4" t="s">
        <v>2558</v>
      </c>
      <c r="AE52" s="4" t="s">
        <v>82</v>
      </c>
      <c r="AF52" s="4" t="s">
        <v>83</v>
      </c>
      <c r="AG52" s="4" t="s">
        <v>82</v>
      </c>
      <c r="AH52" s="4" t="s">
        <v>83</v>
      </c>
      <c r="AI52" s="4" t="s">
        <v>2559</v>
      </c>
      <c r="AJ52" s="4" t="s">
        <v>2560</v>
      </c>
      <c r="AK52" s="4">
        <v>1</v>
      </c>
      <c r="AL52" s="4" t="s">
        <v>2561</v>
      </c>
      <c r="AM52" s="4">
        <v>20</v>
      </c>
      <c r="AN52" s="4" t="s">
        <v>2562</v>
      </c>
      <c r="AO52" s="4">
        <v>1</v>
      </c>
      <c r="AP52" s="4" t="s">
        <v>2563</v>
      </c>
      <c r="AQ52" s="4">
        <v>20</v>
      </c>
      <c r="AR52" s="4" t="s">
        <v>2564</v>
      </c>
      <c r="AS52" s="4"/>
      <c r="AT52" s="4"/>
      <c r="AU52" s="4"/>
      <c r="AV52" s="4"/>
      <c r="AW52" s="4"/>
      <c r="AX52" s="4"/>
    </row>
    <row r="53" spans="1:50" ht="409.6" thickBot="1" x14ac:dyDescent="0.3">
      <c r="A53" s="4" t="s">
        <v>2565</v>
      </c>
      <c r="B53" s="4" t="s">
        <v>69</v>
      </c>
      <c r="C53" s="4" t="s">
        <v>2566</v>
      </c>
      <c r="D53" s="4" t="s">
        <v>93</v>
      </c>
      <c r="E53" s="4" t="s">
        <v>291</v>
      </c>
      <c r="F53" s="4" t="s">
        <v>72</v>
      </c>
      <c r="G53" s="4" t="s">
        <v>46</v>
      </c>
      <c r="H53" s="4" t="s">
        <v>46</v>
      </c>
      <c r="I53" s="4" t="s">
        <v>73</v>
      </c>
      <c r="J53" s="4" t="s">
        <v>49</v>
      </c>
      <c r="K53" s="4" t="s">
        <v>124</v>
      </c>
      <c r="L53" s="4" t="s">
        <v>498</v>
      </c>
      <c r="M53" s="4" t="s">
        <v>2567</v>
      </c>
      <c r="N53" s="4" t="s">
        <v>2568</v>
      </c>
      <c r="O53" s="4" t="s">
        <v>2569</v>
      </c>
      <c r="P53" s="4" t="s">
        <v>2570</v>
      </c>
      <c r="Q53" s="4" t="s">
        <v>56</v>
      </c>
      <c r="R53" s="4" t="s">
        <v>58</v>
      </c>
      <c r="S53" s="4" t="s">
        <v>56</v>
      </c>
      <c r="T53" s="4" t="s">
        <v>58</v>
      </c>
      <c r="U53" s="4" t="s">
        <v>57</v>
      </c>
      <c r="V53" s="4" t="s">
        <v>58</v>
      </c>
      <c r="W53" s="4" t="s">
        <v>102</v>
      </c>
      <c r="X53" s="4" t="s">
        <v>56</v>
      </c>
      <c r="Y53" s="4" t="s">
        <v>58</v>
      </c>
      <c r="Z53" s="4" t="s">
        <v>56</v>
      </c>
      <c r="AA53" s="4" t="s">
        <v>58</v>
      </c>
      <c r="AB53" s="4" t="s">
        <v>57</v>
      </c>
      <c r="AC53" s="4" t="s">
        <v>58</v>
      </c>
      <c r="AD53" s="4" t="s">
        <v>2571</v>
      </c>
      <c r="AE53" s="4" t="s">
        <v>57</v>
      </c>
      <c r="AF53" s="4" t="s">
        <v>82</v>
      </c>
      <c r="AG53" s="4" t="s">
        <v>61</v>
      </c>
      <c r="AH53" s="4" t="s">
        <v>83</v>
      </c>
      <c r="AI53" s="4" t="s">
        <v>2572</v>
      </c>
      <c r="AJ53" s="4" t="s">
        <v>2573</v>
      </c>
      <c r="AK53" s="4">
        <v>15</v>
      </c>
      <c r="AL53" s="4" t="s">
        <v>2574</v>
      </c>
      <c r="AM53" s="4">
        <v>18</v>
      </c>
      <c r="AN53" s="4" t="s">
        <v>2575</v>
      </c>
      <c r="AO53" s="4">
        <v>12</v>
      </c>
      <c r="AP53" s="4" t="s">
        <v>2576</v>
      </c>
      <c r="AQ53" s="4">
        <v>18</v>
      </c>
      <c r="AR53" s="4" t="s">
        <v>2577</v>
      </c>
      <c r="AS53" s="4"/>
      <c r="AT53" s="4"/>
      <c r="AU53" s="4"/>
      <c r="AV53" s="4"/>
      <c r="AW53" s="4"/>
      <c r="AX53" s="4"/>
    </row>
    <row r="54" spans="1:50" ht="120.75" thickBot="1" x14ac:dyDescent="0.3">
      <c r="A54" s="4" t="s">
        <v>276</v>
      </c>
      <c r="B54" s="4" t="s">
        <v>69</v>
      </c>
      <c r="C54" s="4" t="s">
        <v>2578</v>
      </c>
      <c r="D54" s="4" t="s">
        <v>43</v>
      </c>
      <c r="E54" s="4" t="s">
        <v>219</v>
      </c>
      <c r="F54" s="4" t="s">
        <v>45</v>
      </c>
      <c r="G54" s="4" t="s">
        <v>46</v>
      </c>
      <c r="H54" s="4" t="s">
        <v>47</v>
      </c>
      <c r="I54" s="4" t="s">
        <v>73</v>
      </c>
      <c r="J54" s="4" t="s">
        <v>74</v>
      </c>
      <c r="K54" s="4" t="s">
        <v>75</v>
      </c>
      <c r="L54" s="4" t="s">
        <v>180</v>
      </c>
      <c r="M54" s="4" t="s">
        <v>2579</v>
      </c>
      <c r="N54" s="4" t="s">
        <v>2580</v>
      </c>
      <c r="O54" s="4" t="s">
        <v>2581</v>
      </c>
      <c r="P54" s="4" t="s">
        <v>2582</v>
      </c>
      <c r="Q54" s="4" t="s">
        <v>58</v>
      </c>
      <c r="R54" s="4" t="s">
        <v>56</v>
      </c>
      <c r="S54" s="4" t="s">
        <v>58</v>
      </c>
      <c r="T54" s="4" t="s">
        <v>58</v>
      </c>
      <c r="U54" s="4" t="s">
        <v>56</v>
      </c>
      <c r="V54" s="4" t="s">
        <v>56</v>
      </c>
      <c r="W54" s="4" t="s">
        <v>2583</v>
      </c>
      <c r="X54" s="4" t="s">
        <v>58</v>
      </c>
      <c r="Y54" s="4" t="s">
        <v>58</v>
      </c>
      <c r="Z54" s="4" t="s">
        <v>58</v>
      </c>
      <c r="AA54" s="4" t="s">
        <v>56</v>
      </c>
      <c r="AB54" s="4" t="s">
        <v>58</v>
      </c>
      <c r="AC54" s="4" t="s">
        <v>58</v>
      </c>
      <c r="AD54" s="4" t="s">
        <v>2584</v>
      </c>
      <c r="AE54" s="4" t="s">
        <v>83</v>
      </c>
      <c r="AF54" s="4" t="s">
        <v>82</v>
      </c>
      <c r="AG54" s="4" t="s">
        <v>82</v>
      </c>
      <c r="AH54" s="4" t="s">
        <v>83</v>
      </c>
      <c r="AI54" s="4" t="s">
        <v>2585</v>
      </c>
      <c r="AJ54" s="4" t="s">
        <v>549</v>
      </c>
      <c r="AK54" s="4">
        <v>15</v>
      </c>
      <c r="AL54" s="4" t="s">
        <v>2586</v>
      </c>
      <c r="AM54" s="4">
        <v>10</v>
      </c>
      <c r="AN54" s="4" t="s">
        <v>2587</v>
      </c>
      <c r="AO54" s="4">
        <v>5</v>
      </c>
      <c r="AP54" s="4" t="s">
        <v>2420</v>
      </c>
      <c r="AQ54" s="4">
        <v>10</v>
      </c>
      <c r="AR54" s="4" t="s">
        <v>304</v>
      </c>
      <c r="AS54" s="4"/>
      <c r="AT54" s="4"/>
      <c r="AU54" s="4"/>
      <c r="AV54" s="4"/>
      <c r="AW54" s="4"/>
      <c r="AX54" s="4"/>
    </row>
    <row r="55" spans="1:50" ht="15.75" thickBo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spans="1:50" ht="15.75" thickBo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spans="1:50" ht="15.75" thickBo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spans="1:50" ht="15.75" thickBo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spans="1:50" ht="15.75" thickBo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spans="1:50" ht="15.75" thickBo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spans="1:50" ht="15.75" thickBo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spans="1:50" ht="15.75" thickBo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spans="1:50" ht="15.75" thickBo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spans="1:50" ht="15.75" thickBo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spans="1:50" ht="15.75" thickBo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spans="1:50" ht="15.75" thickBo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spans="1:50" ht="15.75" thickBo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spans="1:50" ht="15.75" thickBo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spans="1:50" ht="15.75" thickBo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spans="1:50" ht="15.75" thickBo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spans="1:50" ht="15.75" thickBo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spans="1:50" ht="15.75" thickBo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spans="1:50" ht="15.75" thickBo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spans="1:50" ht="15.75" thickBo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spans="1:50" ht="15.75" thickBo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spans="1:50" ht="15.75" thickBo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spans="1:50" ht="15.75" thickBo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spans="1:50" ht="15.75" thickBo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spans="1:50" ht="15.75" thickBo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spans="1:50" ht="15.75" thickBo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spans="1:50" ht="15.75" thickBo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spans="1:50" ht="15.75" thickBo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spans="1:50" ht="15.75" thickBo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spans="1:50" ht="15.75" thickBo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spans="1:50" ht="15.75" thickBo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spans="1:50" ht="15.75" thickBo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spans="1:50" ht="15.75" thickBo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spans="1:50" ht="15.75" thickBo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spans="1:50" ht="15.75" thickBo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spans="1:50" ht="15.75" thickBo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spans="1:50" ht="15.75" thickBo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spans="1:50" ht="15.75" thickBo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spans="1:50" ht="15.75" thickBo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spans="1:50" ht="15.75" thickBo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spans="1:50" ht="15.75" thickBo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spans="1:50" ht="15.75" thickBo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spans="1:50" ht="15.75" thickBo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spans="1:50" ht="15.75" thickBo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spans="1:50" ht="15.75" thickBo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spans="1:50" ht="15.75" thickBo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spans="1:50" ht="15.75" thickBo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spans="1:50" ht="15.75" thickBo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spans="1:50" ht="15.75" thickBo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spans="1:50" ht="15.75" thickBo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spans="1:50" ht="15.75" thickBo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spans="1:50" ht="15.75" thickBo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spans="1:50" ht="15.75" thickBo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spans="1:50" ht="15.75" thickBo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spans="1:50" ht="15.75" thickBo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spans="1:50" ht="15.75" thickBo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spans="1:50" ht="15.75" thickBo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spans="1:50" ht="15.75" thickBo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spans="1:50" ht="15.75" thickBo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spans="1:50" ht="15.75" thickBo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spans="1:50" ht="15.75" thickBo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spans="1:50" ht="15.75" thickBo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spans="1:50" ht="15.75" thickBo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spans="1:50" ht="15.75" thickBo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spans="1:50" ht="15.75" thickBo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spans="1:50" ht="15.75" thickBo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spans="1:50" ht="15.75" thickBo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spans="1:50" ht="15.75" thickBo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spans="1:50" ht="15.75" thickBo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spans="1:50" ht="15.75" thickBo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spans="1:50" ht="15.75" thickBo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spans="1:50" ht="15.75" thickBo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spans="1:50" ht="15.75" thickBo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spans="1:50" ht="15.75" thickBo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spans="1:50" ht="15.75" thickBo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spans="1:50" ht="15.75" thickBo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spans="1:50" ht="15.75" thickBo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spans="1:50" ht="15.75" thickBo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spans="1:50" ht="15.75" thickBo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spans="1:50" ht="15.75" thickBo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spans="1:50" ht="15.75" thickBo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spans="1:50" ht="15.75" thickBo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spans="1:50" ht="15.75" thickBo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spans="1:50" ht="15.75" thickBo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spans="1:50" ht="15.75" thickBo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spans="1:50" ht="15.75" thickBo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spans="1:50" ht="15.75" thickBo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spans="1:50" ht="15.75" thickBo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spans="1:50" ht="15.75" thickBo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spans="1:50" ht="15.75" thickBo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spans="1:50" ht="15.75" thickBo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spans="1:50" ht="15.75" thickBo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spans="1:50" ht="15.75" thickBo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spans="1:50" ht="15.75" thickBo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spans="1:50" ht="15.75" thickBo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spans="1:50" ht="15.75" thickBo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spans="1:50" ht="15.75" thickBo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spans="1:50" ht="15.75" thickBo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spans="1:50" ht="15.75" thickBo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spans="1:50" ht="15.75" thickBo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50"/>
  <sheetViews>
    <sheetView topLeftCell="X1" workbookViewId="0">
      <selection activeCell="AE1" activeCellId="6" sqref="A1:A1048576 N1:N1048576 O1:O1048576 P1:P1048576 Q1:Q1048576 X1:X1048576 AE1:AE1048576"/>
    </sheetView>
  </sheetViews>
  <sheetFormatPr defaultColWidth="42.140625" defaultRowHeight="15" x14ac:dyDescent="0.25"/>
  <cols>
    <col min="1" max="1" width="5.42578125" style="5" customWidth="1"/>
    <col min="2" max="2" width="8.42578125" style="5" customWidth="1"/>
    <col min="3" max="3" width="10.28515625" style="5" customWidth="1"/>
    <col min="4" max="4" width="9.7109375" style="5" customWidth="1"/>
    <col min="5" max="5" width="10" style="5" customWidth="1"/>
    <col min="6" max="6" width="7.28515625" style="5" customWidth="1"/>
    <col min="7" max="7" width="7" style="5" customWidth="1"/>
    <col min="8" max="8" width="7.7109375" style="5" customWidth="1"/>
    <col min="9" max="9" width="6.85546875" style="5" customWidth="1"/>
    <col min="10" max="10" width="8.5703125" style="5" customWidth="1"/>
    <col min="11" max="11" width="6.5703125" style="5" customWidth="1"/>
    <col min="12" max="12" width="12.42578125" style="5" customWidth="1"/>
    <col min="13" max="13" width="9.140625" style="5" customWidth="1"/>
    <col min="14" max="14" width="29.140625" style="13" customWidth="1"/>
    <col min="15" max="15" width="21.7109375" style="13" customWidth="1"/>
    <col min="16" max="16" width="21.85546875" style="13" customWidth="1"/>
    <col min="17" max="17" width="18.85546875" style="13" customWidth="1"/>
    <col min="18" max="18" width="18.7109375" style="5" customWidth="1"/>
    <col min="19" max="19" width="15.140625" style="5" customWidth="1"/>
    <col min="20" max="20" width="17.140625" style="5" customWidth="1"/>
    <col min="21" max="21" width="13.85546875" style="5" customWidth="1"/>
    <col min="22" max="22" width="19.140625" style="5" customWidth="1"/>
    <col min="23" max="23" width="17.85546875" style="5" customWidth="1"/>
    <col min="24" max="24" width="42.140625" style="13"/>
    <col min="25" max="25" width="20.28515625" style="5" customWidth="1"/>
    <col min="26" max="26" width="16.28515625" style="5" customWidth="1"/>
    <col min="27" max="27" width="17" style="5" customWidth="1"/>
    <col min="28" max="28" width="18.140625" style="5" customWidth="1"/>
    <col min="29" max="29" width="15.5703125" style="5" customWidth="1"/>
    <col min="30" max="30" width="13" style="5" customWidth="1"/>
    <col min="31" max="31" width="42.140625" style="13"/>
    <col min="32" max="16384" width="42.140625" style="5"/>
  </cols>
  <sheetData>
    <row r="1" spans="1:51" ht="409.6" thickBot="1" x14ac:dyDescent="0.3">
      <c r="A1" s="5" t="s">
        <v>2981</v>
      </c>
      <c r="B1" s="4" t="s">
        <v>0</v>
      </c>
      <c r="C1" s="4" t="s">
        <v>1</v>
      </c>
      <c r="D1" s="4" t="s">
        <v>2</v>
      </c>
      <c r="E1" s="4" t="s">
        <v>3</v>
      </c>
      <c r="F1" s="4" t="s">
        <v>4</v>
      </c>
      <c r="G1" s="4" t="s">
        <v>5</v>
      </c>
      <c r="H1" s="4" t="s">
        <v>6</v>
      </c>
      <c r="I1" s="4" t="s">
        <v>7</v>
      </c>
      <c r="J1" s="4" t="s">
        <v>8</v>
      </c>
      <c r="K1" s="4" t="s">
        <v>9</v>
      </c>
      <c r="L1" s="4" t="s">
        <v>10</v>
      </c>
      <c r="M1" s="4" t="s">
        <v>11</v>
      </c>
      <c r="N1" s="7" t="s">
        <v>12</v>
      </c>
      <c r="O1" s="7" t="s">
        <v>13</v>
      </c>
      <c r="P1" s="7" t="s">
        <v>14</v>
      </c>
      <c r="Q1" s="7" t="s">
        <v>15</v>
      </c>
      <c r="R1" s="4" t="s">
        <v>2018</v>
      </c>
      <c r="S1" s="4" t="s">
        <v>2019</v>
      </c>
      <c r="T1" s="4" t="s">
        <v>2020</v>
      </c>
      <c r="U1" s="4" t="s">
        <v>2021</v>
      </c>
      <c r="V1" s="4" t="s">
        <v>2022</v>
      </c>
      <c r="W1" s="4" t="s">
        <v>2023</v>
      </c>
      <c r="X1" s="7" t="s">
        <v>22</v>
      </c>
      <c r="Y1" s="4" t="s">
        <v>2024</v>
      </c>
      <c r="Z1" s="4" t="s">
        <v>2025</v>
      </c>
      <c r="AA1" s="4" t="s">
        <v>2026</v>
      </c>
      <c r="AB1" s="4" t="s">
        <v>2027</v>
      </c>
      <c r="AC1" s="4" t="s">
        <v>2028</v>
      </c>
      <c r="AD1" s="4" t="s">
        <v>2029</v>
      </c>
      <c r="AE1" s="7" t="s">
        <v>22</v>
      </c>
      <c r="AF1" s="4" t="s">
        <v>2030</v>
      </c>
      <c r="AG1" s="4" t="s">
        <v>2031</v>
      </c>
      <c r="AH1" s="4" t="s">
        <v>2032</v>
      </c>
      <c r="AI1" s="4" t="s">
        <v>2033</v>
      </c>
      <c r="AJ1" s="4" t="s">
        <v>2034</v>
      </c>
      <c r="AK1" s="4" t="s">
        <v>2035</v>
      </c>
      <c r="AL1" s="4" t="s">
        <v>35</v>
      </c>
      <c r="AM1" s="4" t="s">
        <v>36</v>
      </c>
      <c r="AN1" s="4" t="s">
        <v>37</v>
      </c>
      <c r="AO1" s="4" t="s">
        <v>36</v>
      </c>
      <c r="AP1" s="4" t="s">
        <v>38</v>
      </c>
      <c r="AQ1" s="4" t="s">
        <v>36</v>
      </c>
      <c r="AR1" s="4" t="s">
        <v>39</v>
      </c>
      <c r="AS1" s="4" t="s">
        <v>36</v>
      </c>
      <c r="AT1" s="4"/>
      <c r="AU1" s="4"/>
      <c r="AV1" s="4"/>
      <c r="AW1" s="4"/>
      <c r="AX1" s="4"/>
      <c r="AY1" s="4"/>
    </row>
    <row r="2" spans="1:51" ht="210.75" thickBot="1" x14ac:dyDescent="0.3">
      <c r="A2" s="5" t="s">
        <v>2841</v>
      </c>
      <c r="B2" s="4" t="s">
        <v>178</v>
      </c>
      <c r="C2" s="4" t="s">
        <v>69</v>
      </c>
      <c r="D2" s="4" t="s">
        <v>152</v>
      </c>
      <c r="E2" s="4" t="s">
        <v>43</v>
      </c>
      <c r="F2" s="4" t="s">
        <v>44</v>
      </c>
      <c r="G2" s="4" t="s">
        <v>72</v>
      </c>
      <c r="H2" s="4" t="s">
        <v>46</v>
      </c>
      <c r="I2" s="4" t="s">
        <v>47</v>
      </c>
      <c r="J2" s="4" t="s">
        <v>73</v>
      </c>
      <c r="K2" s="4" t="s">
        <v>74</v>
      </c>
      <c r="L2" s="4" t="s">
        <v>75</v>
      </c>
      <c r="M2" s="4" t="s">
        <v>95</v>
      </c>
      <c r="N2" s="7" t="s">
        <v>2530</v>
      </c>
      <c r="O2" s="7" t="s">
        <v>2531</v>
      </c>
      <c r="P2" s="7" t="s">
        <v>2532</v>
      </c>
      <c r="Q2" s="7" t="s">
        <v>2533</v>
      </c>
      <c r="R2" s="4" t="s">
        <v>56</v>
      </c>
      <c r="S2" s="4" t="s">
        <v>58</v>
      </c>
      <c r="T2" s="4" t="s">
        <v>58</v>
      </c>
      <c r="U2" s="4" t="s">
        <v>56</v>
      </c>
      <c r="V2" s="4" t="s">
        <v>58</v>
      </c>
      <c r="W2" s="4" t="s">
        <v>56</v>
      </c>
      <c r="X2" s="7" t="s">
        <v>2534</v>
      </c>
      <c r="Y2" s="4" t="s">
        <v>56</v>
      </c>
      <c r="Z2" s="4" t="s">
        <v>58</v>
      </c>
      <c r="AA2" s="4" t="s">
        <v>58</v>
      </c>
      <c r="AB2" s="4" t="s">
        <v>56</v>
      </c>
      <c r="AC2" s="4" t="s">
        <v>58</v>
      </c>
      <c r="AD2" s="4" t="s">
        <v>58</v>
      </c>
      <c r="AE2" s="7" t="s">
        <v>2535</v>
      </c>
      <c r="AF2" s="4" t="s">
        <v>83</v>
      </c>
      <c r="AG2" s="4" t="s">
        <v>82</v>
      </c>
      <c r="AH2" s="4" t="s">
        <v>83</v>
      </c>
      <c r="AI2" s="4" t="s">
        <v>83</v>
      </c>
      <c r="AJ2" s="4" t="s">
        <v>2288</v>
      </c>
      <c r="AK2" s="4" t="s">
        <v>2536</v>
      </c>
      <c r="AL2" s="4">
        <v>15</v>
      </c>
      <c r="AM2" s="4" t="s">
        <v>2537</v>
      </c>
      <c r="AN2" s="4">
        <v>17</v>
      </c>
      <c r="AO2" s="4" t="s">
        <v>2537</v>
      </c>
      <c r="AP2" s="4">
        <v>16</v>
      </c>
      <c r="AQ2" s="4" t="s">
        <v>64</v>
      </c>
      <c r="AR2" s="4">
        <v>15</v>
      </c>
      <c r="AS2" s="4" t="s">
        <v>2537</v>
      </c>
      <c r="AT2" s="4"/>
      <c r="AU2" s="4"/>
      <c r="AV2" s="4"/>
      <c r="AW2" s="4"/>
      <c r="AX2" s="4"/>
      <c r="AY2" s="4"/>
    </row>
    <row r="3" spans="1:51" ht="90.75" thickBot="1" x14ac:dyDescent="0.3">
      <c r="A3" s="5" t="s">
        <v>2838</v>
      </c>
      <c r="B3" s="4" t="s">
        <v>1067</v>
      </c>
      <c r="C3" s="4" t="s">
        <v>137</v>
      </c>
      <c r="D3" s="4" t="s">
        <v>152</v>
      </c>
      <c r="E3" s="4" t="s">
        <v>93</v>
      </c>
      <c r="F3" s="4" t="s">
        <v>44</v>
      </c>
      <c r="G3" s="4" t="s">
        <v>72</v>
      </c>
      <c r="H3" s="4" t="s">
        <v>47</v>
      </c>
      <c r="I3" s="4" t="s">
        <v>165</v>
      </c>
      <c r="J3" s="4" t="s">
        <v>191</v>
      </c>
      <c r="K3" s="4" t="s">
        <v>49</v>
      </c>
      <c r="L3" s="4" t="s">
        <v>75</v>
      </c>
      <c r="M3" s="4" t="s">
        <v>585</v>
      </c>
      <c r="N3" s="7" t="s">
        <v>1902</v>
      </c>
      <c r="O3" s="7" t="s">
        <v>754</v>
      </c>
      <c r="P3" s="7" t="s">
        <v>1704</v>
      </c>
      <c r="Q3" s="7" t="s">
        <v>2508</v>
      </c>
      <c r="R3" s="4" t="s">
        <v>56</v>
      </c>
      <c r="S3" s="4" t="s">
        <v>58</v>
      </c>
      <c r="T3" s="4" t="s">
        <v>56</v>
      </c>
      <c r="U3" s="4" t="s">
        <v>56</v>
      </c>
      <c r="V3" s="4" t="s">
        <v>58</v>
      </c>
      <c r="W3" s="4" t="s">
        <v>56</v>
      </c>
      <c r="X3" s="7" t="s">
        <v>757</v>
      </c>
      <c r="Y3" s="4" t="s">
        <v>56</v>
      </c>
      <c r="Z3" s="4" t="s">
        <v>58</v>
      </c>
      <c r="AA3" s="4" t="s">
        <v>56</v>
      </c>
      <c r="AB3" s="4" t="s">
        <v>57</v>
      </c>
      <c r="AC3" s="4" t="s">
        <v>56</v>
      </c>
      <c r="AD3" s="4" t="s">
        <v>58</v>
      </c>
      <c r="AE3" s="7" t="s">
        <v>2511</v>
      </c>
      <c r="AF3" s="4" t="s">
        <v>61</v>
      </c>
      <c r="AG3" s="4" t="s">
        <v>82</v>
      </c>
      <c r="AH3" s="4" t="s">
        <v>83</v>
      </c>
      <c r="AI3" s="4" t="s">
        <v>82</v>
      </c>
      <c r="AJ3" s="4" t="s">
        <v>2509</v>
      </c>
      <c r="AK3" s="4" t="s">
        <v>2512</v>
      </c>
      <c r="AL3" s="4">
        <v>15</v>
      </c>
      <c r="AM3" s="4" t="s">
        <v>63</v>
      </c>
      <c r="AN3" s="4">
        <v>14</v>
      </c>
      <c r="AO3" s="4" t="s">
        <v>63</v>
      </c>
      <c r="AP3" s="4">
        <v>16</v>
      </c>
      <c r="AQ3" s="4" t="s">
        <v>63</v>
      </c>
      <c r="AR3" s="4">
        <v>13</v>
      </c>
      <c r="AS3" s="4" t="s">
        <v>63</v>
      </c>
      <c r="AT3" s="4"/>
      <c r="AU3" s="4"/>
      <c r="AV3" s="4"/>
      <c r="AW3" s="4"/>
      <c r="AX3" s="4"/>
      <c r="AY3" s="4"/>
    </row>
    <row r="4" spans="1:51" ht="150.75" thickBot="1" x14ac:dyDescent="0.3">
      <c r="A4" s="5" t="s">
        <v>2820</v>
      </c>
      <c r="B4" s="4" t="s">
        <v>2331</v>
      </c>
      <c r="C4" s="4" t="s">
        <v>69</v>
      </c>
      <c r="D4" s="4" t="s">
        <v>2332</v>
      </c>
      <c r="E4" s="4" t="s">
        <v>93</v>
      </c>
      <c r="F4" s="4" t="s">
        <v>44</v>
      </c>
      <c r="G4" s="4" t="s">
        <v>72</v>
      </c>
      <c r="H4" s="4" t="s">
        <v>47</v>
      </c>
      <c r="I4" s="4" t="s">
        <v>47</v>
      </c>
      <c r="J4" s="4" t="s">
        <v>292</v>
      </c>
      <c r="K4" s="4" t="s">
        <v>94</v>
      </c>
      <c r="L4" s="4" t="s">
        <v>124</v>
      </c>
      <c r="M4" s="4" t="s">
        <v>51</v>
      </c>
      <c r="N4" s="7" t="s">
        <v>2333</v>
      </c>
      <c r="O4" s="7" t="s">
        <v>2334</v>
      </c>
      <c r="P4" s="7" t="s">
        <v>2335</v>
      </c>
      <c r="Q4" s="7" t="s">
        <v>2336</v>
      </c>
      <c r="R4" s="4" t="s">
        <v>56</v>
      </c>
      <c r="S4" s="4" t="s">
        <v>100</v>
      </c>
      <c r="T4" s="4" t="s">
        <v>56</v>
      </c>
      <c r="U4" s="4" t="s">
        <v>58</v>
      </c>
      <c r="V4" s="4" t="s">
        <v>56</v>
      </c>
      <c r="W4" s="4" t="s">
        <v>58</v>
      </c>
      <c r="X4" s="7" t="s">
        <v>2337</v>
      </c>
      <c r="Y4" s="4" t="s">
        <v>56</v>
      </c>
      <c r="Z4" s="4" t="s">
        <v>56</v>
      </c>
      <c r="AA4" s="4" t="s">
        <v>57</v>
      </c>
      <c r="AB4" s="4" t="s">
        <v>58</v>
      </c>
      <c r="AC4" s="4" t="s">
        <v>56</v>
      </c>
      <c r="AD4" s="4" t="s">
        <v>58</v>
      </c>
      <c r="AE4" s="7" t="s">
        <v>2338</v>
      </c>
      <c r="AF4" s="4" t="s">
        <v>61</v>
      </c>
      <c r="AG4" s="4" t="s">
        <v>82</v>
      </c>
      <c r="AH4" s="4" t="s">
        <v>82</v>
      </c>
      <c r="AI4" s="4" t="s">
        <v>82</v>
      </c>
      <c r="AJ4" s="4" t="s">
        <v>2339</v>
      </c>
      <c r="AK4" s="4" t="s">
        <v>2340</v>
      </c>
      <c r="AL4" s="4">
        <v>5</v>
      </c>
      <c r="AM4" s="4" t="s">
        <v>2341</v>
      </c>
      <c r="AN4" s="4">
        <v>7</v>
      </c>
      <c r="AO4" s="4" t="s">
        <v>2342</v>
      </c>
      <c r="AP4" s="4">
        <v>3</v>
      </c>
      <c r="AQ4" s="4" t="s">
        <v>2343</v>
      </c>
      <c r="AR4" s="4">
        <v>5</v>
      </c>
      <c r="AS4" s="4" t="s">
        <v>2344</v>
      </c>
      <c r="AT4" s="4"/>
      <c r="AU4" s="4"/>
      <c r="AV4" s="4"/>
      <c r="AW4" s="4"/>
      <c r="AX4" s="4"/>
      <c r="AY4" s="4"/>
    </row>
    <row r="5" spans="1:51" ht="90.75" thickBot="1" x14ac:dyDescent="0.3">
      <c r="A5" s="5" t="s">
        <v>2796</v>
      </c>
      <c r="B5" s="4" t="s">
        <v>471</v>
      </c>
      <c r="C5" s="4" t="s">
        <v>69</v>
      </c>
      <c r="D5" s="4" t="s">
        <v>152</v>
      </c>
      <c r="E5" s="4" t="s">
        <v>43</v>
      </c>
      <c r="F5" s="4" t="s">
        <v>219</v>
      </c>
      <c r="G5" s="4" t="s">
        <v>72</v>
      </c>
      <c r="H5" s="4" t="s">
        <v>46</v>
      </c>
      <c r="I5" s="4" t="s">
        <v>375</v>
      </c>
      <c r="J5" s="4" t="s">
        <v>292</v>
      </c>
      <c r="K5" s="4" t="s">
        <v>94</v>
      </c>
      <c r="L5" s="4" t="s">
        <v>50</v>
      </c>
      <c r="M5" s="4" t="s">
        <v>51</v>
      </c>
      <c r="N5" s="7" t="s">
        <v>2036</v>
      </c>
      <c r="O5" s="7" t="s">
        <v>2037</v>
      </c>
      <c r="P5" s="7" t="s">
        <v>2038</v>
      </c>
      <c r="Q5" s="7" t="s">
        <v>2039</v>
      </c>
      <c r="R5" s="4" t="s">
        <v>56</v>
      </c>
      <c r="S5" s="4" t="s">
        <v>58</v>
      </c>
      <c r="T5" s="4" t="s">
        <v>56</v>
      </c>
      <c r="U5" s="4" t="s">
        <v>56</v>
      </c>
      <c r="V5" s="4" t="s">
        <v>57</v>
      </c>
      <c r="W5" s="4" t="s">
        <v>56</v>
      </c>
      <c r="X5" s="7" t="s">
        <v>2040</v>
      </c>
      <c r="Y5" s="4" t="s">
        <v>56</v>
      </c>
      <c r="Z5" s="4" t="s">
        <v>56</v>
      </c>
      <c r="AA5" s="4" t="s">
        <v>56</v>
      </c>
      <c r="AB5" s="4" t="s">
        <v>56</v>
      </c>
      <c r="AC5" s="4" t="s">
        <v>57</v>
      </c>
      <c r="AD5" s="4" t="s">
        <v>56</v>
      </c>
      <c r="AE5" s="7" t="s">
        <v>2041</v>
      </c>
      <c r="AF5" s="4" t="s">
        <v>83</v>
      </c>
      <c r="AG5" s="4" t="s">
        <v>82</v>
      </c>
      <c r="AH5" s="4" t="s">
        <v>83</v>
      </c>
      <c r="AI5" s="4" t="s">
        <v>83</v>
      </c>
      <c r="AJ5" s="4" t="s">
        <v>2042</v>
      </c>
      <c r="AK5" s="4" t="s">
        <v>2043</v>
      </c>
      <c r="AL5" s="4">
        <v>10</v>
      </c>
      <c r="AM5" s="4" t="s">
        <v>2044</v>
      </c>
      <c r="AN5" s="4">
        <v>8</v>
      </c>
      <c r="AO5" s="4" t="s">
        <v>2045</v>
      </c>
      <c r="AP5" s="4">
        <v>5</v>
      </c>
      <c r="AQ5" s="4" t="s">
        <v>2046</v>
      </c>
      <c r="AR5" s="4">
        <v>10</v>
      </c>
      <c r="AS5" s="4" t="s">
        <v>2047</v>
      </c>
      <c r="AT5" s="4"/>
      <c r="AU5" s="4"/>
      <c r="AV5" s="4"/>
      <c r="AW5" s="4"/>
      <c r="AX5" s="4"/>
      <c r="AY5" s="4"/>
    </row>
    <row r="6" spans="1:51" ht="90.75" thickBot="1" x14ac:dyDescent="0.3">
      <c r="A6" s="5" t="s">
        <v>2812</v>
      </c>
      <c r="B6" s="4" t="s">
        <v>2238</v>
      </c>
      <c r="C6" s="4" t="s">
        <v>69</v>
      </c>
      <c r="D6" s="4" t="s">
        <v>2239</v>
      </c>
      <c r="E6" s="4" t="s">
        <v>43</v>
      </c>
      <c r="F6" s="4" t="s">
        <v>44</v>
      </c>
      <c r="G6" s="4" t="s">
        <v>72</v>
      </c>
      <c r="H6" s="4" t="s">
        <v>46</v>
      </c>
      <c r="I6" s="4" t="s">
        <v>375</v>
      </c>
      <c r="J6" s="4" t="s">
        <v>292</v>
      </c>
      <c r="K6" s="4" t="s">
        <v>204</v>
      </c>
      <c r="L6" s="4" t="s">
        <v>50</v>
      </c>
      <c r="M6" s="4" t="s">
        <v>180</v>
      </c>
      <c r="N6" s="7" t="s">
        <v>2240</v>
      </c>
      <c r="O6" s="7" t="s">
        <v>2241</v>
      </c>
      <c r="P6" s="7" t="s">
        <v>2242</v>
      </c>
      <c r="Q6" s="7" t="s">
        <v>2243</v>
      </c>
      <c r="R6" s="4" t="s">
        <v>58</v>
      </c>
      <c r="S6" s="4" t="s">
        <v>56</v>
      </c>
      <c r="T6" s="4" t="s">
        <v>58</v>
      </c>
      <c r="U6" s="4" t="s">
        <v>58</v>
      </c>
      <c r="V6" s="4" t="s">
        <v>56</v>
      </c>
      <c r="W6" s="4" t="s">
        <v>58</v>
      </c>
      <c r="X6" s="7" t="s">
        <v>2244</v>
      </c>
      <c r="Y6" s="4" t="s">
        <v>56</v>
      </c>
      <c r="Z6" s="4" t="s">
        <v>56</v>
      </c>
      <c r="AA6" s="4" t="s">
        <v>58</v>
      </c>
      <c r="AB6" s="4" t="s">
        <v>56</v>
      </c>
      <c r="AC6" s="4" t="s">
        <v>56</v>
      </c>
      <c r="AD6" s="4" t="s">
        <v>58</v>
      </c>
      <c r="AE6" s="7" t="s">
        <v>2245</v>
      </c>
      <c r="AF6" s="4" t="s">
        <v>83</v>
      </c>
      <c r="AG6" s="4" t="s">
        <v>82</v>
      </c>
      <c r="AH6" s="4" t="s">
        <v>82</v>
      </c>
      <c r="AI6" s="4" t="s">
        <v>83</v>
      </c>
      <c r="AJ6" s="4" t="s">
        <v>2246</v>
      </c>
      <c r="AK6" s="4" t="s">
        <v>2247</v>
      </c>
      <c r="AL6" s="4">
        <v>15</v>
      </c>
      <c r="AM6" s="4" t="s">
        <v>2248</v>
      </c>
      <c r="AN6" s="4">
        <v>20</v>
      </c>
      <c r="AO6" s="4" t="s">
        <v>2249</v>
      </c>
      <c r="AP6" s="4">
        <v>2</v>
      </c>
      <c r="AQ6" s="4" t="s">
        <v>2250</v>
      </c>
      <c r="AR6" s="4">
        <v>15</v>
      </c>
      <c r="AS6" s="4" t="s">
        <v>2251</v>
      </c>
      <c r="AT6" s="4"/>
      <c r="AU6" s="4"/>
      <c r="AV6" s="4"/>
      <c r="AW6" s="4"/>
      <c r="AX6" s="4"/>
      <c r="AY6" s="4"/>
    </row>
    <row r="7" spans="1:51" ht="165.75" thickBot="1" x14ac:dyDescent="0.3">
      <c r="A7" s="5" t="s">
        <v>2811</v>
      </c>
      <c r="B7" s="4" t="s">
        <v>2225</v>
      </c>
      <c r="C7" s="4" t="s">
        <v>69</v>
      </c>
      <c r="D7" s="4" t="s">
        <v>1313</v>
      </c>
      <c r="E7" s="4" t="s">
        <v>43</v>
      </c>
      <c r="F7" s="4" t="s">
        <v>291</v>
      </c>
      <c r="G7" s="4" t="s">
        <v>72</v>
      </c>
      <c r="H7" s="4" t="s">
        <v>46</v>
      </c>
      <c r="I7" s="4" t="s">
        <v>375</v>
      </c>
      <c r="J7" s="4" t="s">
        <v>292</v>
      </c>
      <c r="K7" s="4" t="s">
        <v>49</v>
      </c>
      <c r="L7" s="4" t="s">
        <v>50</v>
      </c>
      <c r="M7" s="4" t="s">
        <v>180</v>
      </c>
      <c r="N7" s="7" t="s">
        <v>2226</v>
      </c>
      <c r="O7" s="7" t="s">
        <v>2227</v>
      </c>
      <c r="P7" s="7" t="s">
        <v>2228</v>
      </c>
      <c r="Q7" s="7" t="s">
        <v>2229</v>
      </c>
      <c r="R7" s="4" t="s">
        <v>58</v>
      </c>
      <c r="S7" s="4" t="s">
        <v>58</v>
      </c>
      <c r="T7" s="4" t="s">
        <v>56</v>
      </c>
      <c r="U7" s="4" t="s">
        <v>58</v>
      </c>
      <c r="V7" s="4" t="s">
        <v>58</v>
      </c>
      <c r="W7" s="4" t="s">
        <v>58</v>
      </c>
      <c r="X7" s="7" t="s">
        <v>2230</v>
      </c>
      <c r="Y7" s="4" t="s">
        <v>56</v>
      </c>
      <c r="Z7" s="4" t="s">
        <v>58</v>
      </c>
      <c r="AA7" s="4" t="s">
        <v>58</v>
      </c>
      <c r="AB7" s="4" t="s">
        <v>58</v>
      </c>
      <c r="AC7" s="4" t="s">
        <v>56</v>
      </c>
      <c r="AD7" s="4" t="s">
        <v>58</v>
      </c>
      <c r="AE7" s="7" t="s">
        <v>2231</v>
      </c>
      <c r="AF7" s="4" t="s">
        <v>83</v>
      </c>
      <c r="AG7" s="4" t="s">
        <v>82</v>
      </c>
      <c r="AH7" s="4" t="s">
        <v>83</v>
      </c>
      <c r="AI7" s="4" t="s">
        <v>82</v>
      </c>
      <c r="AJ7" s="4" t="s">
        <v>2232</v>
      </c>
      <c r="AK7" s="4" t="s">
        <v>2233</v>
      </c>
      <c r="AL7" s="4">
        <v>15</v>
      </c>
      <c r="AM7" s="4" t="s">
        <v>2234</v>
      </c>
      <c r="AN7" s="4">
        <v>14</v>
      </c>
      <c r="AO7" s="4" t="s">
        <v>2235</v>
      </c>
      <c r="AP7" s="4">
        <v>1</v>
      </c>
      <c r="AQ7" s="4" t="s">
        <v>2236</v>
      </c>
      <c r="AR7" s="4">
        <v>18</v>
      </c>
      <c r="AS7" s="4" t="s">
        <v>2237</v>
      </c>
      <c r="AT7" s="4"/>
      <c r="AU7" s="4"/>
      <c r="AV7" s="4"/>
      <c r="AW7" s="4"/>
      <c r="AX7" s="4"/>
      <c r="AY7" s="4"/>
    </row>
    <row r="8" spans="1:51" ht="120.75" thickBot="1" x14ac:dyDescent="0.3">
      <c r="A8" s="5" t="s">
        <v>2848</v>
      </c>
      <c r="B8" s="4" t="s">
        <v>276</v>
      </c>
      <c r="C8" s="4" t="s">
        <v>69</v>
      </c>
      <c r="D8" s="4" t="s">
        <v>2578</v>
      </c>
      <c r="E8" s="4" t="s">
        <v>43</v>
      </c>
      <c r="F8" s="4" t="s">
        <v>219</v>
      </c>
      <c r="G8" s="4" t="s">
        <v>45</v>
      </c>
      <c r="H8" s="4" t="s">
        <v>46</v>
      </c>
      <c r="I8" s="4" t="s">
        <v>47</v>
      </c>
      <c r="J8" s="4" t="s">
        <v>73</v>
      </c>
      <c r="K8" s="4" t="s">
        <v>74</v>
      </c>
      <c r="L8" s="4" t="s">
        <v>75</v>
      </c>
      <c r="M8" s="4" t="s">
        <v>180</v>
      </c>
      <c r="N8" s="7" t="s">
        <v>2579</v>
      </c>
      <c r="O8" s="7" t="s">
        <v>2580</v>
      </c>
      <c r="P8" s="7" t="s">
        <v>2581</v>
      </c>
      <c r="Q8" s="7" t="s">
        <v>2582</v>
      </c>
      <c r="R8" s="4" t="s">
        <v>58</v>
      </c>
      <c r="S8" s="4" t="s">
        <v>56</v>
      </c>
      <c r="T8" s="4" t="s">
        <v>58</v>
      </c>
      <c r="U8" s="4" t="s">
        <v>58</v>
      </c>
      <c r="V8" s="4" t="s">
        <v>56</v>
      </c>
      <c r="W8" s="4" t="s">
        <v>56</v>
      </c>
      <c r="X8" s="7" t="s">
        <v>2583</v>
      </c>
      <c r="Y8" s="4" t="s">
        <v>58</v>
      </c>
      <c r="Z8" s="4" t="s">
        <v>58</v>
      </c>
      <c r="AA8" s="4" t="s">
        <v>58</v>
      </c>
      <c r="AB8" s="4" t="s">
        <v>56</v>
      </c>
      <c r="AC8" s="4" t="s">
        <v>58</v>
      </c>
      <c r="AD8" s="4" t="s">
        <v>58</v>
      </c>
      <c r="AE8" s="7" t="s">
        <v>2584</v>
      </c>
      <c r="AF8" s="4" t="s">
        <v>83</v>
      </c>
      <c r="AG8" s="4" t="s">
        <v>82</v>
      </c>
      <c r="AH8" s="4" t="s">
        <v>82</v>
      </c>
      <c r="AI8" s="4" t="s">
        <v>83</v>
      </c>
      <c r="AJ8" s="4" t="s">
        <v>2585</v>
      </c>
      <c r="AK8" s="4" t="s">
        <v>549</v>
      </c>
      <c r="AL8" s="4">
        <v>15</v>
      </c>
      <c r="AM8" s="4" t="s">
        <v>2586</v>
      </c>
      <c r="AN8" s="4">
        <v>10</v>
      </c>
      <c r="AO8" s="4" t="s">
        <v>2587</v>
      </c>
      <c r="AP8" s="4">
        <v>5</v>
      </c>
      <c r="AQ8" s="4" t="s">
        <v>2420</v>
      </c>
      <c r="AR8" s="4">
        <v>10</v>
      </c>
      <c r="AS8" s="4" t="s">
        <v>304</v>
      </c>
      <c r="AT8" s="4"/>
      <c r="AU8" s="4"/>
      <c r="AV8" s="4"/>
      <c r="AW8" s="4"/>
      <c r="AX8" s="4"/>
      <c r="AY8" s="4"/>
    </row>
    <row r="9" spans="1:51" ht="30.75" thickBot="1" x14ac:dyDescent="0.3">
      <c r="A9" s="5" t="s">
        <v>2831</v>
      </c>
      <c r="B9" s="4" t="s">
        <v>2446</v>
      </c>
      <c r="C9" s="4" t="s">
        <v>570</v>
      </c>
      <c r="D9" s="4" t="s">
        <v>570</v>
      </c>
      <c r="E9" s="4" t="s">
        <v>43</v>
      </c>
      <c r="F9" s="4" t="s">
        <v>219</v>
      </c>
      <c r="G9" s="4" t="s">
        <v>72</v>
      </c>
      <c r="H9" s="4" t="s">
        <v>46</v>
      </c>
      <c r="I9" s="4" t="s">
        <v>46</v>
      </c>
      <c r="J9" s="4" t="s">
        <v>261</v>
      </c>
      <c r="K9" s="4" t="s">
        <v>85</v>
      </c>
      <c r="L9" s="4" t="s">
        <v>263</v>
      </c>
      <c r="M9" s="4" t="s">
        <v>85</v>
      </c>
      <c r="N9" s="7" t="s">
        <v>2447</v>
      </c>
      <c r="O9" s="7" t="s">
        <v>2448</v>
      </c>
      <c r="P9" s="7" t="s">
        <v>2449</v>
      </c>
      <c r="Q9" s="7" t="s">
        <v>2450</v>
      </c>
      <c r="R9" s="4" t="s">
        <v>56</v>
      </c>
      <c r="S9" s="4" t="s">
        <v>56</v>
      </c>
      <c r="T9" s="4" t="s">
        <v>56</v>
      </c>
      <c r="U9" s="4" t="s">
        <v>56</v>
      </c>
      <c r="V9" s="4" t="s">
        <v>56</v>
      </c>
      <c r="W9" s="4" t="s">
        <v>56</v>
      </c>
      <c r="X9" s="7" t="s">
        <v>2451</v>
      </c>
      <c r="Y9" s="4" t="s">
        <v>56</v>
      </c>
      <c r="Z9" s="4" t="s">
        <v>56</v>
      </c>
      <c r="AA9" s="4" t="s">
        <v>56</v>
      </c>
      <c r="AB9" s="4" t="s">
        <v>56</v>
      </c>
      <c r="AC9" s="4" t="s">
        <v>56</v>
      </c>
      <c r="AD9" s="4" t="s">
        <v>56</v>
      </c>
      <c r="AE9" s="7" t="s">
        <v>2452</v>
      </c>
      <c r="AF9" s="4" t="s">
        <v>82</v>
      </c>
      <c r="AG9" s="4" t="s">
        <v>82</v>
      </c>
      <c r="AH9" s="4" t="s">
        <v>82</v>
      </c>
      <c r="AI9" s="4" t="s">
        <v>82</v>
      </c>
      <c r="AJ9" s="4" t="s">
        <v>2453</v>
      </c>
      <c r="AK9" s="4" t="s">
        <v>2454</v>
      </c>
      <c r="AL9" s="4">
        <v>3</v>
      </c>
      <c r="AM9" s="4" t="s">
        <v>2455</v>
      </c>
      <c r="AN9" s="4">
        <v>3</v>
      </c>
      <c r="AO9" s="4" t="s">
        <v>2456</v>
      </c>
      <c r="AP9" s="4">
        <v>2</v>
      </c>
      <c r="AQ9" s="4" t="s">
        <v>2457</v>
      </c>
      <c r="AR9" s="4">
        <v>16</v>
      </c>
      <c r="AS9" s="4" t="s">
        <v>2458</v>
      </c>
      <c r="AT9" s="4"/>
      <c r="AU9" s="4"/>
      <c r="AV9" s="4"/>
      <c r="AW9" s="4"/>
      <c r="AX9" s="4"/>
      <c r="AY9" s="4"/>
    </row>
    <row r="10" spans="1:51" ht="75.75" thickBot="1" x14ac:dyDescent="0.3">
      <c r="A10" s="5" t="s">
        <v>2829</v>
      </c>
      <c r="B10" s="4" t="s">
        <v>484</v>
      </c>
      <c r="C10" s="4" t="s">
        <v>91</v>
      </c>
      <c r="D10" s="4" t="s">
        <v>152</v>
      </c>
      <c r="E10" s="4" t="s">
        <v>43</v>
      </c>
      <c r="F10" s="4" t="s">
        <v>219</v>
      </c>
      <c r="G10" s="4" t="s">
        <v>72</v>
      </c>
      <c r="H10" s="4" t="s">
        <v>47</v>
      </c>
      <c r="I10" s="4" t="s">
        <v>165</v>
      </c>
      <c r="J10" s="4" t="s">
        <v>48</v>
      </c>
      <c r="K10" s="4" t="s">
        <v>49</v>
      </c>
      <c r="L10" s="4" t="s">
        <v>75</v>
      </c>
      <c r="M10" s="4" t="s">
        <v>95</v>
      </c>
      <c r="N10" s="7" t="s">
        <v>2421</v>
      </c>
      <c r="O10" s="7" t="s">
        <v>2422</v>
      </c>
      <c r="P10" s="7" t="s">
        <v>2423</v>
      </c>
      <c r="Q10" s="7" t="s">
        <v>2424</v>
      </c>
      <c r="R10" s="4" t="s">
        <v>56</v>
      </c>
      <c r="S10" s="4" t="s">
        <v>56</v>
      </c>
      <c r="T10" s="4" t="s">
        <v>56</v>
      </c>
      <c r="U10" s="4" t="s">
        <v>56</v>
      </c>
      <c r="V10" s="4" t="s">
        <v>56</v>
      </c>
      <c r="W10" s="4" t="s">
        <v>56</v>
      </c>
      <c r="X10" s="7" t="s">
        <v>2425</v>
      </c>
      <c r="Y10" s="4" t="s">
        <v>56</v>
      </c>
      <c r="Z10" s="4" t="s">
        <v>56</v>
      </c>
      <c r="AA10" s="4" t="s">
        <v>56</v>
      </c>
      <c r="AB10" s="4" t="s">
        <v>56</v>
      </c>
      <c r="AC10" s="4" t="s">
        <v>56</v>
      </c>
      <c r="AD10" s="4" t="s">
        <v>56</v>
      </c>
      <c r="AE10" s="7" t="s">
        <v>2426</v>
      </c>
      <c r="AF10" s="4" t="s">
        <v>82</v>
      </c>
      <c r="AG10" s="4" t="s">
        <v>82</v>
      </c>
      <c r="AH10" s="4" t="s">
        <v>61</v>
      </c>
      <c r="AI10" s="4" t="s">
        <v>82</v>
      </c>
      <c r="AJ10" s="4" t="s">
        <v>2427</v>
      </c>
      <c r="AK10" s="4" t="s">
        <v>301</v>
      </c>
      <c r="AL10" s="4">
        <v>18</v>
      </c>
      <c r="AM10" s="4" t="s">
        <v>2428</v>
      </c>
      <c r="AN10" s="4">
        <v>15</v>
      </c>
      <c r="AO10" s="4" t="s">
        <v>2429</v>
      </c>
      <c r="AP10" s="4">
        <v>5</v>
      </c>
      <c r="AQ10" s="4" t="s">
        <v>2430</v>
      </c>
      <c r="AR10" s="4">
        <v>15</v>
      </c>
      <c r="AS10" s="4" t="s">
        <v>2431</v>
      </c>
      <c r="AT10" s="4"/>
      <c r="AU10" s="4"/>
      <c r="AV10" s="4"/>
      <c r="AW10" s="4"/>
      <c r="AX10" s="4"/>
      <c r="AY10" s="4"/>
    </row>
    <row r="11" spans="1:51" ht="270.75" thickBot="1" x14ac:dyDescent="0.3">
      <c r="A11" s="5" t="s">
        <v>2828</v>
      </c>
      <c r="B11" s="4" t="s">
        <v>2415</v>
      </c>
      <c r="C11" s="4" t="s">
        <v>69</v>
      </c>
      <c r="D11" s="4" t="s">
        <v>2266</v>
      </c>
      <c r="E11" s="4" t="s">
        <v>43</v>
      </c>
      <c r="F11" s="4" t="s">
        <v>44</v>
      </c>
      <c r="G11" s="4" t="s">
        <v>72</v>
      </c>
      <c r="H11" s="4" t="s">
        <v>47</v>
      </c>
      <c r="I11" s="4" t="s">
        <v>47</v>
      </c>
      <c r="J11" s="4" t="s">
        <v>191</v>
      </c>
      <c r="K11" s="4" t="s">
        <v>94</v>
      </c>
      <c r="L11" s="4" t="s">
        <v>124</v>
      </c>
      <c r="M11" s="4" t="s">
        <v>112</v>
      </c>
      <c r="N11" s="7" t="s">
        <v>1138</v>
      </c>
      <c r="O11" s="7" t="s">
        <v>2416</v>
      </c>
      <c r="P11" s="7" t="s">
        <v>2417</v>
      </c>
      <c r="Q11" s="7" t="s">
        <v>2418</v>
      </c>
      <c r="R11" s="4" t="s">
        <v>100</v>
      </c>
      <c r="S11" s="4" t="s">
        <v>100</v>
      </c>
      <c r="T11" s="4" t="s">
        <v>101</v>
      </c>
      <c r="U11" s="4" t="s">
        <v>100</v>
      </c>
      <c r="V11" s="4" t="s">
        <v>100</v>
      </c>
      <c r="W11" s="4" t="s">
        <v>101</v>
      </c>
      <c r="X11" s="7" t="s">
        <v>2419</v>
      </c>
      <c r="Y11" s="4" t="s">
        <v>100</v>
      </c>
      <c r="Z11" s="4" t="s">
        <v>101</v>
      </c>
      <c r="AA11" s="4" t="s">
        <v>100</v>
      </c>
      <c r="AB11" s="4" t="s">
        <v>100</v>
      </c>
      <c r="AC11" s="4" t="s">
        <v>100</v>
      </c>
      <c r="AD11" s="4" t="s">
        <v>101</v>
      </c>
      <c r="AE11" s="7" t="s">
        <v>2419</v>
      </c>
      <c r="AF11" s="4" t="s">
        <v>57</v>
      </c>
      <c r="AG11" s="4" t="s">
        <v>606</v>
      </c>
      <c r="AH11" s="4" t="s">
        <v>606</v>
      </c>
      <c r="AI11" s="4" t="s">
        <v>606</v>
      </c>
      <c r="AJ11" s="4" t="s">
        <v>304</v>
      </c>
      <c r="AK11" s="4" t="s">
        <v>304</v>
      </c>
      <c r="AL11" s="4">
        <v>17</v>
      </c>
      <c r="AM11" s="4" t="s">
        <v>304</v>
      </c>
      <c r="AN11" s="4">
        <v>18</v>
      </c>
      <c r="AO11" s="4" t="s">
        <v>304</v>
      </c>
      <c r="AP11" s="4">
        <v>16</v>
      </c>
      <c r="AQ11" s="4" t="s">
        <v>2420</v>
      </c>
      <c r="AR11" s="4">
        <v>17</v>
      </c>
      <c r="AS11" s="4" t="s">
        <v>262</v>
      </c>
      <c r="AT11" s="4"/>
      <c r="AU11" s="4"/>
      <c r="AV11" s="4"/>
      <c r="AW11" s="4"/>
      <c r="AX11" s="4"/>
      <c r="AY11" s="4"/>
    </row>
    <row r="12" spans="1:51" ht="150.75" thickBot="1" x14ac:dyDescent="0.3">
      <c r="A12" s="5" t="s">
        <v>2807</v>
      </c>
      <c r="B12" s="4" t="s">
        <v>2172</v>
      </c>
      <c r="C12" s="4" t="s">
        <v>69</v>
      </c>
      <c r="D12" s="4" t="s">
        <v>2173</v>
      </c>
      <c r="E12" s="4" t="s">
        <v>43</v>
      </c>
      <c r="F12" s="4" t="s">
        <v>291</v>
      </c>
      <c r="G12" s="4" t="s">
        <v>72</v>
      </c>
      <c r="H12" s="4" t="s">
        <v>47</v>
      </c>
      <c r="I12" s="4" t="s">
        <v>47</v>
      </c>
      <c r="J12" s="4" t="s">
        <v>292</v>
      </c>
      <c r="K12" s="4" t="s">
        <v>74</v>
      </c>
      <c r="L12" s="4" t="s">
        <v>124</v>
      </c>
      <c r="M12" s="4" t="s">
        <v>51</v>
      </c>
      <c r="N12" s="7" t="s">
        <v>2174</v>
      </c>
      <c r="O12" s="7" t="s">
        <v>2175</v>
      </c>
      <c r="P12" s="7" t="s">
        <v>2176</v>
      </c>
      <c r="Q12" s="7" t="s">
        <v>2177</v>
      </c>
      <c r="R12" s="4" t="s">
        <v>101</v>
      </c>
      <c r="S12" s="4" t="s">
        <v>58</v>
      </c>
      <c r="T12" s="4" t="s">
        <v>101</v>
      </c>
      <c r="U12" s="4" t="s">
        <v>58</v>
      </c>
      <c r="V12" s="4" t="s">
        <v>101</v>
      </c>
      <c r="W12" s="4" t="s">
        <v>58</v>
      </c>
      <c r="X12" s="7" t="s">
        <v>2178</v>
      </c>
      <c r="Y12" s="4" t="s">
        <v>101</v>
      </c>
      <c r="Z12" s="4" t="s">
        <v>58</v>
      </c>
      <c r="AA12" s="4" t="s">
        <v>101</v>
      </c>
      <c r="AB12" s="4" t="s">
        <v>58</v>
      </c>
      <c r="AC12" s="4" t="s">
        <v>101</v>
      </c>
      <c r="AD12" s="4" t="s">
        <v>58</v>
      </c>
      <c r="AE12" s="7" t="s">
        <v>2179</v>
      </c>
      <c r="AF12" s="4" t="s">
        <v>83</v>
      </c>
      <c r="AG12" s="4" t="s">
        <v>83</v>
      </c>
      <c r="AH12" s="4" t="s">
        <v>82</v>
      </c>
      <c r="AI12" s="4" t="s">
        <v>82</v>
      </c>
      <c r="AJ12" s="4" t="s">
        <v>2180</v>
      </c>
      <c r="AK12" s="4" t="s">
        <v>2181</v>
      </c>
      <c r="AL12" s="4">
        <v>10</v>
      </c>
      <c r="AM12" s="4" t="s">
        <v>2182</v>
      </c>
      <c r="AN12" s="4">
        <v>5</v>
      </c>
      <c r="AO12" s="4" t="s">
        <v>2183</v>
      </c>
      <c r="AP12" s="4">
        <v>1</v>
      </c>
      <c r="AQ12" s="4" t="s">
        <v>2184</v>
      </c>
      <c r="AR12" s="4">
        <v>15</v>
      </c>
      <c r="AS12" s="4" t="s">
        <v>2185</v>
      </c>
      <c r="AT12" s="4"/>
      <c r="AU12" s="4"/>
      <c r="AV12" s="4"/>
      <c r="AW12" s="4"/>
      <c r="AX12" s="4"/>
      <c r="AY12" s="4"/>
    </row>
    <row r="13" spans="1:51" ht="45.75" thickBot="1" x14ac:dyDescent="0.3">
      <c r="A13" s="5" t="s">
        <v>2818</v>
      </c>
      <c r="B13" s="4" t="s">
        <v>2304</v>
      </c>
      <c r="C13" s="4" t="s">
        <v>69</v>
      </c>
      <c r="D13" s="4" t="s">
        <v>2305</v>
      </c>
      <c r="E13" s="4" t="s">
        <v>43</v>
      </c>
      <c r="F13" s="4" t="s">
        <v>291</v>
      </c>
      <c r="G13" s="4" t="s">
        <v>72</v>
      </c>
      <c r="H13" s="4" t="s">
        <v>46</v>
      </c>
      <c r="I13" s="4" t="s">
        <v>165</v>
      </c>
      <c r="J13" s="4" t="s">
        <v>261</v>
      </c>
      <c r="K13" s="4" t="s">
        <v>631</v>
      </c>
      <c r="L13" s="4" t="s">
        <v>263</v>
      </c>
      <c r="M13" s="4" t="s">
        <v>631</v>
      </c>
      <c r="N13" s="7" t="s">
        <v>2306</v>
      </c>
      <c r="O13" s="7" t="s">
        <v>2307</v>
      </c>
      <c r="P13" s="7" t="s">
        <v>2308</v>
      </c>
      <c r="Q13" s="7" t="s">
        <v>2309</v>
      </c>
      <c r="R13" s="4" t="s">
        <v>56</v>
      </c>
      <c r="S13" s="4" t="s">
        <v>58</v>
      </c>
      <c r="T13" s="4" t="s">
        <v>56</v>
      </c>
      <c r="U13" s="4" t="s">
        <v>58</v>
      </c>
      <c r="V13" s="4" t="s">
        <v>57</v>
      </c>
      <c r="W13" s="4" t="s">
        <v>58</v>
      </c>
      <c r="X13" s="7" t="s">
        <v>2310</v>
      </c>
      <c r="Y13" s="4" t="s">
        <v>56</v>
      </c>
      <c r="Z13" s="4" t="s">
        <v>56</v>
      </c>
      <c r="AA13" s="4" t="s">
        <v>56</v>
      </c>
      <c r="AB13" s="4" t="s">
        <v>58</v>
      </c>
      <c r="AC13" s="4" t="s">
        <v>57</v>
      </c>
      <c r="AD13" s="4" t="s">
        <v>58</v>
      </c>
      <c r="AE13" s="7" t="s">
        <v>2311</v>
      </c>
      <c r="AF13" s="4" t="s">
        <v>83</v>
      </c>
      <c r="AG13" s="4" t="s">
        <v>83</v>
      </c>
      <c r="AH13" s="4" t="s">
        <v>82</v>
      </c>
      <c r="AI13" s="4" t="s">
        <v>83</v>
      </c>
      <c r="AJ13" s="4" t="s">
        <v>2312</v>
      </c>
      <c r="AK13" s="4" t="s">
        <v>2313</v>
      </c>
      <c r="AL13" s="4">
        <v>15</v>
      </c>
      <c r="AM13" s="4" t="s">
        <v>2314</v>
      </c>
      <c r="AN13" s="4">
        <v>15</v>
      </c>
      <c r="AO13" s="4" t="s">
        <v>2315</v>
      </c>
      <c r="AP13" s="4">
        <v>1</v>
      </c>
      <c r="AQ13" s="4" t="s">
        <v>2316</v>
      </c>
      <c r="AR13" s="4">
        <v>10</v>
      </c>
      <c r="AS13" s="4" t="s">
        <v>2317</v>
      </c>
      <c r="AT13" s="4"/>
      <c r="AU13" s="4"/>
      <c r="AV13" s="4"/>
      <c r="AW13" s="4"/>
      <c r="AX13" s="4"/>
      <c r="AY13" s="4"/>
    </row>
    <row r="14" spans="1:51" ht="75.75" thickBot="1" x14ac:dyDescent="0.3">
      <c r="A14" s="5" t="s">
        <v>2797</v>
      </c>
      <c r="B14" s="4" t="s">
        <v>2048</v>
      </c>
      <c r="C14" s="4" t="s">
        <v>69</v>
      </c>
      <c r="D14" s="4" t="s">
        <v>2049</v>
      </c>
      <c r="E14" s="4" t="s">
        <v>43</v>
      </c>
      <c r="F14" s="4" t="s">
        <v>44</v>
      </c>
      <c r="G14" s="4" t="s">
        <v>72</v>
      </c>
      <c r="H14" s="4" t="s">
        <v>46</v>
      </c>
      <c r="I14" s="4" t="s">
        <v>46</v>
      </c>
      <c r="J14" s="4" t="s">
        <v>191</v>
      </c>
      <c r="K14" s="4" t="s">
        <v>49</v>
      </c>
      <c r="L14" s="4" t="s">
        <v>75</v>
      </c>
      <c r="M14" s="4" t="s">
        <v>112</v>
      </c>
      <c r="N14" s="7" t="s">
        <v>2050</v>
      </c>
      <c r="O14" s="7" t="s">
        <v>2051</v>
      </c>
      <c r="P14" s="7" t="s">
        <v>2052</v>
      </c>
      <c r="Q14" s="7" t="s">
        <v>2053</v>
      </c>
      <c r="R14" s="4" t="s">
        <v>57</v>
      </c>
      <c r="S14" s="4" t="s">
        <v>56</v>
      </c>
      <c r="T14" s="4" t="s">
        <v>56</v>
      </c>
      <c r="U14" s="4" t="s">
        <v>56</v>
      </c>
      <c r="V14" s="4" t="s">
        <v>56</v>
      </c>
      <c r="W14" s="4" t="s">
        <v>56</v>
      </c>
      <c r="X14" s="7" t="s">
        <v>2054</v>
      </c>
      <c r="Y14" s="4" t="s">
        <v>56</v>
      </c>
      <c r="Z14" s="4" t="s">
        <v>56</v>
      </c>
      <c r="AA14" s="4" t="s">
        <v>57</v>
      </c>
      <c r="AB14" s="4" t="s">
        <v>56</v>
      </c>
      <c r="AC14" s="4" t="s">
        <v>56</v>
      </c>
      <c r="AD14" s="4" t="s">
        <v>57</v>
      </c>
      <c r="AE14" s="7" t="s">
        <v>2055</v>
      </c>
      <c r="AF14" s="4" t="s">
        <v>57</v>
      </c>
      <c r="AG14" s="4" t="s">
        <v>82</v>
      </c>
      <c r="AH14" s="4" t="s">
        <v>61</v>
      </c>
      <c r="AI14" s="4" t="s">
        <v>61</v>
      </c>
      <c r="AJ14" s="4" t="s">
        <v>2056</v>
      </c>
      <c r="AK14" s="4" t="s">
        <v>2057</v>
      </c>
      <c r="AL14" s="4">
        <v>15</v>
      </c>
      <c r="AM14" s="4" t="s">
        <v>2058</v>
      </c>
      <c r="AN14" s="4">
        <v>16</v>
      </c>
      <c r="AO14" s="4" t="s">
        <v>2059</v>
      </c>
      <c r="AP14" s="4">
        <v>8</v>
      </c>
      <c r="AQ14" s="4" t="s">
        <v>2059</v>
      </c>
      <c r="AR14" s="4">
        <v>18</v>
      </c>
      <c r="AS14" s="4" t="s">
        <v>2059</v>
      </c>
      <c r="AT14" s="4"/>
      <c r="AU14" s="4"/>
      <c r="AV14" s="4"/>
      <c r="AW14" s="4"/>
      <c r="AX14" s="4"/>
      <c r="AY14" s="4"/>
    </row>
    <row r="15" spans="1:51" ht="75.75" thickBot="1" x14ac:dyDescent="0.3">
      <c r="A15" s="5" t="s">
        <v>2824</v>
      </c>
      <c r="B15" s="4" t="s">
        <v>429</v>
      </c>
      <c r="C15" s="4" t="s">
        <v>122</v>
      </c>
      <c r="D15" s="4" t="s">
        <v>1469</v>
      </c>
      <c r="E15" s="4" t="s">
        <v>93</v>
      </c>
      <c r="F15" s="4" t="s">
        <v>219</v>
      </c>
      <c r="G15" s="4" t="s">
        <v>45</v>
      </c>
      <c r="H15" s="4" t="s">
        <v>46</v>
      </c>
      <c r="I15" s="4" t="s">
        <v>46</v>
      </c>
      <c r="J15" s="4" t="s">
        <v>191</v>
      </c>
      <c r="K15" s="4" t="s">
        <v>94</v>
      </c>
      <c r="L15" s="4" t="s">
        <v>75</v>
      </c>
      <c r="M15" s="4" t="s">
        <v>112</v>
      </c>
      <c r="N15" s="7" t="s">
        <v>431</v>
      </c>
      <c r="O15" s="7" t="s">
        <v>2386</v>
      </c>
      <c r="P15" s="7" t="s">
        <v>2387</v>
      </c>
      <c r="Q15" s="7" t="s">
        <v>2388</v>
      </c>
      <c r="R15" s="4" t="s">
        <v>57</v>
      </c>
      <c r="S15" s="4" t="s">
        <v>57</v>
      </c>
      <c r="T15" s="4" t="s">
        <v>57</v>
      </c>
      <c r="U15" s="4" t="s">
        <v>57</v>
      </c>
      <c r="V15" s="4" t="s">
        <v>57</v>
      </c>
      <c r="W15" s="4" t="s">
        <v>57</v>
      </c>
      <c r="X15" s="7" t="s">
        <v>2389</v>
      </c>
      <c r="Y15" s="4" t="s">
        <v>57</v>
      </c>
      <c r="Z15" s="4" t="s">
        <v>57</v>
      </c>
      <c r="AA15" s="4" t="s">
        <v>57</v>
      </c>
      <c r="AB15" s="4" t="s">
        <v>57</v>
      </c>
      <c r="AC15" s="4" t="s">
        <v>57</v>
      </c>
      <c r="AD15" s="4" t="s">
        <v>57</v>
      </c>
      <c r="AE15" s="7" t="s">
        <v>2390</v>
      </c>
      <c r="AF15" s="4" t="s">
        <v>82</v>
      </c>
      <c r="AG15" s="4" t="s">
        <v>82</v>
      </c>
      <c r="AH15" s="4" t="s">
        <v>82</v>
      </c>
      <c r="AI15" s="4" t="s">
        <v>82</v>
      </c>
      <c r="AJ15" s="4" t="s">
        <v>2391</v>
      </c>
      <c r="AK15" s="4" t="s">
        <v>1474</v>
      </c>
      <c r="AL15" s="4">
        <v>18</v>
      </c>
      <c r="AM15" s="4" t="s">
        <v>439</v>
      </c>
      <c r="AN15" s="4">
        <v>18</v>
      </c>
      <c r="AO15" s="4" t="s">
        <v>439</v>
      </c>
      <c r="AP15" s="4">
        <v>18</v>
      </c>
      <c r="AQ15" s="4" t="s">
        <v>439</v>
      </c>
      <c r="AR15" s="4">
        <v>18</v>
      </c>
      <c r="AS15" s="4" t="s">
        <v>439</v>
      </c>
      <c r="AT15" s="4"/>
      <c r="AU15" s="4"/>
      <c r="AV15" s="4"/>
      <c r="AW15" s="4"/>
      <c r="AX15" s="4"/>
      <c r="AY15" s="4"/>
    </row>
    <row r="16" spans="1:51" ht="120.75" thickBot="1" x14ac:dyDescent="0.3">
      <c r="A16" s="5" t="s">
        <v>2825</v>
      </c>
      <c r="B16" s="4" t="s">
        <v>440</v>
      </c>
      <c r="C16" s="4" t="s">
        <v>137</v>
      </c>
      <c r="D16" s="4" t="s">
        <v>152</v>
      </c>
      <c r="E16" s="4" t="s">
        <v>43</v>
      </c>
      <c r="F16" s="4" t="s">
        <v>44</v>
      </c>
      <c r="G16" s="4" t="s">
        <v>45</v>
      </c>
      <c r="H16" s="4" t="s">
        <v>47</v>
      </c>
      <c r="I16" s="4" t="s">
        <v>47</v>
      </c>
      <c r="J16" s="4" t="s">
        <v>48</v>
      </c>
      <c r="K16" s="4" t="s">
        <v>94</v>
      </c>
      <c r="L16" s="4" t="s">
        <v>124</v>
      </c>
      <c r="M16" s="4" t="s">
        <v>112</v>
      </c>
      <c r="N16" s="7" t="s">
        <v>431</v>
      </c>
      <c r="O16" s="7" t="s">
        <v>1098</v>
      </c>
      <c r="P16" s="7" t="s">
        <v>433</v>
      </c>
      <c r="Q16" s="7" t="s">
        <v>431</v>
      </c>
      <c r="R16" s="4" t="s">
        <v>57</v>
      </c>
      <c r="S16" s="4" t="s">
        <v>57</v>
      </c>
      <c r="T16" s="4" t="s">
        <v>57</v>
      </c>
      <c r="U16" s="4" t="s">
        <v>57</v>
      </c>
      <c r="V16" s="4" t="s">
        <v>57</v>
      </c>
      <c r="W16" s="4" t="s">
        <v>57</v>
      </c>
      <c r="X16" s="7" t="s">
        <v>2392</v>
      </c>
      <c r="Y16" s="4" t="s">
        <v>57</v>
      </c>
      <c r="Z16" s="4" t="s">
        <v>57</v>
      </c>
      <c r="AA16" s="4" t="s">
        <v>57</v>
      </c>
      <c r="AB16" s="4" t="s">
        <v>57</v>
      </c>
      <c r="AC16" s="4" t="s">
        <v>57</v>
      </c>
      <c r="AD16" s="4" t="s">
        <v>57</v>
      </c>
      <c r="AE16" s="7" t="s">
        <v>2393</v>
      </c>
      <c r="AF16" s="4" t="s">
        <v>57</v>
      </c>
      <c r="AG16" s="4" t="s">
        <v>57</v>
      </c>
      <c r="AH16" s="4" t="s">
        <v>57</v>
      </c>
      <c r="AI16" s="4" t="s">
        <v>57</v>
      </c>
      <c r="AJ16" s="4" t="s">
        <v>2391</v>
      </c>
      <c r="AK16" s="4" t="s">
        <v>2394</v>
      </c>
      <c r="AL16" s="4">
        <v>18</v>
      </c>
      <c r="AM16" s="4" t="s">
        <v>439</v>
      </c>
      <c r="AN16" s="4">
        <v>17</v>
      </c>
      <c r="AO16" s="4" t="s">
        <v>439</v>
      </c>
      <c r="AP16" s="4">
        <v>18</v>
      </c>
      <c r="AQ16" s="4" t="s">
        <v>439</v>
      </c>
      <c r="AR16" s="4">
        <v>17</v>
      </c>
      <c r="AS16" s="4" t="s">
        <v>439</v>
      </c>
      <c r="AT16" s="4"/>
      <c r="AU16" s="4"/>
      <c r="AV16" s="4"/>
      <c r="AW16" s="4"/>
      <c r="AX16" s="4"/>
      <c r="AY16" s="4"/>
    </row>
    <row r="17" spans="1:51" ht="210.75" thickBot="1" x14ac:dyDescent="0.3">
      <c r="A17" s="5" t="s">
        <v>2837</v>
      </c>
      <c r="B17" s="4" t="s">
        <v>151</v>
      </c>
      <c r="C17" s="4" t="s">
        <v>91</v>
      </c>
      <c r="D17" s="4" t="s">
        <v>2507</v>
      </c>
      <c r="E17" s="4" t="s">
        <v>93</v>
      </c>
      <c r="F17" s="4" t="s">
        <v>44</v>
      </c>
      <c r="G17" s="4" t="s">
        <v>72</v>
      </c>
      <c r="H17" s="4" t="s">
        <v>47</v>
      </c>
      <c r="I17" s="4" t="s">
        <v>46</v>
      </c>
      <c r="J17" s="4" t="s">
        <v>73</v>
      </c>
      <c r="K17" s="4" t="s">
        <v>49</v>
      </c>
      <c r="L17" s="4" t="s">
        <v>75</v>
      </c>
      <c r="M17" s="4" t="s">
        <v>95</v>
      </c>
      <c r="N17" s="7" t="s">
        <v>753</v>
      </c>
      <c r="O17" s="7" t="s">
        <v>754</v>
      </c>
      <c r="P17" s="7" t="s">
        <v>1704</v>
      </c>
      <c r="Q17" s="7" t="s">
        <v>2508</v>
      </c>
      <c r="R17" s="4" t="s">
        <v>58</v>
      </c>
      <c r="S17" s="4" t="s">
        <v>56</v>
      </c>
      <c r="T17" s="4" t="s">
        <v>58</v>
      </c>
      <c r="U17" s="4" t="s">
        <v>56</v>
      </c>
      <c r="V17" s="4" t="s">
        <v>58</v>
      </c>
      <c r="W17" s="4" t="s">
        <v>56</v>
      </c>
      <c r="X17" s="7" t="s">
        <v>143</v>
      </c>
      <c r="Y17" s="4" t="s">
        <v>58</v>
      </c>
      <c r="Z17" s="4" t="s">
        <v>56</v>
      </c>
      <c r="AA17" s="4" t="s">
        <v>58</v>
      </c>
      <c r="AB17" s="4" t="s">
        <v>56</v>
      </c>
      <c r="AC17" s="4" t="s">
        <v>58</v>
      </c>
      <c r="AD17" s="4" t="s">
        <v>56</v>
      </c>
      <c r="AE17" s="7" t="s">
        <v>970</v>
      </c>
      <c r="AF17" s="4" t="s">
        <v>83</v>
      </c>
      <c r="AG17" s="4" t="s">
        <v>82</v>
      </c>
      <c r="AH17" s="4" t="s">
        <v>83</v>
      </c>
      <c r="AI17" s="4" t="s">
        <v>82</v>
      </c>
      <c r="AJ17" s="4" t="s">
        <v>2509</v>
      </c>
      <c r="AK17" s="4" t="s">
        <v>2510</v>
      </c>
      <c r="AL17" s="4">
        <v>17</v>
      </c>
      <c r="AM17" s="4">
        <v>15</v>
      </c>
      <c r="AN17" s="4">
        <v>20</v>
      </c>
      <c r="AO17" s="4">
        <v>18</v>
      </c>
      <c r="AP17" s="4">
        <v>13</v>
      </c>
      <c r="AQ17" s="4">
        <v>12</v>
      </c>
      <c r="AR17" s="4">
        <v>14</v>
      </c>
      <c r="AS17" s="4">
        <v>18</v>
      </c>
      <c r="AT17" s="4"/>
      <c r="AU17" s="4"/>
      <c r="AV17" s="4"/>
      <c r="AW17" s="4"/>
      <c r="AX17" s="4"/>
      <c r="AY17" s="4"/>
    </row>
    <row r="18" spans="1:51" ht="60.75" thickBot="1" x14ac:dyDescent="0.3">
      <c r="A18" s="5" t="s">
        <v>2842</v>
      </c>
      <c r="B18" s="4" t="s">
        <v>189</v>
      </c>
      <c r="C18" s="4" t="s">
        <v>69</v>
      </c>
      <c r="D18" s="4" t="s">
        <v>152</v>
      </c>
      <c r="E18" s="4" t="s">
        <v>43</v>
      </c>
      <c r="F18" s="4" t="s">
        <v>44</v>
      </c>
      <c r="G18" s="4" t="s">
        <v>72</v>
      </c>
      <c r="H18" s="4" t="s">
        <v>47</v>
      </c>
      <c r="I18" s="4" t="s">
        <v>46</v>
      </c>
      <c r="J18" s="4" t="s">
        <v>73</v>
      </c>
      <c r="K18" s="4" t="s">
        <v>94</v>
      </c>
      <c r="L18" s="4" t="s">
        <v>75</v>
      </c>
      <c r="M18" s="4" t="s">
        <v>180</v>
      </c>
      <c r="N18" s="7" t="s">
        <v>139</v>
      </c>
      <c r="O18" s="7" t="s">
        <v>2538</v>
      </c>
      <c r="P18" s="7" t="s">
        <v>2539</v>
      </c>
      <c r="Q18" s="7" t="s">
        <v>2502</v>
      </c>
      <c r="R18" s="4" t="s">
        <v>58</v>
      </c>
      <c r="S18" s="4" t="s">
        <v>56</v>
      </c>
      <c r="T18" s="4" t="s">
        <v>58</v>
      </c>
      <c r="U18" s="4" t="s">
        <v>58</v>
      </c>
      <c r="V18" s="4" t="s">
        <v>56</v>
      </c>
      <c r="W18" s="4" t="s">
        <v>58</v>
      </c>
      <c r="X18" s="7" t="s">
        <v>64</v>
      </c>
      <c r="Y18" s="4" t="s">
        <v>58</v>
      </c>
      <c r="Z18" s="4" t="s">
        <v>56</v>
      </c>
      <c r="AA18" s="4" t="s">
        <v>58</v>
      </c>
      <c r="AB18" s="4" t="s">
        <v>56</v>
      </c>
      <c r="AC18" s="4" t="s">
        <v>58</v>
      </c>
      <c r="AD18" s="4" t="s">
        <v>56</v>
      </c>
      <c r="AE18" s="7" t="s">
        <v>64</v>
      </c>
      <c r="AF18" s="4" t="s">
        <v>83</v>
      </c>
      <c r="AG18" s="4" t="s">
        <v>82</v>
      </c>
      <c r="AH18" s="4" t="s">
        <v>83</v>
      </c>
      <c r="AI18" s="4" t="s">
        <v>82</v>
      </c>
      <c r="AJ18" s="4" t="s">
        <v>64</v>
      </c>
      <c r="AK18" s="4" t="s">
        <v>85</v>
      </c>
      <c r="AL18" s="4">
        <v>18</v>
      </c>
      <c r="AM18" s="4">
        <v>18</v>
      </c>
      <c r="AN18" s="4">
        <v>19</v>
      </c>
      <c r="AO18" s="4">
        <v>19</v>
      </c>
      <c r="AP18" s="4">
        <v>17</v>
      </c>
      <c r="AQ18" s="4">
        <v>17</v>
      </c>
      <c r="AR18" s="4">
        <v>16</v>
      </c>
      <c r="AS18" s="4">
        <v>16</v>
      </c>
      <c r="AT18" s="4"/>
      <c r="AU18" s="4"/>
      <c r="AV18" s="4"/>
      <c r="AW18" s="4"/>
      <c r="AX18" s="4"/>
      <c r="AY18" s="4"/>
    </row>
    <row r="19" spans="1:51" ht="90.75" thickBot="1" x14ac:dyDescent="0.3">
      <c r="A19" s="5" t="s">
        <v>2835</v>
      </c>
      <c r="B19" s="4" t="s">
        <v>110</v>
      </c>
      <c r="C19" s="4" t="s">
        <v>91</v>
      </c>
      <c r="D19" s="4" t="s">
        <v>2500</v>
      </c>
      <c r="E19" s="4" t="s">
        <v>43</v>
      </c>
      <c r="F19" s="4" t="s">
        <v>44</v>
      </c>
      <c r="G19" s="4" t="s">
        <v>72</v>
      </c>
      <c r="H19" s="4" t="s">
        <v>46</v>
      </c>
      <c r="I19" s="4" t="s">
        <v>46</v>
      </c>
      <c r="J19" s="4" t="s">
        <v>73</v>
      </c>
      <c r="K19" s="4" t="s">
        <v>49</v>
      </c>
      <c r="L19" s="4" t="s">
        <v>75</v>
      </c>
      <c r="M19" s="4" t="s">
        <v>95</v>
      </c>
      <c r="N19" s="7" t="s">
        <v>139</v>
      </c>
      <c r="O19" s="7" t="s">
        <v>754</v>
      </c>
      <c r="P19" s="7" t="s">
        <v>2501</v>
      </c>
      <c r="Q19" s="7" t="s">
        <v>2502</v>
      </c>
      <c r="R19" s="4" t="s">
        <v>58</v>
      </c>
      <c r="S19" s="4" t="s">
        <v>56</v>
      </c>
      <c r="T19" s="4" t="s">
        <v>58</v>
      </c>
      <c r="U19" s="4" t="s">
        <v>56</v>
      </c>
      <c r="V19" s="4" t="s">
        <v>58</v>
      </c>
      <c r="W19" s="4" t="s">
        <v>56</v>
      </c>
      <c r="X19" s="7" t="s">
        <v>143</v>
      </c>
      <c r="Y19" s="4" t="s">
        <v>56</v>
      </c>
      <c r="Z19" s="4" t="s">
        <v>58</v>
      </c>
      <c r="AA19" s="4" t="s">
        <v>56</v>
      </c>
      <c r="AB19" s="4" t="s">
        <v>58</v>
      </c>
      <c r="AC19" s="4" t="s">
        <v>56</v>
      </c>
      <c r="AD19" s="4" t="s">
        <v>58</v>
      </c>
      <c r="AE19" s="7" t="s">
        <v>2503</v>
      </c>
      <c r="AF19" s="4" t="s">
        <v>83</v>
      </c>
      <c r="AG19" s="4" t="s">
        <v>61</v>
      </c>
      <c r="AH19" s="4" t="s">
        <v>82</v>
      </c>
      <c r="AI19" s="4" t="s">
        <v>83</v>
      </c>
      <c r="AJ19" s="4" t="s">
        <v>2504</v>
      </c>
      <c r="AK19" s="4" t="s">
        <v>2505</v>
      </c>
      <c r="AL19" s="4">
        <v>15</v>
      </c>
      <c r="AM19" s="4" t="s">
        <v>2506</v>
      </c>
      <c r="AN19" s="4">
        <v>20</v>
      </c>
      <c r="AO19" s="4" t="s">
        <v>2506</v>
      </c>
      <c r="AP19" s="4">
        <v>5</v>
      </c>
      <c r="AQ19" s="4" t="s">
        <v>2506</v>
      </c>
      <c r="AR19" s="4">
        <v>10</v>
      </c>
      <c r="AS19" s="4" t="s">
        <v>2506</v>
      </c>
      <c r="AT19" s="4"/>
      <c r="AU19" s="4"/>
      <c r="AV19" s="4"/>
      <c r="AW19" s="4"/>
      <c r="AX19" s="4"/>
      <c r="AY19" s="4"/>
    </row>
    <row r="20" spans="1:51" ht="255.75" thickBot="1" x14ac:dyDescent="0.3">
      <c r="A20" s="5" t="s">
        <v>2816</v>
      </c>
      <c r="B20" s="4" t="s">
        <v>2282</v>
      </c>
      <c r="C20" s="4" t="s">
        <v>69</v>
      </c>
      <c r="D20" s="4" t="s">
        <v>2283</v>
      </c>
      <c r="E20" s="4" t="s">
        <v>93</v>
      </c>
      <c r="F20" s="4" t="s">
        <v>71</v>
      </c>
      <c r="G20" s="4" t="s">
        <v>72</v>
      </c>
      <c r="H20" s="4" t="s">
        <v>47</v>
      </c>
      <c r="I20" s="4" t="s">
        <v>47</v>
      </c>
      <c r="J20" s="4" t="s">
        <v>73</v>
      </c>
      <c r="K20" s="4" t="s">
        <v>49</v>
      </c>
      <c r="L20" s="4" t="s">
        <v>75</v>
      </c>
      <c r="M20" s="4" t="s">
        <v>112</v>
      </c>
      <c r="N20" s="7" t="s">
        <v>2284</v>
      </c>
      <c r="O20" s="7" t="s">
        <v>2285</v>
      </c>
      <c r="P20" s="7" t="s">
        <v>2286</v>
      </c>
      <c r="Q20" s="7" t="s">
        <v>99</v>
      </c>
      <c r="R20" s="4" t="s">
        <v>100</v>
      </c>
      <c r="S20" s="4" t="s">
        <v>100</v>
      </c>
      <c r="T20" s="4" t="s">
        <v>101</v>
      </c>
      <c r="U20" s="4" t="s">
        <v>101</v>
      </c>
      <c r="V20" s="4" t="s">
        <v>100</v>
      </c>
      <c r="W20" s="4" t="s">
        <v>101</v>
      </c>
      <c r="X20" s="7" t="s">
        <v>2287</v>
      </c>
      <c r="Y20" s="4" t="s">
        <v>100</v>
      </c>
      <c r="Z20" s="4" t="s">
        <v>101</v>
      </c>
      <c r="AA20" s="4" t="s">
        <v>100</v>
      </c>
      <c r="AB20" s="4" t="s">
        <v>100</v>
      </c>
      <c r="AC20" s="4" t="s">
        <v>101</v>
      </c>
      <c r="AD20" s="4" t="s">
        <v>100</v>
      </c>
      <c r="AE20" s="7" t="s">
        <v>102</v>
      </c>
      <c r="AF20" s="4" t="s">
        <v>606</v>
      </c>
      <c r="AG20" s="4" t="s">
        <v>605</v>
      </c>
      <c r="AH20" s="4" t="s">
        <v>605</v>
      </c>
      <c r="AI20" s="4" t="s">
        <v>605</v>
      </c>
      <c r="AJ20" s="4" t="s">
        <v>2288</v>
      </c>
      <c r="AK20" s="4" t="s">
        <v>2289</v>
      </c>
      <c r="AL20" s="4">
        <v>20</v>
      </c>
      <c r="AM20" s="4" t="s">
        <v>304</v>
      </c>
      <c r="AN20" s="4">
        <v>17</v>
      </c>
      <c r="AO20" s="4" t="s">
        <v>304</v>
      </c>
      <c r="AP20" s="4">
        <v>18</v>
      </c>
      <c r="AQ20" s="4" t="s">
        <v>304</v>
      </c>
      <c r="AR20" s="4">
        <v>18</v>
      </c>
      <c r="AS20" s="4" t="s">
        <v>304</v>
      </c>
      <c r="AT20" s="4"/>
      <c r="AU20" s="4"/>
      <c r="AV20" s="4"/>
      <c r="AW20" s="4"/>
      <c r="AX20" s="4"/>
      <c r="AY20" s="4"/>
    </row>
    <row r="21" spans="1:51" ht="120.75" thickBot="1" x14ac:dyDescent="0.3">
      <c r="A21" s="5" t="s">
        <v>2808</v>
      </c>
      <c r="B21" s="4" t="s">
        <v>644</v>
      </c>
      <c r="C21" s="4" t="s">
        <v>69</v>
      </c>
      <c r="D21" s="4" t="s">
        <v>888</v>
      </c>
      <c r="E21" s="4" t="s">
        <v>43</v>
      </c>
      <c r="F21" s="4" t="s">
        <v>44</v>
      </c>
      <c r="G21" s="4" t="s">
        <v>72</v>
      </c>
      <c r="H21" s="4" t="s">
        <v>46</v>
      </c>
      <c r="I21" s="4" t="s">
        <v>47</v>
      </c>
      <c r="J21" s="4" t="s">
        <v>292</v>
      </c>
      <c r="K21" s="4" t="s">
        <v>204</v>
      </c>
      <c r="L21" s="4" t="s">
        <v>124</v>
      </c>
      <c r="M21" s="4" t="s">
        <v>51</v>
      </c>
      <c r="N21" s="7" t="s">
        <v>2186</v>
      </c>
      <c r="O21" s="7" t="s">
        <v>2187</v>
      </c>
      <c r="P21" s="7" t="s">
        <v>2188</v>
      </c>
      <c r="Q21" s="7" t="s">
        <v>2189</v>
      </c>
      <c r="R21" s="4" t="s">
        <v>58</v>
      </c>
      <c r="S21" s="4" t="s">
        <v>58</v>
      </c>
      <c r="T21" s="4" t="s">
        <v>58</v>
      </c>
      <c r="U21" s="4" t="s">
        <v>58</v>
      </c>
      <c r="V21" s="4" t="s">
        <v>58</v>
      </c>
      <c r="W21" s="4" t="s">
        <v>58</v>
      </c>
      <c r="X21" s="7" t="s">
        <v>2190</v>
      </c>
      <c r="Y21" s="4" t="s">
        <v>58</v>
      </c>
      <c r="Z21" s="4" t="s">
        <v>58</v>
      </c>
      <c r="AA21" s="4" t="s">
        <v>58</v>
      </c>
      <c r="AB21" s="4" t="s">
        <v>58</v>
      </c>
      <c r="AC21" s="4" t="s">
        <v>58</v>
      </c>
      <c r="AD21" s="4" t="s">
        <v>58</v>
      </c>
      <c r="AE21" s="7" t="s">
        <v>2191</v>
      </c>
      <c r="AF21" s="4" t="s">
        <v>83</v>
      </c>
      <c r="AG21" s="4" t="s">
        <v>83</v>
      </c>
      <c r="AH21" s="4" t="s">
        <v>83</v>
      </c>
      <c r="AI21" s="4" t="s">
        <v>82</v>
      </c>
      <c r="AJ21" s="4" t="s">
        <v>2192</v>
      </c>
      <c r="AK21" s="4" t="s">
        <v>2193</v>
      </c>
      <c r="AL21" s="4">
        <v>10</v>
      </c>
      <c r="AM21" s="4" t="s">
        <v>2194</v>
      </c>
      <c r="AN21" s="4">
        <v>5</v>
      </c>
      <c r="AO21" s="4" t="s">
        <v>2195</v>
      </c>
      <c r="AP21" s="4">
        <v>1</v>
      </c>
      <c r="AQ21" s="4" t="s">
        <v>2196</v>
      </c>
      <c r="AR21" s="4">
        <v>15</v>
      </c>
      <c r="AS21" s="4" t="s">
        <v>2197</v>
      </c>
      <c r="AT21" s="4"/>
      <c r="AU21" s="4"/>
      <c r="AV21" s="4"/>
      <c r="AW21" s="4"/>
      <c r="AX21" s="4"/>
      <c r="AY21" s="4"/>
    </row>
    <row r="22" spans="1:51" ht="225.75" thickBot="1" x14ac:dyDescent="0.3">
      <c r="A22" s="5" t="s">
        <v>2821</v>
      </c>
      <c r="B22" s="4" t="s">
        <v>2345</v>
      </c>
      <c r="C22" s="4" t="s">
        <v>2346</v>
      </c>
      <c r="D22" s="4" t="s">
        <v>2347</v>
      </c>
      <c r="E22" s="4" t="s">
        <v>93</v>
      </c>
      <c r="F22" s="4" t="s">
        <v>528</v>
      </c>
      <c r="G22" s="4" t="s">
        <v>72</v>
      </c>
      <c r="H22" s="4" t="s">
        <v>46</v>
      </c>
      <c r="I22" s="4" t="s">
        <v>47</v>
      </c>
      <c r="J22" s="4" t="s">
        <v>48</v>
      </c>
      <c r="K22" s="4" t="s">
        <v>94</v>
      </c>
      <c r="L22" s="4" t="s">
        <v>124</v>
      </c>
      <c r="M22" s="4" t="s">
        <v>51</v>
      </c>
      <c r="N22" s="7" t="s">
        <v>2348</v>
      </c>
      <c r="O22" s="7" t="s">
        <v>2349</v>
      </c>
      <c r="P22" s="7" t="s">
        <v>2350</v>
      </c>
      <c r="Q22" s="7" t="s">
        <v>2351</v>
      </c>
      <c r="R22" s="4" t="s">
        <v>56</v>
      </c>
      <c r="S22" s="4" t="s">
        <v>58</v>
      </c>
      <c r="T22" s="4" t="s">
        <v>56</v>
      </c>
      <c r="U22" s="4" t="s">
        <v>58</v>
      </c>
      <c r="V22" s="4" t="s">
        <v>58</v>
      </c>
      <c r="W22" s="4" t="s">
        <v>56</v>
      </c>
      <c r="X22" s="7" t="s">
        <v>2352</v>
      </c>
      <c r="Y22" s="4" t="s">
        <v>58</v>
      </c>
      <c r="Z22" s="4" t="s">
        <v>56</v>
      </c>
      <c r="AA22" s="4" t="s">
        <v>56</v>
      </c>
      <c r="AB22" s="4" t="s">
        <v>56</v>
      </c>
      <c r="AC22" s="4" t="s">
        <v>58</v>
      </c>
      <c r="AD22" s="4" t="s">
        <v>58</v>
      </c>
      <c r="AE22" s="7" t="s">
        <v>2353</v>
      </c>
      <c r="AF22" s="4" t="s">
        <v>61</v>
      </c>
      <c r="AG22" s="4" t="s">
        <v>82</v>
      </c>
      <c r="AH22" s="4" t="s">
        <v>83</v>
      </c>
      <c r="AI22" s="4" t="s">
        <v>82</v>
      </c>
      <c r="AJ22" s="4" t="s">
        <v>2354</v>
      </c>
      <c r="AK22" s="4" t="s">
        <v>2355</v>
      </c>
      <c r="AL22" s="4">
        <v>5</v>
      </c>
      <c r="AM22" s="4" t="s">
        <v>2356</v>
      </c>
      <c r="AN22" s="4">
        <v>2</v>
      </c>
      <c r="AO22" s="4" t="s">
        <v>2357</v>
      </c>
      <c r="AP22" s="4">
        <v>1</v>
      </c>
      <c r="AQ22" s="4" t="s">
        <v>2358</v>
      </c>
      <c r="AR22" s="4">
        <v>8</v>
      </c>
      <c r="AS22" s="4" t="s">
        <v>2359</v>
      </c>
      <c r="AT22" s="4"/>
      <c r="AU22" s="4"/>
      <c r="AV22" s="4"/>
      <c r="AW22" s="4"/>
      <c r="AX22" s="4"/>
      <c r="AY22" s="4"/>
    </row>
    <row r="23" spans="1:51" ht="75.75" thickBot="1" x14ac:dyDescent="0.3">
      <c r="A23" s="5" t="s">
        <v>2802</v>
      </c>
      <c r="B23" s="4" t="s">
        <v>306</v>
      </c>
      <c r="C23" s="4" t="s">
        <v>69</v>
      </c>
      <c r="D23" s="4" t="s">
        <v>307</v>
      </c>
      <c r="E23" s="4" t="s">
        <v>43</v>
      </c>
      <c r="F23" s="4" t="s">
        <v>219</v>
      </c>
      <c r="G23" s="4" t="s">
        <v>72</v>
      </c>
      <c r="H23" s="4" t="s">
        <v>46</v>
      </c>
      <c r="I23" s="4" t="s">
        <v>46</v>
      </c>
      <c r="J23" s="4" t="s">
        <v>48</v>
      </c>
      <c r="K23" s="4" t="s">
        <v>49</v>
      </c>
      <c r="L23" s="4" t="s">
        <v>75</v>
      </c>
      <c r="M23" s="4" t="s">
        <v>51</v>
      </c>
      <c r="N23" s="7" t="s">
        <v>2112</v>
      </c>
      <c r="O23" s="7" t="s">
        <v>2113</v>
      </c>
      <c r="P23" s="7" t="s">
        <v>2114</v>
      </c>
      <c r="Q23" s="7" t="s">
        <v>2115</v>
      </c>
      <c r="R23" s="4" t="s">
        <v>56</v>
      </c>
      <c r="S23" s="4" t="s">
        <v>56</v>
      </c>
      <c r="T23" s="4" t="s">
        <v>56</v>
      </c>
      <c r="U23" s="4" t="s">
        <v>58</v>
      </c>
      <c r="V23" s="4" t="s">
        <v>56</v>
      </c>
      <c r="W23" s="4" t="s">
        <v>58</v>
      </c>
      <c r="X23" s="7" t="s">
        <v>2116</v>
      </c>
      <c r="Y23" s="4" t="s">
        <v>56</v>
      </c>
      <c r="Z23" s="4" t="s">
        <v>56</v>
      </c>
      <c r="AA23" s="4" t="s">
        <v>56</v>
      </c>
      <c r="AB23" s="4" t="s">
        <v>58</v>
      </c>
      <c r="AC23" s="4" t="s">
        <v>56</v>
      </c>
      <c r="AD23" s="4" t="s">
        <v>56</v>
      </c>
      <c r="AE23" s="7" t="s">
        <v>2117</v>
      </c>
      <c r="AF23" s="4" t="s">
        <v>82</v>
      </c>
      <c r="AG23" s="4" t="s">
        <v>83</v>
      </c>
      <c r="AH23" s="4" t="s">
        <v>82</v>
      </c>
      <c r="AI23" s="4" t="s">
        <v>82</v>
      </c>
      <c r="AJ23" s="4" t="s">
        <v>2118</v>
      </c>
      <c r="AK23" s="4" t="s">
        <v>2119</v>
      </c>
      <c r="AL23" s="4">
        <v>16</v>
      </c>
      <c r="AM23" s="4" t="s">
        <v>1539</v>
      </c>
      <c r="AN23" s="4">
        <v>15</v>
      </c>
      <c r="AO23" s="4" t="s">
        <v>2120</v>
      </c>
      <c r="AP23" s="4">
        <v>2</v>
      </c>
      <c r="AQ23" s="4" t="s">
        <v>2121</v>
      </c>
      <c r="AR23" s="4">
        <v>16</v>
      </c>
      <c r="AS23" s="4" t="s">
        <v>2122</v>
      </c>
      <c r="AT23" s="4"/>
      <c r="AU23" s="4"/>
      <c r="AV23" s="4"/>
      <c r="AW23" s="4"/>
      <c r="AX23" s="4"/>
      <c r="AY23" s="4"/>
    </row>
    <row r="24" spans="1:51" ht="255.75" thickBot="1" x14ac:dyDescent="0.3">
      <c r="A24" s="5" t="s">
        <v>2803</v>
      </c>
      <c r="B24" s="4" t="s">
        <v>2123</v>
      </c>
      <c r="C24" s="4" t="s">
        <v>69</v>
      </c>
      <c r="D24" s="4" t="s">
        <v>152</v>
      </c>
      <c r="E24" s="4" t="s">
        <v>43</v>
      </c>
      <c r="F24" s="4" t="s">
        <v>513</v>
      </c>
      <c r="G24" s="4" t="s">
        <v>72</v>
      </c>
      <c r="H24" s="4" t="s">
        <v>46</v>
      </c>
      <c r="I24" s="4" t="s">
        <v>46</v>
      </c>
      <c r="J24" s="4" t="s">
        <v>73</v>
      </c>
      <c r="K24" s="4" t="s">
        <v>204</v>
      </c>
      <c r="L24" s="4" t="s">
        <v>75</v>
      </c>
      <c r="M24" s="4" t="s">
        <v>51</v>
      </c>
      <c r="N24" s="7" t="s">
        <v>2124</v>
      </c>
      <c r="O24" s="7" t="s">
        <v>2125</v>
      </c>
      <c r="P24" s="7" t="s">
        <v>2126</v>
      </c>
      <c r="Q24" s="7" t="s">
        <v>2127</v>
      </c>
      <c r="R24" s="4" t="s">
        <v>56</v>
      </c>
      <c r="S24" s="4" t="s">
        <v>56</v>
      </c>
      <c r="T24" s="4" t="s">
        <v>56</v>
      </c>
      <c r="U24" s="4" t="s">
        <v>56</v>
      </c>
      <c r="V24" s="4" t="s">
        <v>56</v>
      </c>
      <c r="W24" s="4" t="s">
        <v>56</v>
      </c>
      <c r="X24" s="7" t="s">
        <v>2128</v>
      </c>
      <c r="Y24" s="4" t="s">
        <v>56</v>
      </c>
      <c r="Z24" s="4" t="s">
        <v>56</v>
      </c>
      <c r="AA24" s="4" t="s">
        <v>56</v>
      </c>
      <c r="AB24" s="4" t="s">
        <v>56</v>
      </c>
      <c r="AC24" s="4" t="s">
        <v>56</v>
      </c>
      <c r="AD24" s="4" t="s">
        <v>56</v>
      </c>
      <c r="AE24" s="7" t="s">
        <v>2129</v>
      </c>
      <c r="AF24" s="4" t="s">
        <v>82</v>
      </c>
      <c r="AG24" s="4" t="s">
        <v>83</v>
      </c>
      <c r="AH24" s="4" t="s">
        <v>83</v>
      </c>
      <c r="AI24" s="4" t="s">
        <v>82</v>
      </c>
      <c r="AJ24" s="4" t="s">
        <v>2130</v>
      </c>
      <c r="AK24" s="4" t="s">
        <v>2131</v>
      </c>
      <c r="AL24" s="4">
        <v>18</v>
      </c>
      <c r="AM24" s="4" t="s">
        <v>2132</v>
      </c>
      <c r="AN24" s="4">
        <v>18</v>
      </c>
      <c r="AO24" s="4" t="s">
        <v>2133</v>
      </c>
      <c r="AP24" s="4">
        <v>5</v>
      </c>
      <c r="AQ24" s="4" t="s">
        <v>2134</v>
      </c>
      <c r="AR24" s="4">
        <v>19</v>
      </c>
      <c r="AS24" s="4" t="s">
        <v>2135</v>
      </c>
      <c r="AT24" s="4"/>
      <c r="AU24" s="4"/>
      <c r="AV24" s="4"/>
      <c r="AW24" s="4"/>
      <c r="AX24" s="4"/>
      <c r="AY24" s="4"/>
    </row>
    <row r="25" spans="1:51" ht="120.75" thickBot="1" x14ac:dyDescent="0.3">
      <c r="A25" s="5" t="s">
        <v>2801</v>
      </c>
      <c r="B25" s="4" t="s">
        <v>2099</v>
      </c>
      <c r="C25" s="4" t="s">
        <v>69</v>
      </c>
      <c r="D25" s="4" t="s">
        <v>682</v>
      </c>
      <c r="E25" s="4" t="s">
        <v>630</v>
      </c>
      <c r="F25" s="4" t="s">
        <v>71</v>
      </c>
      <c r="G25" s="4" t="s">
        <v>72</v>
      </c>
      <c r="H25" s="4" t="s">
        <v>46</v>
      </c>
      <c r="I25" s="4" t="s">
        <v>47</v>
      </c>
      <c r="J25" s="4" t="s">
        <v>292</v>
      </c>
      <c r="K25" s="4" t="s">
        <v>74</v>
      </c>
      <c r="L25" s="4" t="s">
        <v>124</v>
      </c>
      <c r="M25" s="4" t="s">
        <v>51</v>
      </c>
      <c r="N25" s="7" t="s">
        <v>2100</v>
      </c>
      <c r="O25" s="7" t="s">
        <v>2101</v>
      </c>
      <c r="P25" s="7" t="s">
        <v>2102</v>
      </c>
      <c r="Q25" s="7" t="s">
        <v>2103</v>
      </c>
      <c r="R25" s="4" t="s">
        <v>56</v>
      </c>
      <c r="S25" s="4" t="s">
        <v>56</v>
      </c>
      <c r="T25" s="4" t="s">
        <v>56</v>
      </c>
      <c r="U25" s="4" t="s">
        <v>56</v>
      </c>
      <c r="V25" s="4" t="s">
        <v>56</v>
      </c>
      <c r="W25" s="4" t="s">
        <v>56</v>
      </c>
      <c r="X25" s="7" t="s">
        <v>2104</v>
      </c>
      <c r="Y25" s="4" t="s">
        <v>56</v>
      </c>
      <c r="Z25" s="4" t="s">
        <v>56</v>
      </c>
      <c r="AA25" s="4" t="s">
        <v>56</v>
      </c>
      <c r="AB25" s="4" t="s">
        <v>56</v>
      </c>
      <c r="AC25" s="4" t="s">
        <v>56</v>
      </c>
      <c r="AD25" s="4" t="s">
        <v>56</v>
      </c>
      <c r="AE25" s="7" t="s">
        <v>2105</v>
      </c>
      <c r="AF25" s="4" t="s">
        <v>82</v>
      </c>
      <c r="AG25" s="4" t="s">
        <v>61</v>
      </c>
      <c r="AH25" s="4" t="s">
        <v>82</v>
      </c>
      <c r="AI25" s="4" t="s">
        <v>82</v>
      </c>
      <c r="AJ25" s="4" t="s">
        <v>2106</v>
      </c>
      <c r="AK25" s="4" t="s">
        <v>2107</v>
      </c>
      <c r="AL25" s="4">
        <v>17</v>
      </c>
      <c r="AM25" s="4" t="s">
        <v>2108</v>
      </c>
      <c r="AN25" s="4">
        <v>17</v>
      </c>
      <c r="AO25" s="4" t="s">
        <v>2109</v>
      </c>
      <c r="AP25" s="4">
        <v>5</v>
      </c>
      <c r="AQ25" s="4" t="s">
        <v>2110</v>
      </c>
      <c r="AR25" s="4">
        <v>15</v>
      </c>
      <c r="AS25" s="4" t="s">
        <v>2111</v>
      </c>
      <c r="AT25" s="4"/>
      <c r="AU25" s="4"/>
      <c r="AV25" s="4"/>
      <c r="AW25" s="4"/>
      <c r="AX25" s="4"/>
      <c r="AY25" s="4"/>
    </row>
    <row r="26" spans="1:51" ht="150.75" thickBot="1" x14ac:dyDescent="0.3">
      <c r="A26" s="5" t="s">
        <v>2813</v>
      </c>
      <c r="B26" s="4" t="s">
        <v>2252</v>
      </c>
      <c r="C26" s="4" t="s">
        <v>69</v>
      </c>
      <c r="D26" s="4" t="s">
        <v>152</v>
      </c>
      <c r="E26" s="4" t="s">
        <v>43</v>
      </c>
      <c r="F26" s="4" t="s">
        <v>44</v>
      </c>
      <c r="G26" s="4" t="s">
        <v>72</v>
      </c>
      <c r="H26" s="4" t="s">
        <v>47</v>
      </c>
      <c r="I26" s="4" t="s">
        <v>375</v>
      </c>
      <c r="J26" s="4" t="s">
        <v>292</v>
      </c>
      <c r="K26" s="4" t="s">
        <v>49</v>
      </c>
      <c r="L26" s="4" t="s">
        <v>50</v>
      </c>
      <c r="M26" s="4" t="s">
        <v>585</v>
      </c>
      <c r="N26" s="7" t="s">
        <v>2253</v>
      </c>
      <c r="O26" s="7" t="s">
        <v>2254</v>
      </c>
      <c r="P26" s="7" t="s">
        <v>2255</v>
      </c>
      <c r="Q26" s="7" t="s">
        <v>2256</v>
      </c>
      <c r="R26" s="4" t="s">
        <v>58</v>
      </c>
      <c r="S26" s="4" t="s">
        <v>56</v>
      </c>
      <c r="T26" s="4" t="s">
        <v>56</v>
      </c>
      <c r="U26" s="4" t="s">
        <v>56</v>
      </c>
      <c r="V26" s="4" t="s">
        <v>58</v>
      </c>
      <c r="W26" s="4" t="s">
        <v>56</v>
      </c>
      <c r="X26" s="7" t="s">
        <v>2257</v>
      </c>
      <c r="Y26" s="4" t="s">
        <v>56</v>
      </c>
      <c r="Z26" s="4" t="s">
        <v>56</v>
      </c>
      <c r="AA26" s="4" t="s">
        <v>57</v>
      </c>
      <c r="AB26" s="4" t="s">
        <v>56</v>
      </c>
      <c r="AC26" s="4" t="s">
        <v>57</v>
      </c>
      <c r="AD26" s="4" t="s">
        <v>56</v>
      </c>
      <c r="AE26" s="7" t="s">
        <v>2258</v>
      </c>
      <c r="AF26" s="4" t="s">
        <v>82</v>
      </c>
      <c r="AG26" s="4" t="s">
        <v>82</v>
      </c>
      <c r="AH26" s="4" t="s">
        <v>83</v>
      </c>
      <c r="AI26" s="4" t="s">
        <v>82</v>
      </c>
      <c r="AJ26" s="4" t="s">
        <v>2259</v>
      </c>
      <c r="AK26" s="4" t="s">
        <v>2260</v>
      </c>
      <c r="AL26" s="4">
        <v>8</v>
      </c>
      <c r="AM26" s="4" t="s">
        <v>2261</v>
      </c>
      <c r="AN26" s="4">
        <v>12</v>
      </c>
      <c r="AO26" s="4" t="s">
        <v>2262</v>
      </c>
      <c r="AP26" s="4">
        <v>2</v>
      </c>
      <c r="AQ26" s="4" t="s">
        <v>2263</v>
      </c>
      <c r="AR26" s="4">
        <v>15</v>
      </c>
      <c r="AS26" s="4" t="s">
        <v>2264</v>
      </c>
      <c r="AT26" s="4"/>
      <c r="AU26" s="4"/>
      <c r="AV26" s="4"/>
      <c r="AW26" s="4"/>
      <c r="AX26" s="4"/>
      <c r="AY26" s="4"/>
    </row>
    <row r="27" spans="1:51" ht="60.75" thickBot="1" x14ac:dyDescent="0.3">
      <c r="A27" s="5" t="s">
        <v>2810</v>
      </c>
      <c r="B27" s="4" t="s">
        <v>2210</v>
      </c>
      <c r="C27" s="4" t="s">
        <v>2211</v>
      </c>
      <c r="D27" s="4" t="s">
        <v>2212</v>
      </c>
      <c r="E27" s="4" t="s">
        <v>43</v>
      </c>
      <c r="F27" s="4" t="s">
        <v>44</v>
      </c>
      <c r="G27" s="4" t="s">
        <v>45</v>
      </c>
      <c r="H27" s="4" t="s">
        <v>46</v>
      </c>
      <c r="I27" s="4" t="s">
        <v>165</v>
      </c>
      <c r="J27" s="4" t="s">
        <v>48</v>
      </c>
      <c r="K27" s="4" t="s">
        <v>94</v>
      </c>
      <c r="L27" s="4" t="s">
        <v>124</v>
      </c>
      <c r="M27" s="4" t="s">
        <v>51</v>
      </c>
      <c r="N27" s="7" t="s">
        <v>2213</v>
      </c>
      <c r="O27" s="7" t="s">
        <v>2214</v>
      </c>
      <c r="P27" s="7" t="s">
        <v>2215</v>
      </c>
      <c r="Q27" s="7" t="s">
        <v>2216</v>
      </c>
      <c r="R27" s="4" t="s">
        <v>56</v>
      </c>
      <c r="S27" s="4" t="s">
        <v>58</v>
      </c>
      <c r="T27" s="4" t="s">
        <v>56</v>
      </c>
      <c r="U27" s="4" t="s">
        <v>58</v>
      </c>
      <c r="V27" s="4" t="s">
        <v>56</v>
      </c>
      <c r="W27" s="4" t="s">
        <v>56</v>
      </c>
      <c r="X27" s="7" t="s">
        <v>2217</v>
      </c>
      <c r="Y27" s="4" t="s">
        <v>56</v>
      </c>
      <c r="Z27" s="4" t="s">
        <v>58</v>
      </c>
      <c r="AA27" s="4" t="s">
        <v>56</v>
      </c>
      <c r="AB27" s="4" t="s">
        <v>58</v>
      </c>
      <c r="AC27" s="4" t="s">
        <v>58</v>
      </c>
      <c r="AD27" s="4" t="s">
        <v>58</v>
      </c>
      <c r="AE27" s="7" t="s">
        <v>2218</v>
      </c>
      <c r="AF27" s="4" t="s">
        <v>61</v>
      </c>
      <c r="AG27" s="4" t="s">
        <v>82</v>
      </c>
      <c r="AH27" s="4" t="s">
        <v>82</v>
      </c>
      <c r="AI27" s="4" t="s">
        <v>83</v>
      </c>
      <c r="AJ27" s="4" t="s">
        <v>2219</v>
      </c>
      <c r="AK27" s="4" t="s">
        <v>2220</v>
      </c>
      <c r="AL27" s="4">
        <v>10</v>
      </c>
      <c r="AM27" s="4" t="s">
        <v>2221</v>
      </c>
      <c r="AN27" s="4">
        <v>8</v>
      </c>
      <c r="AO27" s="4" t="s">
        <v>2222</v>
      </c>
      <c r="AP27" s="4">
        <v>2</v>
      </c>
      <c r="AQ27" s="4" t="s">
        <v>2223</v>
      </c>
      <c r="AR27" s="4">
        <v>16</v>
      </c>
      <c r="AS27" s="4" t="s">
        <v>2224</v>
      </c>
      <c r="AT27" s="4"/>
      <c r="AU27" s="4"/>
      <c r="AV27" s="4"/>
      <c r="AW27" s="4"/>
      <c r="AX27" s="4"/>
      <c r="AY27" s="4"/>
    </row>
    <row r="28" spans="1:51" ht="135.75" thickBot="1" x14ac:dyDescent="0.3">
      <c r="A28" s="5" t="s">
        <v>2833</v>
      </c>
      <c r="B28" s="4" t="s">
        <v>2473</v>
      </c>
      <c r="C28" s="4" t="s">
        <v>69</v>
      </c>
      <c r="D28" s="4" t="s">
        <v>2474</v>
      </c>
      <c r="E28" s="4" t="s">
        <v>43</v>
      </c>
      <c r="F28" s="4" t="s">
        <v>219</v>
      </c>
      <c r="G28" s="4" t="s">
        <v>45</v>
      </c>
      <c r="H28" s="4" t="s">
        <v>46</v>
      </c>
      <c r="I28" s="4" t="s">
        <v>47</v>
      </c>
      <c r="J28" s="4" t="s">
        <v>48</v>
      </c>
      <c r="K28" s="4" t="s">
        <v>94</v>
      </c>
      <c r="L28" s="4" t="s">
        <v>124</v>
      </c>
      <c r="M28" s="4" t="s">
        <v>112</v>
      </c>
      <c r="N28" s="7" t="s">
        <v>2475</v>
      </c>
      <c r="O28" s="7" t="s">
        <v>2476</v>
      </c>
      <c r="P28" s="7" t="s">
        <v>2477</v>
      </c>
      <c r="Q28" s="7" t="s">
        <v>2478</v>
      </c>
      <c r="R28" s="4" t="s">
        <v>56</v>
      </c>
      <c r="S28" s="4" t="s">
        <v>56</v>
      </c>
      <c r="T28" s="4" t="s">
        <v>56</v>
      </c>
      <c r="U28" s="4" t="s">
        <v>56</v>
      </c>
      <c r="V28" s="4" t="s">
        <v>56</v>
      </c>
      <c r="W28" s="4" t="s">
        <v>58</v>
      </c>
      <c r="X28" s="7" t="s">
        <v>2479</v>
      </c>
      <c r="Y28" s="4" t="s">
        <v>56</v>
      </c>
      <c r="Z28" s="4" t="s">
        <v>56</v>
      </c>
      <c r="AA28" s="4" t="s">
        <v>56</v>
      </c>
      <c r="AB28" s="4" t="s">
        <v>56</v>
      </c>
      <c r="AC28" s="4" t="s">
        <v>56</v>
      </c>
      <c r="AD28" s="4" t="s">
        <v>58</v>
      </c>
      <c r="AE28" s="7" t="s">
        <v>2480</v>
      </c>
      <c r="AF28" s="4" t="s">
        <v>82</v>
      </c>
      <c r="AG28" s="4" t="s">
        <v>82</v>
      </c>
      <c r="AH28" s="4" t="s">
        <v>82</v>
      </c>
      <c r="AI28" s="4" t="s">
        <v>82</v>
      </c>
      <c r="AJ28" s="4" t="s">
        <v>2481</v>
      </c>
      <c r="AK28" s="4" t="s">
        <v>2482</v>
      </c>
      <c r="AL28" s="4">
        <v>10</v>
      </c>
      <c r="AM28" s="4" t="s">
        <v>2483</v>
      </c>
      <c r="AN28" s="4">
        <v>10</v>
      </c>
      <c r="AO28" s="4" t="s">
        <v>2484</v>
      </c>
      <c r="AP28" s="4">
        <v>1</v>
      </c>
      <c r="AQ28" s="4" t="s">
        <v>2485</v>
      </c>
      <c r="AR28" s="4">
        <v>15</v>
      </c>
      <c r="AS28" s="4" t="s">
        <v>2486</v>
      </c>
      <c r="AT28" s="4"/>
      <c r="AU28" s="4"/>
      <c r="AV28" s="4"/>
      <c r="AW28" s="4"/>
      <c r="AX28" s="4"/>
      <c r="AY28" s="4"/>
    </row>
    <row r="29" spans="1:51" ht="120.75" thickBot="1" x14ac:dyDescent="0.3">
      <c r="A29" s="5" t="s">
        <v>2846</v>
      </c>
      <c r="B29" s="4" t="s">
        <v>1068</v>
      </c>
      <c r="C29" s="4" t="s">
        <v>69</v>
      </c>
      <c r="D29" s="4" t="s">
        <v>2552</v>
      </c>
      <c r="E29" s="4" t="s">
        <v>43</v>
      </c>
      <c r="F29" s="4" t="s">
        <v>219</v>
      </c>
      <c r="G29" s="4" t="s">
        <v>72</v>
      </c>
      <c r="H29" s="4" t="s">
        <v>46</v>
      </c>
      <c r="I29" s="4" t="s">
        <v>46</v>
      </c>
      <c r="J29" s="4" t="s">
        <v>73</v>
      </c>
      <c r="K29" s="4" t="s">
        <v>74</v>
      </c>
      <c r="L29" s="4" t="s">
        <v>75</v>
      </c>
      <c r="M29" s="4" t="s">
        <v>51</v>
      </c>
      <c r="N29" s="7" t="s">
        <v>2553</v>
      </c>
      <c r="O29" s="7" t="s">
        <v>2554</v>
      </c>
      <c r="P29" s="7" t="s">
        <v>2555</v>
      </c>
      <c r="Q29" s="7" t="s">
        <v>2556</v>
      </c>
      <c r="R29" s="4" t="s">
        <v>58</v>
      </c>
      <c r="S29" s="4" t="s">
        <v>56</v>
      </c>
      <c r="T29" s="4" t="s">
        <v>58</v>
      </c>
      <c r="U29" s="4" t="s">
        <v>58</v>
      </c>
      <c r="V29" s="4" t="s">
        <v>58</v>
      </c>
      <c r="W29" s="4" t="s">
        <v>58</v>
      </c>
      <c r="X29" s="7" t="s">
        <v>2557</v>
      </c>
      <c r="Y29" s="4" t="s">
        <v>58</v>
      </c>
      <c r="Z29" s="4" t="s">
        <v>56</v>
      </c>
      <c r="AA29" s="4" t="s">
        <v>58</v>
      </c>
      <c r="AB29" s="4" t="s">
        <v>58</v>
      </c>
      <c r="AC29" s="4" t="s">
        <v>58</v>
      </c>
      <c r="AD29" s="4" t="s">
        <v>58</v>
      </c>
      <c r="AE29" s="7" t="s">
        <v>2558</v>
      </c>
      <c r="AF29" s="4" t="s">
        <v>82</v>
      </c>
      <c r="AG29" s="4" t="s">
        <v>83</v>
      </c>
      <c r="AH29" s="4" t="s">
        <v>82</v>
      </c>
      <c r="AI29" s="4" t="s">
        <v>83</v>
      </c>
      <c r="AJ29" s="4" t="s">
        <v>2559</v>
      </c>
      <c r="AK29" s="4" t="s">
        <v>2560</v>
      </c>
      <c r="AL29" s="4">
        <v>1</v>
      </c>
      <c r="AM29" s="4" t="s">
        <v>2561</v>
      </c>
      <c r="AN29" s="4">
        <v>20</v>
      </c>
      <c r="AO29" s="4" t="s">
        <v>2562</v>
      </c>
      <c r="AP29" s="4">
        <v>1</v>
      </c>
      <c r="AQ29" s="4" t="s">
        <v>2563</v>
      </c>
      <c r="AR29" s="4">
        <v>20</v>
      </c>
      <c r="AS29" s="4" t="s">
        <v>2564</v>
      </c>
      <c r="AT29" s="4"/>
      <c r="AU29" s="4"/>
      <c r="AV29" s="4"/>
      <c r="AW29" s="4"/>
      <c r="AX29" s="4"/>
      <c r="AY29" s="4"/>
    </row>
    <row r="30" spans="1:51" ht="75.75" thickBot="1" x14ac:dyDescent="0.3">
      <c r="A30" s="5" t="s">
        <v>2805</v>
      </c>
      <c r="B30" s="4" t="s">
        <v>2148</v>
      </c>
      <c r="C30" s="4" t="s">
        <v>69</v>
      </c>
      <c r="D30" s="4" t="s">
        <v>570</v>
      </c>
      <c r="E30" s="4" t="s">
        <v>43</v>
      </c>
      <c r="F30" s="4" t="s">
        <v>219</v>
      </c>
      <c r="G30" s="4" t="s">
        <v>72</v>
      </c>
      <c r="H30" s="4" t="s">
        <v>46</v>
      </c>
      <c r="I30" s="4" t="s">
        <v>375</v>
      </c>
      <c r="J30" s="4" t="s">
        <v>292</v>
      </c>
      <c r="K30" s="4" t="s">
        <v>204</v>
      </c>
      <c r="L30" s="4" t="s">
        <v>50</v>
      </c>
      <c r="M30" s="4" t="s">
        <v>180</v>
      </c>
      <c r="N30" s="7" t="s">
        <v>2149</v>
      </c>
      <c r="O30" s="7" t="s">
        <v>2150</v>
      </c>
      <c r="P30" s="7" t="s">
        <v>2151</v>
      </c>
      <c r="Q30" s="7" t="s">
        <v>2152</v>
      </c>
      <c r="R30" s="4" t="s">
        <v>56</v>
      </c>
      <c r="S30" s="4" t="s">
        <v>58</v>
      </c>
      <c r="T30" s="4" t="s">
        <v>58</v>
      </c>
      <c r="U30" s="4" t="s">
        <v>58</v>
      </c>
      <c r="V30" s="4" t="s">
        <v>57</v>
      </c>
      <c r="W30" s="4" t="s">
        <v>58</v>
      </c>
      <c r="X30" s="7" t="s">
        <v>2153</v>
      </c>
      <c r="Y30" s="4" t="s">
        <v>56</v>
      </c>
      <c r="Z30" s="4" t="s">
        <v>58</v>
      </c>
      <c r="AA30" s="4" t="s">
        <v>58</v>
      </c>
      <c r="AB30" s="4" t="s">
        <v>58</v>
      </c>
      <c r="AC30" s="4" t="s">
        <v>58</v>
      </c>
      <c r="AD30" s="4" t="s">
        <v>56</v>
      </c>
      <c r="AE30" s="7" t="s">
        <v>2154</v>
      </c>
      <c r="AF30" s="4" t="s">
        <v>83</v>
      </c>
      <c r="AG30" s="4" t="s">
        <v>82</v>
      </c>
      <c r="AH30" s="4" t="s">
        <v>82</v>
      </c>
      <c r="AI30" s="4" t="s">
        <v>82</v>
      </c>
      <c r="AJ30" s="4" t="s">
        <v>2155</v>
      </c>
      <c r="AK30" s="4" t="s">
        <v>2156</v>
      </c>
      <c r="AL30" s="4">
        <v>7</v>
      </c>
      <c r="AM30" s="4" t="s">
        <v>2157</v>
      </c>
      <c r="AN30" s="4">
        <v>5</v>
      </c>
      <c r="AO30" s="4" t="s">
        <v>2158</v>
      </c>
      <c r="AP30" s="4">
        <v>8</v>
      </c>
      <c r="AQ30" s="4" t="s">
        <v>2159</v>
      </c>
      <c r="AR30" s="4">
        <v>15</v>
      </c>
      <c r="AS30" s="4" t="s">
        <v>2160</v>
      </c>
      <c r="AT30" s="4"/>
      <c r="AU30" s="4"/>
      <c r="AV30" s="4"/>
      <c r="AW30" s="4"/>
      <c r="AX30" s="4"/>
      <c r="AY30" s="4"/>
    </row>
    <row r="31" spans="1:51" ht="409.6" thickBot="1" x14ac:dyDescent="0.3">
      <c r="A31" s="5" t="s">
        <v>2799</v>
      </c>
      <c r="B31" s="4" t="s">
        <v>232</v>
      </c>
      <c r="C31" s="4" t="s">
        <v>69</v>
      </c>
      <c r="D31" s="4" t="s">
        <v>152</v>
      </c>
      <c r="E31" s="4" t="s">
        <v>43</v>
      </c>
      <c r="F31" s="4" t="s">
        <v>44</v>
      </c>
      <c r="G31" s="4" t="s">
        <v>72</v>
      </c>
      <c r="H31" s="4" t="s">
        <v>46</v>
      </c>
      <c r="I31" s="4" t="s">
        <v>47</v>
      </c>
      <c r="J31" s="4" t="s">
        <v>48</v>
      </c>
      <c r="K31" s="4" t="s">
        <v>94</v>
      </c>
      <c r="L31" s="4" t="s">
        <v>75</v>
      </c>
      <c r="M31" s="4" t="s">
        <v>51</v>
      </c>
      <c r="N31" s="7" t="s">
        <v>2074</v>
      </c>
      <c r="O31" s="7" t="s">
        <v>2075</v>
      </c>
      <c r="P31" s="7" t="s">
        <v>2076</v>
      </c>
      <c r="Q31" s="7" t="s">
        <v>2077</v>
      </c>
      <c r="R31" s="4" t="s">
        <v>56</v>
      </c>
      <c r="S31" s="4" t="s">
        <v>58</v>
      </c>
      <c r="T31" s="4" t="s">
        <v>58</v>
      </c>
      <c r="U31" s="4" t="s">
        <v>56</v>
      </c>
      <c r="V31" s="4" t="s">
        <v>58</v>
      </c>
      <c r="W31" s="4" t="s">
        <v>58</v>
      </c>
      <c r="X31" s="7" t="s">
        <v>2078</v>
      </c>
      <c r="Y31" s="4" t="s">
        <v>56</v>
      </c>
      <c r="Z31" s="4" t="s">
        <v>58</v>
      </c>
      <c r="AA31" s="4" t="s">
        <v>58</v>
      </c>
      <c r="AB31" s="4" t="s">
        <v>58</v>
      </c>
      <c r="AC31" s="4" t="s">
        <v>56</v>
      </c>
      <c r="AD31" s="4" t="s">
        <v>58</v>
      </c>
      <c r="AE31" s="7" t="s">
        <v>2079</v>
      </c>
      <c r="AF31" s="4" t="s">
        <v>82</v>
      </c>
      <c r="AG31" s="4" t="s">
        <v>83</v>
      </c>
      <c r="AH31" s="4" t="s">
        <v>83</v>
      </c>
      <c r="AI31" s="4" t="s">
        <v>82</v>
      </c>
      <c r="AJ31" s="4" t="s">
        <v>2080</v>
      </c>
      <c r="AK31" s="4" t="s">
        <v>2081</v>
      </c>
      <c r="AL31" s="4">
        <v>15</v>
      </c>
      <c r="AM31" s="4" t="s">
        <v>2082</v>
      </c>
      <c r="AN31" s="4">
        <v>20</v>
      </c>
      <c r="AO31" s="4" t="s">
        <v>2083</v>
      </c>
      <c r="AP31" s="4">
        <v>5</v>
      </c>
      <c r="AQ31" s="4" t="s">
        <v>2084</v>
      </c>
      <c r="AR31" s="4">
        <v>19</v>
      </c>
      <c r="AS31" s="4" t="s">
        <v>2085</v>
      </c>
      <c r="AT31" s="4"/>
      <c r="AU31" s="4"/>
      <c r="AV31" s="4"/>
      <c r="AW31" s="4"/>
      <c r="AX31" s="4"/>
      <c r="AY31" s="4"/>
    </row>
    <row r="32" spans="1:51" ht="105.75" thickBot="1" x14ac:dyDescent="0.3">
      <c r="A32" s="5" t="s">
        <v>2827</v>
      </c>
      <c r="B32" s="4" t="s">
        <v>2402</v>
      </c>
      <c r="C32" s="4" t="s">
        <v>69</v>
      </c>
      <c r="D32" s="4" t="s">
        <v>152</v>
      </c>
      <c r="E32" s="4" t="s">
        <v>93</v>
      </c>
      <c r="F32" s="4" t="s">
        <v>513</v>
      </c>
      <c r="G32" s="4" t="s">
        <v>72</v>
      </c>
      <c r="H32" s="4" t="s">
        <v>46</v>
      </c>
      <c r="I32" s="4" t="s">
        <v>46</v>
      </c>
      <c r="J32" s="4" t="s">
        <v>48</v>
      </c>
      <c r="K32" s="4" t="s">
        <v>94</v>
      </c>
      <c r="L32" s="4" t="s">
        <v>75</v>
      </c>
      <c r="M32" s="4" t="s">
        <v>95</v>
      </c>
      <c r="N32" s="7" t="s">
        <v>2403</v>
      </c>
      <c r="O32" s="7" t="s">
        <v>2404</v>
      </c>
      <c r="P32" s="7" t="s">
        <v>2405</v>
      </c>
      <c r="Q32" s="7" t="s">
        <v>2406</v>
      </c>
      <c r="R32" s="4" t="s">
        <v>56</v>
      </c>
      <c r="S32" s="4" t="s">
        <v>58</v>
      </c>
      <c r="T32" s="4" t="s">
        <v>56</v>
      </c>
      <c r="U32" s="4" t="s">
        <v>58</v>
      </c>
      <c r="V32" s="4" t="s">
        <v>56</v>
      </c>
      <c r="W32" s="4" t="s">
        <v>58</v>
      </c>
      <c r="X32" s="7" t="s">
        <v>2407</v>
      </c>
      <c r="Y32" s="4" t="s">
        <v>56</v>
      </c>
      <c r="Z32" s="4" t="s">
        <v>58</v>
      </c>
      <c r="AA32" s="4" t="s">
        <v>58</v>
      </c>
      <c r="AB32" s="4" t="s">
        <v>58</v>
      </c>
      <c r="AC32" s="4" t="s">
        <v>56</v>
      </c>
      <c r="AD32" s="4" t="s">
        <v>58</v>
      </c>
      <c r="AE32" s="7" t="s">
        <v>2408</v>
      </c>
      <c r="AF32" s="4" t="s">
        <v>82</v>
      </c>
      <c r="AG32" s="4" t="s">
        <v>83</v>
      </c>
      <c r="AH32" s="4" t="s">
        <v>83</v>
      </c>
      <c r="AI32" s="4" t="s">
        <v>82</v>
      </c>
      <c r="AJ32" s="4" t="s">
        <v>2409</v>
      </c>
      <c r="AK32" s="4" t="s">
        <v>2410</v>
      </c>
      <c r="AL32" s="4">
        <v>9</v>
      </c>
      <c r="AM32" s="4" t="s">
        <v>2411</v>
      </c>
      <c r="AN32" s="4">
        <v>11</v>
      </c>
      <c r="AO32" s="4" t="s">
        <v>2412</v>
      </c>
      <c r="AP32" s="4">
        <v>11</v>
      </c>
      <c r="AQ32" s="4" t="s">
        <v>2413</v>
      </c>
      <c r="AR32" s="4">
        <v>12</v>
      </c>
      <c r="AS32" s="4" t="s">
        <v>2414</v>
      </c>
      <c r="AT32" s="4"/>
      <c r="AU32" s="4"/>
      <c r="AV32" s="4"/>
      <c r="AW32" s="4"/>
      <c r="AX32" s="4"/>
      <c r="AY32" s="4"/>
    </row>
    <row r="33" spans="1:51" ht="135.75" thickBot="1" x14ac:dyDescent="0.3">
      <c r="A33" s="5" t="s">
        <v>2832</v>
      </c>
      <c r="B33" s="4" t="s">
        <v>2459</v>
      </c>
      <c r="C33" s="4" t="s">
        <v>69</v>
      </c>
      <c r="D33" s="4" t="s">
        <v>2460</v>
      </c>
      <c r="E33" s="4" t="s">
        <v>43</v>
      </c>
      <c r="F33" s="4" t="s">
        <v>219</v>
      </c>
      <c r="G33" s="4" t="s">
        <v>72</v>
      </c>
      <c r="H33" s="4" t="s">
        <v>46</v>
      </c>
      <c r="I33" s="4" t="s">
        <v>47</v>
      </c>
      <c r="J33" s="4" t="s">
        <v>48</v>
      </c>
      <c r="K33" s="4" t="s">
        <v>94</v>
      </c>
      <c r="L33" s="4" t="s">
        <v>75</v>
      </c>
      <c r="M33" s="4" t="s">
        <v>51</v>
      </c>
      <c r="N33" s="7" t="s">
        <v>2461</v>
      </c>
      <c r="O33" s="7" t="s">
        <v>2462</v>
      </c>
      <c r="P33" s="7" t="s">
        <v>2463</v>
      </c>
      <c r="Q33" s="7" t="s">
        <v>2464</v>
      </c>
      <c r="R33" s="4" t="s">
        <v>56</v>
      </c>
      <c r="S33" s="4" t="s">
        <v>56</v>
      </c>
      <c r="T33" s="4" t="s">
        <v>57</v>
      </c>
      <c r="U33" s="4" t="s">
        <v>58</v>
      </c>
      <c r="V33" s="4" t="s">
        <v>100</v>
      </c>
      <c r="W33" s="4" t="s">
        <v>56</v>
      </c>
      <c r="X33" s="7" t="s">
        <v>2465</v>
      </c>
      <c r="Y33" s="4" t="s">
        <v>56</v>
      </c>
      <c r="Z33" s="4" t="s">
        <v>56</v>
      </c>
      <c r="AA33" s="4" t="s">
        <v>101</v>
      </c>
      <c r="AB33" s="4" t="s">
        <v>57</v>
      </c>
      <c r="AC33" s="4" t="s">
        <v>57</v>
      </c>
      <c r="AD33" s="4" t="s">
        <v>56</v>
      </c>
      <c r="AE33" s="7" t="s">
        <v>2466</v>
      </c>
      <c r="AF33" s="4" t="s">
        <v>82</v>
      </c>
      <c r="AG33" s="4" t="s">
        <v>82</v>
      </c>
      <c r="AH33" s="4" t="s">
        <v>61</v>
      </c>
      <c r="AI33" s="4" t="s">
        <v>61</v>
      </c>
      <c r="AJ33" s="4" t="s">
        <v>2467</v>
      </c>
      <c r="AK33" s="4" t="s">
        <v>2468</v>
      </c>
      <c r="AL33" s="4">
        <v>15</v>
      </c>
      <c r="AM33" s="4" t="s">
        <v>2469</v>
      </c>
      <c r="AN33" s="4">
        <v>12</v>
      </c>
      <c r="AO33" s="4" t="s">
        <v>2470</v>
      </c>
      <c r="AP33" s="4">
        <v>20</v>
      </c>
      <c r="AQ33" s="4" t="s">
        <v>2471</v>
      </c>
      <c r="AR33" s="4">
        <v>10</v>
      </c>
      <c r="AS33" s="4" t="s">
        <v>2472</v>
      </c>
      <c r="AT33" s="4"/>
      <c r="AU33" s="4"/>
      <c r="AV33" s="4"/>
      <c r="AW33" s="4"/>
      <c r="AX33" s="4"/>
      <c r="AY33" s="4"/>
    </row>
    <row r="34" spans="1:51" ht="75.75" thickBot="1" x14ac:dyDescent="0.3">
      <c r="A34" s="5" t="s">
        <v>2804</v>
      </c>
      <c r="B34" s="4" t="s">
        <v>2136</v>
      </c>
      <c r="C34" s="4" t="s">
        <v>69</v>
      </c>
      <c r="D34" s="4" t="s">
        <v>1443</v>
      </c>
      <c r="E34" s="4" t="s">
        <v>43</v>
      </c>
      <c r="F34" s="4" t="s">
        <v>528</v>
      </c>
      <c r="G34" s="4" t="s">
        <v>72</v>
      </c>
      <c r="H34" s="4" t="s">
        <v>375</v>
      </c>
      <c r="I34" s="4" t="s">
        <v>375</v>
      </c>
      <c r="J34" s="4" t="s">
        <v>292</v>
      </c>
      <c r="K34" s="4" t="s">
        <v>49</v>
      </c>
      <c r="L34" s="4" t="s">
        <v>50</v>
      </c>
      <c r="M34" s="4" t="s">
        <v>180</v>
      </c>
      <c r="N34" s="7" t="s">
        <v>2137</v>
      </c>
      <c r="O34" s="7" t="s">
        <v>2138</v>
      </c>
      <c r="P34" s="7" t="s">
        <v>2139</v>
      </c>
      <c r="Q34" s="7" t="s">
        <v>2140</v>
      </c>
      <c r="R34" s="4" t="s">
        <v>56</v>
      </c>
      <c r="S34" s="4" t="s">
        <v>56</v>
      </c>
      <c r="T34" s="4" t="s">
        <v>56</v>
      </c>
      <c r="U34" s="4" t="s">
        <v>56</v>
      </c>
      <c r="V34" s="4" t="s">
        <v>56</v>
      </c>
      <c r="W34" s="4" t="s">
        <v>56</v>
      </c>
      <c r="X34" s="7" t="s">
        <v>2141</v>
      </c>
      <c r="Y34" s="4" t="s">
        <v>56</v>
      </c>
      <c r="Z34" s="4" t="s">
        <v>56</v>
      </c>
      <c r="AA34" s="4" t="s">
        <v>56</v>
      </c>
      <c r="AB34" s="4" t="s">
        <v>56</v>
      </c>
      <c r="AC34" s="4" t="s">
        <v>56</v>
      </c>
      <c r="AD34" s="4" t="s">
        <v>56</v>
      </c>
      <c r="AE34" s="7" t="s">
        <v>2142</v>
      </c>
      <c r="AF34" s="4" t="s">
        <v>61</v>
      </c>
      <c r="AG34" s="4" t="s">
        <v>61</v>
      </c>
      <c r="AH34" s="4" t="s">
        <v>61</v>
      </c>
      <c r="AI34" s="4" t="s">
        <v>61</v>
      </c>
      <c r="AJ34" s="4" t="s">
        <v>2143</v>
      </c>
      <c r="AK34" s="4" t="s">
        <v>63</v>
      </c>
      <c r="AL34" s="4">
        <v>12</v>
      </c>
      <c r="AM34" s="4" t="s">
        <v>2144</v>
      </c>
      <c r="AN34" s="4">
        <v>9</v>
      </c>
      <c r="AO34" s="4" t="s">
        <v>2145</v>
      </c>
      <c r="AP34" s="4">
        <v>3</v>
      </c>
      <c r="AQ34" s="4" t="s">
        <v>2146</v>
      </c>
      <c r="AR34" s="4">
        <v>15</v>
      </c>
      <c r="AS34" s="4" t="s">
        <v>2147</v>
      </c>
      <c r="AT34" s="4"/>
      <c r="AU34" s="4"/>
      <c r="AV34" s="4"/>
      <c r="AW34" s="4"/>
      <c r="AX34" s="4"/>
      <c r="AY34" s="4"/>
    </row>
    <row r="35" spans="1:51" ht="105.75" thickBot="1" x14ac:dyDescent="0.3">
      <c r="A35" s="5" t="s">
        <v>2817</v>
      </c>
      <c r="B35" s="4" t="s">
        <v>554</v>
      </c>
      <c r="C35" s="4" t="s">
        <v>2290</v>
      </c>
      <c r="D35" s="4" t="s">
        <v>2291</v>
      </c>
      <c r="E35" s="4" t="s">
        <v>43</v>
      </c>
      <c r="F35" s="4" t="s">
        <v>44</v>
      </c>
      <c r="G35" s="4" t="s">
        <v>72</v>
      </c>
      <c r="H35" s="4" t="s">
        <v>46</v>
      </c>
      <c r="I35" s="4" t="s">
        <v>47</v>
      </c>
      <c r="J35" s="4" t="s">
        <v>261</v>
      </c>
      <c r="K35" s="4" t="s">
        <v>301</v>
      </c>
      <c r="L35" s="4" t="s">
        <v>50</v>
      </c>
      <c r="M35" s="4" t="s">
        <v>180</v>
      </c>
      <c r="N35" s="7" t="s">
        <v>2292</v>
      </c>
      <c r="O35" s="7" t="s">
        <v>2293</v>
      </c>
      <c r="P35" s="7" t="s">
        <v>2294</v>
      </c>
      <c r="Q35" s="7" t="s">
        <v>2295</v>
      </c>
      <c r="R35" s="4" t="s">
        <v>57</v>
      </c>
      <c r="S35" s="4" t="s">
        <v>56</v>
      </c>
      <c r="T35" s="4" t="s">
        <v>56</v>
      </c>
      <c r="U35" s="4" t="s">
        <v>58</v>
      </c>
      <c r="V35" s="4" t="s">
        <v>57</v>
      </c>
      <c r="W35" s="4" t="s">
        <v>56</v>
      </c>
      <c r="X35" s="7" t="s">
        <v>2296</v>
      </c>
      <c r="Y35" s="4" t="s">
        <v>56</v>
      </c>
      <c r="Z35" s="4" t="s">
        <v>56</v>
      </c>
      <c r="AA35" s="4" t="s">
        <v>56</v>
      </c>
      <c r="AB35" s="4" t="s">
        <v>58</v>
      </c>
      <c r="AC35" s="4" t="s">
        <v>57</v>
      </c>
      <c r="AD35" s="4" t="s">
        <v>56</v>
      </c>
      <c r="AE35" s="7" t="s">
        <v>2297</v>
      </c>
      <c r="AF35" s="4" t="s">
        <v>82</v>
      </c>
      <c r="AG35" s="4" t="s">
        <v>61</v>
      </c>
      <c r="AH35" s="4" t="s">
        <v>61</v>
      </c>
      <c r="AI35" s="4" t="s">
        <v>61</v>
      </c>
      <c r="AJ35" s="4" t="s">
        <v>2298</v>
      </c>
      <c r="AK35" s="4" t="s">
        <v>2299</v>
      </c>
      <c r="AL35" s="4">
        <v>10</v>
      </c>
      <c r="AM35" s="4" t="s">
        <v>2300</v>
      </c>
      <c r="AN35" s="4">
        <v>1</v>
      </c>
      <c r="AO35" s="4" t="s">
        <v>2301</v>
      </c>
      <c r="AP35" s="4">
        <v>1</v>
      </c>
      <c r="AQ35" s="4" t="s">
        <v>2302</v>
      </c>
      <c r="AR35" s="4">
        <v>12</v>
      </c>
      <c r="AS35" s="4" t="s">
        <v>2303</v>
      </c>
      <c r="AT35" s="4"/>
      <c r="AU35" s="4"/>
      <c r="AV35" s="4"/>
      <c r="AW35" s="4"/>
      <c r="AX35" s="4"/>
      <c r="AY35" s="4"/>
    </row>
    <row r="36" spans="1:51" ht="90.75" thickBot="1" x14ac:dyDescent="0.3">
      <c r="A36" s="5" t="s">
        <v>2823</v>
      </c>
      <c r="B36" s="4" t="s">
        <v>2372</v>
      </c>
      <c r="C36" s="4" t="s">
        <v>69</v>
      </c>
      <c r="D36" s="4" t="s">
        <v>2373</v>
      </c>
      <c r="E36" s="4" t="s">
        <v>43</v>
      </c>
      <c r="F36" s="4" t="s">
        <v>44</v>
      </c>
      <c r="G36" s="4" t="s">
        <v>72</v>
      </c>
      <c r="H36" s="4" t="s">
        <v>46</v>
      </c>
      <c r="I36" s="4" t="s">
        <v>375</v>
      </c>
      <c r="J36" s="4" t="s">
        <v>292</v>
      </c>
      <c r="K36" s="4" t="s">
        <v>204</v>
      </c>
      <c r="L36" s="4" t="s">
        <v>50</v>
      </c>
      <c r="M36" s="4" t="s">
        <v>51</v>
      </c>
      <c r="N36" s="7" t="s">
        <v>2374</v>
      </c>
      <c r="O36" s="7" t="s">
        <v>2375</v>
      </c>
      <c r="P36" s="7" t="s">
        <v>2376</v>
      </c>
      <c r="Q36" s="7" t="s">
        <v>2377</v>
      </c>
      <c r="R36" s="4" t="s">
        <v>58</v>
      </c>
      <c r="S36" s="4" t="s">
        <v>58</v>
      </c>
      <c r="T36" s="4" t="s">
        <v>58</v>
      </c>
      <c r="U36" s="4" t="s">
        <v>58</v>
      </c>
      <c r="V36" s="4" t="s">
        <v>58</v>
      </c>
      <c r="W36" s="4" t="s">
        <v>58</v>
      </c>
      <c r="X36" s="7" t="s">
        <v>2378</v>
      </c>
      <c r="Y36" s="4" t="s">
        <v>58</v>
      </c>
      <c r="Z36" s="4" t="s">
        <v>58</v>
      </c>
      <c r="AA36" s="4" t="s">
        <v>58</v>
      </c>
      <c r="AB36" s="4" t="s">
        <v>58</v>
      </c>
      <c r="AC36" s="4" t="s">
        <v>58</v>
      </c>
      <c r="AD36" s="4" t="s">
        <v>58</v>
      </c>
      <c r="AE36" s="7" t="s">
        <v>2379</v>
      </c>
      <c r="AF36" s="4" t="s">
        <v>83</v>
      </c>
      <c r="AG36" s="4" t="s">
        <v>83</v>
      </c>
      <c r="AH36" s="4" t="s">
        <v>83</v>
      </c>
      <c r="AI36" s="4" t="s">
        <v>83</v>
      </c>
      <c r="AJ36" s="4" t="s">
        <v>2380</v>
      </c>
      <c r="AK36" s="4" t="s">
        <v>2381</v>
      </c>
      <c r="AL36" s="4">
        <v>15</v>
      </c>
      <c r="AM36" s="4" t="s">
        <v>2382</v>
      </c>
      <c r="AN36" s="4">
        <v>15</v>
      </c>
      <c r="AO36" s="4" t="s">
        <v>2383</v>
      </c>
      <c r="AP36" s="4">
        <v>1</v>
      </c>
      <c r="AQ36" s="4" t="s">
        <v>2384</v>
      </c>
      <c r="AR36" s="4">
        <v>10</v>
      </c>
      <c r="AS36" s="4" t="s">
        <v>2385</v>
      </c>
      <c r="AT36" s="4"/>
      <c r="AU36" s="4"/>
      <c r="AV36" s="4"/>
      <c r="AW36" s="4"/>
      <c r="AX36" s="4"/>
      <c r="AY36" s="4"/>
    </row>
    <row r="37" spans="1:51" ht="60.75" thickBot="1" x14ac:dyDescent="0.3">
      <c r="A37" s="5" t="s">
        <v>2822</v>
      </c>
      <c r="B37" s="4" t="s">
        <v>2360</v>
      </c>
      <c r="C37" s="4" t="s">
        <v>122</v>
      </c>
      <c r="D37" s="4" t="s">
        <v>2361</v>
      </c>
      <c r="E37" s="4" t="s">
        <v>93</v>
      </c>
      <c r="F37" s="4" t="s">
        <v>1339</v>
      </c>
      <c r="G37" s="4" t="s">
        <v>72</v>
      </c>
      <c r="H37" s="4" t="s">
        <v>46</v>
      </c>
      <c r="I37" s="4" t="s">
        <v>47</v>
      </c>
      <c r="J37" s="4" t="s">
        <v>292</v>
      </c>
      <c r="K37" s="4" t="s">
        <v>94</v>
      </c>
      <c r="L37" s="4" t="s">
        <v>124</v>
      </c>
      <c r="M37" s="4" t="s">
        <v>51</v>
      </c>
      <c r="N37" s="7" t="s">
        <v>1016</v>
      </c>
      <c r="O37" s="7" t="s">
        <v>2362</v>
      </c>
      <c r="P37" s="7" t="s">
        <v>2363</v>
      </c>
      <c r="Q37" s="7" t="s">
        <v>2364</v>
      </c>
      <c r="R37" s="4" t="s">
        <v>100</v>
      </c>
      <c r="S37" s="4" t="s">
        <v>100</v>
      </c>
      <c r="T37" s="4" t="s">
        <v>100</v>
      </c>
      <c r="U37" s="4" t="s">
        <v>100</v>
      </c>
      <c r="V37" s="4" t="s">
        <v>100</v>
      </c>
      <c r="W37" s="4" t="s">
        <v>57</v>
      </c>
      <c r="X37" s="7" t="s">
        <v>2365</v>
      </c>
      <c r="Y37" s="4" t="s">
        <v>100</v>
      </c>
      <c r="Z37" s="4" t="s">
        <v>100</v>
      </c>
      <c r="AA37" s="4" t="s">
        <v>57</v>
      </c>
      <c r="AB37" s="4" t="s">
        <v>100</v>
      </c>
      <c r="AC37" s="4" t="s">
        <v>100</v>
      </c>
      <c r="AD37" s="4" t="s">
        <v>100</v>
      </c>
      <c r="AE37" s="7" t="s">
        <v>2366</v>
      </c>
      <c r="AF37" s="4" t="s">
        <v>605</v>
      </c>
      <c r="AG37" s="4" t="s">
        <v>606</v>
      </c>
      <c r="AH37" s="4" t="s">
        <v>605</v>
      </c>
      <c r="AI37" s="4" t="s">
        <v>605</v>
      </c>
      <c r="AJ37" s="4" t="s">
        <v>2367</v>
      </c>
      <c r="AK37" s="4" t="s">
        <v>2368</v>
      </c>
      <c r="AL37" s="4">
        <v>10</v>
      </c>
      <c r="AM37" s="4" t="s">
        <v>2369</v>
      </c>
      <c r="AN37" s="4">
        <v>15</v>
      </c>
      <c r="AO37" s="4" t="s">
        <v>2370</v>
      </c>
      <c r="AP37" s="4">
        <v>1</v>
      </c>
      <c r="AQ37" s="4" t="s">
        <v>938</v>
      </c>
      <c r="AR37" s="4">
        <v>12</v>
      </c>
      <c r="AS37" s="4" t="s">
        <v>2371</v>
      </c>
      <c r="AT37" s="4"/>
      <c r="AU37" s="4"/>
      <c r="AV37" s="4"/>
      <c r="AW37" s="4"/>
      <c r="AX37" s="4"/>
      <c r="AY37" s="4"/>
    </row>
    <row r="38" spans="1:51" ht="165.75" thickBot="1" x14ac:dyDescent="0.3">
      <c r="A38" s="5" t="s">
        <v>2834</v>
      </c>
      <c r="B38" s="4" t="s">
        <v>2487</v>
      </c>
      <c r="C38" s="4" t="s">
        <v>137</v>
      </c>
      <c r="D38" s="4" t="s">
        <v>1860</v>
      </c>
      <c r="E38" s="4" t="s">
        <v>93</v>
      </c>
      <c r="F38" s="4" t="s">
        <v>71</v>
      </c>
      <c r="G38" s="4" t="s">
        <v>72</v>
      </c>
      <c r="H38" s="4" t="s">
        <v>46</v>
      </c>
      <c r="I38" s="4" t="s">
        <v>47</v>
      </c>
      <c r="J38" s="4" t="s">
        <v>48</v>
      </c>
      <c r="K38" s="4" t="s">
        <v>94</v>
      </c>
      <c r="L38" s="4" t="s">
        <v>75</v>
      </c>
      <c r="M38" s="4" t="s">
        <v>180</v>
      </c>
      <c r="N38" s="7" t="s">
        <v>2488</v>
      </c>
      <c r="O38" s="7" t="s">
        <v>2489</v>
      </c>
      <c r="P38" s="7" t="s">
        <v>2490</v>
      </c>
      <c r="Q38" s="7" t="s">
        <v>2491</v>
      </c>
      <c r="R38" s="4" t="s">
        <v>58</v>
      </c>
      <c r="S38" s="4" t="s">
        <v>58</v>
      </c>
      <c r="T38" s="4" t="s">
        <v>58</v>
      </c>
      <c r="U38" s="4" t="s">
        <v>58</v>
      </c>
      <c r="V38" s="4" t="s">
        <v>58</v>
      </c>
      <c r="W38" s="4" t="s">
        <v>56</v>
      </c>
      <c r="X38" s="7" t="s">
        <v>2492</v>
      </c>
      <c r="Y38" s="4" t="s">
        <v>58</v>
      </c>
      <c r="Z38" s="4" t="s">
        <v>56</v>
      </c>
      <c r="AA38" s="4" t="s">
        <v>58</v>
      </c>
      <c r="AB38" s="4" t="s">
        <v>58</v>
      </c>
      <c r="AC38" s="4" t="s">
        <v>58</v>
      </c>
      <c r="AD38" s="4" t="s">
        <v>58</v>
      </c>
      <c r="AE38" s="7" t="s">
        <v>2493</v>
      </c>
      <c r="AF38" s="4" t="s">
        <v>83</v>
      </c>
      <c r="AG38" s="4" t="s">
        <v>82</v>
      </c>
      <c r="AH38" s="4" t="s">
        <v>83</v>
      </c>
      <c r="AI38" s="4" t="s">
        <v>83</v>
      </c>
      <c r="AJ38" s="4" t="s">
        <v>2494</v>
      </c>
      <c r="AK38" s="4" t="s">
        <v>2495</v>
      </c>
      <c r="AL38" s="4">
        <v>14</v>
      </c>
      <c r="AM38" s="4" t="s">
        <v>2496</v>
      </c>
      <c r="AN38" s="4">
        <v>15</v>
      </c>
      <c r="AO38" s="4" t="s">
        <v>2497</v>
      </c>
      <c r="AP38" s="4">
        <v>13</v>
      </c>
      <c r="AQ38" s="4" t="s">
        <v>2498</v>
      </c>
      <c r="AR38" s="4">
        <v>15</v>
      </c>
      <c r="AS38" s="4" t="s">
        <v>2499</v>
      </c>
      <c r="AT38" s="4"/>
      <c r="AU38" s="4"/>
      <c r="AV38" s="4"/>
      <c r="AW38" s="4"/>
      <c r="AX38" s="4"/>
      <c r="AY38" s="4"/>
    </row>
    <row r="39" spans="1:51" ht="270.75" thickBot="1" x14ac:dyDescent="0.3">
      <c r="A39" s="5" t="s">
        <v>2826</v>
      </c>
      <c r="B39" s="4" t="s">
        <v>447</v>
      </c>
      <c r="C39" s="4" t="s">
        <v>69</v>
      </c>
      <c r="D39" s="4" t="s">
        <v>2395</v>
      </c>
      <c r="E39" s="4" t="s">
        <v>43</v>
      </c>
      <c r="F39" s="4" t="s">
        <v>44</v>
      </c>
      <c r="G39" s="4" t="s">
        <v>45</v>
      </c>
      <c r="H39" s="4" t="s">
        <v>46</v>
      </c>
      <c r="I39" s="4" t="s">
        <v>47</v>
      </c>
      <c r="J39" s="4" t="s">
        <v>292</v>
      </c>
      <c r="K39" s="4" t="s">
        <v>49</v>
      </c>
      <c r="L39" s="4" t="s">
        <v>75</v>
      </c>
      <c r="M39" s="4" t="s">
        <v>180</v>
      </c>
      <c r="N39" s="7" t="s">
        <v>2396</v>
      </c>
      <c r="O39" s="7" t="s">
        <v>2397</v>
      </c>
      <c r="P39" s="7" t="s">
        <v>2398</v>
      </c>
      <c r="Q39" s="7" t="s">
        <v>2399</v>
      </c>
      <c r="R39" s="4" t="s">
        <v>100</v>
      </c>
      <c r="S39" s="4" t="s">
        <v>57</v>
      </c>
      <c r="T39" s="4" t="s">
        <v>100</v>
      </c>
      <c r="U39" s="4" t="s">
        <v>57</v>
      </c>
      <c r="V39" s="4" t="s">
        <v>100</v>
      </c>
      <c r="W39" s="4" t="s">
        <v>57</v>
      </c>
      <c r="X39" s="7" t="s">
        <v>1176</v>
      </c>
      <c r="Y39" s="4" t="s">
        <v>100</v>
      </c>
      <c r="Z39" s="4" t="s">
        <v>57</v>
      </c>
      <c r="AA39" s="4" t="s">
        <v>56</v>
      </c>
      <c r="AB39" s="4" t="s">
        <v>57</v>
      </c>
      <c r="AC39" s="4" t="s">
        <v>100</v>
      </c>
      <c r="AD39" s="4" t="s">
        <v>57</v>
      </c>
      <c r="AE39" s="7" t="s">
        <v>1145</v>
      </c>
      <c r="AF39" s="4" t="s">
        <v>606</v>
      </c>
      <c r="AG39" s="4" t="s">
        <v>57</v>
      </c>
      <c r="AH39" s="4" t="s">
        <v>61</v>
      </c>
      <c r="AI39" s="4" t="s">
        <v>57</v>
      </c>
      <c r="AJ39" s="4" t="s">
        <v>2400</v>
      </c>
      <c r="AK39" s="4" t="s">
        <v>2401</v>
      </c>
      <c r="AL39" s="4">
        <v>18</v>
      </c>
      <c r="AM39" s="4">
        <v>15</v>
      </c>
      <c r="AN39" s="4">
        <v>15</v>
      </c>
      <c r="AO39" s="4">
        <v>15</v>
      </c>
      <c r="AP39" s="4">
        <v>11</v>
      </c>
      <c r="AQ39" s="4">
        <v>11</v>
      </c>
      <c r="AR39" s="4">
        <v>5</v>
      </c>
      <c r="AS39" s="4">
        <v>5</v>
      </c>
      <c r="AT39" s="4"/>
      <c r="AU39" s="4"/>
      <c r="AV39" s="4"/>
      <c r="AW39" s="4"/>
      <c r="AX39" s="4"/>
      <c r="AY39" s="4"/>
    </row>
    <row r="40" spans="1:51" ht="60.75" thickBot="1" x14ac:dyDescent="0.3">
      <c r="A40" s="5" t="s">
        <v>2845</v>
      </c>
      <c r="B40" s="4" t="s">
        <v>456</v>
      </c>
      <c r="C40" s="4" t="s">
        <v>91</v>
      </c>
      <c r="D40" s="4" t="s">
        <v>457</v>
      </c>
      <c r="E40" s="4" t="s">
        <v>43</v>
      </c>
      <c r="F40" s="4" t="s">
        <v>291</v>
      </c>
      <c r="G40" s="4" t="s">
        <v>72</v>
      </c>
      <c r="H40" s="4" t="s">
        <v>46</v>
      </c>
      <c r="I40" s="4" t="s">
        <v>46</v>
      </c>
      <c r="J40" s="4" t="s">
        <v>191</v>
      </c>
      <c r="K40" s="4" t="s">
        <v>94</v>
      </c>
      <c r="L40" s="4" t="s">
        <v>458</v>
      </c>
      <c r="M40" s="4" t="s">
        <v>95</v>
      </c>
      <c r="N40" s="7" t="s">
        <v>2540</v>
      </c>
      <c r="O40" s="7" t="s">
        <v>2541</v>
      </c>
      <c r="P40" s="7" t="s">
        <v>2542</v>
      </c>
      <c r="Q40" s="7" t="s">
        <v>2543</v>
      </c>
      <c r="R40" s="4" t="s">
        <v>58</v>
      </c>
      <c r="S40" s="4" t="s">
        <v>58</v>
      </c>
      <c r="T40" s="4" t="s">
        <v>58</v>
      </c>
      <c r="U40" s="4" t="s">
        <v>58</v>
      </c>
      <c r="V40" s="4" t="s">
        <v>58</v>
      </c>
      <c r="W40" s="4" t="s">
        <v>58</v>
      </c>
      <c r="X40" s="7" t="s">
        <v>2544</v>
      </c>
      <c r="Y40" s="4" t="s">
        <v>58</v>
      </c>
      <c r="Z40" s="4" t="s">
        <v>58</v>
      </c>
      <c r="AA40" s="4" t="s">
        <v>58</v>
      </c>
      <c r="AB40" s="4" t="s">
        <v>58</v>
      </c>
      <c r="AC40" s="4" t="s">
        <v>58</v>
      </c>
      <c r="AD40" s="4" t="s">
        <v>58</v>
      </c>
      <c r="AE40" s="7" t="s">
        <v>2545</v>
      </c>
      <c r="AF40" s="4" t="s">
        <v>83</v>
      </c>
      <c r="AG40" s="4" t="s">
        <v>83</v>
      </c>
      <c r="AH40" s="4" t="s">
        <v>83</v>
      </c>
      <c r="AI40" s="4" t="s">
        <v>83</v>
      </c>
      <c r="AJ40" s="4" t="s">
        <v>2546</v>
      </c>
      <c r="AK40" s="4" t="s">
        <v>2547</v>
      </c>
      <c r="AL40" s="4">
        <v>20</v>
      </c>
      <c r="AM40" s="4" t="s">
        <v>2548</v>
      </c>
      <c r="AN40" s="4">
        <v>20</v>
      </c>
      <c r="AO40" s="4" t="s">
        <v>2549</v>
      </c>
      <c r="AP40" s="4">
        <v>1</v>
      </c>
      <c r="AQ40" s="4" t="s">
        <v>2550</v>
      </c>
      <c r="AR40" s="4">
        <v>20</v>
      </c>
      <c r="AS40" s="4" t="s">
        <v>2551</v>
      </c>
      <c r="AT40" s="4"/>
      <c r="AU40" s="4"/>
      <c r="AV40" s="4"/>
      <c r="AW40" s="4"/>
      <c r="AX40" s="4"/>
      <c r="AY40" s="4"/>
    </row>
    <row r="41" spans="1:51" ht="60.75" thickBot="1" x14ac:dyDescent="0.3">
      <c r="A41" s="5" t="s">
        <v>2819</v>
      </c>
      <c r="B41" s="4" t="s">
        <v>2318</v>
      </c>
      <c r="C41" s="4" t="s">
        <v>69</v>
      </c>
      <c r="D41" s="4" t="s">
        <v>1887</v>
      </c>
      <c r="E41" s="4" t="s">
        <v>43</v>
      </c>
      <c r="F41" s="4" t="s">
        <v>219</v>
      </c>
      <c r="G41" s="4" t="s">
        <v>72</v>
      </c>
      <c r="H41" s="4" t="s">
        <v>46</v>
      </c>
      <c r="I41" s="4" t="s">
        <v>47</v>
      </c>
      <c r="J41" s="4" t="s">
        <v>73</v>
      </c>
      <c r="K41" s="4" t="s">
        <v>94</v>
      </c>
      <c r="L41" s="4" t="s">
        <v>124</v>
      </c>
      <c r="M41" s="4" t="s">
        <v>51</v>
      </c>
      <c r="N41" s="7" t="s">
        <v>2319</v>
      </c>
      <c r="O41" s="7" t="s">
        <v>2320</v>
      </c>
      <c r="P41" s="7" t="s">
        <v>2321</v>
      </c>
      <c r="Q41" s="7" t="s">
        <v>2322</v>
      </c>
      <c r="R41" s="4" t="s">
        <v>56</v>
      </c>
      <c r="S41" s="4" t="s">
        <v>58</v>
      </c>
      <c r="T41" s="4" t="s">
        <v>56</v>
      </c>
      <c r="U41" s="4" t="s">
        <v>58</v>
      </c>
      <c r="V41" s="4" t="s">
        <v>100</v>
      </c>
      <c r="W41" s="4" t="s">
        <v>58</v>
      </c>
      <c r="X41" s="7" t="s">
        <v>2323</v>
      </c>
      <c r="Y41" s="4" t="s">
        <v>100</v>
      </c>
      <c r="Z41" s="4" t="s">
        <v>57</v>
      </c>
      <c r="AA41" s="4" t="s">
        <v>100</v>
      </c>
      <c r="AB41" s="4" t="s">
        <v>57</v>
      </c>
      <c r="AC41" s="4" t="s">
        <v>57</v>
      </c>
      <c r="AD41" s="4" t="s">
        <v>100</v>
      </c>
      <c r="AE41" s="7" t="s">
        <v>2324</v>
      </c>
      <c r="AF41" s="4" t="s">
        <v>61</v>
      </c>
      <c r="AG41" s="4" t="s">
        <v>83</v>
      </c>
      <c r="AH41" s="4" t="s">
        <v>82</v>
      </c>
      <c r="AI41" s="4" t="s">
        <v>82</v>
      </c>
      <c r="AJ41" s="4" t="s">
        <v>2325</v>
      </c>
      <c r="AK41" s="4" t="s">
        <v>2326</v>
      </c>
      <c r="AL41" s="4">
        <v>16</v>
      </c>
      <c r="AM41" s="4" t="s">
        <v>2327</v>
      </c>
      <c r="AN41" s="4">
        <v>15</v>
      </c>
      <c r="AO41" s="4" t="s">
        <v>2328</v>
      </c>
      <c r="AP41" s="4">
        <v>5</v>
      </c>
      <c r="AQ41" s="4" t="s">
        <v>2329</v>
      </c>
      <c r="AR41" s="4">
        <v>12</v>
      </c>
      <c r="AS41" s="4" t="s">
        <v>2330</v>
      </c>
      <c r="AT41" s="4"/>
      <c r="AU41" s="4"/>
      <c r="AV41" s="4"/>
      <c r="AW41" s="4"/>
      <c r="AX41" s="4"/>
      <c r="AY41" s="4"/>
    </row>
    <row r="42" spans="1:51" ht="120.75" thickBot="1" x14ac:dyDescent="0.3">
      <c r="A42" s="5" t="s">
        <v>2806</v>
      </c>
      <c r="B42" s="4" t="s">
        <v>289</v>
      </c>
      <c r="C42" s="4" t="s">
        <v>69</v>
      </c>
      <c r="D42" s="4" t="s">
        <v>1000</v>
      </c>
      <c r="E42" s="4" t="s">
        <v>43</v>
      </c>
      <c r="F42" s="4" t="s">
        <v>219</v>
      </c>
      <c r="G42" s="4" t="s">
        <v>72</v>
      </c>
      <c r="H42" s="4" t="s">
        <v>46</v>
      </c>
      <c r="I42" s="4" t="s">
        <v>47</v>
      </c>
      <c r="J42" s="4" t="s">
        <v>48</v>
      </c>
      <c r="K42" s="4" t="s">
        <v>74</v>
      </c>
      <c r="L42" s="4" t="s">
        <v>124</v>
      </c>
      <c r="M42" s="4" t="s">
        <v>51</v>
      </c>
      <c r="N42" s="7" t="s">
        <v>2161</v>
      </c>
      <c r="O42" s="7" t="s">
        <v>2162</v>
      </c>
      <c r="P42" s="7" t="s">
        <v>2163</v>
      </c>
      <c r="Q42" s="7" t="s">
        <v>2164</v>
      </c>
      <c r="R42" s="4" t="s">
        <v>56</v>
      </c>
      <c r="S42" s="4" t="s">
        <v>56</v>
      </c>
      <c r="T42" s="4" t="s">
        <v>58</v>
      </c>
      <c r="U42" s="4" t="s">
        <v>56</v>
      </c>
      <c r="V42" s="4" t="s">
        <v>58</v>
      </c>
      <c r="W42" s="4" t="s">
        <v>58</v>
      </c>
      <c r="X42" s="7" t="s">
        <v>2165</v>
      </c>
      <c r="Y42" s="4" t="s">
        <v>56</v>
      </c>
      <c r="Z42" s="4" t="s">
        <v>58</v>
      </c>
      <c r="AA42" s="4" t="s">
        <v>56</v>
      </c>
      <c r="AB42" s="4" t="s">
        <v>56</v>
      </c>
      <c r="AC42" s="4" t="s">
        <v>58</v>
      </c>
      <c r="AD42" s="4" t="s">
        <v>56</v>
      </c>
      <c r="AE42" s="7" t="s">
        <v>2166</v>
      </c>
      <c r="AF42" s="4" t="s">
        <v>82</v>
      </c>
      <c r="AG42" s="4" t="s">
        <v>83</v>
      </c>
      <c r="AH42" s="4" t="s">
        <v>83</v>
      </c>
      <c r="AI42" s="4" t="s">
        <v>82</v>
      </c>
      <c r="AJ42" s="4" t="s">
        <v>2167</v>
      </c>
      <c r="AK42" s="4" t="s">
        <v>301</v>
      </c>
      <c r="AL42" s="4">
        <v>15</v>
      </c>
      <c r="AM42" s="4" t="s">
        <v>2168</v>
      </c>
      <c r="AN42" s="4">
        <v>13</v>
      </c>
      <c r="AO42" s="4" t="s">
        <v>2169</v>
      </c>
      <c r="AP42" s="4">
        <v>4</v>
      </c>
      <c r="AQ42" s="4" t="s">
        <v>2170</v>
      </c>
      <c r="AR42" s="4">
        <v>15</v>
      </c>
      <c r="AS42" s="4" t="s">
        <v>2171</v>
      </c>
      <c r="AT42" s="4"/>
      <c r="AU42" s="4"/>
      <c r="AV42" s="4"/>
      <c r="AW42" s="4"/>
      <c r="AX42" s="4"/>
      <c r="AY42" s="4"/>
    </row>
    <row r="43" spans="1:51" ht="120.75" thickBot="1" x14ac:dyDescent="0.3">
      <c r="A43" s="5" t="s">
        <v>2840</v>
      </c>
      <c r="B43" s="4" t="s">
        <v>2516</v>
      </c>
      <c r="C43" s="4" t="s">
        <v>795</v>
      </c>
      <c r="D43" s="4" t="s">
        <v>2517</v>
      </c>
      <c r="E43" s="4" t="s">
        <v>43</v>
      </c>
      <c r="F43" s="4" t="s">
        <v>291</v>
      </c>
      <c r="G43" s="4" t="s">
        <v>72</v>
      </c>
      <c r="H43" s="4" t="s">
        <v>46</v>
      </c>
      <c r="I43" s="4" t="s">
        <v>47</v>
      </c>
      <c r="J43" s="4" t="s">
        <v>73</v>
      </c>
      <c r="K43" s="4" t="s">
        <v>74</v>
      </c>
      <c r="L43" s="4" t="s">
        <v>75</v>
      </c>
      <c r="M43" s="4" t="s">
        <v>180</v>
      </c>
      <c r="N43" s="7" t="s">
        <v>2518</v>
      </c>
      <c r="O43" s="7" t="s">
        <v>2519</v>
      </c>
      <c r="P43" s="7" t="s">
        <v>2520</v>
      </c>
      <c r="Q43" s="7" t="s">
        <v>2521</v>
      </c>
      <c r="R43" s="4" t="s">
        <v>58</v>
      </c>
      <c r="S43" s="4" t="s">
        <v>58</v>
      </c>
      <c r="T43" s="4" t="s">
        <v>58</v>
      </c>
      <c r="U43" s="4" t="s">
        <v>58</v>
      </c>
      <c r="V43" s="4" t="s">
        <v>58</v>
      </c>
      <c r="W43" s="4" t="s">
        <v>58</v>
      </c>
      <c r="X43" s="7" t="s">
        <v>2522</v>
      </c>
      <c r="Y43" s="4" t="s">
        <v>58</v>
      </c>
      <c r="Z43" s="4" t="s">
        <v>58</v>
      </c>
      <c r="AA43" s="4" t="s">
        <v>58</v>
      </c>
      <c r="AB43" s="4" t="s">
        <v>58</v>
      </c>
      <c r="AC43" s="4" t="s">
        <v>58</v>
      </c>
      <c r="AD43" s="4" t="s">
        <v>58</v>
      </c>
      <c r="AE43" s="7" t="s">
        <v>2523</v>
      </c>
      <c r="AF43" s="4" t="s">
        <v>83</v>
      </c>
      <c r="AG43" s="4" t="s">
        <v>83</v>
      </c>
      <c r="AH43" s="4" t="s">
        <v>83</v>
      </c>
      <c r="AI43" s="4" t="s">
        <v>83</v>
      </c>
      <c r="AJ43" s="4" t="s">
        <v>2524</v>
      </c>
      <c r="AK43" s="4" t="s">
        <v>2525</v>
      </c>
      <c r="AL43" s="4">
        <v>15</v>
      </c>
      <c r="AM43" s="4" t="s">
        <v>2526</v>
      </c>
      <c r="AN43" s="4">
        <v>10</v>
      </c>
      <c r="AO43" s="4" t="s">
        <v>2527</v>
      </c>
      <c r="AP43" s="4">
        <v>10</v>
      </c>
      <c r="AQ43" s="4" t="s">
        <v>2528</v>
      </c>
      <c r="AR43" s="4">
        <v>20</v>
      </c>
      <c r="AS43" s="4" t="s">
        <v>2529</v>
      </c>
      <c r="AT43" s="4"/>
      <c r="AU43" s="4"/>
      <c r="AV43" s="4"/>
      <c r="AW43" s="4"/>
      <c r="AX43" s="4"/>
      <c r="AY43" s="4"/>
    </row>
    <row r="44" spans="1:51" ht="75.75" thickBot="1" x14ac:dyDescent="0.3">
      <c r="A44" s="5" t="s">
        <v>2800</v>
      </c>
      <c r="B44" s="4" t="s">
        <v>2086</v>
      </c>
      <c r="C44" s="4" t="s">
        <v>69</v>
      </c>
      <c r="D44" s="4" t="s">
        <v>1679</v>
      </c>
      <c r="E44" s="4" t="s">
        <v>93</v>
      </c>
      <c r="F44" s="4" t="s">
        <v>291</v>
      </c>
      <c r="G44" s="4" t="s">
        <v>72</v>
      </c>
      <c r="H44" s="4" t="s">
        <v>46</v>
      </c>
      <c r="I44" s="4" t="s">
        <v>47</v>
      </c>
      <c r="J44" s="4" t="s">
        <v>292</v>
      </c>
      <c r="K44" s="4" t="s">
        <v>49</v>
      </c>
      <c r="L44" s="4" t="s">
        <v>50</v>
      </c>
      <c r="M44" s="4" t="s">
        <v>498</v>
      </c>
      <c r="N44" s="7" t="s">
        <v>2087</v>
      </c>
      <c r="O44" s="7" t="s">
        <v>2088</v>
      </c>
      <c r="P44" s="7" t="s">
        <v>2089</v>
      </c>
      <c r="Q44" s="7" t="s">
        <v>2090</v>
      </c>
      <c r="R44" s="4" t="s">
        <v>56</v>
      </c>
      <c r="S44" s="4" t="s">
        <v>58</v>
      </c>
      <c r="T44" s="4" t="s">
        <v>58</v>
      </c>
      <c r="U44" s="4" t="s">
        <v>56</v>
      </c>
      <c r="V44" s="4" t="s">
        <v>56</v>
      </c>
      <c r="W44" s="4" t="s">
        <v>58</v>
      </c>
      <c r="X44" s="7" t="s">
        <v>2091</v>
      </c>
      <c r="Y44" s="4" t="s">
        <v>56</v>
      </c>
      <c r="Z44" s="4" t="s">
        <v>58</v>
      </c>
      <c r="AA44" s="4" t="s">
        <v>58</v>
      </c>
      <c r="AB44" s="4" t="s">
        <v>58</v>
      </c>
      <c r="AC44" s="4" t="s">
        <v>56</v>
      </c>
      <c r="AD44" s="4" t="s">
        <v>56</v>
      </c>
      <c r="AE44" s="7" t="s">
        <v>2092</v>
      </c>
      <c r="AF44" s="4" t="s">
        <v>83</v>
      </c>
      <c r="AG44" s="4" t="s">
        <v>82</v>
      </c>
      <c r="AH44" s="4" t="s">
        <v>83</v>
      </c>
      <c r="AI44" s="4" t="s">
        <v>83</v>
      </c>
      <c r="AJ44" s="4" t="s">
        <v>2093</v>
      </c>
      <c r="AK44" s="4" t="s">
        <v>2094</v>
      </c>
      <c r="AL44" s="4">
        <v>10</v>
      </c>
      <c r="AM44" s="4" t="s">
        <v>2095</v>
      </c>
      <c r="AN44" s="4">
        <v>15</v>
      </c>
      <c r="AO44" s="4" t="s">
        <v>2096</v>
      </c>
      <c r="AP44" s="4">
        <v>1</v>
      </c>
      <c r="AQ44" s="4" t="s">
        <v>2097</v>
      </c>
      <c r="AR44" s="4">
        <v>10</v>
      </c>
      <c r="AS44" s="4" t="s">
        <v>2098</v>
      </c>
      <c r="AT44" s="4"/>
      <c r="AU44" s="4"/>
      <c r="AV44" s="4"/>
      <c r="AW44" s="4"/>
      <c r="AX44" s="4"/>
      <c r="AY44" s="4"/>
    </row>
    <row r="45" spans="1:51" ht="75.75" thickBot="1" x14ac:dyDescent="0.3">
      <c r="A45" s="5" t="s">
        <v>2798</v>
      </c>
      <c r="B45" s="4" t="s">
        <v>2060</v>
      </c>
      <c r="C45" s="4" t="s">
        <v>69</v>
      </c>
      <c r="D45" s="4" t="s">
        <v>2061</v>
      </c>
      <c r="E45" s="4" t="s">
        <v>43</v>
      </c>
      <c r="F45" s="4" t="s">
        <v>219</v>
      </c>
      <c r="G45" s="4" t="s">
        <v>72</v>
      </c>
      <c r="H45" s="4" t="s">
        <v>46</v>
      </c>
      <c r="I45" s="4" t="s">
        <v>375</v>
      </c>
      <c r="J45" s="4" t="s">
        <v>292</v>
      </c>
      <c r="K45" s="4" t="s">
        <v>204</v>
      </c>
      <c r="L45" s="4" t="s">
        <v>50</v>
      </c>
      <c r="M45" s="4" t="s">
        <v>180</v>
      </c>
      <c r="N45" s="7" t="s">
        <v>2062</v>
      </c>
      <c r="O45" s="7" t="s">
        <v>2063</v>
      </c>
      <c r="P45" s="7" t="s">
        <v>2064</v>
      </c>
      <c r="Q45" s="7" t="s">
        <v>2065</v>
      </c>
      <c r="R45" s="4" t="s">
        <v>56</v>
      </c>
      <c r="S45" s="4" t="s">
        <v>56</v>
      </c>
      <c r="T45" s="4" t="s">
        <v>57</v>
      </c>
      <c r="U45" s="4" t="s">
        <v>58</v>
      </c>
      <c r="V45" s="4" t="s">
        <v>57</v>
      </c>
      <c r="W45" s="4" t="s">
        <v>56</v>
      </c>
      <c r="X45" s="7" t="s">
        <v>2066</v>
      </c>
      <c r="Y45" s="4" t="s">
        <v>56</v>
      </c>
      <c r="Z45" s="4" t="s">
        <v>58</v>
      </c>
      <c r="AA45" s="4" t="s">
        <v>56</v>
      </c>
      <c r="AB45" s="4" t="s">
        <v>58</v>
      </c>
      <c r="AC45" s="4" t="s">
        <v>57</v>
      </c>
      <c r="AD45" s="4" t="s">
        <v>56</v>
      </c>
      <c r="AE45" s="7" t="s">
        <v>2067</v>
      </c>
      <c r="AF45" s="4" t="s">
        <v>82</v>
      </c>
      <c r="AG45" s="4" t="s">
        <v>83</v>
      </c>
      <c r="AH45" s="4" t="s">
        <v>83</v>
      </c>
      <c r="AI45" s="4" t="s">
        <v>82</v>
      </c>
      <c r="AJ45" s="4" t="s">
        <v>2068</v>
      </c>
      <c r="AK45" s="4" t="s">
        <v>2069</v>
      </c>
      <c r="AL45" s="4">
        <v>5</v>
      </c>
      <c r="AM45" s="4" t="s">
        <v>2070</v>
      </c>
      <c r="AN45" s="4">
        <v>6</v>
      </c>
      <c r="AO45" s="4" t="s">
        <v>2071</v>
      </c>
      <c r="AP45" s="4">
        <v>1</v>
      </c>
      <c r="AQ45" s="4" t="s">
        <v>2072</v>
      </c>
      <c r="AR45" s="4">
        <v>10</v>
      </c>
      <c r="AS45" s="4" t="s">
        <v>2073</v>
      </c>
      <c r="AT45" s="4"/>
      <c r="AU45" s="4"/>
      <c r="AV45" s="4"/>
      <c r="AW45" s="4"/>
      <c r="AX45" s="4"/>
      <c r="AY45" s="4"/>
    </row>
    <row r="46" spans="1:51" ht="375.75" thickBot="1" x14ac:dyDescent="0.3">
      <c r="A46" s="5" t="s">
        <v>2847</v>
      </c>
      <c r="B46" s="4" t="s">
        <v>2565</v>
      </c>
      <c r="C46" s="4" t="s">
        <v>69</v>
      </c>
      <c r="D46" s="4" t="s">
        <v>2566</v>
      </c>
      <c r="E46" s="4" t="s">
        <v>93</v>
      </c>
      <c r="F46" s="4" t="s">
        <v>291</v>
      </c>
      <c r="G46" s="4" t="s">
        <v>72</v>
      </c>
      <c r="H46" s="4" t="s">
        <v>46</v>
      </c>
      <c r="I46" s="4" t="s">
        <v>46</v>
      </c>
      <c r="J46" s="4" t="s">
        <v>73</v>
      </c>
      <c r="K46" s="4" t="s">
        <v>49</v>
      </c>
      <c r="L46" s="4" t="s">
        <v>124</v>
      </c>
      <c r="M46" s="4" t="s">
        <v>498</v>
      </c>
      <c r="N46" s="7" t="s">
        <v>2567</v>
      </c>
      <c r="O46" s="7" t="s">
        <v>2568</v>
      </c>
      <c r="P46" s="7" t="s">
        <v>2569</v>
      </c>
      <c r="Q46" s="7" t="s">
        <v>2570</v>
      </c>
      <c r="R46" s="4" t="s">
        <v>56</v>
      </c>
      <c r="S46" s="4" t="s">
        <v>58</v>
      </c>
      <c r="T46" s="4" t="s">
        <v>56</v>
      </c>
      <c r="U46" s="4" t="s">
        <v>58</v>
      </c>
      <c r="V46" s="4" t="s">
        <v>57</v>
      </c>
      <c r="W46" s="4" t="s">
        <v>58</v>
      </c>
      <c r="X46" s="7" t="s">
        <v>102</v>
      </c>
      <c r="Y46" s="4" t="s">
        <v>56</v>
      </c>
      <c r="Z46" s="4" t="s">
        <v>58</v>
      </c>
      <c r="AA46" s="4" t="s">
        <v>56</v>
      </c>
      <c r="AB46" s="4" t="s">
        <v>58</v>
      </c>
      <c r="AC46" s="4" t="s">
        <v>57</v>
      </c>
      <c r="AD46" s="4" t="s">
        <v>58</v>
      </c>
      <c r="AE46" s="7" t="s">
        <v>2571</v>
      </c>
      <c r="AF46" s="4" t="s">
        <v>57</v>
      </c>
      <c r="AG46" s="4" t="s">
        <v>82</v>
      </c>
      <c r="AH46" s="4" t="s">
        <v>61</v>
      </c>
      <c r="AI46" s="4" t="s">
        <v>83</v>
      </c>
      <c r="AJ46" s="4" t="s">
        <v>2572</v>
      </c>
      <c r="AK46" s="4" t="s">
        <v>2573</v>
      </c>
      <c r="AL46" s="4">
        <v>15</v>
      </c>
      <c r="AM46" s="4" t="s">
        <v>2574</v>
      </c>
      <c r="AN46" s="4">
        <v>18</v>
      </c>
      <c r="AO46" s="4" t="s">
        <v>2575</v>
      </c>
      <c r="AP46" s="4">
        <v>12</v>
      </c>
      <c r="AQ46" s="4" t="s">
        <v>2576</v>
      </c>
      <c r="AR46" s="4">
        <v>18</v>
      </c>
      <c r="AS46" s="4" t="s">
        <v>2577</v>
      </c>
      <c r="AT46" s="4"/>
      <c r="AU46" s="4"/>
      <c r="AV46" s="4"/>
      <c r="AW46" s="4"/>
      <c r="AX46" s="4"/>
      <c r="AY46" s="4"/>
    </row>
    <row r="47" spans="1:51" ht="255.75" thickBot="1" x14ac:dyDescent="0.3">
      <c r="A47" s="5" t="s">
        <v>2814</v>
      </c>
      <c r="B47" s="4" t="s">
        <v>2265</v>
      </c>
      <c r="C47" s="4" t="s">
        <v>69</v>
      </c>
      <c r="D47" s="4" t="s">
        <v>2266</v>
      </c>
      <c r="E47" s="4" t="s">
        <v>43</v>
      </c>
      <c r="F47" s="4" t="s">
        <v>44</v>
      </c>
      <c r="G47" s="4" t="s">
        <v>72</v>
      </c>
      <c r="H47" s="4" t="s">
        <v>47</v>
      </c>
      <c r="I47" s="4" t="s">
        <v>375</v>
      </c>
      <c r="J47" s="4" t="s">
        <v>73</v>
      </c>
      <c r="K47" s="4" t="s">
        <v>49</v>
      </c>
      <c r="L47" s="4" t="s">
        <v>75</v>
      </c>
      <c r="M47" s="4" t="s">
        <v>51</v>
      </c>
      <c r="N47" s="7" t="s">
        <v>2267</v>
      </c>
      <c r="O47" s="7" t="s">
        <v>2268</v>
      </c>
      <c r="P47" s="7" t="s">
        <v>2269</v>
      </c>
      <c r="Q47" s="7" t="s">
        <v>2270</v>
      </c>
      <c r="R47" s="4" t="s">
        <v>100</v>
      </c>
      <c r="S47" s="4" t="s">
        <v>56</v>
      </c>
      <c r="T47" s="4" t="s">
        <v>57</v>
      </c>
      <c r="U47" s="4" t="s">
        <v>57</v>
      </c>
      <c r="V47" s="4" t="s">
        <v>57</v>
      </c>
      <c r="W47" s="4" t="s">
        <v>101</v>
      </c>
      <c r="X47" s="7" t="s">
        <v>102</v>
      </c>
      <c r="Y47" s="4" t="s">
        <v>100</v>
      </c>
      <c r="Z47" s="4" t="s">
        <v>57</v>
      </c>
      <c r="AA47" s="4" t="s">
        <v>100</v>
      </c>
      <c r="AB47" s="4" t="s">
        <v>57</v>
      </c>
      <c r="AC47" s="4" t="s">
        <v>57</v>
      </c>
      <c r="AD47" s="4" t="s">
        <v>101</v>
      </c>
      <c r="AE47" s="7" t="s">
        <v>2271</v>
      </c>
      <c r="AF47" s="4" t="s">
        <v>606</v>
      </c>
      <c r="AG47" s="4" t="s">
        <v>605</v>
      </c>
      <c r="AH47" s="4" t="s">
        <v>605</v>
      </c>
      <c r="AI47" s="4" t="s">
        <v>605</v>
      </c>
      <c r="AJ47" s="4" t="s">
        <v>2272</v>
      </c>
      <c r="AK47" s="4" t="s">
        <v>2273</v>
      </c>
      <c r="AL47" s="4">
        <v>18</v>
      </c>
      <c r="AM47" s="4" t="s">
        <v>2274</v>
      </c>
      <c r="AN47" s="4">
        <v>20</v>
      </c>
      <c r="AO47" s="4" t="s">
        <v>2275</v>
      </c>
      <c r="AP47" s="4">
        <v>10</v>
      </c>
      <c r="AQ47" s="4" t="s">
        <v>304</v>
      </c>
      <c r="AR47" s="4">
        <v>17</v>
      </c>
      <c r="AS47" s="4" t="s">
        <v>304</v>
      </c>
      <c r="AT47" s="4"/>
      <c r="AU47" s="4"/>
      <c r="AV47" s="4"/>
      <c r="AW47" s="4"/>
      <c r="AX47" s="4"/>
      <c r="AY47" s="4"/>
    </row>
    <row r="48" spans="1:51" ht="120.75" thickBot="1" x14ac:dyDescent="0.3">
      <c r="A48" s="5" t="s">
        <v>2815</v>
      </c>
      <c r="B48" s="4" t="s">
        <v>68</v>
      </c>
      <c r="C48" s="4" t="s">
        <v>69</v>
      </c>
      <c r="D48" s="4" t="s">
        <v>2276</v>
      </c>
      <c r="E48" s="4" t="s">
        <v>43</v>
      </c>
      <c r="F48" s="4" t="s">
        <v>71</v>
      </c>
      <c r="G48" s="4" t="s">
        <v>72</v>
      </c>
      <c r="H48" s="4" t="s">
        <v>46</v>
      </c>
      <c r="I48" s="4" t="s">
        <v>46</v>
      </c>
      <c r="J48" s="4" t="s">
        <v>73</v>
      </c>
      <c r="K48" s="4" t="s">
        <v>74</v>
      </c>
      <c r="L48" s="4" t="s">
        <v>75</v>
      </c>
      <c r="M48" s="4" t="s">
        <v>51</v>
      </c>
      <c r="N48" s="7" t="s">
        <v>2277</v>
      </c>
      <c r="O48" s="7" t="s">
        <v>2278</v>
      </c>
      <c r="P48" s="7" t="s">
        <v>1704</v>
      </c>
      <c r="Q48" s="7" t="s">
        <v>2279</v>
      </c>
      <c r="R48" s="4" t="s">
        <v>56</v>
      </c>
      <c r="S48" s="4" t="s">
        <v>58</v>
      </c>
      <c r="T48" s="4" t="s">
        <v>56</v>
      </c>
      <c r="U48" s="4" t="s">
        <v>58</v>
      </c>
      <c r="V48" s="4" t="s">
        <v>58</v>
      </c>
      <c r="W48" s="4" t="s">
        <v>58</v>
      </c>
      <c r="X48" s="7" t="s">
        <v>1176</v>
      </c>
      <c r="Y48" s="4" t="s">
        <v>56</v>
      </c>
      <c r="Z48" s="4" t="s">
        <v>58</v>
      </c>
      <c r="AA48" s="4" t="s">
        <v>56</v>
      </c>
      <c r="AB48" s="4" t="s">
        <v>58</v>
      </c>
      <c r="AC48" s="4" t="s">
        <v>56</v>
      </c>
      <c r="AD48" s="4" t="s">
        <v>58</v>
      </c>
      <c r="AE48" s="7" t="s">
        <v>757</v>
      </c>
      <c r="AF48" s="4" t="s">
        <v>61</v>
      </c>
      <c r="AG48" s="4" t="s">
        <v>82</v>
      </c>
      <c r="AH48" s="4" t="s">
        <v>82</v>
      </c>
      <c r="AI48" s="4" t="s">
        <v>82</v>
      </c>
      <c r="AJ48" s="4" t="s">
        <v>2280</v>
      </c>
      <c r="AK48" s="4" t="s">
        <v>2281</v>
      </c>
      <c r="AL48" s="4">
        <v>15</v>
      </c>
      <c r="AM48" s="4" t="s">
        <v>301</v>
      </c>
      <c r="AN48" s="4">
        <v>20</v>
      </c>
      <c r="AO48" s="4" t="s">
        <v>64</v>
      </c>
      <c r="AP48" s="4">
        <v>10</v>
      </c>
      <c r="AQ48" s="4" t="s">
        <v>301</v>
      </c>
      <c r="AR48" s="4">
        <v>20</v>
      </c>
      <c r="AS48" s="4" t="s">
        <v>64</v>
      </c>
      <c r="AT48" s="4"/>
      <c r="AU48" s="4"/>
      <c r="AV48" s="4"/>
      <c r="AW48" s="4"/>
      <c r="AX48" s="4"/>
      <c r="AY48" s="4"/>
    </row>
    <row r="49" spans="1:51" ht="75.75" thickBot="1" x14ac:dyDescent="0.3">
      <c r="A49" s="5" t="s">
        <v>2809</v>
      </c>
      <c r="B49" s="4" t="s">
        <v>320</v>
      </c>
      <c r="C49" s="4" t="s">
        <v>69</v>
      </c>
      <c r="D49" s="4" t="s">
        <v>321</v>
      </c>
      <c r="E49" s="4" t="s">
        <v>93</v>
      </c>
      <c r="F49" s="4" t="s">
        <v>44</v>
      </c>
      <c r="G49" s="4" t="s">
        <v>72</v>
      </c>
      <c r="H49" s="4" t="s">
        <v>46</v>
      </c>
      <c r="I49" s="4" t="s">
        <v>46</v>
      </c>
      <c r="J49" s="4" t="s">
        <v>73</v>
      </c>
      <c r="K49" s="4" t="s">
        <v>49</v>
      </c>
      <c r="L49" s="4" t="s">
        <v>75</v>
      </c>
      <c r="M49" s="4" t="s">
        <v>51</v>
      </c>
      <c r="N49" s="7" t="s">
        <v>2198</v>
      </c>
      <c r="O49" s="7" t="s">
        <v>2199</v>
      </c>
      <c r="P49" s="7" t="s">
        <v>2200</v>
      </c>
      <c r="Q49" s="7" t="s">
        <v>2201</v>
      </c>
      <c r="R49" s="4" t="s">
        <v>56</v>
      </c>
      <c r="S49" s="4" t="s">
        <v>58</v>
      </c>
      <c r="T49" s="4" t="s">
        <v>56</v>
      </c>
      <c r="U49" s="4" t="s">
        <v>56</v>
      </c>
      <c r="V49" s="4" t="s">
        <v>56</v>
      </c>
      <c r="W49" s="4" t="s">
        <v>58</v>
      </c>
      <c r="X49" s="7" t="s">
        <v>2202</v>
      </c>
      <c r="Y49" s="4" t="s">
        <v>56</v>
      </c>
      <c r="Z49" s="4" t="s">
        <v>58</v>
      </c>
      <c r="AA49" s="4" t="s">
        <v>56</v>
      </c>
      <c r="AB49" s="4" t="s">
        <v>58</v>
      </c>
      <c r="AC49" s="4" t="s">
        <v>58</v>
      </c>
      <c r="AD49" s="4" t="s">
        <v>56</v>
      </c>
      <c r="AE49" s="7" t="s">
        <v>2203</v>
      </c>
      <c r="AF49" s="4" t="s">
        <v>82</v>
      </c>
      <c r="AG49" s="4" t="s">
        <v>83</v>
      </c>
      <c r="AH49" s="4" t="s">
        <v>82</v>
      </c>
      <c r="AI49" s="4" t="s">
        <v>82</v>
      </c>
      <c r="AJ49" s="4" t="s">
        <v>2204</v>
      </c>
      <c r="AK49" s="4" t="s">
        <v>2205</v>
      </c>
      <c r="AL49" s="4">
        <v>14</v>
      </c>
      <c r="AM49" s="4" t="s">
        <v>2206</v>
      </c>
      <c r="AN49" s="4">
        <v>10</v>
      </c>
      <c r="AO49" s="4" t="s">
        <v>2207</v>
      </c>
      <c r="AP49" s="4">
        <v>5</v>
      </c>
      <c r="AQ49" s="4" t="s">
        <v>2208</v>
      </c>
      <c r="AR49" s="4">
        <v>18</v>
      </c>
      <c r="AS49" s="4" t="s">
        <v>2209</v>
      </c>
      <c r="AT49" s="4"/>
      <c r="AU49" s="4"/>
      <c r="AV49" s="4"/>
      <c r="AW49" s="4"/>
      <c r="AX49" s="4"/>
      <c r="AY49" s="4"/>
    </row>
    <row r="50" spans="1:51" ht="105.75" thickBot="1" x14ac:dyDescent="0.3">
      <c r="A50" s="5" t="s">
        <v>2830</v>
      </c>
      <c r="B50" s="4" t="s">
        <v>2432</v>
      </c>
      <c r="C50" s="4" t="s">
        <v>69</v>
      </c>
      <c r="D50" s="4" t="s">
        <v>2433</v>
      </c>
      <c r="E50" s="4" t="s">
        <v>93</v>
      </c>
      <c r="F50" s="4" t="s">
        <v>528</v>
      </c>
      <c r="G50" s="4" t="s">
        <v>72</v>
      </c>
      <c r="H50" s="4" t="s">
        <v>46</v>
      </c>
      <c r="I50" s="4" t="s">
        <v>165</v>
      </c>
      <c r="J50" s="4" t="s">
        <v>261</v>
      </c>
      <c r="K50" s="4" t="s">
        <v>85</v>
      </c>
      <c r="L50" s="4" t="s">
        <v>50</v>
      </c>
      <c r="M50" s="4" t="s">
        <v>95</v>
      </c>
      <c r="N50" s="7" t="s">
        <v>2434</v>
      </c>
      <c r="O50" s="7" t="s">
        <v>2435</v>
      </c>
      <c r="P50" s="7" t="s">
        <v>2436</v>
      </c>
      <c r="Q50" s="7" t="s">
        <v>2437</v>
      </c>
      <c r="R50" s="4" t="s">
        <v>56</v>
      </c>
      <c r="S50" s="4" t="s">
        <v>58</v>
      </c>
      <c r="T50" s="4" t="s">
        <v>56</v>
      </c>
      <c r="U50" s="4" t="s">
        <v>58</v>
      </c>
      <c r="V50" s="4" t="s">
        <v>57</v>
      </c>
      <c r="W50" s="4" t="s">
        <v>56</v>
      </c>
      <c r="X50" s="7" t="s">
        <v>2438</v>
      </c>
      <c r="Y50" s="4" t="s">
        <v>56</v>
      </c>
      <c r="Z50" s="4" t="s">
        <v>56</v>
      </c>
      <c r="AA50" s="4" t="s">
        <v>56</v>
      </c>
      <c r="AB50" s="4" t="s">
        <v>56</v>
      </c>
      <c r="AC50" s="4" t="s">
        <v>56</v>
      </c>
      <c r="AD50" s="4" t="s">
        <v>58</v>
      </c>
      <c r="AE50" s="7" t="s">
        <v>2439</v>
      </c>
      <c r="AF50" s="4" t="s">
        <v>82</v>
      </c>
      <c r="AG50" s="4" t="s">
        <v>82</v>
      </c>
      <c r="AH50" s="4" t="s">
        <v>83</v>
      </c>
      <c r="AI50" s="4" t="s">
        <v>82</v>
      </c>
      <c r="AJ50" s="4" t="s">
        <v>2440</v>
      </c>
      <c r="AK50" s="4" t="s">
        <v>2441</v>
      </c>
      <c r="AL50" s="4">
        <v>2</v>
      </c>
      <c r="AM50" s="4" t="s">
        <v>2442</v>
      </c>
      <c r="AN50" s="4">
        <v>3</v>
      </c>
      <c r="AO50" s="4" t="s">
        <v>2443</v>
      </c>
      <c r="AP50" s="4">
        <v>4</v>
      </c>
      <c r="AQ50" s="4" t="s">
        <v>2444</v>
      </c>
      <c r="AR50" s="4">
        <v>7</v>
      </c>
      <c r="AS50" s="4" t="s">
        <v>2445</v>
      </c>
      <c r="AT50" s="4"/>
      <c r="AU50" s="4"/>
      <c r="AV50" s="4"/>
      <c r="AW50" s="4"/>
      <c r="AX50" s="4"/>
      <c r="AY50" s="4"/>
    </row>
    <row r="51" spans="1:51" ht="15.75" thickBot="1" x14ac:dyDescent="0.3">
      <c r="B51" s="4"/>
      <c r="C51" s="4"/>
      <c r="D51" s="4"/>
      <c r="E51" s="4"/>
      <c r="F51" s="4"/>
      <c r="G51" s="4"/>
      <c r="H51" s="4"/>
      <c r="I51" s="4"/>
      <c r="J51" s="4"/>
      <c r="K51" s="4"/>
      <c r="L51" s="4"/>
      <c r="M51" s="4"/>
      <c r="N51" s="7"/>
      <c r="O51" s="7"/>
      <c r="P51" s="7"/>
      <c r="Q51" s="7"/>
      <c r="R51" s="4"/>
      <c r="S51" s="4"/>
      <c r="T51" s="4"/>
      <c r="U51" s="4"/>
      <c r="V51" s="4"/>
      <c r="W51" s="4"/>
      <c r="X51" s="7"/>
      <c r="Y51" s="4"/>
      <c r="Z51" s="4"/>
      <c r="AA51" s="4"/>
      <c r="AB51" s="4"/>
      <c r="AC51" s="4"/>
      <c r="AD51" s="4"/>
      <c r="AE51" s="7"/>
      <c r="AF51" s="4"/>
      <c r="AG51" s="4"/>
      <c r="AH51" s="4"/>
      <c r="AI51" s="4"/>
      <c r="AJ51" s="4"/>
      <c r="AK51" s="4"/>
      <c r="AL51" s="4"/>
      <c r="AM51" s="4"/>
      <c r="AN51" s="4"/>
      <c r="AO51" s="4"/>
      <c r="AP51" s="4"/>
      <c r="AQ51" s="4"/>
      <c r="AR51" s="4"/>
      <c r="AS51" s="4"/>
      <c r="AT51" s="4"/>
      <c r="AU51" s="4"/>
      <c r="AV51" s="4"/>
      <c r="AW51" s="4"/>
      <c r="AX51" s="4"/>
      <c r="AY51" s="4"/>
    </row>
    <row r="52" spans="1:51" ht="15.75" thickBot="1" x14ac:dyDescent="0.3">
      <c r="B52" s="4"/>
      <c r="C52" s="4"/>
      <c r="D52" s="4"/>
      <c r="E52" s="4"/>
      <c r="F52" s="4"/>
      <c r="G52" s="4"/>
      <c r="H52" s="4"/>
      <c r="I52" s="4"/>
      <c r="J52" s="4"/>
      <c r="K52" s="4"/>
      <c r="L52" s="4"/>
      <c r="M52" s="4"/>
      <c r="N52" s="7"/>
      <c r="O52" s="7"/>
      <c r="P52" s="7"/>
      <c r="Q52" s="7"/>
      <c r="R52" s="4"/>
      <c r="S52" s="4"/>
      <c r="T52" s="4"/>
      <c r="U52" s="4"/>
      <c r="V52" s="4"/>
      <c r="W52" s="4"/>
      <c r="X52" s="7"/>
      <c r="Y52" s="4"/>
      <c r="Z52" s="4"/>
      <c r="AA52" s="4"/>
      <c r="AB52" s="4"/>
      <c r="AC52" s="4"/>
      <c r="AD52" s="4"/>
      <c r="AE52" s="7"/>
      <c r="AF52" s="4"/>
      <c r="AG52" s="4"/>
      <c r="AH52" s="4"/>
      <c r="AI52" s="4"/>
      <c r="AJ52" s="4"/>
      <c r="AK52" s="4"/>
      <c r="AL52" s="4"/>
      <c r="AM52" s="4"/>
      <c r="AN52" s="4"/>
      <c r="AO52" s="4"/>
      <c r="AP52" s="4"/>
      <c r="AQ52" s="4"/>
      <c r="AR52" s="4"/>
      <c r="AS52" s="4"/>
      <c r="AT52" s="4"/>
      <c r="AU52" s="4"/>
      <c r="AV52" s="4"/>
      <c r="AW52" s="4"/>
      <c r="AX52" s="4"/>
      <c r="AY52" s="4"/>
    </row>
    <row r="53" spans="1:51" ht="15.75" thickBot="1" x14ac:dyDescent="0.3">
      <c r="B53" s="4"/>
      <c r="C53" s="4"/>
      <c r="D53" s="4"/>
      <c r="E53" s="4"/>
      <c r="F53" s="4"/>
      <c r="G53" s="4"/>
      <c r="H53" s="4"/>
      <c r="I53" s="4"/>
      <c r="J53" s="4"/>
      <c r="K53" s="4"/>
      <c r="L53" s="4"/>
      <c r="M53" s="4"/>
      <c r="N53" s="7"/>
      <c r="O53" s="7"/>
      <c r="P53" s="7"/>
      <c r="Q53" s="7"/>
      <c r="R53" s="4"/>
      <c r="S53" s="4"/>
      <c r="T53" s="4"/>
      <c r="U53" s="4"/>
      <c r="V53" s="4"/>
      <c r="W53" s="4"/>
      <c r="X53" s="7"/>
      <c r="Y53" s="4"/>
      <c r="Z53" s="4"/>
      <c r="AA53" s="4"/>
      <c r="AB53" s="4"/>
      <c r="AC53" s="4"/>
      <c r="AD53" s="4"/>
      <c r="AE53" s="7"/>
      <c r="AF53" s="4"/>
      <c r="AG53" s="4"/>
      <c r="AH53" s="4"/>
      <c r="AI53" s="4"/>
      <c r="AJ53" s="4"/>
      <c r="AK53" s="4"/>
      <c r="AL53" s="4"/>
      <c r="AM53" s="4"/>
      <c r="AN53" s="4"/>
      <c r="AO53" s="4"/>
      <c r="AP53" s="4"/>
      <c r="AQ53" s="4"/>
      <c r="AR53" s="4"/>
      <c r="AS53" s="4"/>
      <c r="AT53" s="4"/>
      <c r="AU53" s="4"/>
      <c r="AV53" s="4"/>
      <c r="AW53" s="4"/>
      <c r="AX53" s="4"/>
      <c r="AY53" s="4"/>
    </row>
    <row r="54" spans="1:51" ht="15.75" thickBot="1" x14ac:dyDescent="0.3">
      <c r="B54" s="4"/>
      <c r="C54" s="4"/>
      <c r="D54" s="4"/>
      <c r="E54" s="4"/>
      <c r="F54" s="4"/>
      <c r="G54" s="4"/>
      <c r="H54" s="4"/>
      <c r="I54" s="4"/>
      <c r="J54" s="4"/>
      <c r="K54" s="4"/>
      <c r="L54" s="4"/>
      <c r="M54" s="4"/>
      <c r="N54" s="7"/>
      <c r="O54" s="7"/>
      <c r="P54" s="7"/>
      <c r="Q54" s="7"/>
      <c r="R54" s="4"/>
      <c r="S54" s="4"/>
      <c r="T54" s="4"/>
      <c r="U54" s="4"/>
      <c r="V54" s="4"/>
      <c r="W54" s="4"/>
      <c r="X54" s="7"/>
      <c r="Y54" s="4"/>
      <c r="Z54" s="4"/>
      <c r="AA54" s="4"/>
      <c r="AB54" s="4"/>
      <c r="AC54" s="4"/>
      <c r="AD54" s="4"/>
      <c r="AE54" s="7"/>
      <c r="AF54" s="4"/>
      <c r="AG54" s="4"/>
      <c r="AH54" s="4"/>
      <c r="AI54" s="4"/>
      <c r="AJ54" s="4"/>
      <c r="AK54" s="4"/>
      <c r="AL54" s="4"/>
      <c r="AM54" s="4"/>
      <c r="AN54" s="4"/>
      <c r="AO54" s="4"/>
      <c r="AP54" s="4"/>
      <c r="AQ54" s="4"/>
      <c r="AR54" s="4"/>
      <c r="AS54" s="4"/>
      <c r="AT54" s="4"/>
      <c r="AU54" s="4"/>
      <c r="AV54" s="4"/>
      <c r="AW54" s="4"/>
      <c r="AX54" s="4"/>
      <c r="AY54" s="4"/>
    </row>
    <row r="55" spans="1:51" ht="15.75" thickBot="1" x14ac:dyDescent="0.3">
      <c r="B55" s="4"/>
      <c r="C55" s="4"/>
      <c r="D55" s="4"/>
      <c r="E55" s="4"/>
      <c r="F55" s="4"/>
      <c r="G55" s="4"/>
      <c r="H55" s="4"/>
      <c r="I55" s="4"/>
      <c r="J55" s="4"/>
      <c r="K55" s="4"/>
      <c r="L55" s="4"/>
      <c r="M55" s="4"/>
      <c r="N55" s="7"/>
      <c r="O55" s="7"/>
      <c r="P55" s="7"/>
      <c r="Q55" s="7"/>
      <c r="R55" s="4"/>
      <c r="S55" s="4"/>
      <c r="T55" s="4"/>
      <c r="U55" s="4"/>
      <c r="V55" s="4"/>
      <c r="W55" s="4"/>
      <c r="X55" s="7"/>
      <c r="Y55" s="4"/>
      <c r="Z55" s="4"/>
      <c r="AA55" s="4"/>
      <c r="AB55" s="4"/>
      <c r="AC55" s="4"/>
      <c r="AD55" s="4"/>
      <c r="AE55" s="7"/>
      <c r="AF55" s="4"/>
      <c r="AG55" s="4"/>
      <c r="AH55" s="4"/>
      <c r="AI55" s="4"/>
      <c r="AJ55" s="4"/>
      <c r="AK55" s="4"/>
      <c r="AL55" s="4"/>
      <c r="AM55" s="4"/>
      <c r="AN55" s="4"/>
      <c r="AO55" s="4"/>
      <c r="AP55" s="4"/>
      <c r="AQ55" s="4"/>
      <c r="AR55" s="4"/>
      <c r="AS55" s="4"/>
      <c r="AT55" s="4"/>
      <c r="AU55" s="4"/>
      <c r="AV55" s="4"/>
      <c r="AW55" s="4"/>
      <c r="AX55" s="4"/>
      <c r="AY55" s="4"/>
    </row>
    <row r="56" spans="1:51" ht="15.75" thickBot="1" x14ac:dyDescent="0.3">
      <c r="B56" s="4"/>
      <c r="C56" s="4"/>
      <c r="D56" s="4"/>
      <c r="E56" s="4"/>
      <c r="F56" s="4"/>
      <c r="G56" s="4"/>
      <c r="H56" s="4"/>
      <c r="I56" s="4"/>
      <c r="J56" s="4"/>
      <c r="K56" s="4"/>
      <c r="L56" s="4"/>
      <c r="M56" s="4"/>
      <c r="N56" s="7"/>
      <c r="O56" s="7"/>
      <c r="P56" s="7"/>
      <c r="Q56" s="7"/>
      <c r="R56" s="4"/>
      <c r="S56" s="4"/>
      <c r="T56" s="4"/>
      <c r="U56" s="4"/>
      <c r="V56" s="4"/>
      <c r="W56" s="4"/>
      <c r="X56" s="7"/>
      <c r="Y56" s="4"/>
      <c r="Z56" s="4"/>
      <c r="AA56" s="4"/>
      <c r="AB56" s="4"/>
      <c r="AC56" s="4"/>
      <c r="AD56" s="4"/>
      <c r="AE56" s="7"/>
      <c r="AF56" s="4"/>
      <c r="AG56" s="4"/>
      <c r="AH56" s="4"/>
      <c r="AI56" s="4"/>
      <c r="AJ56" s="4"/>
      <c r="AK56" s="4"/>
      <c r="AL56" s="4"/>
      <c r="AM56" s="4"/>
      <c r="AN56" s="4"/>
      <c r="AO56" s="4"/>
      <c r="AP56" s="4"/>
      <c r="AQ56" s="4"/>
      <c r="AR56" s="4"/>
      <c r="AS56" s="4"/>
      <c r="AT56" s="4"/>
      <c r="AU56" s="4"/>
      <c r="AV56" s="4"/>
      <c r="AW56" s="4"/>
      <c r="AX56" s="4"/>
      <c r="AY56" s="4"/>
    </row>
    <row r="57" spans="1:51" ht="15.75" thickBot="1" x14ac:dyDescent="0.3">
      <c r="B57" s="4"/>
      <c r="C57" s="4"/>
      <c r="D57" s="4"/>
      <c r="E57" s="4"/>
      <c r="F57" s="4"/>
      <c r="G57" s="4"/>
      <c r="H57" s="4"/>
      <c r="I57" s="4"/>
      <c r="J57" s="4"/>
      <c r="K57" s="4"/>
      <c r="L57" s="4"/>
      <c r="M57" s="4"/>
      <c r="N57" s="7"/>
      <c r="O57" s="7"/>
      <c r="P57" s="7"/>
      <c r="Q57" s="7"/>
      <c r="R57" s="4"/>
      <c r="S57" s="4"/>
      <c r="T57" s="4"/>
      <c r="U57" s="4"/>
      <c r="V57" s="4"/>
      <c r="W57" s="4"/>
      <c r="X57" s="7"/>
      <c r="Y57" s="4"/>
      <c r="Z57" s="4"/>
      <c r="AA57" s="4"/>
      <c r="AB57" s="4"/>
      <c r="AC57" s="4"/>
      <c r="AD57" s="4"/>
      <c r="AE57" s="7"/>
      <c r="AF57" s="4"/>
      <c r="AG57" s="4"/>
      <c r="AH57" s="4"/>
      <c r="AI57" s="4"/>
      <c r="AJ57" s="4"/>
      <c r="AK57" s="4"/>
      <c r="AL57" s="4"/>
      <c r="AM57" s="4"/>
      <c r="AN57" s="4"/>
      <c r="AO57" s="4"/>
      <c r="AP57" s="4"/>
      <c r="AQ57" s="4"/>
      <c r="AR57" s="4"/>
      <c r="AS57" s="4"/>
      <c r="AT57" s="4"/>
      <c r="AU57" s="4"/>
      <c r="AV57" s="4"/>
      <c r="AW57" s="4"/>
      <c r="AX57" s="4"/>
      <c r="AY57" s="4"/>
    </row>
    <row r="58" spans="1:51" ht="15.75" thickBot="1" x14ac:dyDescent="0.3">
      <c r="B58" s="4"/>
      <c r="C58" s="4"/>
      <c r="D58" s="4"/>
      <c r="E58" s="4"/>
      <c r="F58" s="4"/>
      <c r="G58" s="4"/>
      <c r="H58" s="4"/>
      <c r="I58" s="4"/>
      <c r="J58" s="4"/>
      <c r="K58" s="4"/>
      <c r="L58" s="4"/>
      <c r="M58" s="4"/>
      <c r="N58" s="7"/>
      <c r="O58" s="7"/>
      <c r="P58" s="7"/>
      <c r="Q58" s="7"/>
      <c r="R58" s="4"/>
      <c r="S58" s="4"/>
      <c r="T58" s="4"/>
      <c r="U58" s="4"/>
      <c r="V58" s="4"/>
      <c r="W58" s="4"/>
      <c r="X58" s="7"/>
      <c r="Y58" s="4"/>
      <c r="Z58" s="4"/>
      <c r="AA58" s="4"/>
      <c r="AB58" s="4"/>
      <c r="AC58" s="4"/>
      <c r="AD58" s="4"/>
      <c r="AE58" s="7"/>
      <c r="AF58" s="4"/>
      <c r="AG58" s="4"/>
      <c r="AH58" s="4"/>
      <c r="AI58" s="4"/>
      <c r="AJ58" s="4"/>
      <c r="AK58" s="4"/>
      <c r="AL58" s="4"/>
      <c r="AM58" s="4"/>
      <c r="AN58" s="4"/>
      <c r="AO58" s="4"/>
      <c r="AP58" s="4"/>
      <c r="AQ58" s="4"/>
      <c r="AR58" s="4"/>
      <c r="AS58" s="4"/>
      <c r="AT58" s="4"/>
      <c r="AU58" s="4"/>
      <c r="AV58" s="4"/>
      <c r="AW58" s="4"/>
      <c r="AX58" s="4"/>
      <c r="AY58" s="4"/>
    </row>
    <row r="59" spans="1:51" ht="15.75" thickBot="1" x14ac:dyDescent="0.3">
      <c r="B59" s="4"/>
      <c r="C59" s="4"/>
      <c r="D59" s="4"/>
      <c r="E59" s="4"/>
      <c r="F59" s="4"/>
      <c r="G59" s="4"/>
      <c r="H59" s="4"/>
      <c r="I59" s="4"/>
      <c r="J59" s="4"/>
      <c r="K59" s="4"/>
      <c r="L59" s="4"/>
      <c r="M59" s="4"/>
      <c r="N59" s="7"/>
      <c r="O59" s="7"/>
      <c r="P59" s="7"/>
      <c r="Q59" s="7"/>
      <c r="R59" s="4"/>
      <c r="S59" s="4"/>
      <c r="T59" s="4"/>
      <c r="U59" s="4"/>
      <c r="V59" s="4"/>
      <c r="W59" s="4"/>
      <c r="X59" s="7"/>
      <c r="Y59" s="4"/>
      <c r="Z59" s="4"/>
      <c r="AA59" s="4"/>
      <c r="AB59" s="4"/>
      <c r="AC59" s="4"/>
      <c r="AD59" s="4"/>
      <c r="AE59" s="7"/>
      <c r="AF59" s="4"/>
      <c r="AG59" s="4"/>
      <c r="AH59" s="4"/>
      <c r="AI59" s="4"/>
      <c r="AJ59" s="4"/>
      <c r="AK59" s="4"/>
      <c r="AL59" s="4"/>
      <c r="AM59" s="4"/>
      <c r="AN59" s="4"/>
      <c r="AO59" s="4"/>
      <c r="AP59" s="4"/>
      <c r="AQ59" s="4"/>
      <c r="AR59" s="4"/>
      <c r="AS59" s="4"/>
      <c r="AT59" s="4"/>
      <c r="AU59" s="4"/>
      <c r="AV59" s="4"/>
      <c r="AW59" s="4"/>
      <c r="AX59" s="4"/>
      <c r="AY59" s="4"/>
    </row>
    <row r="60" spans="1:51" ht="15.75" thickBot="1" x14ac:dyDescent="0.3">
      <c r="B60" s="4"/>
      <c r="C60" s="4"/>
      <c r="D60" s="4"/>
      <c r="E60" s="4"/>
      <c r="F60" s="4"/>
      <c r="G60" s="4"/>
      <c r="H60" s="4"/>
      <c r="I60" s="4"/>
      <c r="J60" s="4"/>
      <c r="K60" s="4"/>
      <c r="L60" s="4"/>
      <c r="M60" s="4"/>
      <c r="N60" s="7"/>
      <c r="O60" s="7"/>
      <c r="P60" s="7"/>
      <c r="Q60" s="7"/>
      <c r="R60" s="4"/>
      <c r="S60" s="4"/>
      <c r="T60" s="4"/>
      <c r="U60" s="4"/>
      <c r="V60" s="4"/>
      <c r="W60" s="4"/>
      <c r="X60" s="7"/>
      <c r="Y60" s="4"/>
      <c r="Z60" s="4"/>
      <c r="AA60" s="4"/>
      <c r="AB60" s="4"/>
      <c r="AC60" s="4"/>
      <c r="AD60" s="4"/>
      <c r="AE60" s="7"/>
      <c r="AF60" s="4"/>
      <c r="AG60" s="4"/>
      <c r="AH60" s="4"/>
      <c r="AI60" s="4"/>
      <c r="AJ60" s="4"/>
      <c r="AK60" s="4"/>
      <c r="AL60" s="4"/>
      <c r="AM60" s="4"/>
      <c r="AN60" s="4"/>
      <c r="AO60" s="4"/>
      <c r="AP60" s="4"/>
      <c r="AQ60" s="4"/>
      <c r="AR60" s="4"/>
      <c r="AS60" s="4"/>
      <c r="AT60" s="4"/>
      <c r="AU60" s="4"/>
      <c r="AV60" s="4"/>
      <c r="AW60" s="4"/>
      <c r="AX60" s="4"/>
      <c r="AY60" s="4"/>
    </row>
    <row r="61" spans="1:51" ht="15.75" thickBot="1" x14ac:dyDescent="0.3">
      <c r="B61" s="4"/>
      <c r="C61" s="4"/>
      <c r="D61" s="4"/>
      <c r="E61" s="4"/>
      <c r="F61" s="4"/>
      <c r="G61" s="4"/>
      <c r="H61" s="4"/>
      <c r="I61" s="4"/>
      <c r="J61" s="4"/>
      <c r="K61" s="4"/>
      <c r="L61" s="4"/>
      <c r="M61" s="4"/>
      <c r="N61" s="7"/>
      <c r="O61" s="7"/>
      <c r="P61" s="7"/>
      <c r="Q61" s="7"/>
      <c r="R61" s="4"/>
      <c r="S61" s="4"/>
      <c r="T61" s="4"/>
      <c r="U61" s="4"/>
      <c r="V61" s="4"/>
      <c r="W61" s="4"/>
      <c r="X61" s="7"/>
      <c r="Y61" s="4"/>
      <c r="Z61" s="4"/>
      <c r="AA61" s="4"/>
      <c r="AB61" s="4"/>
      <c r="AC61" s="4"/>
      <c r="AD61" s="4"/>
      <c r="AE61" s="7"/>
      <c r="AF61" s="4"/>
      <c r="AG61" s="4"/>
      <c r="AH61" s="4"/>
      <c r="AI61" s="4"/>
      <c r="AJ61" s="4"/>
      <c r="AK61" s="4"/>
      <c r="AL61" s="4"/>
      <c r="AM61" s="4"/>
      <c r="AN61" s="4"/>
      <c r="AO61" s="4"/>
      <c r="AP61" s="4"/>
      <c r="AQ61" s="4"/>
      <c r="AR61" s="4"/>
      <c r="AS61" s="4"/>
      <c r="AT61" s="4"/>
      <c r="AU61" s="4"/>
      <c r="AV61" s="4"/>
      <c r="AW61" s="4"/>
      <c r="AX61" s="4"/>
      <c r="AY61" s="4"/>
    </row>
    <row r="62" spans="1:51" ht="15.75" thickBot="1" x14ac:dyDescent="0.3">
      <c r="B62" s="4"/>
      <c r="C62" s="4"/>
      <c r="D62" s="4"/>
      <c r="E62" s="4"/>
      <c r="F62" s="4"/>
      <c r="G62" s="4"/>
      <c r="H62" s="4"/>
      <c r="I62" s="4"/>
      <c r="J62" s="4"/>
      <c r="K62" s="4"/>
      <c r="L62" s="4"/>
      <c r="M62" s="4"/>
      <c r="N62" s="7"/>
      <c r="O62" s="7"/>
      <c r="P62" s="7"/>
      <c r="Q62" s="7"/>
      <c r="R62" s="4"/>
      <c r="S62" s="4"/>
      <c r="T62" s="4"/>
      <c r="U62" s="4"/>
      <c r="V62" s="4"/>
      <c r="W62" s="4"/>
      <c r="X62" s="7"/>
      <c r="Y62" s="4"/>
      <c r="Z62" s="4"/>
      <c r="AA62" s="4"/>
      <c r="AB62" s="4"/>
      <c r="AC62" s="4"/>
      <c r="AD62" s="4"/>
      <c r="AE62" s="7"/>
      <c r="AF62" s="4"/>
      <c r="AG62" s="4"/>
      <c r="AH62" s="4"/>
      <c r="AI62" s="4"/>
      <c r="AJ62" s="4"/>
      <c r="AK62" s="4"/>
      <c r="AL62" s="4"/>
      <c r="AM62" s="4"/>
      <c r="AN62" s="4"/>
      <c r="AO62" s="4"/>
      <c r="AP62" s="4"/>
      <c r="AQ62" s="4"/>
      <c r="AR62" s="4"/>
      <c r="AS62" s="4"/>
      <c r="AT62" s="4"/>
      <c r="AU62" s="4"/>
      <c r="AV62" s="4"/>
      <c r="AW62" s="4"/>
      <c r="AX62" s="4"/>
      <c r="AY62" s="4"/>
    </row>
    <row r="63" spans="1:51" ht="15.75" thickBot="1" x14ac:dyDescent="0.3">
      <c r="B63" s="4"/>
      <c r="C63" s="4"/>
      <c r="D63" s="4"/>
      <c r="E63" s="4"/>
      <c r="F63" s="4"/>
      <c r="G63" s="4"/>
      <c r="H63" s="4"/>
      <c r="I63" s="4"/>
      <c r="J63" s="4"/>
      <c r="K63" s="4"/>
      <c r="L63" s="4"/>
      <c r="M63" s="4"/>
      <c r="N63" s="7"/>
      <c r="O63" s="7"/>
      <c r="P63" s="7"/>
      <c r="Q63" s="7"/>
      <c r="R63" s="4"/>
      <c r="S63" s="4"/>
      <c r="T63" s="4"/>
      <c r="U63" s="4"/>
      <c r="V63" s="4"/>
      <c r="W63" s="4"/>
      <c r="X63" s="7"/>
      <c r="Y63" s="4"/>
      <c r="Z63" s="4"/>
      <c r="AA63" s="4"/>
      <c r="AB63" s="4"/>
      <c r="AC63" s="4"/>
      <c r="AD63" s="4"/>
      <c r="AE63" s="7"/>
      <c r="AF63" s="4"/>
      <c r="AG63" s="4"/>
      <c r="AH63" s="4"/>
      <c r="AI63" s="4"/>
      <c r="AJ63" s="4"/>
      <c r="AK63" s="4"/>
      <c r="AL63" s="4"/>
      <c r="AM63" s="4"/>
      <c r="AN63" s="4"/>
      <c r="AO63" s="4"/>
      <c r="AP63" s="4"/>
      <c r="AQ63" s="4"/>
      <c r="AR63" s="4"/>
      <c r="AS63" s="4"/>
      <c r="AT63" s="4"/>
      <c r="AU63" s="4"/>
      <c r="AV63" s="4"/>
      <c r="AW63" s="4"/>
      <c r="AX63" s="4"/>
      <c r="AY63" s="4"/>
    </row>
    <row r="64" spans="1:51" ht="15.75" thickBot="1" x14ac:dyDescent="0.3">
      <c r="B64" s="4"/>
      <c r="C64" s="4"/>
      <c r="D64" s="4"/>
      <c r="E64" s="4"/>
      <c r="F64" s="4"/>
      <c r="G64" s="4"/>
      <c r="H64" s="4"/>
      <c r="I64" s="4"/>
      <c r="J64" s="4"/>
      <c r="K64" s="4"/>
      <c r="L64" s="4"/>
      <c r="M64" s="4"/>
      <c r="N64" s="7"/>
      <c r="O64" s="7"/>
      <c r="P64" s="7"/>
      <c r="Q64" s="7"/>
      <c r="R64" s="4"/>
      <c r="S64" s="4"/>
      <c r="T64" s="4"/>
      <c r="U64" s="4"/>
      <c r="V64" s="4"/>
      <c r="W64" s="4"/>
      <c r="X64" s="7"/>
      <c r="Y64" s="4"/>
      <c r="Z64" s="4"/>
      <c r="AA64" s="4"/>
      <c r="AB64" s="4"/>
      <c r="AC64" s="4"/>
      <c r="AD64" s="4"/>
      <c r="AE64" s="7"/>
      <c r="AF64" s="4"/>
      <c r="AG64" s="4"/>
      <c r="AH64" s="4"/>
      <c r="AI64" s="4"/>
      <c r="AJ64" s="4"/>
      <c r="AK64" s="4"/>
      <c r="AL64" s="4"/>
      <c r="AM64" s="4"/>
      <c r="AN64" s="4"/>
      <c r="AO64" s="4"/>
      <c r="AP64" s="4"/>
      <c r="AQ64" s="4"/>
      <c r="AR64" s="4"/>
      <c r="AS64" s="4"/>
      <c r="AT64" s="4"/>
      <c r="AU64" s="4"/>
      <c r="AV64" s="4"/>
      <c r="AW64" s="4"/>
      <c r="AX64" s="4"/>
      <c r="AY64" s="4"/>
    </row>
    <row r="65" spans="2:51" ht="15.75" thickBot="1" x14ac:dyDescent="0.3">
      <c r="B65" s="4"/>
      <c r="C65" s="4"/>
      <c r="D65" s="4"/>
      <c r="E65" s="4"/>
      <c r="F65" s="4"/>
      <c r="G65" s="4"/>
      <c r="H65" s="4"/>
      <c r="I65" s="4"/>
      <c r="J65" s="4"/>
      <c r="K65" s="4"/>
      <c r="L65" s="4"/>
      <c r="M65" s="4"/>
      <c r="N65" s="7"/>
      <c r="O65" s="7"/>
      <c r="P65" s="7"/>
      <c r="Q65" s="7"/>
      <c r="R65" s="4"/>
      <c r="S65" s="4"/>
      <c r="T65" s="4"/>
      <c r="U65" s="4"/>
      <c r="V65" s="4"/>
      <c r="W65" s="4"/>
      <c r="X65" s="7"/>
      <c r="Y65" s="4"/>
      <c r="Z65" s="4"/>
      <c r="AA65" s="4"/>
      <c r="AB65" s="4"/>
      <c r="AC65" s="4"/>
      <c r="AD65" s="4"/>
      <c r="AE65" s="7"/>
      <c r="AF65" s="4"/>
      <c r="AG65" s="4"/>
      <c r="AH65" s="4"/>
      <c r="AI65" s="4"/>
      <c r="AJ65" s="4"/>
      <c r="AK65" s="4"/>
      <c r="AL65" s="4"/>
      <c r="AM65" s="4"/>
      <c r="AN65" s="4"/>
      <c r="AO65" s="4"/>
      <c r="AP65" s="4"/>
      <c r="AQ65" s="4"/>
      <c r="AR65" s="4"/>
      <c r="AS65" s="4"/>
      <c r="AT65" s="4"/>
      <c r="AU65" s="4"/>
      <c r="AV65" s="4"/>
      <c r="AW65" s="4"/>
      <c r="AX65" s="4"/>
      <c r="AY65" s="4"/>
    </row>
    <row r="66" spans="2:51" ht="15.75" thickBot="1" x14ac:dyDescent="0.3">
      <c r="B66" s="4"/>
      <c r="C66" s="4"/>
      <c r="D66" s="4"/>
      <c r="E66" s="4"/>
      <c r="F66" s="4"/>
      <c r="G66" s="4"/>
      <c r="H66" s="4"/>
      <c r="I66" s="4"/>
      <c r="J66" s="4"/>
      <c r="K66" s="4"/>
      <c r="L66" s="4"/>
      <c r="M66" s="4"/>
      <c r="N66" s="7"/>
      <c r="O66" s="7"/>
      <c r="P66" s="7"/>
      <c r="Q66" s="7"/>
      <c r="R66" s="4"/>
      <c r="S66" s="4"/>
      <c r="T66" s="4"/>
      <c r="U66" s="4"/>
      <c r="V66" s="4"/>
      <c r="W66" s="4"/>
      <c r="X66" s="7"/>
      <c r="Y66" s="4"/>
      <c r="Z66" s="4"/>
      <c r="AA66" s="4"/>
      <c r="AB66" s="4"/>
      <c r="AC66" s="4"/>
      <c r="AD66" s="4"/>
      <c r="AE66" s="7"/>
      <c r="AF66" s="4"/>
      <c r="AG66" s="4"/>
      <c r="AH66" s="4"/>
      <c r="AI66" s="4"/>
      <c r="AJ66" s="4"/>
      <c r="AK66" s="4"/>
      <c r="AL66" s="4"/>
      <c r="AM66" s="4"/>
      <c r="AN66" s="4"/>
      <c r="AO66" s="4"/>
      <c r="AP66" s="4"/>
      <c r="AQ66" s="4"/>
      <c r="AR66" s="4"/>
      <c r="AS66" s="4"/>
      <c r="AT66" s="4"/>
      <c r="AU66" s="4"/>
      <c r="AV66" s="4"/>
      <c r="AW66" s="4"/>
      <c r="AX66" s="4"/>
      <c r="AY66" s="4"/>
    </row>
    <row r="67" spans="2:51" ht="15.75" thickBot="1" x14ac:dyDescent="0.3">
      <c r="B67" s="4"/>
      <c r="C67" s="4"/>
      <c r="D67" s="4"/>
      <c r="E67" s="4"/>
      <c r="F67" s="4"/>
      <c r="G67" s="4"/>
      <c r="H67" s="4"/>
      <c r="I67" s="4"/>
      <c r="J67" s="4"/>
      <c r="K67" s="4"/>
      <c r="L67" s="4"/>
      <c r="M67" s="4"/>
      <c r="N67" s="7"/>
      <c r="O67" s="7"/>
      <c r="P67" s="7"/>
      <c r="Q67" s="7"/>
      <c r="R67" s="4"/>
      <c r="S67" s="4"/>
      <c r="T67" s="4"/>
      <c r="U67" s="4"/>
      <c r="V67" s="4"/>
      <c r="W67" s="4"/>
      <c r="X67" s="7"/>
      <c r="Y67" s="4"/>
      <c r="Z67" s="4"/>
      <c r="AA67" s="4"/>
      <c r="AB67" s="4"/>
      <c r="AC67" s="4"/>
      <c r="AD67" s="4"/>
      <c r="AE67" s="7"/>
      <c r="AF67" s="4"/>
      <c r="AG67" s="4"/>
      <c r="AH67" s="4"/>
      <c r="AI67" s="4"/>
      <c r="AJ67" s="4"/>
      <c r="AK67" s="4"/>
      <c r="AL67" s="4"/>
      <c r="AM67" s="4"/>
      <c r="AN67" s="4"/>
      <c r="AO67" s="4"/>
      <c r="AP67" s="4"/>
      <c r="AQ67" s="4"/>
      <c r="AR67" s="4"/>
      <c r="AS67" s="4"/>
      <c r="AT67" s="4"/>
      <c r="AU67" s="4"/>
      <c r="AV67" s="4"/>
      <c r="AW67" s="4"/>
      <c r="AX67" s="4"/>
      <c r="AY67" s="4"/>
    </row>
    <row r="68" spans="2:51" ht="15.75" thickBot="1" x14ac:dyDescent="0.3">
      <c r="B68" s="4"/>
      <c r="C68" s="4"/>
      <c r="D68" s="4"/>
      <c r="E68" s="4"/>
      <c r="F68" s="4"/>
      <c r="G68" s="4"/>
      <c r="H68" s="4"/>
      <c r="I68" s="4"/>
      <c r="J68" s="4"/>
      <c r="K68" s="4"/>
      <c r="L68" s="4"/>
      <c r="M68" s="4"/>
      <c r="N68" s="7"/>
      <c r="O68" s="7"/>
      <c r="P68" s="7"/>
      <c r="Q68" s="7"/>
      <c r="R68" s="4"/>
      <c r="S68" s="4"/>
      <c r="T68" s="4"/>
      <c r="U68" s="4"/>
      <c r="V68" s="4"/>
      <c r="W68" s="4"/>
      <c r="X68" s="7"/>
      <c r="Y68" s="4"/>
      <c r="Z68" s="4"/>
      <c r="AA68" s="4"/>
      <c r="AB68" s="4"/>
      <c r="AC68" s="4"/>
      <c r="AD68" s="4"/>
      <c r="AE68" s="7"/>
      <c r="AF68" s="4"/>
      <c r="AG68" s="4"/>
      <c r="AH68" s="4"/>
      <c r="AI68" s="4"/>
      <c r="AJ68" s="4"/>
      <c r="AK68" s="4"/>
      <c r="AL68" s="4"/>
      <c r="AM68" s="4"/>
      <c r="AN68" s="4"/>
      <c r="AO68" s="4"/>
      <c r="AP68" s="4"/>
      <c r="AQ68" s="4"/>
      <c r="AR68" s="4"/>
      <c r="AS68" s="4"/>
      <c r="AT68" s="4"/>
      <c r="AU68" s="4"/>
      <c r="AV68" s="4"/>
      <c r="AW68" s="4"/>
      <c r="AX68" s="4"/>
      <c r="AY68" s="4"/>
    </row>
    <row r="69" spans="2:51" ht="15.75" thickBot="1" x14ac:dyDescent="0.3">
      <c r="B69" s="4"/>
      <c r="C69" s="4"/>
      <c r="D69" s="4"/>
      <c r="E69" s="4"/>
      <c r="F69" s="4"/>
      <c r="G69" s="4"/>
      <c r="H69" s="4"/>
      <c r="I69" s="4"/>
      <c r="J69" s="4"/>
      <c r="K69" s="4"/>
      <c r="L69" s="4"/>
      <c r="M69" s="4"/>
      <c r="N69" s="7"/>
      <c r="O69" s="7"/>
      <c r="P69" s="7"/>
      <c r="Q69" s="7"/>
      <c r="R69" s="4"/>
      <c r="S69" s="4"/>
      <c r="T69" s="4"/>
      <c r="U69" s="4"/>
      <c r="V69" s="4"/>
      <c r="W69" s="4"/>
      <c r="X69" s="7"/>
      <c r="Y69" s="4"/>
      <c r="Z69" s="4"/>
      <c r="AA69" s="4"/>
      <c r="AB69" s="4"/>
      <c r="AC69" s="4"/>
      <c r="AD69" s="4"/>
      <c r="AE69" s="7"/>
      <c r="AF69" s="4"/>
      <c r="AG69" s="4"/>
      <c r="AH69" s="4"/>
      <c r="AI69" s="4"/>
      <c r="AJ69" s="4"/>
      <c r="AK69" s="4"/>
      <c r="AL69" s="4"/>
      <c r="AM69" s="4"/>
      <c r="AN69" s="4"/>
      <c r="AO69" s="4"/>
      <c r="AP69" s="4"/>
      <c r="AQ69" s="4"/>
      <c r="AR69" s="4"/>
      <c r="AS69" s="4"/>
      <c r="AT69" s="4"/>
      <c r="AU69" s="4"/>
      <c r="AV69" s="4"/>
      <c r="AW69" s="4"/>
      <c r="AX69" s="4"/>
      <c r="AY69" s="4"/>
    </row>
    <row r="70" spans="2:51" ht="15.75" thickBot="1" x14ac:dyDescent="0.3">
      <c r="B70" s="4"/>
      <c r="C70" s="4"/>
      <c r="D70" s="4"/>
      <c r="E70" s="4"/>
      <c r="F70" s="4"/>
      <c r="G70" s="4"/>
      <c r="H70" s="4"/>
      <c r="I70" s="4"/>
      <c r="J70" s="4"/>
      <c r="K70" s="4"/>
      <c r="L70" s="4"/>
      <c r="M70" s="4"/>
      <c r="N70" s="7"/>
      <c r="O70" s="7"/>
      <c r="P70" s="7"/>
      <c r="Q70" s="7"/>
      <c r="R70" s="4"/>
      <c r="S70" s="4"/>
      <c r="T70" s="4"/>
      <c r="U70" s="4"/>
      <c r="V70" s="4"/>
      <c r="W70" s="4"/>
      <c r="X70" s="7"/>
      <c r="Y70" s="4"/>
      <c r="Z70" s="4"/>
      <c r="AA70" s="4"/>
      <c r="AB70" s="4"/>
      <c r="AC70" s="4"/>
      <c r="AD70" s="4"/>
      <c r="AE70" s="7"/>
      <c r="AF70" s="4"/>
      <c r="AG70" s="4"/>
      <c r="AH70" s="4"/>
      <c r="AI70" s="4"/>
      <c r="AJ70" s="4"/>
      <c r="AK70" s="4"/>
      <c r="AL70" s="4"/>
      <c r="AM70" s="4"/>
      <c r="AN70" s="4"/>
      <c r="AO70" s="4"/>
      <c r="AP70" s="4"/>
      <c r="AQ70" s="4"/>
      <c r="AR70" s="4"/>
      <c r="AS70" s="4"/>
      <c r="AT70" s="4"/>
      <c r="AU70" s="4"/>
      <c r="AV70" s="4"/>
      <c r="AW70" s="4"/>
      <c r="AX70" s="4"/>
      <c r="AY70" s="4"/>
    </row>
    <row r="71" spans="2:51" ht="15.75" thickBot="1" x14ac:dyDescent="0.3">
      <c r="B71" s="4"/>
      <c r="C71" s="4"/>
      <c r="D71" s="4"/>
      <c r="E71" s="4"/>
      <c r="F71" s="4"/>
      <c r="G71" s="4"/>
      <c r="H71" s="4"/>
      <c r="I71" s="4"/>
      <c r="J71" s="4"/>
      <c r="K71" s="4"/>
      <c r="L71" s="4"/>
      <c r="M71" s="4"/>
      <c r="N71" s="7"/>
      <c r="O71" s="7"/>
      <c r="P71" s="7"/>
      <c r="Q71" s="7"/>
      <c r="R71" s="4"/>
      <c r="S71" s="4"/>
      <c r="T71" s="4"/>
      <c r="U71" s="4"/>
      <c r="V71" s="4"/>
      <c r="W71" s="4"/>
      <c r="X71" s="7"/>
      <c r="Y71" s="4"/>
      <c r="Z71" s="4"/>
      <c r="AA71" s="4"/>
      <c r="AB71" s="4"/>
      <c r="AC71" s="4"/>
      <c r="AD71" s="4"/>
      <c r="AE71" s="7"/>
      <c r="AF71" s="4"/>
      <c r="AG71" s="4"/>
      <c r="AH71" s="4"/>
      <c r="AI71" s="4"/>
      <c r="AJ71" s="4"/>
      <c r="AK71" s="4"/>
      <c r="AL71" s="4"/>
      <c r="AM71" s="4"/>
      <c r="AN71" s="4"/>
      <c r="AO71" s="4"/>
      <c r="AP71" s="4"/>
      <c r="AQ71" s="4"/>
      <c r="AR71" s="4"/>
      <c r="AS71" s="4"/>
      <c r="AT71" s="4"/>
      <c r="AU71" s="4"/>
      <c r="AV71" s="4"/>
      <c r="AW71" s="4"/>
      <c r="AX71" s="4"/>
      <c r="AY71" s="4"/>
    </row>
    <row r="72" spans="2:51" ht="15.75" thickBot="1" x14ac:dyDescent="0.3">
      <c r="B72" s="4"/>
      <c r="C72" s="4"/>
      <c r="D72" s="4"/>
      <c r="E72" s="4"/>
      <c r="F72" s="4"/>
      <c r="G72" s="4"/>
      <c r="H72" s="4"/>
      <c r="I72" s="4"/>
      <c r="J72" s="4"/>
      <c r="K72" s="4"/>
      <c r="L72" s="4"/>
      <c r="M72" s="4"/>
      <c r="N72" s="7"/>
      <c r="O72" s="7"/>
      <c r="P72" s="7"/>
      <c r="Q72" s="7"/>
      <c r="R72" s="4"/>
      <c r="S72" s="4"/>
      <c r="T72" s="4"/>
      <c r="U72" s="4"/>
      <c r="V72" s="4"/>
      <c r="W72" s="4"/>
      <c r="X72" s="7"/>
      <c r="Y72" s="4"/>
      <c r="Z72" s="4"/>
      <c r="AA72" s="4"/>
      <c r="AB72" s="4"/>
      <c r="AC72" s="4"/>
      <c r="AD72" s="4"/>
      <c r="AE72" s="7"/>
      <c r="AF72" s="4"/>
      <c r="AG72" s="4"/>
      <c r="AH72" s="4"/>
      <c r="AI72" s="4"/>
      <c r="AJ72" s="4"/>
      <c r="AK72" s="4"/>
      <c r="AL72" s="4"/>
      <c r="AM72" s="4"/>
      <c r="AN72" s="4"/>
      <c r="AO72" s="4"/>
      <c r="AP72" s="4"/>
      <c r="AQ72" s="4"/>
      <c r="AR72" s="4"/>
      <c r="AS72" s="4"/>
      <c r="AT72" s="4"/>
      <c r="AU72" s="4"/>
      <c r="AV72" s="4"/>
      <c r="AW72" s="4"/>
      <c r="AX72" s="4"/>
      <c r="AY72" s="4"/>
    </row>
    <row r="73" spans="2:51" ht="15.75" thickBot="1" x14ac:dyDescent="0.3">
      <c r="B73" s="4"/>
      <c r="C73" s="4"/>
      <c r="D73" s="4"/>
      <c r="E73" s="4"/>
      <c r="F73" s="4"/>
      <c r="G73" s="4"/>
      <c r="H73" s="4"/>
      <c r="I73" s="4"/>
      <c r="J73" s="4"/>
      <c r="K73" s="4"/>
      <c r="L73" s="4"/>
      <c r="M73" s="4"/>
      <c r="N73" s="7"/>
      <c r="O73" s="7"/>
      <c r="P73" s="7"/>
      <c r="Q73" s="7"/>
      <c r="R73" s="4"/>
      <c r="S73" s="4"/>
      <c r="T73" s="4"/>
      <c r="U73" s="4"/>
      <c r="V73" s="4"/>
      <c r="W73" s="4"/>
      <c r="X73" s="7"/>
      <c r="Y73" s="4"/>
      <c r="Z73" s="4"/>
      <c r="AA73" s="4"/>
      <c r="AB73" s="4"/>
      <c r="AC73" s="4"/>
      <c r="AD73" s="4"/>
      <c r="AE73" s="7"/>
      <c r="AF73" s="4"/>
      <c r="AG73" s="4"/>
      <c r="AH73" s="4"/>
      <c r="AI73" s="4"/>
      <c r="AJ73" s="4"/>
      <c r="AK73" s="4"/>
      <c r="AL73" s="4"/>
      <c r="AM73" s="4"/>
      <c r="AN73" s="4"/>
      <c r="AO73" s="4"/>
      <c r="AP73" s="4"/>
      <c r="AQ73" s="4"/>
      <c r="AR73" s="4"/>
      <c r="AS73" s="4"/>
      <c r="AT73" s="4"/>
      <c r="AU73" s="4"/>
      <c r="AV73" s="4"/>
      <c r="AW73" s="4"/>
      <c r="AX73" s="4"/>
      <c r="AY73" s="4"/>
    </row>
    <row r="74" spans="2:51" ht="15.75" thickBot="1" x14ac:dyDescent="0.3">
      <c r="B74" s="4"/>
      <c r="C74" s="4"/>
      <c r="D74" s="4"/>
      <c r="E74" s="4"/>
      <c r="F74" s="4"/>
      <c r="G74" s="4"/>
      <c r="H74" s="4"/>
      <c r="I74" s="4"/>
      <c r="J74" s="4"/>
      <c r="K74" s="4"/>
      <c r="L74" s="4"/>
      <c r="M74" s="4"/>
      <c r="N74" s="7"/>
      <c r="O74" s="7"/>
      <c r="P74" s="7"/>
      <c r="Q74" s="7"/>
      <c r="R74" s="4"/>
      <c r="S74" s="4"/>
      <c r="T74" s="4"/>
      <c r="U74" s="4"/>
      <c r="V74" s="4"/>
      <c r="W74" s="4"/>
      <c r="X74" s="7"/>
      <c r="Y74" s="4"/>
      <c r="Z74" s="4"/>
      <c r="AA74" s="4"/>
      <c r="AB74" s="4"/>
      <c r="AC74" s="4"/>
      <c r="AD74" s="4"/>
      <c r="AE74" s="7"/>
      <c r="AF74" s="4"/>
      <c r="AG74" s="4"/>
      <c r="AH74" s="4"/>
      <c r="AI74" s="4"/>
      <c r="AJ74" s="4"/>
      <c r="AK74" s="4"/>
      <c r="AL74" s="4"/>
      <c r="AM74" s="4"/>
      <c r="AN74" s="4"/>
      <c r="AO74" s="4"/>
      <c r="AP74" s="4"/>
      <c r="AQ74" s="4"/>
      <c r="AR74" s="4"/>
      <c r="AS74" s="4"/>
      <c r="AT74" s="4"/>
      <c r="AU74" s="4"/>
      <c r="AV74" s="4"/>
      <c r="AW74" s="4"/>
      <c r="AX74" s="4"/>
      <c r="AY74" s="4"/>
    </row>
    <row r="75" spans="2:51" ht="15.75" thickBot="1" x14ac:dyDescent="0.3">
      <c r="B75" s="4"/>
      <c r="C75" s="4"/>
      <c r="D75" s="4"/>
      <c r="E75" s="4"/>
      <c r="F75" s="4"/>
      <c r="G75" s="4"/>
      <c r="H75" s="4"/>
      <c r="I75" s="4"/>
      <c r="J75" s="4"/>
      <c r="K75" s="4"/>
      <c r="L75" s="4"/>
      <c r="M75" s="4"/>
      <c r="N75" s="7"/>
      <c r="O75" s="7"/>
      <c r="P75" s="7"/>
      <c r="Q75" s="7"/>
      <c r="R75" s="4"/>
      <c r="S75" s="4"/>
      <c r="T75" s="4"/>
      <c r="U75" s="4"/>
      <c r="V75" s="4"/>
      <c r="W75" s="4"/>
      <c r="X75" s="7"/>
      <c r="Y75" s="4"/>
      <c r="Z75" s="4"/>
      <c r="AA75" s="4"/>
      <c r="AB75" s="4"/>
      <c r="AC75" s="4"/>
      <c r="AD75" s="4"/>
      <c r="AE75" s="7"/>
      <c r="AF75" s="4"/>
      <c r="AG75" s="4"/>
      <c r="AH75" s="4"/>
      <c r="AI75" s="4"/>
      <c r="AJ75" s="4"/>
      <c r="AK75" s="4"/>
      <c r="AL75" s="4"/>
      <c r="AM75" s="4"/>
      <c r="AN75" s="4"/>
      <c r="AO75" s="4"/>
      <c r="AP75" s="4"/>
      <c r="AQ75" s="4"/>
      <c r="AR75" s="4"/>
      <c r="AS75" s="4"/>
      <c r="AT75" s="4"/>
      <c r="AU75" s="4"/>
      <c r="AV75" s="4"/>
      <c r="AW75" s="4"/>
      <c r="AX75" s="4"/>
      <c r="AY75" s="4"/>
    </row>
    <row r="76" spans="2:51" ht="15.75" thickBot="1" x14ac:dyDescent="0.3">
      <c r="B76" s="4"/>
      <c r="C76" s="4"/>
      <c r="D76" s="4"/>
      <c r="E76" s="4"/>
      <c r="F76" s="4"/>
      <c r="G76" s="4"/>
      <c r="H76" s="4"/>
      <c r="I76" s="4"/>
      <c r="J76" s="4"/>
      <c r="K76" s="4"/>
      <c r="L76" s="4"/>
      <c r="M76" s="4"/>
      <c r="N76" s="7"/>
      <c r="O76" s="7"/>
      <c r="P76" s="7"/>
      <c r="Q76" s="7"/>
      <c r="R76" s="4"/>
      <c r="S76" s="4"/>
      <c r="T76" s="4"/>
      <c r="U76" s="4"/>
      <c r="V76" s="4"/>
      <c r="W76" s="4"/>
      <c r="X76" s="7"/>
      <c r="Y76" s="4"/>
      <c r="Z76" s="4"/>
      <c r="AA76" s="4"/>
      <c r="AB76" s="4"/>
      <c r="AC76" s="4"/>
      <c r="AD76" s="4"/>
      <c r="AE76" s="7"/>
      <c r="AF76" s="4"/>
      <c r="AG76" s="4"/>
      <c r="AH76" s="4"/>
      <c r="AI76" s="4"/>
      <c r="AJ76" s="4"/>
      <c r="AK76" s="4"/>
      <c r="AL76" s="4"/>
      <c r="AM76" s="4"/>
      <c r="AN76" s="4"/>
      <c r="AO76" s="4"/>
      <c r="AP76" s="4"/>
      <c r="AQ76" s="4"/>
      <c r="AR76" s="4"/>
      <c r="AS76" s="4"/>
      <c r="AT76" s="4"/>
      <c r="AU76" s="4"/>
      <c r="AV76" s="4"/>
      <c r="AW76" s="4"/>
      <c r="AX76" s="4"/>
      <c r="AY76" s="4"/>
    </row>
    <row r="77" spans="2:51" ht="15.75" thickBot="1" x14ac:dyDescent="0.3">
      <c r="B77" s="4"/>
      <c r="C77" s="4"/>
      <c r="D77" s="4"/>
      <c r="E77" s="4"/>
      <c r="F77" s="4"/>
      <c r="G77" s="4"/>
      <c r="H77" s="4"/>
      <c r="I77" s="4"/>
      <c r="J77" s="4"/>
      <c r="K77" s="4"/>
      <c r="L77" s="4"/>
      <c r="M77" s="4"/>
      <c r="N77" s="7"/>
      <c r="O77" s="7"/>
      <c r="P77" s="7"/>
      <c r="Q77" s="7"/>
      <c r="R77" s="4"/>
      <c r="S77" s="4"/>
      <c r="T77" s="4"/>
      <c r="U77" s="4"/>
      <c r="V77" s="4"/>
      <c r="W77" s="4"/>
      <c r="X77" s="7"/>
      <c r="Y77" s="4"/>
      <c r="Z77" s="4"/>
      <c r="AA77" s="4"/>
      <c r="AB77" s="4"/>
      <c r="AC77" s="4"/>
      <c r="AD77" s="4"/>
      <c r="AE77" s="7"/>
      <c r="AF77" s="4"/>
      <c r="AG77" s="4"/>
      <c r="AH77" s="4"/>
      <c r="AI77" s="4"/>
      <c r="AJ77" s="4"/>
      <c r="AK77" s="4"/>
      <c r="AL77" s="4"/>
      <c r="AM77" s="4"/>
      <c r="AN77" s="4"/>
      <c r="AO77" s="4"/>
      <c r="AP77" s="4"/>
      <c r="AQ77" s="4"/>
      <c r="AR77" s="4"/>
      <c r="AS77" s="4"/>
      <c r="AT77" s="4"/>
      <c r="AU77" s="4"/>
      <c r="AV77" s="4"/>
      <c r="AW77" s="4"/>
      <c r="AX77" s="4"/>
      <c r="AY77" s="4"/>
    </row>
    <row r="78" spans="2:51" ht="15.75" thickBot="1" x14ac:dyDescent="0.3">
      <c r="B78" s="4"/>
      <c r="C78" s="4"/>
      <c r="D78" s="4"/>
      <c r="E78" s="4"/>
      <c r="F78" s="4"/>
      <c r="G78" s="4"/>
      <c r="H78" s="4"/>
      <c r="I78" s="4"/>
      <c r="J78" s="4"/>
      <c r="K78" s="4"/>
      <c r="L78" s="4"/>
      <c r="M78" s="4"/>
      <c r="N78" s="7"/>
      <c r="O78" s="7"/>
      <c r="P78" s="7"/>
      <c r="Q78" s="7"/>
      <c r="R78" s="4"/>
      <c r="S78" s="4"/>
      <c r="T78" s="4"/>
      <c r="U78" s="4"/>
      <c r="V78" s="4"/>
      <c r="W78" s="4"/>
      <c r="X78" s="7"/>
      <c r="Y78" s="4"/>
      <c r="Z78" s="4"/>
      <c r="AA78" s="4"/>
      <c r="AB78" s="4"/>
      <c r="AC78" s="4"/>
      <c r="AD78" s="4"/>
      <c r="AE78" s="7"/>
      <c r="AF78" s="4"/>
      <c r="AG78" s="4"/>
      <c r="AH78" s="4"/>
      <c r="AI78" s="4"/>
      <c r="AJ78" s="4"/>
      <c r="AK78" s="4"/>
      <c r="AL78" s="4"/>
      <c r="AM78" s="4"/>
      <c r="AN78" s="4"/>
      <c r="AO78" s="4"/>
      <c r="AP78" s="4"/>
      <c r="AQ78" s="4"/>
      <c r="AR78" s="4"/>
      <c r="AS78" s="4"/>
      <c r="AT78" s="4"/>
      <c r="AU78" s="4"/>
      <c r="AV78" s="4"/>
      <c r="AW78" s="4"/>
      <c r="AX78" s="4"/>
      <c r="AY78" s="4"/>
    </row>
    <row r="79" spans="2:51" ht="15.75" thickBot="1" x14ac:dyDescent="0.3">
      <c r="B79" s="4"/>
      <c r="C79" s="4"/>
      <c r="D79" s="4"/>
      <c r="E79" s="4"/>
      <c r="F79" s="4"/>
      <c r="G79" s="4"/>
      <c r="H79" s="4"/>
      <c r="I79" s="4"/>
      <c r="J79" s="4"/>
      <c r="K79" s="4"/>
      <c r="L79" s="4"/>
      <c r="M79" s="4"/>
      <c r="N79" s="7"/>
      <c r="O79" s="7"/>
      <c r="P79" s="7"/>
      <c r="Q79" s="7"/>
      <c r="R79" s="4"/>
      <c r="S79" s="4"/>
      <c r="T79" s="4"/>
      <c r="U79" s="4"/>
      <c r="V79" s="4"/>
      <c r="W79" s="4"/>
      <c r="X79" s="7"/>
      <c r="Y79" s="4"/>
      <c r="Z79" s="4"/>
      <c r="AA79" s="4"/>
      <c r="AB79" s="4"/>
      <c r="AC79" s="4"/>
      <c r="AD79" s="4"/>
      <c r="AE79" s="7"/>
      <c r="AF79" s="4"/>
      <c r="AG79" s="4"/>
      <c r="AH79" s="4"/>
      <c r="AI79" s="4"/>
      <c r="AJ79" s="4"/>
      <c r="AK79" s="4"/>
      <c r="AL79" s="4"/>
      <c r="AM79" s="4"/>
      <c r="AN79" s="4"/>
      <c r="AO79" s="4"/>
      <c r="AP79" s="4"/>
      <c r="AQ79" s="4"/>
      <c r="AR79" s="4"/>
      <c r="AS79" s="4"/>
      <c r="AT79" s="4"/>
      <c r="AU79" s="4"/>
      <c r="AV79" s="4"/>
      <c r="AW79" s="4"/>
      <c r="AX79" s="4"/>
      <c r="AY79" s="4"/>
    </row>
    <row r="80" spans="2:51" ht="15.75" thickBot="1" x14ac:dyDescent="0.3">
      <c r="B80" s="4"/>
      <c r="C80" s="4"/>
      <c r="D80" s="4"/>
      <c r="E80" s="4"/>
      <c r="F80" s="4"/>
      <c r="G80" s="4"/>
      <c r="H80" s="4"/>
      <c r="I80" s="4"/>
      <c r="J80" s="4"/>
      <c r="K80" s="4"/>
      <c r="L80" s="4"/>
      <c r="M80" s="4"/>
      <c r="N80" s="7"/>
      <c r="O80" s="7"/>
      <c r="P80" s="7"/>
      <c r="Q80" s="7"/>
      <c r="R80" s="4"/>
      <c r="S80" s="4"/>
      <c r="T80" s="4"/>
      <c r="U80" s="4"/>
      <c r="V80" s="4"/>
      <c r="W80" s="4"/>
      <c r="X80" s="7"/>
      <c r="Y80" s="4"/>
      <c r="Z80" s="4"/>
      <c r="AA80" s="4"/>
      <c r="AB80" s="4"/>
      <c r="AC80" s="4"/>
      <c r="AD80" s="4"/>
      <c r="AE80" s="7"/>
      <c r="AF80" s="4"/>
      <c r="AG80" s="4"/>
      <c r="AH80" s="4"/>
      <c r="AI80" s="4"/>
      <c r="AJ80" s="4"/>
      <c r="AK80" s="4"/>
      <c r="AL80" s="4"/>
      <c r="AM80" s="4"/>
      <c r="AN80" s="4"/>
      <c r="AO80" s="4"/>
      <c r="AP80" s="4"/>
      <c r="AQ80" s="4"/>
      <c r="AR80" s="4"/>
      <c r="AS80" s="4"/>
      <c r="AT80" s="4"/>
      <c r="AU80" s="4"/>
      <c r="AV80" s="4"/>
      <c r="AW80" s="4"/>
      <c r="AX80" s="4"/>
      <c r="AY80" s="4"/>
    </row>
    <row r="81" spans="2:51" ht="15.75" thickBot="1" x14ac:dyDescent="0.3">
      <c r="B81" s="4"/>
      <c r="C81" s="4"/>
      <c r="D81" s="4"/>
      <c r="E81" s="4"/>
      <c r="F81" s="4"/>
      <c r="G81" s="4"/>
      <c r="H81" s="4"/>
      <c r="I81" s="4"/>
      <c r="J81" s="4"/>
      <c r="K81" s="4"/>
      <c r="L81" s="4"/>
      <c r="M81" s="4"/>
      <c r="N81" s="7"/>
      <c r="O81" s="7"/>
      <c r="P81" s="7"/>
      <c r="Q81" s="7"/>
      <c r="R81" s="4"/>
      <c r="S81" s="4"/>
      <c r="T81" s="4"/>
      <c r="U81" s="4"/>
      <c r="V81" s="4"/>
      <c r="W81" s="4"/>
      <c r="X81" s="7"/>
      <c r="Y81" s="4"/>
      <c r="Z81" s="4"/>
      <c r="AA81" s="4"/>
      <c r="AB81" s="4"/>
      <c r="AC81" s="4"/>
      <c r="AD81" s="4"/>
      <c r="AE81" s="7"/>
      <c r="AF81" s="4"/>
      <c r="AG81" s="4"/>
      <c r="AH81" s="4"/>
      <c r="AI81" s="4"/>
      <c r="AJ81" s="4"/>
      <c r="AK81" s="4"/>
      <c r="AL81" s="4"/>
      <c r="AM81" s="4"/>
      <c r="AN81" s="4"/>
      <c r="AO81" s="4"/>
      <c r="AP81" s="4"/>
      <c r="AQ81" s="4"/>
      <c r="AR81" s="4"/>
      <c r="AS81" s="4"/>
      <c r="AT81" s="4"/>
      <c r="AU81" s="4"/>
      <c r="AV81" s="4"/>
      <c r="AW81" s="4"/>
      <c r="AX81" s="4"/>
      <c r="AY81" s="4"/>
    </row>
    <row r="82" spans="2:51" ht="15.75" thickBot="1" x14ac:dyDescent="0.3">
      <c r="B82" s="4"/>
      <c r="C82" s="4"/>
      <c r="D82" s="4"/>
      <c r="E82" s="4"/>
      <c r="F82" s="4"/>
      <c r="G82" s="4"/>
      <c r="H82" s="4"/>
      <c r="I82" s="4"/>
      <c r="J82" s="4"/>
      <c r="K82" s="4"/>
      <c r="L82" s="4"/>
      <c r="M82" s="4"/>
      <c r="N82" s="7"/>
      <c r="O82" s="7"/>
      <c r="P82" s="7"/>
      <c r="Q82" s="7"/>
      <c r="R82" s="4"/>
      <c r="S82" s="4"/>
      <c r="T82" s="4"/>
      <c r="U82" s="4"/>
      <c r="V82" s="4"/>
      <c r="W82" s="4"/>
      <c r="X82" s="7"/>
      <c r="Y82" s="4"/>
      <c r="Z82" s="4"/>
      <c r="AA82" s="4"/>
      <c r="AB82" s="4"/>
      <c r="AC82" s="4"/>
      <c r="AD82" s="4"/>
      <c r="AE82" s="7"/>
      <c r="AF82" s="4"/>
      <c r="AG82" s="4"/>
      <c r="AH82" s="4"/>
      <c r="AI82" s="4"/>
      <c r="AJ82" s="4"/>
      <c r="AK82" s="4"/>
      <c r="AL82" s="4"/>
      <c r="AM82" s="4"/>
      <c r="AN82" s="4"/>
      <c r="AO82" s="4"/>
      <c r="AP82" s="4"/>
      <c r="AQ82" s="4"/>
      <c r="AR82" s="4"/>
      <c r="AS82" s="4"/>
      <c r="AT82" s="4"/>
      <c r="AU82" s="4"/>
      <c r="AV82" s="4"/>
      <c r="AW82" s="4"/>
      <c r="AX82" s="4"/>
      <c r="AY82" s="4"/>
    </row>
    <row r="83" spans="2:51" ht="15.75" thickBot="1" x14ac:dyDescent="0.3">
      <c r="B83" s="4"/>
      <c r="C83" s="4"/>
      <c r="D83" s="4"/>
      <c r="E83" s="4"/>
      <c r="F83" s="4"/>
      <c r="G83" s="4"/>
      <c r="H83" s="4"/>
      <c r="I83" s="4"/>
      <c r="J83" s="4"/>
      <c r="K83" s="4"/>
      <c r="L83" s="4"/>
      <c r="M83" s="4"/>
      <c r="N83" s="7"/>
      <c r="O83" s="7"/>
      <c r="P83" s="7"/>
      <c r="Q83" s="7"/>
      <c r="R83" s="4"/>
      <c r="S83" s="4"/>
      <c r="T83" s="4"/>
      <c r="U83" s="4"/>
      <c r="V83" s="4"/>
      <c r="W83" s="4"/>
      <c r="X83" s="7"/>
      <c r="Y83" s="4"/>
      <c r="Z83" s="4"/>
      <c r="AA83" s="4"/>
      <c r="AB83" s="4"/>
      <c r="AC83" s="4"/>
      <c r="AD83" s="4"/>
      <c r="AE83" s="7"/>
      <c r="AF83" s="4"/>
      <c r="AG83" s="4"/>
      <c r="AH83" s="4"/>
      <c r="AI83" s="4"/>
      <c r="AJ83" s="4"/>
      <c r="AK83" s="4"/>
      <c r="AL83" s="4"/>
      <c r="AM83" s="4"/>
      <c r="AN83" s="4"/>
      <c r="AO83" s="4"/>
      <c r="AP83" s="4"/>
      <c r="AQ83" s="4"/>
      <c r="AR83" s="4"/>
      <c r="AS83" s="4"/>
      <c r="AT83" s="4"/>
      <c r="AU83" s="4"/>
      <c r="AV83" s="4"/>
      <c r="AW83" s="4"/>
      <c r="AX83" s="4"/>
      <c r="AY83" s="4"/>
    </row>
    <row r="84" spans="2:51" ht="15.75" thickBot="1" x14ac:dyDescent="0.3">
      <c r="B84" s="4"/>
      <c r="C84" s="4"/>
      <c r="D84" s="4"/>
      <c r="E84" s="4"/>
      <c r="F84" s="4"/>
      <c r="G84" s="4"/>
      <c r="H84" s="4"/>
      <c r="I84" s="4"/>
      <c r="J84" s="4"/>
      <c r="K84" s="4"/>
      <c r="L84" s="4"/>
      <c r="M84" s="4"/>
      <c r="N84" s="7"/>
      <c r="O84" s="7"/>
      <c r="P84" s="7"/>
      <c r="Q84" s="7"/>
      <c r="R84" s="4"/>
      <c r="S84" s="4"/>
      <c r="T84" s="4"/>
      <c r="U84" s="4"/>
      <c r="V84" s="4"/>
      <c r="W84" s="4"/>
      <c r="X84" s="7"/>
      <c r="Y84" s="4"/>
      <c r="Z84" s="4"/>
      <c r="AA84" s="4"/>
      <c r="AB84" s="4"/>
      <c r="AC84" s="4"/>
      <c r="AD84" s="4"/>
      <c r="AE84" s="7"/>
      <c r="AF84" s="4"/>
      <c r="AG84" s="4"/>
      <c r="AH84" s="4"/>
      <c r="AI84" s="4"/>
      <c r="AJ84" s="4"/>
      <c r="AK84" s="4"/>
      <c r="AL84" s="4"/>
      <c r="AM84" s="4"/>
      <c r="AN84" s="4"/>
      <c r="AO84" s="4"/>
      <c r="AP84" s="4"/>
      <c r="AQ84" s="4"/>
      <c r="AR84" s="4"/>
      <c r="AS84" s="4"/>
      <c r="AT84" s="4"/>
      <c r="AU84" s="4"/>
      <c r="AV84" s="4"/>
      <c r="AW84" s="4"/>
      <c r="AX84" s="4"/>
      <c r="AY84" s="4"/>
    </row>
    <row r="85" spans="2:51" ht="15.75" thickBot="1" x14ac:dyDescent="0.3">
      <c r="B85" s="4"/>
      <c r="C85" s="4"/>
      <c r="D85" s="4"/>
      <c r="E85" s="4"/>
      <c r="F85" s="4"/>
      <c r="G85" s="4"/>
      <c r="H85" s="4"/>
      <c r="I85" s="4"/>
      <c r="J85" s="4"/>
      <c r="K85" s="4"/>
      <c r="L85" s="4"/>
      <c r="M85" s="4"/>
      <c r="N85" s="7"/>
      <c r="O85" s="7"/>
      <c r="P85" s="7"/>
      <c r="Q85" s="7"/>
      <c r="R85" s="4"/>
      <c r="S85" s="4"/>
      <c r="T85" s="4"/>
      <c r="U85" s="4"/>
      <c r="V85" s="4"/>
      <c r="W85" s="4"/>
      <c r="X85" s="7"/>
      <c r="Y85" s="4"/>
      <c r="Z85" s="4"/>
      <c r="AA85" s="4"/>
      <c r="AB85" s="4"/>
      <c r="AC85" s="4"/>
      <c r="AD85" s="4"/>
      <c r="AE85" s="7"/>
      <c r="AF85" s="4"/>
      <c r="AG85" s="4"/>
      <c r="AH85" s="4"/>
      <c r="AI85" s="4"/>
      <c r="AJ85" s="4"/>
      <c r="AK85" s="4"/>
      <c r="AL85" s="4"/>
      <c r="AM85" s="4"/>
      <c r="AN85" s="4"/>
      <c r="AO85" s="4"/>
      <c r="AP85" s="4"/>
      <c r="AQ85" s="4"/>
      <c r="AR85" s="4"/>
      <c r="AS85" s="4"/>
      <c r="AT85" s="4"/>
      <c r="AU85" s="4"/>
      <c r="AV85" s="4"/>
      <c r="AW85" s="4"/>
      <c r="AX85" s="4"/>
      <c r="AY85" s="4"/>
    </row>
    <row r="86" spans="2:51" ht="15.75" thickBot="1" x14ac:dyDescent="0.3">
      <c r="B86" s="4"/>
      <c r="C86" s="4"/>
      <c r="D86" s="4"/>
      <c r="E86" s="4"/>
      <c r="F86" s="4"/>
      <c r="G86" s="4"/>
      <c r="H86" s="4"/>
      <c r="I86" s="4"/>
      <c r="J86" s="4"/>
      <c r="K86" s="4"/>
      <c r="L86" s="4"/>
      <c r="M86" s="4"/>
      <c r="N86" s="7"/>
      <c r="O86" s="7"/>
      <c r="P86" s="7"/>
      <c r="Q86" s="7"/>
      <c r="R86" s="4"/>
      <c r="S86" s="4"/>
      <c r="T86" s="4"/>
      <c r="U86" s="4"/>
      <c r="V86" s="4"/>
      <c r="W86" s="4"/>
      <c r="X86" s="7"/>
      <c r="Y86" s="4"/>
      <c r="Z86" s="4"/>
      <c r="AA86" s="4"/>
      <c r="AB86" s="4"/>
      <c r="AC86" s="4"/>
      <c r="AD86" s="4"/>
      <c r="AE86" s="7"/>
      <c r="AF86" s="4"/>
      <c r="AG86" s="4"/>
      <c r="AH86" s="4"/>
      <c r="AI86" s="4"/>
      <c r="AJ86" s="4"/>
      <c r="AK86" s="4"/>
      <c r="AL86" s="4"/>
      <c r="AM86" s="4"/>
      <c r="AN86" s="4"/>
      <c r="AO86" s="4"/>
      <c r="AP86" s="4"/>
      <c r="AQ86" s="4"/>
      <c r="AR86" s="4"/>
      <c r="AS86" s="4"/>
      <c r="AT86" s="4"/>
      <c r="AU86" s="4"/>
      <c r="AV86" s="4"/>
      <c r="AW86" s="4"/>
      <c r="AX86" s="4"/>
      <c r="AY86" s="4"/>
    </row>
    <row r="87" spans="2:51" ht="15.75" thickBot="1" x14ac:dyDescent="0.3">
      <c r="B87" s="4"/>
      <c r="C87" s="4"/>
      <c r="D87" s="4"/>
      <c r="E87" s="4"/>
      <c r="F87" s="4"/>
      <c r="G87" s="4"/>
      <c r="H87" s="4"/>
      <c r="I87" s="4"/>
      <c r="J87" s="4"/>
      <c r="K87" s="4"/>
      <c r="L87" s="4"/>
      <c r="M87" s="4"/>
      <c r="N87" s="7"/>
      <c r="O87" s="7"/>
      <c r="P87" s="7"/>
      <c r="Q87" s="7"/>
      <c r="R87" s="4"/>
      <c r="S87" s="4"/>
      <c r="T87" s="4"/>
      <c r="U87" s="4"/>
      <c r="V87" s="4"/>
      <c r="W87" s="4"/>
      <c r="X87" s="7"/>
      <c r="Y87" s="4"/>
      <c r="Z87" s="4"/>
      <c r="AA87" s="4"/>
      <c r="AB87" s="4"/>
      <c r="AC87" s="4"/>
      <c r="AD87" s="4"/>
      <c r="AE87" s="7"/>
      <c r="AF87" s="4"/>
      <c r="AG87" s="4"/>
      <c r="AH87" s="4"/>
      <c r="AI87" s="4"/>
      <c r="AJ87" s="4"/>
      <c r="AK87" s="4"/>
      <c r="AL87" s="4"/>
      <c r="AM87" s="4"/>
      <c r="AN87" s="4"/>
      <c r="AO87" s="4"/>
      <c r="AP87" s="4"/>
      <c r="AQ87" s="4"/>
      <c r="AR87" s="4"/>
      <c r="AS87" s="4"/>
      <c r="AT87" s="4"/>
      <c r="AU87" s="4"/>
      <c r="AV87" s="4"/>
      <c r="AW87" s="4"/>
      <c r="AX87" s="4"/>
      <c r="AY87" s="4"/>
    </row>
    <row r="88" spans="2:51" ht="15.75" thickBot="1" x14ac:dyDescent="0.3">
      <c r="B88" s="4"/>
      <c r="C88" s="4"/>
      <c r="D88" s="4"/>
      <c r="E88" s="4"/>
      <c r="F88" s="4"/>
      <c r="G88" s="4"/>
      <c r="H88" s="4"/>
      <c r="I88" s="4"/>
      <c r="J88" s="4"/>
      <c r="K88" s="4"/>
      <c r="L88" s="4"/>
      <c r="M88" s="4"/>
      <c r="N88" s="7"/>
      <c r="O88" s="7"/>
      <c r="P88" s="7"/>
      <c r="Q88" s="7"/>
      <c r="R88" s="4"/>
      <c r="S88" s="4"/>
      <c r="T88" s="4"/>
      <c r="U88" s="4"/>
      <c r="V88" s="4"/>
      <c r="W88" s="4"/>
      <c r="X88" s="7"/>
      <c r="Y88" s="4"/>
      <c r="Z88" s="4"/>
      <c r="AA88" s="4"/>
      <c r="AB88" s="4"/>
      <c r="AC88" s="4"/>
      <c r="AD88" s="4"/>
      <c r="AE88" s="7"/>
      <c r="AF88" s="4"/>
      <c r="AG88" s="4"/>
      <c r="AH88" s="4"/>
      <c r="AI88" s="4"/>
      <c r="AJ88" s="4"/>
      <c r="AK88" s="4"/>
      <c r="AL88" s="4"/>
      <c r="AM88" s="4"/>
      <c r="AN88" s="4"/>
      <c r="AO88" s="4"/>
      <c r="AP88" s="4"/>
      <c r="AQ88" s="4"/>
      <c r="AR88" s="4"/>
      <c r="AS88" s="4"/>
      <c r="AT88" s="4"/>
      <c r="AU88" s="4"/>
      <c r="AV88" s="4"/>
      <c r="AW88" s="4"/>
      <c r="AX88" s="4"/>
      <c r="AY88" s="4"/>
    </row>
    <row r="89" spans="2:51" ht="15.75" thickBot="1" x14ac:dyDescent="0.3">
      <c r="B89" s="4"/>
      <c r="C89" s="4"/>
      <c r="D89" s="4"/>
      <c r="E89" s="4"/>
      <c r="F89" s="4"/>
      <c r="G89" s="4"/>
      <c r="H89" s="4"/>
      <c r="I89" s="4"/>
      <c r="J89" s="4"/>
      <c r="K89" s="4"/>
      <c r="L89" s="4"/>
      <c r="M89" s="4"/>
      <c r="N89" s="7"/>
      <c r="O89" s="7"/>
      <c r="P89" s="7"/>
      <c r="Q89" s="7"/>
      <c r="R89" s="4"/>
      <c r="S89" s="4"/>
      <c r="T89" s="4"/>
      <c r="U89" s="4"/>
      <c r="V89" s="4"/>
      <c r="W89" s="4"/>
      <c r="X89" s="7"/>
      <c r="Y89" s="4"/>
      <c r="Z89" s="4"/>
      <c r="AA89" s="4"/>
      <c r="AB89" s="4"/>
      <c r="AC89" s="4"/>
      <c r="AD89" s="4"/>
      <c r="AE89" s="7"/>
      <c r="AF89" s="4"/>
      <c r="AG89" s="4"/>
      <c r="AH89" s="4"/>
      <c r="AI89" s="4"/>
      <c r="AJ89" s="4"/>
      <c r="AK89" s="4"/>
      <c r="AL89" s="4"/>
      <c r="AM89" s="4"/>
      <c r="AN89" s="4"/>
      <c r="AO89" s="4"/>
      <c r="AP89" s="4"/>
      <c r="AQ89" s="4"/>
      <c r="AR89" s="4"/>
      <c r="AS89" s="4"/>
      <c r="AT89" s="4"/>
      <c r="AU89" s="4"/>
      <c r="AV89" s="4"/>
      <c r="AW89" s="4"/>
      <c r="AX89" s="4"/>
      <c r="AY89" s="4"/>
    </row>
    <row r="90" spans="2:51" ht="15.75" thickBot="1" x14ac:dyDescent="0.3">
      <c r="B90" s="4"/>
      <c r="C90" s="4"/>
      <c r="D90" s="4"/>
      <c r="E90" s="4"/>
      <c r="F90" s="4"/>
      <c r="G90" s="4"/>
      <c r="H90" s="4"/>
      <c r="I90" s="4"/>
      <c r="J90" s="4"/>
      <c r="K90" s="4"/>
      <c r="L90" s="4"/>
      <c r="M90" s="4"/>
      <c r="N90" s="7"/>
      <c r="O90" s="7"/>
      <c r="P90" s="7"/>
      <c r="Q90" s="7"/>
      <c r="R90" s="4"/>
      <c r="S90" s="4"/>
      <c r="T90" s="4"/>
      <c r="U90" s="4"/>
      <c r="V90" s="4"/>
      <c r="W90" s="4"/>
      <c r="X90" s="7"/>
      <c r="Y90" s="4"/>
      <c r="Z90" s="4"/>
      <c r="AA90" s="4"/>
      <c r="AB90" s="4"/>
      <c r="AC90" s="4"/>
      <c r="AD90" s="4"/>
      <c r="AE90" s="7"/>
      <c r="AF90" s="4"/>
      <c r="AG90" s="4"/>
      <c r="AH90" s="4"/>
      <c r="AI90" s="4"/>
      <c r="AJ90" s="4"/>
      <c r="AK90" s="4"/>
      <c r="AL90" s="4"/>
      <c r="AM90" s="4"/>
      <c r="AN90" s="4"/>
      <c r="AO90" s="4"/>
      <c r="AP90" s="4"/>
      <c r="AQ90" s="4"/>
      <c r="AR90" s="4"/>
      <c r="AS90" s="4"/>
      <c r="AT90" s="4"/>
      <c r="AU90" s="4"/>
      <c r="AV90" s="4"/>
      <c r="AW90" s="4"/>
      <c r="AX90" s="4"/>
      <c r="AY90" s="4"/>
    </row>
    <row r="91" spans="2:51" ht="15.75" thickBot="1" x14ac:dyDescent="0.3">
      <c r="B91" s="4"/>
      <c r="C91" s="4"/>
      <c r="D91" s="4"/>
      <c r="E91" s="4"/>
      <c r="F91" s="4"/>
      <c r="G91" s="4"/>
      <c r="H91" s="4"/>
      <c r="I91" s="4"/>
      <c r="J91" s="4"/>
      <c r="K91" s="4"/>
      <c r="L91" s="4"/>
      <c r="M91" s="4"/>
      <c r="N91" s="7"/>
      <c r="O91" s="7"/>
      <c r="P91" s="7"/>
      <c r="Q91" s="7"/>
      <c r="R91" s="4"/>
      <c r="S91" s="4"/>
      <c r="T91" s="4"/>
      <c r="U91" s="4"/>
      <c r="V91" s="4"/>
      <c r="W91" s="4"/>
      <c r="X91" s="7"/>
      <c r="Y91" s="4"/>
      <c r="Z91" s="4"/>
      <c r="AA91" s="4"/>
      <c r="AB91" s="4"/>
      <c r="AC91" s="4"/>
      <c r="AD91" s="4"/>
      <c r="AE91" s="7"/>
      <c r="AF91" s="4"/>
      <c r="AG91" s="4"/>
      <c r="AH91" s="4"/>
      <c r="AI91" s="4"/>
      <c r="AJ91" s="4"/>
      <c r="AK91" s="4"/>
      <c r="AL91" s="4"/>
      <c r="AM91" s="4"/>
      <c r="AN91" s="4"/>
      <c r="AO91" s="4"/>
      <c r="AP91" s="4"/>
      <c r="AQ91" s="4"/>
      <c r="AR91" s="4"/>
      <c r="AS91" s="4"/>
      <c r="AT91" s="4"/>
      <c r="AU91" s="4"/>
      <c r="AV91" s="4"/>
      <c r="AW91" s="4"/>
      <c r="AX91" s="4"/>
      <c r="AY91" s="4"/>
    </row>
    <row r="92" spans="2:51" ht="15.75" thickBot="1" x14ac:dyDescent="0.3">
      <c r="B92" s="4"/>
      <c r="C92" s="4"/>
      <c r="D92" s="4"/>
      <c r="E92" s="4"/>
      <c r="F92" s="4"/>
      <c r="G92" s="4"/>
      <c r="H92" s="4"/>
      <c r="I92" s="4"/>
      <c r="J92" s="4"/>
      <c r="K92" s="4"/>
      <c r="L92" s="4"/>
      <c r="M92" s="4"/>
      <c r="N92" s="7"/>
      <c r="O92" s="7"/>
      <c r="P92" s="7"/>
      <c r="Q92" s="7"/>
      <c r="R92" s="4"/>
      <c r="S92" s="4"/>
      <c r="T92" s="4"/>
      <c r="U92" s="4"/>
      <c r="V92" s="4"/>
      <c r="W92" s="4"/>
      <c r="X92" s="7"/>
      <c r="Y92" s="4"/>
      <c r="Z92" s="4"/>
      <c r="AA92" s="4"/>
      <c r="AB92" s="4"/>
      <c r="AC92" s="4"/>
      <c r="AD92" s="4"/>
      <c r="AE92" s="7"/>
      <c r="AF92" s="4"/>
      <c r="AG92" s="4"/>
      <c r="AH92" s="4"/>
      <c r="AI92" s="4"/>
      <c r="AJ92" s="4"/>
      <c r="AK92" s="4"/>
      <c r="AL92" s="4"/>
      <c r="AM92" s="4"/>
      <c r="AN92" s="4"/>
      <c r="AO92" s="4"/>
      <c r="AP92" s="4"/>
      <c r="AQ92" s="4"/>
      <c r="AR92" s="4"/>
      <c r="AS92" s="4"/>
      <c r="AT92" s="4"/>
      <c r="AU92" s="4"/>
      <c r="AV92" s="4"/>
      <c r="AW92" s="4"/>
      <c r="AX92" s="4"/>
      <c r="AY92" s="4"/>
    </row>
    <row r="93" spans="2:51" ht="15.75" thickBot="1" x14ac:dyDescent="0.3">
      <c r="B93" s="4"/>
      <c r="C93" s="4"/>
      <c r="D93" s="4"/>
      <c r="E93" s="4"/>
      <c r="F93" s="4"/>
      <c r="G93" s="4"/>
      <c r="H93" s="4"/>
      <c r="I93" s="4"/>
      <c r="J93" s="4"/>
      <c r="K93" s="4"/>
      <c r="L93" s="4"/>
      <c r="M93" s="4"/>
      <c r="N93" s="7"/>
      <c r="O93" s="7"/>
      <c r="P93" s="7"/>
      <c r="Q93" s="7"/>
      <c r="R93" s="4"/>
      <c r="S93" s="4"/>
      <c r="T93" s="4"/>
      <c r="U93" s="4"/>
      <c r="V93" s="4"/>
      <c r="W93" s="4"/>
      <c r="X93" s="7"/>
      <c r="Y93" s="4"/>
      <c r="Z93" s="4"/>
      <c r="AA93" s="4"/>
      <c r="AB93" s="4"/>
      <c r="AC93" s="4"/>
      <c r="AD93" s="4"/>
      <c r="AE93" s="7"/>
      <c r="AF93" s="4"/>
      <c r="AG93" s="4"/>
      <c r="AH93" s="4"/>
      <c r="AI93" s="4"/>
      <c r="AJ93" s="4"/>
      <c r="AK93" s="4"/>
      <c r="AL93" s="4"/>
      <c r="AM93" s="4"/>
      <c r="AN93" s="4"/>
      <c r="AO93" s="4"/>
      <c r="AP93" s="4"/>
      <c r="AQ93" s="4"/>
      <c r="AR93" s="4"/>
      <c r="AS93" s="4"/>
      <c r="AT93" s="4"/>
      <c r="AU93" s="4"/>
      <c r="AV93" s="4"/>
      <c r="AW93" s="4"/>
      <c r="AX93" s="4"/>
      <c r="AY93" s="4"/>
    </row>
    <row r="94" spans="2:51" ht="15.75" thickBot="1" x14ac:dyDescent="0.3">
      <c r="B94" s="4"/>
      <c r="C94" s="4"/>
      <c r="D94" s="4"/>
      <c r="E94" s="4"/>
      <c r="F94" s="4"/>
      <c r="G94" s="4"/>
      <c r="H94" s="4"/>
      <c r="I94" s="4"/>
      <c r="J94" s="4"/>
      <c r="K94" s="4"/>
      <c r="L94" s="4"/>
      <c r="M94" s="4"/>
      <c r="N94" s="7"/>
      <c r="O94" s="7"/>
      <c r="P94" s="7"/>
      <c r="Q94" s="7"/>
      <c r="R94" s="4"/>
      <c r="S94" s="4"/>
      <c r="T94" s="4"/>
      <c r="U94" s="4"/>
      <c r="V94" s="4"/>
      <c r="W94" s="4"/>
      <c r="X94" s="7"/>
      <c r="Y94" s="4"/>
      <c r="Z94" s="4"/>
      <c r="AA94" s="4"/>
      <c r="AB94" s="4"/>
      <c r="AC94" s="4"/>
      <c r="AD94" s="4"/>
      <c r="AE94" s="7"/>
      <c r="AF94" s="4"/>
      <c r="AG94" s="4"/>
      <c r="AH94" s="4"/>
      <c r="AI94" s="4"/>
      <c r="AJ94" s="4"/>
      <c r="AK94" s="4"/>
      <c r="AL94" s="4"/>
      <c r="AM94" s="4"/>
      <c r="AN94" s="4"/>
      <c r="AO94" s="4"/>
      <c r="AP94" s="4"/>
      <c r="AQ94" s="4"/>
      <c r="AR94" s="4"/>
      <c r="AS94" s="4"/>
      <c r="AT94" s="4"/>
      <c r="AU94" s="4"/>
      <c r="AV94" s="4"/>
      <c r="AW94" s="4"/>
      <c r="AX94" s="4"/>
      <c r="AY94" s="4"/>
    </row>
    <row r="95" spans="2:51" ht="15.75" thickBot="1" x14ac:dyDescent="0.3">
      <c r="B95" s="4"/>
      <c r="C95" s="4"/>
      <c r="D95" s="4"/>
      <c r="E95" s="4"/>
      <c r="F95" s="4"/>
      <c r="G95" s="4"/>
      <c r="H95" s="4"/>
      <c r="I95" s="4"/>
      <c r="J95" s="4"/>
      <c r="K95" s="4"/>
      <c r="L95" s="4"/>
      <c r="M95" s="4"/>
      <c r="N95" s="7"/>
      <c r="O95" s="7"/>
      <c r="P95" s="7"/>
      <c r="Q95" s="7"/>
      <c r="R95" s="4"/>
      <c r="S95" s="4"/>
      <c r="T95" s="4"/>
      <c r="U95" s="4"/>
      <c r="V95" s="4"/>
      <c r="W95" s="4"/>
      <c r="X95" s="7"/>
      <c r="Y95" s="4"/>
      <c r="Z95" s="4"/>
      <c r="AA95" s="4"/>
      <c r="AB95" s="4"/>
      <c r="AC95" s="4"/>
      <c r="AD95" s="4"/>
      <c r="AE95" s="7"/>
      <c r="AF95" s="4"/>
      <c r="AG95" s="4"/>
      <c r="AH95" s="4"/>
      <c r="AI95" s="4"/>
      <c r="AJ95" s="4"/>
      <c r="AK95" s="4"/>
      <c r="AL95" s="4"/>
      <c r="AM95" s="4"/>
      <c r="AN95" s="4"/>
      <c r="AO95" s="4"/>
      <c r="AP95" s="4"/>
      <c r="AQ95" s="4"/>
      <c r="AR95" s="4"/>
      <c r="AS95" s="4"/>
      <c r="AT95" s="4"/>
      <c r="AU95" s="4"/>
      <c r="AV95" s="4"/>
      <c r="AW95" s="4"/>
      <c r="AX95" s="4"/>
      <c r="AY95" s="4"/>
    </row>
    <row r="96" spans="2:51" ht="15.75" thickBot="1" x14ac:dyDescent="0.3">
      <c r="B96" s="4"/>
      <c r="C96" s="4"/>
      <c r="D96" s="4"/>
      <c r="E96" s="4"/>
      <c r="F96" s="4"/>
      <c r="G96" s="4"/>
      <c r="H96" s="4"/>
      <c r="I96" s="4"/>
      <c r="J96" s="4"/>
      <c r="K96" s="4"/>
      <c r="L96" s="4"/>
      <c r="M96" s="4"/>
      <c r="N96" s="7"/>
      <c r="O96" s="7"/>
      <c r="P96" s="7"/>
      <c r="Q96" s="7"/>
      <c r="R96" s="4"/>
      <c r="S96" s="4"/>
      <c r="T96" s="4"/>
      <c r="U96" s="4"/>
      <c r="V96" s="4"/>
      <c r="W96" s="4"/>
      <c r="X96" s="7"/>
      <c r="Y96" s="4"/>
      <c r="Z96" s="4"/>
      <c r="AA96" s="4"/>
      <c r="AB96" s="4"/>
      <c r="AC96" s="4"/>
      <c r="AD96" s="4"/>
      <c r="AE96" s="7"/>
      <c r="AF96" s="4"/>
      <c r="AG96" s="4"/>
      <c r="AH96" s="4"/>
      <c r="AI96" s="4"/>
      <c r="AJ96" s="4"/>
      <c r="AK96" s="4"/>
      <c r="AL96" s="4"/>
      <c r="AM96" s="4"/>
      <c r="AN96" s="4"/>
      <c r="AO96" s="4"/>
      <c r="AP96" s="4"/>
      <c r="AQ96" s="4"/>
      <c r="AR96" s="4"/>
      <c r="AS96" s="4"/>
      <c r="AT96" s="4"/>
      <c r="AU96" s="4"/>
      <c r="AV96" s="4"/>
      <c r="AW96" s="4"/>
      <c r="AX96" s="4"/>
      <c r="AY96" s="4"/>
    </row>
    <row r="97" spans="2:51" ht="15.75" thickBot="1" x14ac:dyDescent="0.3">
      <c r="B97" s="4"/>
      <c r="C97" s="4"/>
      <c r="D97" s="4"/>
      <c r="E97" s="4"/>
      <c r="F97" s="4"/>
      <c r="G97" s="4"/>
      <c r="H97" s="4"/>
      <c r="I97" s="4"/>
      <c r="J97" s="4"/>
      <c r="K97" s="4"/>
      <c r="L97" s="4"/>
      <c r="M97" s="4"/>
      <c r="N97" s="7"/>
      <c r="O97" s="7"/>
      <c r="P97" s="7"/>
      <c r="Q97" s="7"/>
      <c r="R97" s="4"/>
      <c r="S97" s="4"/>
      <c r="T97" s="4"/>
      <c r="U97" s="4"/>
      <c r="V97" s="4"/>
      <c r="W97" s="4"/>
      <c r="X97" s="7"/>
      <c r="Y97" s="4"/>
      <c r="Z97" s="4"/>
      <c r="AA97" s="4"/>
      <c r="AB97" s="4"/>
      <c r="AC97" s="4"/>
      <c r="AD97" s="4"/>
      <c r="AE97" s="7"/>
      <c r="AF97" s="4"/>
      <c r="AG97" s="4"/>
      <c r="AH97" s="4"/>
      <c r="AI97" s="4"/>
      <c r="AJ97" s="4"/>
      <c r="AK97" s="4"/>
      <c r="AL97" s="4"/>
      <c r="AM97" s="4"/>
      <c r="AN97" s="4"/>
      <c r="AO97" s="4"/>
      <c r="AP97" s="4"/>
      <c r="AQ97" s="4"/>
      <c r="AR97" s="4"/>
      <c r="AS97" s="4"/>
      <c r="AT97" s="4"/>
      <c r="AU97" s="4"/>
      <c r="AV97" s="4"/>
      <c r="AW97" s="4"/>
      <c r="AX97" s="4"/>
      <c r="AY97" s="4"/>
    </row>
    <row r="98" spans="2:51" ht="15.75" thickBot="1" x14ac:dyDescent="0.3">
      <c r="B98" s="4"/>
      <c r="C98" s="4"/>
      <c r="D98" s="4"/>
      <c r="E98" s="4"/>
      <c r="F98" s="4"/>
      <c r="G98" s="4"/>
      <c r="H98" s="4"/>
      <c r="I98" s="4"/>
      <c r="J98" s="4"/>
      <c r="K98" s="4"/>
      <c r="L98" s="4"/>
      <c r="M98" s="4"/>
      <c r="N98" s="7"/>
      <c r="O98" s="7"/>
      <c r="P98" s="7"/>
      <c r="Q98" s="7"/>
      <c r="R98" s="4"/>
      <c r="S98" s="4"/>
      <c r="T98" s="4"/>
      <c r="U98" s="4"/>
      <c r="V98" s="4"/>
      <c r="W98" s="4"/>
      <c r="X98" s="7"/>
      <c r="Y98" s="4"/>
      <c r="Z98" s="4"/>
      <c r="AA98" s="4"/>
      <c r="AB98" s="4"/>
      <c r="AC98" s="4"/>
      <c r="AD98" s="4"/>
      <c r="AE98" s="7"/>
      <c r="AF98" s="4"/>
      <c r="AG98" s="4"/>
      <c r="AH98" s="4"/>
      <c r="AI98" s="4"/>
      <c r="AJ98" s="4"/>
      <c r="AK98" s="4"/>
      <c r="AL98" s="4"/>
      <c r="AM98" s="4"/>
      <c r="AN98" s="4"/>
      <c r="AO98" s="4"/>
      <c r="AP98" s="4"/>
      <c r="AQ98" s="4"/>
      <c r="AR98" s="4"/>
      <c r="AS98" s="4"/>
      <c r="AT98" s="4"/>
      <c r="AU98" s="4"/>
      <c r="AV98" s="4"/>
      <c r="AW98" s="4"/>
      <c r="AX98" s="4"/>
      <c r="AY98" s="4"/>
    </row>
    <row r="99" spans="2:51" ht="15.75" thickBot="1" x14ac:dyDescent="0.3">
      <c r="B99" s="4"/>
      <c r="C99" s="4"/>
      <c r="D99" s="4"/>
      <c r="E99" s="4"/>
      <c r="F99" s="4"/>
      <c r="G99" s="4"/>
      <c r="H99" s="4"/>
      <c r="I99" s="4"/>
      <c r="J99" s="4"/>
      <c r="K99" s="4"/>
      <c r="L99" s="4"/>
      <c r="M99" s="4"/>
      <c r="N99" s="7"/>
      <c r="O99" s="7"/>
      <c r="P99" s="7"/>
      <c r="Q99" s="7"/>
      <c r="R99" s="4"/>
      <c r="S99" s="4"/>
      <c r="T99" s="4"/>
      <c r="U99" s="4"/>
      <c r="V99" s="4"/>
      <c r="W99" s="4"/>
      <c r="X99" s="7"/>
      <c r="Y99" s="4"/>
      <c r="Z99" s="4"/>
      <c r="AA99" s="4"/>
      <c r="AB99" s="4"/>
      <c r="AC99" s="4"/>
      <c r="AD99" s="4"/>
      <c r="AE99" s="7"/>
      <c r="AF99" s="4"/>
      <c r="AG99" s="4"/>
      <c r="AH99" s="4"/>
      <c r="AI99" s="4"/>
      <c r="AJ99" s="4"/>
      <c r="AK99" s="4"/>
      <c r="AL99" s="4"/>
      <c r="AM99" s="4"/>
      <c r="AN99" s="4"/>
      <c r="AO99" s="4"/>
      <c r="AP99" s="4"/>
      <c r="AQ99" s="4"/>
      <c r="AR99" s="4"/>
      <c r="AS99" s="4"/>
      <c r="AT99" s="4"/>
      <c r="AU99" s="4"/>
      <c r="AV99" s="4"/>
      <c r="AW99" s="4"/>
      <c r="AX99" s="4"/>
      <c r="AY99" s="4"/>
    </row>
    <row r="100" spans="2:51" ht="15.75" thickBot="1" x14ac:dyDescent="0.3">
      <c r="B100" s="4"/>
      <c r="C100" s="4"/>
      <c r="D100" s="4"/>
      <c r="E100" s="4"/>
      <c r="F100" s="4"/>
      <c r="G100" s="4"/>
      <c r="H100" s="4"/>
      <c r="I100" s="4"/>
      <c r="J100" s="4"/>
      <c r="K100" s="4"/>
      <c r="L100" s="4"/>
      <c r="M100" s="4"/>
      <c r="N100" s="7"/>
      <c r="O100" s="7"/>
      <c r="P100" s="7"/>
      <c r="Q100" s="7"/>
      <c r="R100" s="4"/>
      <c r="S100" s="4"/>
      <c r="T100" s="4"/>
      <c r="U100" s="4"/>
      <c r="V100" s="4"/>
      <c r="W100" s="4"/>
      <c r="X100" s="7"/>
      <c r="Y100" s="4"/>
      <c r="Z100" s="4"/>
      <c r="AA100" s="4"/>
      <c r="AB100" s="4"/>
      <c r="AC100" s="4"/>
      <c r="AD100" s="4"/>
      <c r="AE100" s="7"/>
      <c r="AF100" s="4"/>
      <c r="AG100" s="4"/>
      <c r="AH100" s="4"/>
      <c r="AI100" s="4"/>
      <c r="AJ100" s="4"/>
      <c r="AK100" s="4"/>
      <c r="AL100" s="4"/>
      <c r="AM100" s="4"/>
      <c r="AN100" s="4"/>
      <c r="AO100" s="4"/>
      <c r="AP100" s="4"/>
      <c r="AQ100" s="4"/>
      <c r="AR100" s="4"/>
      <c r="AS100" s="4"/>
      <c r="AT100" s="4"/>
      <c r="AU100" s="4"/>
      <c r="AV100" s="4"/>
      <c r="AW100" s="4"/>
      <c r="AX100" s="4"/>
      <c r="AY100" s="4"/>
    </row>
    <row r="101" spans="2:51" ht="15.75" thickBot="1" x14ac:dyDescent="0.3">
      <c r="B101" s="4"/>
      <c r="C101" s="4"/>
      <c r="D101" s="4"/>
      <c r="E101" s="4"/>
      <c r="F101" s="4"/>
      <c r="G101" s="4"/>
      <c r="H101" s="4"/>
      <c r="I101" s="4"/>
      <c r="J101" s="4"/>
      <c r="K101" s="4"/>
      <c r="L101" s="4"/>
      <c r="M101" s="4"/>
      <c r="N101" s="7"/>
      <c r="O101" s="7"/>
      <c r="P101" s="7"/>
      <c r="Q101" s="7"/>
      <c r="R101" s="4"/>
      <c r="S101" s="4"/>
      <c r="T101" s="4"/>
      <c r="U101" s="4"/>
      <c r="V101" s="4"/>
      <c r="W101" s="4"/>
      <c r="X101" s="7"/>
      <c r="Y101" s="4"/>
      <c r="Z101" s="4"/>
      <c r="AA101" s="4"/>
      <c r="AB101" s="4"/>
      <c r="AC101" s="4"/>
      <c r="AD101" s="4"/>
      <c r="AE101" s="7"/>
      <c r="AF101" s="4"/>
      <c r="AG101" s="4"/>
      <c r="AH101" s="4"/>
      <c r="AI101" s="4"/>
      <c r="AJ101" s="4"/>
      <c r="AK101" s="4"/>
      <c r="AL101" s="4"/>
      <c r="AM101" s="4"/>
      <c r="AN101" s="4"/>
      <c r="AO101" s="4"/>
      <c r="AP101" s="4"/>
      <c r="AQ101" s="4"/>
      <c r="AR101" s="4"/>
      <c r="AS101" s="4"/>
      <c r="AT101" s="4"/>
      <c r="AU101" s="4"/>
      <c r="AV101" s="4"/>
      <c r="AW101" s="4"/>
      <c r="AX101" s="4"/>
      <c r="AY101" s="4"/>
    </row>
    <row r="102" spans="2:51" ht="15.75" thickBot="1" x14ac:dyDescent="0.3">
      <c r="B102" s="4"/>
      <c r="C102" s="4"/>
      <c r="D102" s="4"/>
      <c r="E102" s="4"/>
      <c r="F102" s="4"/>
      <c r="G102" s="4"/>
      <c r="H102" s="4"/>
      <c r="I102" s="4"/>
      <c r="J102" s="4"/>
      <c r="K102" s="4"/>
      <c r="L102" s="4"/>
      <c r="M102" s="4"/>
      <c r="N102" s="7"/>
      <c r="O102" s="7"/>
      <c r="P102" s="7"/>
      <c r="Q102" s="7"/>
      <c r="R102" s="4"/>
      <c r="S102" s="4"/>
      <c r="T102" s="4"/>
      <c r="U102" s="4"/>
      <c r="V102" s="4"/>
      <c r="W102" s="4"/>
      <c r="X102" s="7"/>
      <c r="Y102" s="4"/>
      <c r="Z102" s="4"/>
      <c r="AA102" s="4"/>
      <c r="AB102" s="4"/>
      <c r="AC102" s="4"/>
      <c r="AD102" s="4"/>
      <c r="AE102" s="7"/>
      <c r="AF102" s="4"/>
      <c r="AG102" s="4"/>
      <c r="AH102" s="4"/>
      <c r="AI102" s="4"/>
      <c r="AJ102" s="4"/>
      <c r="AK102" s="4"/>
      <c r="AL102" s="4"/>
      <c r="AM102" s="4"/>
      <c r="AN102" s="4"/>
      <c r="AO102" s="4"/>
      <c r="AP102" s="4"/>
      <c r="AQ102" s="4"/>
      <c r="AR102" s="4"/>
      <c r="AS102" s="4"/>
      <c r="AT102" s="4"/>
      <c r="AU102" s="4"/>
      <c r="AV102" s="4"/>
      <c r="AW102" s="4"/>
      <c r="AX102" s="4"/>
      <c r="AY102" s="4"/>
    </row>
    <row r="103" spans="2:51" ht="15.75" thickBot="1" x14ac:dyDescent="0.3">
      <c r="B103" s="4"/>
      <c r="C103" s="4"/>
      <c r="D103" s="4"/>
      <c r="E103" s="4"/>
      <c r="F103" s="4"/>
      <c r="G103" s="4"/>
      <c r="H103" s="4"/>
      <c r="I103" s="4"/>
      <c r="J103" s="4"/>
      <c r="K103" s="4"/>
      <c r="L103" s="4"/>
      <c r="M103" s="4"/>
      <c r="N103" s="7"/>
      <c r="O103" s="7"/>
      <c r="P103" s="7"/>
      <c r="Q103" s="7"/>
      <c r="R103" s="4"/>
      <c r="S103" s="4"/>
      <c r="T103" s="4"/>
      <c r="U103" s="4"/>
      <c r="V103" s="4"/>
      <c r="W103" s="4"/>
      <c r="X103" s="7"/>
      <c r="Y103" s="4"/>
      <c r="Z103" s="4"/>
      <c r="AA103" s="4"/>
      <c r="AB103" s="4"/>
      <c r="AC103" s="4"/>
      <c r="AD103" s="4"/>
      <c r="AE103" s="7"/>
      <c r="AF103" s="4"/>
      <c r="AG103" s="4"/>
      <c r="AH103" s="4"/>
      <c r="AI103" s="4"/>
      <c r="AJ103" s="4"/>
      <c r="AK103" s="4"/>
      <c r="AL103" s="4"/>
      <c r="AM103" s="4"/>
      <c r="AN103" s="4"/>
      <c r="AO103" s="4"/>
      <c r="AP103" s="4"/>
      <c r="AQ103" s="4"/>
      <c r="AR103" s="4"/>
      <c r="AS103" s="4"/>
      <c r="AT103" s="4"/>
      <c r="AU103" s="4"/>
      <c r="AV103" s="4"/>
      <c r="AW103" s="4"/>
      <c r="AX103" s="4"/>
      <c r="AY103" s="4"/>
    </row>
    <row r="104" spans="2:51" ht="15.75" thickBot="1" x14ac:dyDescent="0.3">
      <c r="B104" s="4"/>
      <c r="C104" s="4"/>
      <c r="D104" s="4"/>
      <c r="E104" s="4"/>
      <c r="F104" s="4"/>
      <c r="G104" s="4"/>
      <c r="H104" s="4"/>
      <c r="I104" s="4"/>
      <c r="J104" s="4"/>
      <c r="K104" s="4"/>
      <c r="L104" s="4"/>
      <c r="M104" s="4"/>
      <c r="N104" s="7"/>
      <c r="O104" s="7"/>
      <c r="P104" s="7"/>
      <c r="Q104" s="7"/>
      <c r="R104" s="4"/>
      <c r="S104" s="4"/>
      <c r="T104" s="4"/>
      <c r="U104" s="4"/>
      <c r="V104" s="4"/>
      <c r="W104" s="4"/>
      <c r="X104" s="7"/>
      <c r="Y104" s="4"/>
      <c r="Z104" s="4"/>
      <c r="AA104" s="4"/>
      <c r="AB104" s="4"/>
      <c r="AC104" s="4"/>
      <c r="AD104" s="4"/>
      <c r="AE104" s="7"/>
      <c r="AF104" s="4"/>
      <c r="AG104" s="4"/>
      <c r="AH104" s="4"/>
      <c r="AI104" s="4"/>
      <c r="AJ104" s="4"/>
      <c r="AK104" s="4"/>
      <c r="AL104" s="4"/>
      <c r="AM104" s="4"/>
      <c r="AN104" s="4"/>
      <c r="AO104" s="4"/>
      <c r="AP104" s="4"/>
      <c r="AQ104" s="4"/>
      <c r="AR104" s="4"/>
      <c r="AS104" s="4"/>
      <c r="AT104" s="4"/>
      <c r="AU104" s="4"/>
      <c r="AV104" s="4"/>
      <c r="AW104" s="4"/>
      <c r="AX104" s="4"/>
      <c r="AY104" s="4"/>
    </row>
    <row r="105" spans="2:51" ht="15.75" thickBot="1" x14ac:dyDescent="0.3">
      <c r="B105" s="4"/>
      <c r="C105" s="4"/>
      <c r="D105" s="4"/>
      <c r="E105" s="4"/>
      <c r="F105" s="4"/>
      <c r="G105" s="4"/>
      <c r="H105" s="4"/>
      <c r="I105" s="4"/>
      <c r="J105" s="4"/>
      <c r="K105" s="4"/>
      <c r="L105" s="4"/>
      <c r="M105" s="4"/>
      <c r="N105" s="7"/>
      <c r="O105" s="7"/>
      <c r="P105" s="7"/>
      <c r="Q105" s="7"/>
      <c r="R105" s="4"/>
      <c r="S105" s="4"/>
      <c r="T105" s="4"/>
      <c r="U105" s="4"/>
      <c r="V105" s="4"/>
      <c r="W105" s="4"/>
      <c r="X105" s="7"/>
      <c r="Y105" s="4"/>
      <c r="Z105" s="4"/>
      <c r="AA105" s="4"/>
      <c r="AB105" s="4"/>
      <c r="AC105" s="4"/>
      <c r="AD105" s="4"/>
      <c r="AE105" s="7"/>
      <c r="AF105" s="4"/>
      <c r="AG105" s="4"/>
      <c r="AH105" s="4"/>
      <c r="AI105" s="4"/>
      <c r="AJ105" s="4"/>
      <c r="AK105" s="4"/>
      <c r="AL105" s="4"/>
      <c r="AM105" s="4"/>
      <c r="AN105" s="4"/>
      <c r="AO105" s="4"/>
      <c r="AP105" s="4"/>
      <c r="AQ105" s="4"/>
      <c r="AR105" s="4"/>
      <c r="AS105" s="4"/>
      <c r="AT105" s="4"/>
      <c r="AU105" s="4"/>
      <c r="AV105" s="4"/>
      <c r="AW105" s="4"/>
      <c r="AX105" s="4"/>
      <c r="AY105" s="4"/>
    </row>
    <row r="106" spans="2:51" ht="15.75" thickBot="1" x14ac:dyDescent="0.3">
      <c r="B106" s="4"/>
      <c r="C106" s="4"/>
      <c r="D106" s="4"/>
      <c r="E106" s="4"/>
      <c r="F106" s="4"/>
      <c r="G106" s="4"/>
      <c r="H106" s="4"/>
      <c r="I106" s="4"/>
      <c r="J106" s="4"/>
      <c r="K106" s="4"/>
      <c r="L106" s="4"/>
      <c r="M106" s="4"/>
      <c r="N106" s="7"/>
      <c r="O106" s="7"/>
      <c r="P106" s="7"/>
      <c r="Q106" s="7"/>
      <c r="R106" s="4"/>
      <c r="S106" s="4"/>
      <c r="T106" s="4"/>
      <c r="U106" s="4"/>
      <c r="V106" s="4"/>
      <c r="W106" s="4"/>
      <c r="X106" s="7"/>
      <c r="Y106" s="4"/>
      <c r="Z106" s="4"/>
      <c r="AA106" s="4"/>
      <c r="AB106" s="4"/>
      <c r="AC106" s="4"/>
      <c r="AD106" s="4"/>
      <c r="AE106" s="7"/>
      <c r="AF106" s="4"/>
      <c r="AG106" s="4"/>
      <c r="AH106" s="4"/>
      <c r="AI106" s="4"/>
      <c r="AJ106" s="4"/>
      <c r="AK106" s="4"/>
      <c r="AL106" s="4"/>
      <c r="AM106" s="4"/>
      <c r="AN106" s="4"/>
      <c r="AO106" s="4"/>
      <c r="AP106" s="4"/>
      <c r="AQ106" s="4"/>
      <c r="AR106" s="4"/>
      <c r="AS106" s="4"/>
      <c r="AT106" s="4"/>
      <c r="AU106" s="4"/>
      <c r="AV106" s="4"/>
      <c r="AW106" s="4"/>
      <c r="AX106" s="4"/>
      <c r="AY106" s="4"/>
    </row>
    <row r="107" spans="2:51" ht="15.75" thickBot="1" x14ac:dyDescent="0.3">
      <c r="B107" s="4"/>
      <c r="C107" s="4"/>
      <c r="D107" s="4"/>
      <c r="E107" s="4"/>
      <c r="F107" s="4"/>
      <c r="G107" s="4"/>
      <c r="H107" s="4"/>
      <c r="I107" s="4"/>
      <c r="J107" s="4"/>
      <c r="K107" s="4"/>
      <c r="L107" s="4"/>
      <c r="M107" s="4"/>
      <c r="N107" s="7"/>
      <c r="O107" s="7"/>
      <c r="P107" s="7"/>
      <c r="Q107" s="7"/>
      <c r="R107" s="4"/>
      <c r="S107" s="4"/>
      <c r="T107" s="4"/>
      <c r="U107" s="4"/>
      <c r="V107" s="4"/>
      <c r="W107" s="4"/>
      <c r="X107" s="7"/>
      <c r="Y107" s="4"/>
      <c r="Z107" s="4"/>
      <c r="AA107" s="4"/>
      <c r="AB107" s="4"/>
      <c r="AC107" s="4"/>
      <c r="AD107" s="4"/>
      <c r="AE107" s="7"/>
      <c r="AF107" s="4"/>
      <c r="AG107" s="4"/>
      <c r="AH107" s="4"/>
      <c r="AI107" s="4"/>
      <c r="AJ107" s="4"/>
      <c r="AK107" s="4"/>
      <c r="AL107" s="4"/>
      <c r="AM107" s="4"/>
      <c r="AN107" s="4"/>
      <c r="AO107" s="4"/>
      <c r="AP107" s="4"/>
      <c r="AQ107" s="4"/>
      <c r="AR107" s="4"/>
      <c r="AS107" s="4"/>
      <c r="AT107" s="4"/>
      <c r="AU107" s="4"/>
      <c r="AV107" s="4"/>
      <c r="AW107" s="4"/>
      <c r="AX107" s="4"/>
      <c r="AY107" s="4"/>
    </row>
    <row r="108" spans="2:51" ht="15.75" thickBot="1" x14ac:dyDescent="0.3">
      <c r="B108" s="4"/>
      <c r="C108" s="4"/>
      <c r="D108" s="4"/>
      <c r="E108" s="4"/>
      <c r="F108" s="4"/>
      <c r="G108" s="4"/>
      <c r="H108" s="4"/>
      <c r="I108" s="4"/>
      <c r="J108" s="4"/>
      <c r="K108" s="4"/>
      <c r="L108" s="4"/>
      <c r="M108" s="4"/>
      <c r="N108" s="7"/>
      <c r="O108" s="7"/>
      <c r="P108" s="7"/>
      <c r="Q108" s="7"/>
      <c r="R108" s="4"/>
      <c r="S108" s="4"/>
      <c r="T108" s="4"/>
      <c r="U108" s="4"/>
      <c r="V108" s="4"/>
      <c r="W108" s="4"/>
      <c r="X108" s="7"/>
      <c r="Y108" s="4"/>
      <c r="Z108" s="4"/>
      <c r="AA108" s="4"/>
      <c r="AB108" s="4"/>
      <c r="AC108" s="4"/>
      <c r="AD108" s="4"/>
      <c r="AE108" s="7"/>
      <c r="AF108" s="4"/>
      <c r="AG108" s="4"/>
      <c r="AH108" s="4"/>
      <c r="AI108" s="4"/>
      <c r="AJ108" s="4"/>
      <c r="AK108" s="4"/>
      <c r="AL108" s="4"/>
      <c r="AM108" s="4"/>
      <c r="AN108" s="4"/>
      <c r="AO108" s="4"/>
      <c r="AP108" s="4"/>
      <c r="AQ108" s="4"/>
      <c r="AR108" s="4"/>
      <c r="AS108" s="4"/>
      <c r="AT108" s="4"/>
      <c r="AU108" s="4"/>
      <c r="AV108" s="4"/>
      <c r="AW108" s="4"/>
      <c r="AX108" s="4"/>
      <c r="AY108" s="4"/>
    </row>
    <row r="109" spans="2:51" ht="15.75" thickBot="1" x14ac:dyDescent="0.3">
      <c r="B109" s="4"/>
      <c r="C109" s="4"/>
      <c r="D109" s="4"/>
      <c r="E109" s="4"/>
      <c r="F109" s="4"/>
      <c r="G109" s="4"/>
      <c r="H109" s="4"/>
      <c r="I109" s="4"/>
      <c r="J109" s="4"/>
      <c r="K109" s="4"/>
      <c r="L109" s="4"/>
      <c r="M109" s="4"/>
      <c r="N109" s="7"/>
      <c r="O109" s="7"/>
      <c r="P109" s="7"/>
      <c r="Q109" s="7"/>
      <c r="R109" s="4"/>
      <c r="S109" s="4"/>
      <c r="T109" s="4"/>
      <c r="U109" s="4"/>
      <c r="V109" s="4"/>
      <c r="W109" s="4"/>
      <c r="X109" s="7"/>
      <c r="Y109" s="4"/>
      <c r="Z109" s="4"/>
      <c r="AA109" s="4"/>
      <c r="AB109" s="4"/>
      <c r="AC109" s="4"/>
      <c r="AD109" s="4"/>
      <c r="AE109" s="7"/>
      <c r="AF109" s="4"/>
      <c r="AG109" s="4"/>
      <c r="AH109" s="4"/>
      <c r="AI109" s="4"/>
      <c r="AJ109" s="4"/>
      <c r="AK109" s="4"/>
      <c r="AL109" s="4"/>
      <c r="AM109" s="4"/>
      <c r="AN109" s="4"/>
      <c r="AO109" s="4"/>
      <c r="AP109" s="4"/>
      <c r="AQ109" s="4"/>
      <c r="AR109" s="4"/>
      <c r="AS109" s="4"/>
      <c r="AT109" s="4"/>
      <c r="AU109" s="4"/>
      <c r="AV109" s="4"/>
      <c r="AW109" s="4"/>
      <c r="AX109" s="4"/>
      <c r="AY109" s="4"/>
    </row>
    <row r="110" spans="2:51" ht="15.75" thickBot="1" x14ac:dyDescent="0.3">
      <c r="B110" s="4"/>
      <c r="C110" s="4"/>
      <c r="D110" s="4"/>
      <c r="E110" s="4"/>
      <c r="F110" s="4"/>
      <c r="G110" s="4"/>
      <c r="H110" s="4"/>
      <c r="I110" s="4"/>
      <c r="J110" s="4"/>
      <c r="K110" s="4"/>
      <c r="L110" s="4"/>
      <c r="M110" s="4"/>
      <c r="N110" s="7"/>
      <c r="O110" s="7"/>
      <c r="P110" s="7"/>
      <c r="Q110" s="7"/>
      <c r="R110" s="4"/>
      <c r="S110" s="4"/>
      <c r="T110" s="4"/>
      <c r="U110" s="4"/>
      <c r="V110" s="4"/>
      <c r="W110" s="4"/>
      <c r="X110" s="7"/>
      <c r="Y110" s="4"/>
      <c r="Z110" s="4"/>
      <c r="AA110" s="4"/>
      <c r="AB110" s="4"/>
      <c r="AC110" s="4"/>
      <c r="AD110" s="4"/>
      <c r="AE110" s="7"/>
      <c r="AF110" s="4"/>
      <c r="AG110" s="4"/>
      <c r="AH110" s="4"/>
      <c r="AI110" s="4"/>
      <c r="AJ110" s="4"/>
      <c r="AK110" s="4"/>
      <c r="AL110" s="4"/>
      <c r="AM110" s="4"/>
      <c r="AN110" s="4"/>
      <c r="AO110" s="4"/>
      <c r="AP110" s="4"/>
      <c r="AQ110" s="4"/>
      <c r="AR110" s="4"/>
      <c r="AS110" s="4"/>
      <c r="AT110" s="4"/>
      <c r="AU110" s="4"/>
      <c r="AV110" s="4"/>
      <c r="AW110" s="4"/>
      <c r="AX110" s="4"/>
      <c r="AY110" s="4"/>
    </row>
    <row r="111" spans="2:51" ht="15.75" thickBot="1" x14ac:dyDescent="0.3">
      <c r="B111" s="4"/>
      <c r="C111" s="4"/>
      <c r="D111" s="4"/>
      <c r="E111" s="4"/>
      <c r="F111" s="4"/>
      <c r="G111" s="4"/>
      <c r="H111" s="4"/>
      <c r="I111" s="4"/>
      <c r="J111" s="4"/>
      <c r="K111" s="4"/>
      <c r="L111" s="4"/>
      <c r="M111" s="4"/>
      <c r="N111" s="7"/>
      <c r="O111" s="7"/>
      <c r="P111" s="7"/>
      <c r="Q111" s="7"/>
      <c r="R111" s="4"/>
      <c r="S111" s="4"/>
      <c r="T111" s="4"/>
      <c r="U111" s="4"/>
      <c r="V111" s="4"/>
      <c r="W111" s="4"/>
      <c r="X111" s="7"/>
      <c r="Y111" s="4"/>
      <c r="Z111" s="4"/>
      <c r="AA111" s="4"/>
      <c r="AB111" s="4"/>
      <c r="AC111" s="4"/>
      <c r="AD111" s="4"/>
      <c r="AE111" s="7"/>
      <c r="AF111" s="4"/>
      <c r="AG111" s="4"/>
      <c r="AH111" s="4"/>
      <c r="AI111" s="4"/>
      <c r="AJ111" s="4"/>
      <c r="AK111" s="4"/>
      <c r="AL111" s="4"/>
      <c r="AM111" s="4"/>
      <c r="AN111" s="4"/>
      <c r="AO111" s="4"/>
      <c r="AP111" s="4"/>
      <c r="AQ111" s="4"/>
      <c r="AR111" s="4"/>
      <c r="AS111" s="4"/>
      <c r="AT111" s="4"/>
      <c r="AU111" s="4"/>
      <c r="AV111" s="4"/>
      <c r="AW111" s="4"/>
      <c r="AX111" s="4"/>
      <c r="AY111" s="4"/>
    </row>
    <row r="112" spans="2:51" ht="15.75" thickBot="1" x14ac:dyDescent="0.3">
      <c r="B112" s="4"/>
      <c r="C112" s="4"/>
      <c r="D112" s="4"/>
      <c r="E112" s="4"/>
      <c r="F112" s="4"/>
      <c r="G112" s="4"/>
      <c r="H112" s="4"/>
      <c r="I112" s="4"/>
      <c r="J112" s="4"/>
      <c r="K112" s="4"/>
      <c r="L112" s="4"/>
      <c r="M112" s="4"/>
      <c r="N112" s="7"/>
      <c r="O112" s="7"/>
      <c r="P112" s="7"/>
      <c r="Q112" s="7"/>
      <c r="R112" s="4"/>
      <c r="S112" s="4"/>
      <c r="T112" s="4"/>
      <c r="U112" s="4"/>
      <c r="V112" s="4"/>
      <c r="W112" s="4"/>
      <c r="X112" s="7"/>
      <c r="Y112" s="4"/>
      <c r="Z112" s="4"/>
      <c r="AA112" s="4"/>
      <c r="AB112" s="4"/>
      <c r="AC112" s="4"/>
      <c r="AD112" s="4"/>
      <c r="AE112" s="7"/>
      <c r="AF112" s="4"/>
      <c r="AG112" s="4"/>
      <c r="AH112" s="4"/>
      <c r="AI112" s="4"/>
      <c r="AJ112" s="4"/>
      <c r="AK112" s="4"/>
      <c r="AL112" s="4"/>
      <c r="AM112" s="4"/>
      <c r="AN112" s="4"/>
      <c r="AO112" s="4"/>
      <c r="AP112" s="4"/>
      <c r="AQ112" s="4"/>
      <c r="AR112" s="4"/>
      <c r="AS112" s="4"/>
      <c r="AT112" s="4"/>
      <c r="AU112" s="4"/>
      <c r="AV112" s="4"/>
      <c r="AW112" s="4"/>
      <c r="AX112" s="4"/>
      <c r="AY112" s="4"/>
    </row>
    <row r="113" spans="2:51" ht="15.75" thickBot="1" x14ac:dyDescent="0.3">
      <c r="B113" s="4"/>
      <c r="C113" s="4"/>
      <c r="D113" s="4"/>
      <c r="E113" s="4"/>
      <c r="F113" s="4"/>
      <c r="G113" s="4"/>
      <c r="H113" s="4"/>
      <c r="I113" s="4"/>
      <c r="J113" s="4"/>
      <c r="K113" s="4"/>
      <c r="L113" s="4"/>
      <c r="M113" s="4"/>
      <c r="N113" s="7"/>
      <c r="O113" s="7"/>
      <c r="P113" s="7"/>
      <c r="Q113" s="7"/>
      <c r="R113" s="4"/>
      <c r="S113" s="4"/>
      <c r="T113" s="4"/>
      <c r="U113" s="4"/>
      <c r="V113" s="4"/>
      <c r="W113" s="4"/>
      <c r="X113" s="7"/>
      <c r="Y113" s="4"/>
      <c r="Z113" s="4"/>
      <c r="AA113" s="4"/>
      <c r="AB113" s="4"/>
      <c r="AC113" s="4"/>
      <c r="AD113" s="4"/>
      <c r="AE113" s="7"/>
      <c r="AF113" s="4"/>
      <c r="AG113" s="4"/>
      <c r="AH113" s="4"/>
      <c r="AI113" s="4"/>
      <c r="AJ113" s="4"/>
      <c r="AK113" s="4"/>
      <c r="AL113" s="4"/>
      <c r="AM113" s="4"/>
      <c r="AN113" s="4"/>
      <c r="AO113" s="4"/>
      <c r="AP113" s="4"/>
      <c r="AQ113" s="4"/>
      <c r="AR113" s="4"/>
      <c r="AS113" s="4"/>
      <c r="AT113" s="4"/>
      <c r="AU113" s="4"/>
      <c r="AV113" s="4"/>
      <c r="AW113" s="4"/>
      <c r="AX113" s="4"/>
      <c r="AY113" s="4"/>
    </row>
    <row r="114" spans="2:51" ht="15.75" thickBot="1" x14ac:dyDescent="0.3">
      <c r="B114" s="4"/>
      <c r="C114" s="4"/>
      <c r="D114" s="4"/>
      <c r="E114" s="4"/>
      <c r="F114" s="4"/>
      <c r="G114" s="4"/>
      <c r="H114" s="4"/>
      <c r="I114" s="4"/>
      <c r="J114" s="4"/>
      <c r="K114" s="4"/>
      <c r="L114" s="4"/>
      <c r="M114" s="4"/>
      <c r="N114" s="7"/>
      <c r="O114" s="7"/>
      <c r="P114" s="7"/>
      <c r="Q114" s="7"/>
      <c r="R114" s="4"/>
      <c r="S114" s="4"/>
      <c r="T114" s="4"/>
      <c r="U114" s="4"/>
      <c r="V114" s="4"/>
      <c r="W114" s="4"/>
      <c r="X114" s="7"/>
      <c r="Y114" s="4"/>
      <c r="Z114" s="4"/>
      <c r="AA114" s="4"/>
      <c r="AB114" s="4"/>
      <c r="AC114" s="4"/>
      <c r="AD114" s="4"/>
      <c r="AE114" s="7"/>
      <c r="AF114" s="4"/>
      <c r="AG114" s="4"/>
      <c r="AH114" s="4"/>
      <c r="AI114" s="4"/>
      <c r="AJ114" s="4"/>
      <c r="AK114" s="4"/>
      <c r="AL114" s="4"/>
      <c r="AM114" s="4"/>
      <c r="AN114" s="4"/>
      <c r="AO114" s="4"/>
      <c r="AP114" s="4"/>
      <c r="AQ114" s="4"/>
      <c r="AR114" s="4"/>
      <c r="AS114" s="4"/>
      <c r="AT114" s="4"/>
      <c r="AU114" s="4"/>
      <c r="AV114" s="4"/>
      <c r="AW114" s="4"/>
      <c r="AX114" s="4"/>
      <c r="AY114" s="4"/>
    </row>
    <row r="115" spans="2:51" ht="15.75" thickBot="1" x14ac:dyDescent="0.3">
      <c r="B115" s="4"/>
      <c r="C115" s="4"/>
      <c r="D115" s="4"/>
      <c r="E115" s="4"/>
      <c r="F115" s="4"/>
      <c r="G115" s="4"/>
      <c r="H115" s="4"/>
      <c r="I115" s="4"/>
      <c r="J115" s="4"/>
      <c r="K115" s="4"/>
      <c r="L115" s="4"/>
      <c r="M115" s="4"/>
      <c r="N115" s="7"/>
      <c r="O115" s="7"/>
      <c r="P115" s="7"/>
      <c r="Q115" s="7"/>
      <c r="R115" s="4"/>
      <c r="S115" s="4"/>
      <c r="T115" s="4"/>
      <c r="U115" s="4"/>
      <c r="V115" s="4"/>
      <c r="W115" s="4"/>
      <c r="X115" s="7"/>
      <c r="Y115" s="4"/>
      <c r="Z115" s="4"/>
      <c r="AA115" s="4"/>
      <c r="AB115" s="4"/>
      <c r="AC115" s="4"/>
      <c r="AD115" s="4"/>
      <c r="AE115" s="7"/>
      <c r="AF115" s="4"/>
      <c r="AG115" s="4"/>
      <c r="AH115" s="4"/>
      <c r="AI115" s="4"/>
      <c r="AJ115" s="4"/>
      <c r="AK115" s="4"/>
      <c r="AL115" s="4"/>
      <c r="AM115" s="4"/>
      <c r="AN115" s="4"/>
      <c r="AO115" s="4"/>
      <c r="AP115" s="4"/>
      <c r="AQ115" s="4"/>
      <c r="AR115" s="4"/>
      <c r="AS115" s="4"/>
      <c r="AT115" s="4"/>
      <c r="AU115" s="4"/>
      <c r="AV115" s="4"/>
      <c r="AW115" s="4"/>
      <c r="AX115" s="4"/>
      <c r="AY115" s="4"/>
    </row>
    <row r="116" spans="2:51" ht="15.75" thickBot="1" x14ac:dyDescent="0.3">
      <c r="B116" s="4"/>
      <c r="C116" s="4"/>
      <c r="D116" s="4"/>
      <c r="E116" s="4"/>
      <c r="F116" s="4"/>
      <c r="G116" s="4"/>
      <c r="H116" s="4"/>
      <c r="I116" s="4"/>
      <c r="J116" s="4"/>
      <c r="K116" s="4"/>
      <c r="L116" s="4"/>
      <c r="M116" s="4"/>
      <c r="N116" s="7"/>
      <c r="O116" s="7"/>
      <c r="P116" s="7"/>
      <c r="Q116" s="7"/>
      <c r="R116" s="4"/>
      <c r="S116" s="4"/>
      <c r="T116" s="4"/>
      <c r="U116" s="4"/>
      <c r="V116" s="4"/>
      <c r="W116" s="4"/>
      <c r="X116" s="7"/>
      <c r="Y116" s="4"/>
      <c r="Z116" s="4"/>
      <c r="AA116" s="4"/>
      <c r="AB116" s="4"/>
      <c r="AC116" s="4"/>
      <c r="AD116" s="4"/>
      <c r="AE116" s="7"/>
      <c r="AF116" s="4"/>
      <c r="AG116" s="4"/>
      <c r="AH116" s="4"/>
      <c r="AI116" s="4"/>
      <c r="AJ116" s="4"/>
      <c r="AK116" s="4"/>
      <c r="AL116" s="4"/>
      <c r="AM116" s="4"/>
      <c r="AN116" s="4"/>
      <c r="AO116" s="4"/>
      <c r="AP116" s="4"/>
      <c r="AQ116" s="4"/>
      <c r="AR116" s="4"/>
      <c r="AS116" s="4"/>
      <c r="AT116" s="4"/>
      <c r="AU116" s="4"/>
      <c r="AV116" s="4"/>
      <c r="AW116" s="4"/>
      <c r="AX116" s="4"/>
      <c r="AY116" s="4"/>
    </row>
    <row r="117" spans="2:51" ht="15.75" thickBot="1" x14ac:dyDescent="0.3">
      <c r="B117" s="4"/>
      <c r="C117" s="4"/>
      <c r="D117" s="4"/>
      <c r="E117" s="4"/>
      <c r="F117" s="4"/>
      <c r="G117" s="4"/>
      <c r="H117" s="4"/>
      <c r="I117" s="4"/>
      <c r="J117" s="4"/>
      <c r="K117" s="4"/>
      <c r="L117" s="4"/>
      <c r="M117" s="4"/>
      <c r="N117" s="7"/>
      <c r="O117" s="7"/>
      <c r="P117" s="7"/>
      <c r="Q117" s="7"/>
      <c r="R117" s="4"/>
      <c r="S117" s="4"/>
      <c r="T117" s="4"/>
      <c r="U117" s="4"/>
      <c r="V117" s="4"/>
      <c r="W117" s="4"/>
      <c r="X117" s="7"/>
      <c r="Y117" s="4"/>
      <c r="Z117" s="4"/>
      <c r="AA117" s="4"/>
      <c r="AB117" s="4"/>
      <c r="AC117" s="4"/>
      <c r="AD117" s="4"/>
      <c r="AE117" s="7"/>
      <c r="AF117" s="4"/>
      <c r="AG117" s="4"/>
      <c r="AH117" s="4"/>
      <c r="AI117" s="4"/>
      <c r="AJ117" s="4"/>
      <c r="AK117" s="4"/>
      <c r="AL117" s="4"/>
      <c r="AM117" s="4"/>
      <c r="AN117" s="4"/>
      <c r="AO117" s="4"/>
      <c r="AP117" s="4"/>
      <c r="AQ117" s="4"/>
      <c r="AR117" s="4"/>
      <c r="AS117" s="4"/>
      <c r="AT117" s="4"/>
      <c r="AU117" s="4"/>
      <c r="AV117" s="4"/>
      <c r="AW117" s="4"/>
      <c r="AX117" s="4"/>
      <c r="AY117" s="4"/>
    </row>
    <row r="118" spans="2:51" ht="15.75" thickBot="1" x14ac:dyDescent="0.3">
      <c r="B118" s="4"/>
      <c r="C118" s="4"/>
      <c r="D118" s="4"/>
      <c r="E118" s="4"/>
      <c r="F118" s="4"/>
      <c r="G118" s="4"/>
      <c r="H118" s="4"/>
      <c r="I118" s="4"/>
      <c r="J118" s="4"/>
      <c r="K118" s="4"/>
      <c r="L118" s="4"/>
      <c r="M118" s="4"/>
      <c r="N118" s="7"/>
      <c r="O118" s="7"/>
      <c r="P118" s="7"/>
      <c r="Q118" s="7"/>
      <c r="R118" s="4"/>
      <c r="S118" s="4"/>
      <c r="T118" s="4"/>
      <c r="U118" s="4"/>
      <c r="V118" s="4"/>
      <c r="W118" s="4"/>
      <c r="X118" s="7"/>
      <c r="Y118" s="4"/>
      <c r="Z118" s="4"/>
      <c r="AA118" s="4"/>
      <c r="AB118" s="4"/>
      <c r="AC118" s="4"/>
      <c r="AD118" s="4"/>
      <c r="AE118" s="7"/>
      <c r="AF118" s="4"/>
      <c r="AG118" s="4"/>
      <c r="AH118" s="4"/>
      <c r="AI118" s="4"/>
      <c r="AJ118" s="4"/>
      <c r="AK118" s="4"/>
      <c r="AL118" s="4"/>
      <c r="AM118" s="4"/>
      <c r="AN118" s="4"/>
      <c r="AO118" s="4"/>
      <c r="AP118" s="4"/>
      <c r="AQ118" s="4"/>
      <c r="AR118" s="4"/>
      <c r="AS118" s="4"/>
      <c r="AT118" s="4"/>
      <c r="AU118" s="4"/>
      <c r="AV118" s="4"/>
      <c r="AW118" s="4"/>
      <c r="AX118" s="4"/>
      <c r="AY118" s="4"/>
    </row>
    <row r="119" spans="2:51" ht="15.75" thickBot="1" x14ac:dyDescent="0.3">
      <c r="B119" s="4"/>
      <c r="C119" s="4"/>
      <c r="D119" s="4"/>
      <c r="E119" s="4"/>
      <c r="F119" s="4"/>
      <c r="G119" s="4"/>
      <c r="H119" s="4"/>
      <c r="I119" s="4"/>
      <c r="J119" s="4"/>
      <c r="K119" s="4"/>
      <c r="L119" s="4"/>
      <c r="M119" s="4"/>
      <c r="N119" s="7"/>
      <c r="O119" s="7"/>
      <c r="P119" s="7"/>
      <c r="Q119" s="7"/>
      <c r="R119" s="4"/>
      <c r="S119" s="4"/>
      <c r="T119" s="4"/>
      <c r="U119" s="4"/>
      <c r="V119" s="4"/>
      <c r="W119" s="4"/>
      <c r="X119" s="7"/>
      <c r="Y119" s="4"/>
      <c r="Z119" s="4"/>
      <c r="AA119" s="4"/>
      <c r="AB119" s="4"/>
      <c r="AC119" s="4"/>
      <c r="AD119" s="4"/>
      <c r="AE119" s="7"/>
      <c r="AF119" s="4"/>
      <c r="AG119" s="4"/>
      <c r="AH119" s="4"/>
      <c r="AI119" s="4"/>
      <c r="AJ119" s="4"/>
      <c r="AK119" s="4"/>
      <c r="AL119" s="4"/>
      <c r="AM119" s="4"/>
      <c r="AN119" s="4"/>
      <c r="AO119" s="4"/>
      <c r="AP119" s="4"/>
      <c r="AQ119" s="4"/>
      <c r="AR119" s="4"/>
      <c r="AS119" s="4"/>
      <c r="AT119" s="4"/>
      <c r="AU119" s="4"/>
      <c r="AV119" s="4"/>
      <c r="AW119" s="4"/>
      <c r="AX119" s="4"/>
      <c r="AY119" s="4"/>
    </row>
    <row r="120" spans="2:51" ht="15.75" thickBot="1" x14ac:dyDescent="0.3">
      <c r="B120" s="4"/>
      <c r="C120" s="4"/>
      <c r="D120" s="4"/>
      <c r="E120" s="4"/>
      <c r="F120" s="4"/>
      <c r="G120" s="4"/>
      <c r="H120" s="4"/>
      <c r="I120" s="4"/>
      <c r="J120" s="4"/>
      <c r="K120" s="4"/>
      <c r="L120" s="4"/>
      <c r="M120" s="4"/>
      <c r="N120" s="7"/>
      <c r="O120" s="7"/>
      <c r="P120" s="7"/>
      <c r="Q120" s="7"/>
      <c r="R120" s="4"/>
      <c r="S120" s="4"/>
      <c r="T120" s="4"/>
      <c r="U120" s="4"/>
      <c r="V120" s="4"/>
      <c r="W120" s="4"/>
      <c r="X120" s="7"/>
      <c r="Y120" s="4"/>
      <c r="Z120" s="4"/>
      <c r="AA120" s="4"/>
      <c r="AB120" s="4"/>
      <c r="AC120" s="4"/>
      <c r="AD120" s="4"/>
      <c r="AE120" s="7"/>
      <c r="AF120" s="4"/>
      <c r="AG120" s="4"/>
      <c r="AH120" s="4"/>
      <c r="AI120" s="4"/>
      <c r="AJ120" s="4"/>
      <c r="AK120" s="4"/>
      <c r="AL120" s="4"/>
      <c r="AM120" s="4"/>
      <c r="AN120" s="4"/>
      <c r="AO120" s="4"/>
      <c r="AP120" s="4"/>
      <c r="AQ120" s="4"/>
      <c r="AR120" s="4"/>
      <c r="AS120" s="4"/>
      <c r="AT120" s="4"/>
      <c r="AU120" s="4"/>
      <c r="AV120" s="4"/>
      <c r="AW120" s="4"/>
      <c r="AX120" s="4"/>
      <c r="AY120" s="4"/>
    </row>
    <row r="121" spans="2:51" ht="15.75" thickBot="1" x14ac:dyDescent="0.3">
      <c r="B121" s="4"/>
      <c r="C121" s="4"/>
      <c r="D121" s="4"/>
      <c r="E121" s="4"/>
      <c r="F121" s="4"/>
      <c r="G121" s="4"/>
      <c r="H121" s="4"/>
      <c r="I121" s="4"/>
      <c r="J121" s="4"/>
      <c r="K121" s="4"/>
      <c r="L121" s="4"/>
      <c r="M121" s="4"/>
      <c r="N121" s="7"/>
      <c r="O121" s="7"/>
      <c r="P121" s="7"/>
      <c r="Q121" s="7"/>
      <c r="R121" s="4"/>
      <c r="S121" s="4"/>
      <c r="T121" s="4"/>
      <c r="U121" s="4"/>
      <c r="V121" s="4"/>
      <c r="W121" s="4"/>
      <c r="X121" s="7"/>
      <c r="Y121" s="4"/>
      <c r="Z121" s="4"/>
      <c r="AA121" s="4"/>
      <c r="AB121" s="4"/>
      <c r="AC121" s="4"/>
      <c r="AD121" s="4"/>
      <c r="AE121" s="7"/>
      <c r="AF121" s="4"/>
      <c r="AG121" s="4"/>
      <c r="AH121" s="4"/>
      <c r="AI121" s="4"/>
      <c r="AJ121" s="4"/>
      <c r="AK121" s="4"/>
      <c r="AL121" s="4"/>
      <c r="AM121" s="4"/>
      <c r="AN121" s="4"/>
      <c r="AO121" s="4"/>
      <c r="AP121" s="4"/>
      <c r="AQ121" s="4"/>
      <c r="AR121" s="4"/>
      <c r="AS121" s="4"/>
      <c r="AT121" s="4"/>
      <c r="AU121" s="4"/>
      <c r="AV121" s="4"/>
      <c r="AW121" s="4"/>
      <c r="AX121" s="4"/>
      <c r="AY121" s="4"/>
    </row>
    <row r="122" spans="2:51" ht="15.75" thickBot="1" x14ac:dyDescent="0.3">
      <c r="B122" s="4"/>
      <c r="C122" s="4"/>
      <c r="D122" s="4"/>
      <c r="E122" s="4"/>
      <c r="F122" s="4"/>
      <c r="G122" s="4"/>
      <c r="H122" s="4"/>
      <c r="I122" s="4"/>
      <c r="J122" s="4"/>
      <c r="K122" s="4"/>
      <c r="L122" s="4"/>
      <c r="M122" s="4"/>
      <c r="N122" s="7"/>
      <c r="O122" s="7"/>
      <c r="P122" s="7"/>
      <c r="Q122" s="7"/>
      <c r="R122" s="4"/>
      <c r="S122" s="4"/>
      <c r="T122" s="4"/>
      <c r="U122" s="4"/>
      <c r="V122" s="4"/>
      <c r="W122" s="4"/>
      <c r="X122" s="7"/>
      <c r="Y122" s="4"/>
      <c r="Z122" s="4"/>
      <c r="AA122" s="4"/>
      <c r="AB122" s="4"/>
      <c r="AC122" s="4"/>
      <c r="AD122" s="4"/>
      <c r="AE122" s="7"/>
      <c r="AF122" s="4"/>
      <c r="AG122" s="4"/>
      <c r="AH122" s="4"/>
      <c r="AI122" s="4"/>
      <c r="AJ122" s="4"/>
      <c r="AK122" s="4"/>
      <c r="AL122" s="4"/>
      <c r="AM122" s="4"/>
      <c r="AN122" s="4"/>
      <c r="AO122" s="4"/>
      <c r="AP122" s="4"/>
      <c r="AQ122" s="4"/>
      <c r="AR122" s="4"/>
      <c r="AS122" s="4"/>
      <c r="AT122" s="4"/>
      <c r="AU122" s="4"/>
      <c r="AV122" s="4"/>
      <c r="AW122" s="4"/>
      <c r="AX122" s="4"/>
      <c r="AY122" s="4"/>
    </row>
    <row r="123" spans="2:51" ht="15.75" thickBot="1" x14ac:dyDescent="0.3">
      <c r="B123" s="4"/>
      <c r="C123" s="4"/>
      <c r="D123" s="4"/>
      <c r="E123" s="4"/>
      <c r="F123" s="4"/>
      <c r="G123" s="4"/>
      <c r="H123" s="4"/>
      <c r="I123" s="4"/>
      <c r="J123" s="4"/>
      <c r="K123" s="4"/>
      <c r="L123" s="4"/>
      <c r="M123" s="4"/>
      <c r="N123" s="7"/>
      <c r="O123" s="7"/>
      <c r="P123" s="7"/>
      <c r="Q123" s="7"/>
      <c r="R123" s="4"/>
      <c r="S123" s="4"/>
      <c r="T123" s="4"/>
      <c r="U123" s="4"/>
      <c r="V123" s="4"/>
      <c r="W123" s="4"/>
      <c r="X123" s="7"/>
      <c r="Y123" s="4"/>
      <c r="Z123" s="4"/>
      <c r="AA123" s="4"/>
      <c r="AB123" s="4"/>
      <c r="AC123" s="4"/>
      <c r="AD123" s="4"/>
      <c r="AE123" s="7"/>
      <c r="AF123" s="4"/>
      <c r="AG123" s="4"/>
      <c r="AH123" s="4"/>
      <c r="AI123" s="4"/>
      <c r="AJ123" s="4"/>
      <c r="AK123" s="4"/>
      <c r="AL123" s="4"/>
      <c r="AM123" s="4"/>
      <c r="AN123" s="4"/>
      <c r="AO123" s="4"/>
      <c r="AP123" s="4"/>
      <c r="AQ123" s="4"/>
      <c r="AR123" s="4"/>
      <c r="AS123" s="4"/>
      <c r="AT123" s="4"/>
      <c r="AU123" s="4"/>
      <c r="AV123" s="4"/>
      <c r="AW123" s="4"/>
      <c r="AX123" s="4"/>
      <c r="AY123" s="4"/>
    </row>
    <row r="124" spans="2:51" ht="15.75" thickBot="1" x14ac:dyDescent="0.3">
      <c r="B124" s="4"/>
      <c r="C124" s="4"/>
      <c r="D124" s="4"/>
      <c r="E124" s="4"/>
      <c r="F124" s="4"/>
      <c r="G124" s="4"/>
      <c r="H124" s="4"/>
      <c r="I124" s="4"/>
      <c r="J124" s="4"/>
      <c r="K124" s="4"/>
      <c r="L124" s="4"/>
      <c r="M124" s="4"/>
      <c r="N124" s="7"/>
      <c r="O124" s="7"/>
      <c r="P124" s="7"/>
      <c r="Q124" s="7"/>
      <c r="R124" s="4"/>
      <c r="S124" s="4"/>
      <c r="T124" s="4"/>
      <c r="U124" s="4"/>
      <c r="V124" s="4"/>
      <c r="W124" s="4"/>
      <c r="X124" s="7"/>
      <c r="Y124" s="4"/>
      <c r="Z124" s="4"/>
      <c r="AA124" s="4"/>
      <c r="AB124" s="4"/>
      <c r="AC124" s="4"/>
      <c r="AD124" s="4"/>
      <c r="AE124" s="7"/>
      <c r="AF124" s="4"/>
      <c r="AG124" s="4"/>
      <c r="AH124" s="4"/>
      <c r="AI124" s="4"/>
      <c r="AJ124" s="4"/>
      <c r="AK124" s="4"/>
      <c r="AL124" s="4"/>
      <c r="AM124" s="4"/>
      <c r="AN124" s="4"/>
      <c r="AO124" s="4"/>
      <c r="AP124" s="4"/>
      <c r="AQ124" s="4"/>
      <c r="AR124" s="4"/>
      <c r="AS124" s="4"/>
      <c r="AT124" s="4"/>
      <c r="AU124" s="4"/>
      <c r="AV124" s="4"/>
      <c r="AW124" s="4"/>
      <c r="AX124" s="4"/>
      <c r="AY124" s="4"/>
    </row>
    <row r="125" spans="2:51" ht="15.75" thickBot="1" x14ac:dyDescent="0.3">
      <c r="B125" s="4"/>
      <c r="C125" s="4"/>
      <c r="D125" s="4"/>
      <c r="E125" s="4"/>
      <c r="F125" s="4"/>
      <c r="G125" s="4"/>
      <c r="H125" s="4"/>
      <c r="I125" s="4"/>
      <c r="J125" s="4"/>
      <c r="K125" s="4"/>
      <c r="L125" s="4"/>
      <c r="M125" s="4"/>
      <c r="N125" s="7"/>
      <c r="O125" s="7"/>
      <c r="P125" s="7"/>
      <c r="Q125" s="7"/>
      <c r="R125" s="4"/>
      <c r="S125" s="4"/>
      <c r="T125" s="4"/>
      <c r="U125" s="4"/>
      <c r="V125" s="4"/>
      <c r="W125" s="4"/>
      <c r="X125" s="7"/>
      <c r="Y125" s="4"/>
      <c r="Z125" s="4"/>
      <c r="AA125" s="4"/>
      <c r="AB125" s="4"/>
      <c r="AC125" s="4"/>
      <c r="AD125" s="4"/>
      <c r="AE125" s="7"/>
      <c r="AF125" s="4"/>
      <c r="AG125" s="4"/>
      <c r="AH125" s="4"/>
      <c r="AI125" s="4"/>
      <c r="AJ125" s="4"/>
      <c r="AK125" s="4"/>
      <c r="AL125" s="4"/>
      <c r="AM125" s="4"/>
      <c r="AN125" s="4"/>
      <c r="AO125" s="4"/>
      <c r="AP125" s="4"/>
      <c r="AQ125" s="4"/>
      <c r="AR125" s="4"/>
      <c r="AS125" s="4"/>
      <c r="AT125" s="4"/>
      <c r="AU125" s="4"/>
      <c r="AV125" s="4"/>
      <c r="AW125" s="4"/>
      <c r="AX125" s="4"/>
      <c r="AY125" s="4"/>
    </row>
    <row r="126" spans="2:51" ht="15.75" thickBot="1" x14ac:dyDescent="0.3">
      <c r="B126" s="4"/>
      <c r="C126" s="4"/>
      <c r="D126" s="4"/>
      <c r="E126" s="4"/>
      <c r="F126" s="4"/>
      <c r="G126" s="4"/>
      <c r="H126" s="4"/>
      <c r="I126" s="4"/>
      <c r="J126" s="4"/>
      <c r="K126" s="4"/>
      <c r="L126" s="4"/>
      <c r="M126" s="4"/>
      <c r="N126" s="7"/>
      <c r="O126" s="7"/>
      <c r="P126" s="7"/>
      <c r="Q126" s="7"/>
      <c r="R126" s="4"/>
      <c r="S126" s="4"/>
      <c r="T126" s="4"/>
      <c r="U126" s="4"/>
      <c r="V126" s="4"/>
      <c r="W126" s="4"/>
      <c r="X126" s="7"/>
      <c r="Y126" s="4"/>
      <c r="Z126" s="4"/>
      <c r="AA126" s="4"/>
      <c r="AB126" s="4"/>
      <c r="AC126" s="4"/>
      <c r="AD126" s="4"/>
      <c r="AE126" s="7"/>
      <c r="AF126" s="4"/>
      <c r="AG126" s="4"/>
      <c r="AH126" s="4"/>
      <c r="AI126" s="4"/>
      <c r="AJ126" s="4"/>
      <c r="AK126" s="4"/>
      <c r="AL126" s="4"/>
      <c r="AM126" s="4"/>
      <c r="AN126" s="4"/>
      <c r="AO126" s="4"/>
      <c r="AP126" s="4"/>
      <c r="AQ126" s="4"/>
      <c r="AR126" s="4"/>
      <c r="AS126" s="4"/>
      <c r="AT126" s="4"/>
      <c r="AU126" s="4"/>
      <c r="AV126" s="4"/>
      <c r="AW126" s="4"/>
      <c r="AX126" s="4"/>
      <c r="AY126" s="4"/>
    </row>
    <row r="127" spans="2:51" ht="15.75" thickBot="1" x14ac:dyDescent="0.3">
      <c r="B127" s="4"/>
      <c r="C127" s="4"/>
      <c r="D127" s="4"/>
      <c r="E127" s="4"/>
      <c r="F127" s="4"/>
      <c r="G127" s="4"/>
      <c r="H127" s="4"/>
      <c r="I127" s="4"/>
      <c r="J127" s="4"/>
      <c r="K127" s="4"/>
      <c r="L127" s="4"/>
      <c r="M127" s="4"/>
      <c r="N127" s="7"/>
      <c r="O127" s="7"/>
      <c r="P127" s="7"/>
      <c r="Q127" s="7"/>
      <c r="R127" s="4"/>
      <c r="S127" s="4"/>
      <c r="T127" s="4"/>
      <c r="U127" s="4"/>
      <c r="V127" s="4"/>
      <c r="W127" s="4"/>
      <c r="X127" s="7"/>
      <c r="Y127" s="4"/>
      <c r="Z127" s="4"/>
      <c r="AA127" s="4"/>
      <c r="AB127" s="4"/>
      <c r="AC127" s="4"/>
      <c r="AD127" s="4"/>
      <c r="AE127" s="7"/>
      <c r="AF127" s="4"/>
      <c r="AG127" s="4"/>
      <c r="AH127" s="4"/>
      <c r="AI127" s="4"/>
      <c r="AJ127" s="4"/>
      <c r="AK127" s="4"/>
      <c r="AL127" s="4"/>
      <c r="AM127" s="4"/>
      <c r="AN127" s="4"/>
      <c r="AO127" s="4"/>
      <c r="AP127" s="4"/>
      <c r="AQ127" s="4"/>
      <c r="AR127" s="4"/>
      <c r="AS127" s="4"/>
      <c r="AT127" s="4"/>
      <c r="AU127" s="4"/>
      <c r="AV127" s="4"/>
      <c r="AW127" s="4"/>
      <c r="AX127" s="4"/>
      <c r="AY127" s="4"/>
    </row>
    <row r="128" spans="2:51" ht="15.75" thickBot="1" x14ac:dyDescent="0.3">
      <c r="B128" s="4"/>
      <c r="C128" s="4"/>
      <c r="D128" s="4"/>
      <c r="E128" s="4"/>
      <c r="F128" s="4"/>
      <c r="G128" s="4"/>
      <c r="H128" s="4"/>
      <c r="I128" s="4"/>
      <c r="J128" s="4"/>
      <c r="K128" s="4"/>
      <c r="L128" s="4"/>
      <c r="M128" s="4"/>
      <c r="N128" s="7"/>
      <c r="O128" s="7"/>
      <c r="P128" s="7"/>
      <c r="Q128" s="7"/>
      <c r="R128" s="4"/>
      <c r="S128" s="4"/>
      <c r="T128" s="4"/>
      <c r="U128" s="4"/>
      <c r="V128" s="4"/>
      <c r="W128" s="4"/>
      <c r="X128" s="7"/>
      <c r="Y128" s="4"/>
      <c r="Z128" s="4"/>
      <c r="AA128" s="4"/>
      <c r="AB128" s="4"/>
      <c r="AC128" s="4"/>
      <c r="AD128" s="4"/>
      <c r="AE128" s="7"/>
      <c r="AF128" s="4"/>
      <c r="AG128" s="4"/>
      <c r="AH128" s="4"/>
      <c r="AI128" s="4"/>
      <c r="AJ128" s="4"/>
      <c r="AK128" s="4"/>
      <c r="AL128" s="4"/>
      <c r="AM128" s="4"/>
      <c r="AN128" s="4"/>
      <c r="AO128" s="4"/>
      <c r="AP128" s="4"/>
      <c r="AQ128" s="4"/>
      <c r="AR128" s="4"/>
      <c r="AS128" s="4"/>
      <c r="AT128" s="4"/>
      <c r="AU128" s="4"/>
      <c r="AV128" s="4"/>
      <c r="AW128" s="4"/>
      <c r="AX128" s="4"/>
      <c r="AY128" s="4"/>
    </row>
    <row r="129" spans="2:51" ht="15.75" thickBot="1" x14ac:dyDescent="0.3">
      <c r="B129" s="4"/>
      <c r="C129" s="4"/>
      <c r="D129" s="4"/>
      <c r="E129" s="4"/>
      <c r="F129" s="4"/>
      <c r="G129" s="4"/>
      <c r="H129" s="4"/>
      <c r="I129" s="4"/>
      <c r="J129" s="4"/>
      <c r="K129" s="4"/>
      <c r="L129" s="4"/>
      <c r="M129" s="4"/>
      <c r="N129" s="7"/>
      <c r="O129" s="7"/>
      <c r="P129" s="7"/>
      <c r="Q129" s="7"/>
      <c r="R129" s="4"/>
      <c r="S129" s="4"/>
      <c r="T129" s="4"/>
      <c r="U129" s="4"/>
      <c r="V129" s="4"/>
      <c r="W129" s="4"/>
      <c r="X129" s="7"/>
      <c r="Y129" s="4"/>
      <c r="Z129" s="4"/>
      <c r="AA129" s="4"/>
      <c r="AB129" s="4"/>
      <c r="AC129" s="4"/>
      <c r="AD129" s="4"/>
      <c r="AE129" s="7"/>
      <c r="AF129" s="4"/>
      <c r="AG129" s="4"/>
      <c r="AH129" s="4"/>
      <c r="AI129" s="4"/>
      <c r="AJ129" s="4"/>
      <c r="AK129" s="4"/>
      <c r="AL129" s="4"/>
      <c r="AM129" s="4"/>
      <c r="AN129" s="4"/>
      <c r="AO129" s="4"/>
      <c r="AP129" s="4"/>
      <c r="AQ129" s="4"/>
      <c r="AR129" s="4"/>
      <c r="AS129" s="4"/>
      <c r="AT129" s="4"/>
      <c r="AU129" s="4"/>
      <c r="AV129" s="4"/>
      <c r="AW129" s="4"/>
      <c r="AX129" s="4"/>
      <c r="AY129" s="4"/>
    </row>
    <row r="130" spans="2:51" ht="15.75" thickBot="1" x14ac:dyDescent="0.3">
      <c r="B130" s="4"/>
      <c r="C130" s="4"/>
      <c r="D130" s="4"/>
      <c r="E130" s="4"/>
      <c r="F130" s="4"/>
      <c r="G130" s="4"/>
      <c r="H130" s="4"/>
      <c r="I130" s="4"/>
      <c r="J130" s="4"/>
      <c r="K130" s="4"/>
      <c r="L130" s="4"/>
      <c r="M130" s="4"/>
      <c r="N130" s="7"/>
      <c r="O130" s="7"/>
      <c r="P130" s="7"/>
      <c r="Q130" s="7"/>
      <c r="R130" s="4"/>
      <c r="S130" s="4"/>
      <c r="T130" s="4"/>
      <c r="U130" s="4"/>
      <c r="V130" s="4"/>
      <c r="W130" s="4"/>
      <c r="X130" s="7"/>
      <c r="Y130" s="4"/>
      <c r="Z130" s="4"/>
      <c r="AA130" s="4"/>
      <c r="AB130" s="4"/>
      <c r="AC130" s="4"/>
      <c r="AD130" s="4"/>
      <c r="AE130" s="7"/>
      <c r="AF130" s="4"/>
      <c r="AG130" s="4"/>
      <c r="AH130" s="4"/>
      <c r="AI130" s="4"/>
      <c r="AJ130" s="4"/>
      <c r="AK130" s="4"/>
      <c r="AL130" s="4"/>
      <c r="AM130" s="4"/>
      <c r="AN130" s="4"/>
      <c r="AO130" s="4"/>
      <c r="AP130" s="4"/>
      <c r="AQ130" s="4"/>
      <c r="AR130" s="4"/>
      <c r="AS130" s="4"/>
      <c r="AT130" s="4"/>
      <c r="AU130" s="4"/>
      <c r="AV130" s="4"/>
      <c r="AW130" s="4"/>
      <c r="AX130" s="4"/>
      <c r="AY130" s="4"/>
    </row>
    <row r="131" spans="2:51" ht="15.75" thickBot="1" x14ac:dyDescent="0.3">
      <c r="B131" s="4"/>
      <c r="C131" s="4"/>
      <c r="D131" s="4"/>
      <c r="E131" s="4"/>
      <c r="F131" s="4"/>
      <c r="G131" s="4"/>
      <c r="H131" s="4"/>
      <c r="I131" s="4"/>
      <c r="J131" s="4"/>
      <c r="K131" s="4"/>
      <c r="L131" s="4"/>
      <c r="M131" s="4"/>
      <c r="N131" s="7"/>
      <c r="O131" s="7"/>
      <c r="P131" s="7"/>
      <c r="Q131" s="7"/>
      <c r="R131" s="4"/>
      <c r="S131" s="4"/>
      <c r="T131" s="4"/>
      <c r="U131" s="4"/>
      <c r="V131" s="4"/>
      <c r="W131" s="4"/>
      <c r="X131" s="7"/>
      <c r="Y131" s="4"/>
      <c r="Z131" s="4"/>
      <c r="AA131" s="4"/>
      <c r="AB131" s="4"/>
      <c r="AC131" s="4"/>
      <c r="AD131" s="4"/>
      <c r="AE131" s="7"/>
      <c r="AF131" s="4"/>
      <c r="AG131" s="4"/>
      <c r="AH131" s="4"/>
      <c r="AI131" s="4"/>
      <c r="AJ131" s="4"/>
      <c r="AK131" s="4"/>
      <c r="AL131" s="4"/>
      <c r="AM131" s="4"/>
      <c r="AN131" s="4"/>
      <c r="AO131" s="4"/>
      <c r="AP131" s="4"/>
      <c r="AQ131" s="4"/>
      <c r="AR131" s="4"/>
      <c r="AS131" s="4"/>
      <c r="AT131" s="4"/>
      <c r="AU131" s="4"/>
      <c r="AV131" s="4"/>
      <c r="AW131" s="4"/>
      <c r="AX131" s="4"/>
      <c r="AY131" s="4"/>
    </row>
    <row r="132" spans="2:51" ht="15.75" thickBot="1" x14ac:dyDescent="0.3">
      <c r="B132" s="4"/>
      <c r="C132" s="4"/>
      <c r="D132" s="4"/>
      <c r="E132" s="4"/>
      <c r="F132" s="4"/>
      <c r="G132" s="4"/>
      <c r="H132" s="4"/>
      <c r="I132" s="4"/>
      <c r="J132" s="4"/>
      <c r="K132" s="4"/>
      <c r="L132" s="4"/>
      <c r="M132" s="4"/>
      <c r="N132" s="7"/>
      <c r="O132" s="7"/>
      <c r="P132" s="7"/>
      <c r="Q132" s="7"/>
      <c r="R132" s="4"/>
      <c r="S132" s="4"/>
      <c r="T132" s="4"/>
      <c r="U132" s="4"/>
      <c r="V132" s="4"/>
      <c r="W132" s="4"/>
      <c r="X132" s="7"/>
      <c r="Y132" s="4"/>
      <c r="Z132" s="4"/>
      <c r="AA132" s="4"/>
      <c r="AB132" s="4"/>
      <c r="AC132" s="4"/>
      <c r="AD132" s="4"/>
      <c r="AE132" s="7"/>
      <c r="AF132" s="4"/>
      <c r="AG132" s="4"/>
      <c r="AH132" s="4"/>
      <c r="AI132" s="4"/>
      <c r="AJ132" s="4"/>
      <c r="AK132" s="4"/>
      <c r="AL132" s="4"/>
      <c r="AM132" s="4"/>
      <c r="AN132" s="4"/>
      <c r="AO132" s="4"/>
      <c r="AP132" s="4"/>
      <c r="AQ132" s="4"/>
      <c r="AR132" s="4"/>
      <c r="AS132" s="4"/>
      <c r="AT132" s="4"/>
      <c r="AU132" s="4"/>
      <c r="AV132" s="4"/>
      <c r="AW132" s="4"/>
      <c r="AX132" s="4"/>
      <c r="AY132" s="4"/>
    </row>
    <row r="133" spans="2:51" ht="15.75" thickBot="1" x14ac:dyDescent="0.3">
      <c r="B133" s="4"/>
      <c r="C133" s="4"/>
      <c r="D133" s="4"/>
      <c r="E133" s="4"/>
      <c r="F133" s="4"/>
      <c r="G133" s="4"/>
      <c r="H133" s="4"/>
      <c r="I133" s="4"/>
      <c r="J133" s="4"/>
      <c r="K133" s="4"/>
      <c r="L133" s="4"/>
      <c r="M133" s="4"/>
      <c r="N133" s="7"/>
      <c r="O133" s="7"/>
      <c r="P133" s="7"/>
      <c r="Q133" s="7"/>
      <c r="R133" s="4"/>
      <c r="S133" s="4"/>
      <c r="T133" s="4"/>
      <c r="U133" s="4"/>
      <c r="V133" s="4"/>
      <c r="W133" s="4"/>
      <c r="X133" s="7"/>
      <c r="Y133" s="4"/>
      <c r="Z133" s="4"/>
      <c r="AA133" s="4"/>
      <c r="AB133" s="4"/>
      <c r="AC133" s="4"/>
      <c r="AD133" s="4"/>
      <c r="AE133" s="7"/>
      <c r="AF133" s="4"/>
      <c r="AG133" s="4"/>
      <c r="AH133" s="4"/>
      <c r="AI133" s="4"/>
      <c r="AJ133" s="4"/>
      <c r="AK133" s="4"/>
      <c r="AL133" s="4"/>
      <c r="AM133" s="4"/>
      <c r="AN133" s="4"/>
      <c r="AO133" s="4"/>
      <c r="AP133" s="4"/>
      <c r="AQ133" s="4"/>
      <c r="AR133" s="4"/>
      <c r="AS133" s="4"/>
      <c r="AT133" s="4"/>
      <c r="AU133" s="4"/>
      <c r="AV133" s="4"/>
      <c r="AW133" s="4"/>
      <c r="AX133" s="4"/>
      <c r="AY133" s="4"/>
    </row>
    <row r="134" spans="2:51" ht="15.75" thickBot="1" x14ac:dyDescent="0.3">
      <c r="B134" s="4"/>
      <c r="C134" s="4"/>
      <c r="D134" s="4"/>
      <c r="E134" s="4"/>
      <c r="F134" s="4"/>
      <c r="G134" s="4"/>
      <c r="H134" s="4"/>
      <c r="I134" s="4"/>
      <c r="J134" s="4"/>
      <c r="K134" s="4"/>
      <c r="L134" s="4"/>
      <c r="M134" s="4"/>
      <c r="N134" s="7"/>
      <c r="O134" s="7"/>
      <c r="P134" s="7"/>
      <c r="Q134" s="7"/>
      <c r="R134" s="4"/>
      <c r="S134" s="4"/>
      <c r="T134" s="4"/>
      <c r="U134" s="4"/>
      <c r="V134" s="4"/>
      <c r="W134" s="4"/>
      <c r="X134" s="7"/>
      <c r="Y134" s="4"/>
      <c r="Z134" s="4"/>
      <c r="AA134" s="4"/>
      <c r="AB134" s="4"/>
      <c r="AC134" s="4"/>
      <c r="AD134" s="4"/>
      <c r="AE134" s="7"/>
      <c r="AF134" s="4"/>
      <c r="AG134" s="4"/>
      <c r="AH134" s="4"/>
      <c r="AI134" s="4"/>
      <c r="AJ134" s="4"/>
      <c r="AK134" s="4"/>
      <c r="AL134" s="4"/>
      <c r="AM134" s="4"/>
      <c r="AN134" s="4"/>
      <c r="AO134" s="4"/>
      <c r="AP134" s="4"/>
      <c r="AQ134" s="4"/>
      <c r="AR134" s="4"/>
      <c r="AS134" s="4"/>
      <c r="AT134" s="4"/>
      <c r="AU134" s="4"/>
      <c r="AV134" s="4"/>
      <c r="AW134" s="4"/>
      <c r="AX134" s="4"/>
      <c r="AY134" s="4"/>
    </row>
    <row r="135" spans="2:51" ht="15.75" thickBot="1" x14ac:dyDescent="0.3">
      <c r="B135" s="4"/>
      <c r="C135" s="4"/>
      <c r="D135" s="4"/>
      <c r="E135" s="4"/>
      <c r="F135" s="4"/>
      <c r="G135" s="4"/>
      <c r="H135" s="4"/>
      <c r="I135" s="4"/>
      <c r="J135" s="4"/>
      <c r="K135" s="4"/>
      <c r="L135" s="4"/>
      <c r="M135" s="4"/>
      <c r="N135" s="7"/>
      <c r="O135" s="7"/>
      <c r="P135" s="7"/>
      <c r="Q135" s="7"/>
      <c r="R135" s="4"/>
      <c r="S135" s="4"/>
      <c r="T135" s="4"/>
      <c r="U135" s="4"/>
      <c r="V135" s="4"/>
      <c r="W135" s="4"/>
      <c r="X135" s="7"/>
      <c r="Y135" s="4"/>
      <c r="Z135" s="4"/>
      <c r="AA135" s="4"/>
      <c r="AB135" s="4"/>
      <c r="AC135" s="4"/>
      <c r="AD135" s="4"/>
      <c r="AE135" s="7"/>
      <c r="AF135" s="4"/>
      <c r="AG135" s="4"/>
      <c r="AH135" s="4"/>
      <c r="AI135" s="4"/>
      <c r="AJ135" s="4"/>
      <c r="AK135" s="4"/>
      <c r="AL135" s="4"/>
      <c r="AM135" s="4"/>
      <c r="AN135" s="4"/>
      <c r="AO135" s="4"/>
      <c r="AP135" s="4"/>
      <c r="AQ135" s="4"/>
      <c r="AR135" s="4"/>
      <c r="AS135" s="4"/>
      <c r="AT135" s="4"/>
      <c r="AU135" s="4"/>
      <c r="AV135" s="4"/>
      <c r="AW135" s="4"/>
      <c r="AX135" s="4"/>
      <c r="AY135" s="4"/>
    </row>
    <row r="136" spans="2:51" ht="15.75" thickBot="1" x14ac:dyDescent="0.3">
      <c r="B136" s="4"/>
      <c r="C136" s="4"/>
      <c r="D136" s="4"/>
      <c r="E136" s="4"/>
      <c r="F136" s="4"/>
      <c r="G136" s="4"/>
      <c r="H136" s="4"/>
      <c r="I136" s="4"/>
      <c r="J136" s="4"/>
      <c r="K136" s="4"/>
      <c r="L136" s="4"/>
      <c r="M136" s="4"/>
      <c r="N136" s="7"/>
      <c r="O136" s="7"/>
      <c r="P136" s="7"/>
      <c r="Q136" s="7"/>
      <c r="R136" s="4"/>
      <c r="S136" s="4"/>
      <c r="T136" s="4"/>
      <c r="U136" s="4"/>
      <c r="V136" s="4"/>
      <c r="W136" s="4"/>
      <c r="X136" s="7"/>
      <c r="Y136" s="4"/>
      <c r="Z136" s="4"/>
      <c r="AA136" s="4"/>
      <c r="AB136" s="4"/>
      <c r="AC136" s="4"/>
      <c r="AD136" s="4"/>
      <c r="AE136" s="7"/>
      <c r="AF136" s="4"/>
      <c r="AG136" s="4"/>
      <c r="AH136" s="4"/>
      <c r="AI136" s="4"/>
      <c r="AJ136" s="4"/>
      <c r="AK136" s="4"/>
      <c r="AL136" s="4"/>
      <c r="AM136" s="4"/>
      <c r="AN136" s="4"/>
      <c r="AO136" s="4"/>
      <c r="AP136" s="4"/>
      <c r="AQ136" s="4"/>
      <c r="AR136" s="4"/>
      <c r="AS136" s="4"/>
      <c r="AT136" s="4"/>
      <c r="AU136" s="4"/>
      <c r="AV136" s="4"/>
      <c r="AW136" s="4"/>
      <c r="AX136" s="4"/>
      <c r="AY136" s="4"/>
    </row>
    <row r="137" spans="2:51" ht="15.75" thickBot="1" x14ac:dyDescent="0.3">
      <c r="B137" s="4"/>
      <c r="C137" s="4"/>
      <c r="D137" s="4"/>
      <c r="E137" s="4"/>
      <c r="F137" s="4"/>
      <c r="G137" s="4"/>
      <c r="H137" s="4"/>
      <c r="I137" s="4"/>
      <c r="J137" s="4"/>
      <c r="K137" s="4"/>
      <c r="L137" s="4"/>
      <c r="M137" s="4"/>
      <c r="N137" s="7"/>
      <c r="O137" s="7"/>
      <c r="P137" s="7"/>
      <c r="Q137" s="7"/>
      <c r="R137" s="4"/>
      <c r="S137" s="4"/>
      <c r="T137" s="4"/>
      <c r="U137" s="4"/>
      <c r="V137" s="4"/>
      <c r="W137" s="4"/>
      <c r="X137" s="7"/>
      <c r="Y137" s="4"/>
      <c r="Z137" s="4"/>
      <c r="AA137" s="4"/>
      <c r="AB137" s="4"/>
      <c r="AC137" s="4"/>
      <c r="AD137" s="4"/>
      <c r="AE137" s="7"/>
      <c r="AF137" s="4"/>
      <c r="AG137" s="4"/>
      <c r="AH137" s="4"/>
      <c r="AI137" s="4"/>
      <c r="AJ137" s="4"/>
      <c r="AK137" s="4"/>
      <c r="AL137" s="4"/>
      <c r="AM137" s="4"/>
      <c r="AN137" s="4"/>
      <c r="AO137" s="4"/>
      <c r="AP137" s="4"/>
      <c r="AQ137" s="4"/>
      <c r="AR137" s="4"/>
      <c r="AS137" s="4"/>
      <c r="AT137" s="4"/>
      <c r="AU137" s="4"/>
      <c r="AV137" s="4"/>
      <c r="AW137" s="4"/>
      <c r="AX137" s="4"/>
      <c r="AY137" s="4"/>
    </row>
    <row r="138" spans="2:51" ht="15.75" thickBot="1" x14ac:dyDescent="0.3">
      <c r="B138" s="4"/>
      <c r="C138" s="4"/>
      <c r="D138" s="4"/>
      <c r="E138" s="4"/>
      <c r="F138" s="4"/>
      <c r="G138" s="4"/>
      <c r="H138" s="4"/>
      <c r="I138" s="4"/>
      <c r="J138" s="4"/>
      <c r="K138" s="4"/>
      <c r="L138" s="4"/>
      <c r="M138" s="4"/>
      <c r="N138" s="7"/>
      <c r="O138" s="7"/>
      <c r="P138" s="7"/>
      <c r="Q138" s="7"/>
      <c r="R138" s="4"/>
      <c r="S138" s="4"/>
      <c r="T138" s="4"/>
      <c r="U138" s="4"/>
      <c r="V138" s="4"/>
      <c r="W138" s="4"/>
      <c r="X138" s="7"/>
      <c r="Y138" s="4"/>
      <c r="Z138" s="4"/>
      <c r="AA138" s="4"/>
      <c r="AB138" s="4"/>
      <c r="AC138" s="4"/>
      <c r="AD138" s="4"/>
      <c r="AE138" s="7"/>
      <c r="AF138" s="4"/>
      <c r="AG138" s="4"/>
      <c r="AH138" s="4"/>
      <c r="AI138" s="4"/>
      <c r="AJ138" s="4"/>
      <c r="AK138" s="4"/>
      <c r="AL138" s="4"/>
      <c r="AM138" s="4"/>
      <c r="AN138" s="4"/>
      <c r="AO138" s="4"/>
      <c r="AP138" s="4"/>
      <c r="AQ138" s="4"/>
      <c r="AR138" s="4"/>
      <c r="AS138" s="4"/>
      <c r="AT138" s="4"/>
      <c r="AU138" s="4"/>
      <c r="AV138" s="4"/>
      <c r="AW138" s="4"/>
      <c r="AX138" s="4"/>
      <c r="AY138" s="4"/>
    </row>
    <row r="139" spans="2:51" ht="15.75" thickBot="1" x14ac:dyDescent="0.3">
      <c r="B139" s="4"/>
      <c r="C139" s="4"/>
      <c r="D139" s="4"/>
      <c r="E139" s="4"/>
      <c r="F139" s="4"/>
      <c r="G139" s="4"/>
      <c r="H139" s="4"/>
      <c r="I139" s="4"/>
      <c r="J139" s="4"/>
      <c r="K139" s="4"/>
      <c r="L139" s="4"/>
      <c r="M139" s="4"/>
      <c r="N139" s="7"/>
      <c r="O139" s="7"/>
      <c r="P139" s="7"/>
      <c r="Q139" s="7"/>
      <c r="R139" s="4"/>
      <c r="S139" s="4"/>
      <c r="T139" s="4"/>
      <c r="U139" s="4"/>
      <c r="V139" s="4"/>
      <c r="W139" s="4"/>
      <c r="X139" s="7"/>
      <c r="Y139" s="4"/>
      <c r="Z139" s="4"/>
      <c r="AA139" s="4"/>
      <c r="AB139" s="4"/>
      <c r="AC139" s="4"/>
      <c r="AD139" s="4"/>
      <c r="AE139" s="7"/>
      <c r="AF139" s="4"/>
      <c r="AG139" s="4"/>
      <c r="AH139" s="4"/>
      <c r="AI139" s="4"/>
      <c r="AJ139" s="4"/>
      <c r="AK139" s="4"/>
      <c r="AL139" s="4"/>
      <c r="AM139" s="4"/>
      <c r="AN139" s="4"/>
      <c r="AO139" s="4"/>
      <c r="AP139" s="4"/>
      <c r="AQ139" s="4"/>
      <c r="AR139" s="4"/>
      <c r="AS139" s="4"/>
      <c r="AT139" s="4"/>
      <c r="AU139" s="4"/>
      <c r="AV139" s="4"/>
      <c r="AW139" s="4"/>
      <c r="AX139" s="4"/>
      <c r="AY139" s="4"/>
    </row>
    <row r="140" spans="2:51" ht="15.75" thickBot="1" x14ac:dyDescent="0.3">
      <c r="B140" s="4"/>
      <c r="C140" s="4"/>
      <c r="D140" s="4"/>
      <c r="E140" s="4"/>
      <c r="F140" s="4"/>
      <c r="G140" s="4"/>
      <c r="H140" s="4"/>
      <c r="I140" s="4"/>
      <c r="J140" s="4"/>
      <c r="K140" s="4"/>
      <c r="L140" s="4"/>
      <c r="M140" s="4"/>
      <c r="N140" s="7"/>
      <c r="O140" s="7"/>
      <c r="P140" s="7"/>
      <c r="Q140" s="7"/>
      <c r="R140" s="4"/>
      <c r="S140" s="4"/>
      <c r="T140" s="4"/>
      <c r="U140" s="4"/>
      <c r="V140" s="4"/>
      <c r="W140" s="4"/>
      <c r="X140" s="7"/>
      <c r="Y140" s="4"/>
      <c r="Z140" s="4"/>
      <c r="AA140" s="4"/>
      <c r="AB140" s="4"/>
      <c r="AC140" s="4"/>
      <c r="AD140" s="4"/>
      <c r="AE140" s="7"/>
      <c r="AF140" s="4"/>
      <c r="AG140" s="4"/>
      <c r="AH140" s="4"/>
      <c r="AI140" s="4"/>
      <c r="AJ140" s="4"/>
      <c r="AK140" s="4"/>
      <c r="AL140" s="4"/>
      <c r="AM140" s="4"/>
      <c r="AN140" s="4"/>
      <c r="AO140" s="4"/>
      <c r="AP140" s="4"/>
      <c r="AQ140" s="4"/>
      <c r="AR140" s="4"/>
      <c r="AS140" s="4"/>
      <c r="AT140" s="4"/>
      <c r="AU140" s="4"/>
      <c r="AV140" s="4"/>
      <c r="AW140" s="4"/>
      <c r="AX140" s="4"/>
      <c r="AY140" s="4"/>
    </row>
    <row r="141" spans="2:51" ht="15.75" thickBot="1" x14ac:dyDescent="0.3">
      <c r="B141" s="4"/>
      <c r="C141" s="4"/>
      <c r="D141" s="4"/>
      <c r="E141" s="4"/>
      <c r="F141" s="4"/>
      <c r="G141" s="4"/>
      <c r="H141" s="4"/>
      <c r="I141" s="4"/>
      <c r="J141" s="4"/>
      <c r="K141" s="4"/>
      <c r="L141" s="4"/>
      <c r="M141" s="4"/>
      <c r="N141" s="7"/>
      <c r="O141" s="7"/>
      <c r="P141" s="7"/>
      <c r="Q141" s="7"/>
      <c r="R141" s="4"/>
      <c r="S141" s="4"/>
      <c r="T141" s="4"/>
      <c r="U141" s="4"/>
      <c r="V141" s="4"/>
      <c r="W141" s="4"/>
      <c r="X141" s="7"/>
      <c r="Y141" s="4"/>
      <c r="Z141" s="4"/>
      <c r="AA141" s="4"/>
      <c r="AB141" s="4"/>
      <c r="AC141" s="4"/>
      <c r="AD141" s="4"/>
      <c r="AE141" s="7"/>
      <c r="AF141" s="4"/>
      <c r="AG141" s="4"/>
      <c r="AH141" s="4"/>
      <c r="AI141" s="4"/>
      <c r="AJ141" s="4"/>
      <c r="AK141" s="4"/>
      <c r="AL141" s="4"/>
      <c r="AM141" s="4"/>
      <c r="AN141" s="4"/>
      <c r="AO141" s="4"/>
      <c r="AP141" s="4"/>
      <c r="AQ141" s="4"/>
      <c r="AR141" s="4"/>
      <c r="AS141" s="4"/>
      <c r="AT141" s="4"/>
      <c r="AU141" s="4"/>
      <c r="AV141" s="4"/>
      <c r="AW141" s="4"/>
      <c r="AX141" s="4"/>
      <c r="AY141" s="4"/>
    </row>
    <row r="142" spans="2:51" ht="15.75" thickBot="1" x14ac:dyDescent="0.3">
      <c r="B142" s="4"/>
      <c r="C142" s="4"/>
      <c r="D142" s="4"/>
      <c r="E142" s="4"/>
      <c r="F142" s="4"/>
      <c r="G142" s="4"/>
      <c r="H142" s="4"/>
      <c r="I142" s="4"/>
      <c r="J142" s="4"/>
      <c r="K142" s="4"/>
      <c r="L142" s="4"/>
      <c r="M142" s="4"/>
      <c r="N142" s="7"/>
      <c r="O142" s="7"/>
      <c r="P142" s="7"/>
      <c r="Q142" s="7"/>
      <c r="R142" s="4"/>
      <c r="S142" s="4"/>
      <c r="T142" s="4"/>
      <c r="U142" s="4"/>
      <c r="V142" s="4"/>
      <c r="W142" s="4"/>
      <c r="X142" s="7"/>
      <c r="Y142" s="4"/>
      <c r="Z142" s="4"/>
      <c r="AA142" s="4"/>
      <c r="AB142" s="4"/>
      <c r="AC142" s="4"/>
      <c r="AD142" s="4"/>
      <c r="AE142" s="7"/>
      <c r="AF142" s="4"/>
      <c r="AG142" s="4"/>
      <c r="AH142" s="4"/>
      <c r="AI142" s="4"/>
      <c r="AJ142" s="4"/>
      <c r="AK142" s="4"/>
      <c r="AL142" s="4"/>
      <c r="AM142" s="4"/>
      <c r="AN142" s="4"/>
      <c r="AO142" s="4"/>
      <c r="AP142" s="4"/>
      <c r="AQ142" s="4"/>
      <c r="AR142" s="4"/>
      <c r="AS142" s="4"/>
      <c r="AT142" s="4"/>
      <c r="AU142" s="4"/>
      <c r="AV142" s="4"/>
      <c r="AW142" s="4"/>
      <c r="AX142" s="4"/>
      <c r="AY142" s="4"/>
    </row>
    <row r="143" spans="2:51" ht="15.75" thickBot="1" x14ac:dyDescent="0.3">
      <c r="B143" s="4"/>
      <c r="C143" s="4"/>
      <c r="D143" s="4"/>
      <c r="E143" s="4"/>
      <c r="F143" s="4"/>
      <c r="G143" s="4"/>
      <c r="H143" s="4"/>
      <c r="I143" s="4"/>
      <c r="J143" s="4"/>
      <c r="K143" s="4"/>
      <c r="L143" s="4"/>
      <c r="M143" s="4"/>
      <c r="N143" s="7"/>
      <c r="O143" s="7"/>
      <c r="P143" s="7"/>
      <c r="Q143" s="7"/>
      <c r="R143" s="4"/>
      <c r="S143" s="4"/>
      <c r="T143" s="4"/>
      <c r="U143" s="4"/>
      <c r="V143" s="4"/>
      <c r="W143" s="4"/>
      <c r="X143" s="7"/>
      <c r="Y143" s="4"/>
      <c r="Z143" s="4"/>
      <c r="AA143" s="4"/>
      <c r="AB143" s="4"/>
      <c r="AC143" s="4"/>
      <c r="AD143" s="4"/>
      <c r="AE143" s="7"/>
      <c r="AF143" s="4"/>
      <c r="AG143" s="4"/>
      <c r="AH143" s="4"/>
      <c r="AI143" s="4"/>
      <c r="AJ143" s="4"/>
      <c r="AK143" s="4"/>
      <c r="AL143" s="4"/>
      <c r="AM143" s="4"/>
      <c r="AN143" s="4"/>
      <c r="AO143" s="4"/>
      <c r="AP143" s="4"/>
      <c r="AQ143" s="4"/>
      <c r="AR143" s="4"/>
      <c r="AS143" s="4"/>
      <c r="AT143" s="4"/>
      <c r="AU143" s="4"/>
      <c r="AV143" s="4"/>
      <c r="AW143" s="4"/>
      <c r="AX143" s="4"/>
      <c r="AY143" s="4"/>
    </row>
    <row r="144" spans="2:51" ht="15.75" thickBot="1" x14ac:dyDescent="0.3">
      <c r="B144" s="4"/>
      <c r="C144" s="4"/>
      <c r="D144" s="4"/>
      <c r="E144" s="4"/>
      <c r="F144" s="4"/>
      <c r="G144" s="4"/>
      <c r="H144" s="4"/>
      <c r="I144" s="4"/>
      <c r="J144" s="4"/>
      <c r="K144" s="4"/>
      <c r="L144" s="4"/>
      <c r="M144" s="4"/>
      <c r="N144" s="7"/>
      <c r="O144" s="7"/>
      <c r="P144" s="7"/>
      <c r="Q144" s="7"/>
      <c r="R144" s="4"/>
      <c r="S144" s="4"/>
      <c r="T144" s="4"/>
      <c r="U144" s="4"/>
      <c r="V144" s="4"/>
      <c r="W144" s="4"/>
      <c r="X144" s="7"/>
      <c r="Y144" s="4"/>
      <c r="Z144" s="4"/>
      <c r="AA144" s="4"/>
      <c r="AB144" s="4"/>
      <c r="AC144" s="4"/>
      <c r="AD144" s="4"/>
      <c r="AE144" s="7"/>
      <c r="AF144" s="4"/>
      <c r="AG144" s="4"/>
      <c r="AH144" s="4"/>
      <c r="AI144" s="4"/>
      <c r="AJ144" s="4"/>
      <c r="AK144" s="4"/>
      <c r="AL144" s="4"/>
      <c r="AM144" s="4"/>
      <c r="AN144" s="4"/>
      <c r="AO144" s="4"/>
      <c r="AP144" s="4"/>
      <c r="AQ144" s="4"/>
      <c r="AR144" s="4"/>
      <c r="AS144" s="4"/>
      <c r="AT144" s="4"/>
      <c r="AU144" s="4"/>
      <c r="AV144" s="4"/>
      <c r="AW144" s="4"/>
      <c r="AX144" s="4"/>
      <c r="AY144" s="4"/>
    </row>
    <row r="145" spans="2:51" ht="15.75" thickBot="1" x14ac:dyDescent="0.3">
      <c r="B145" s="4"/>
      <c r="C145" s="4"/>
      <c r="D145" s="4"/>
      <c r="E145" s="4"/>
      <c r="F145" s="4"/>
      <c r="G145" s="4"/>
      <c r="H145" s="4"/>
      <c r="I145" s="4"/>
      <c r="J145" s="4"/>
      <c r="K145" s="4"/>
      <c r="L145" s="4"/>
      <c r="M145" s="4"/>
      <c r="N145" s="7"/>
      <c r="O145" s="7"/>
      <c r="P145" s="7"/>
      <c r="Q145" s="7"/>
      <c r="R145" s="4"/>
      <c r="S145" s="4"/>
      <c r="T145" s="4"/>
      <c r="U145" s="4"/>
      <c r="V145" s="4"/>
      <c r="W145" s="4"/>
      <c r="X145" s="7"/>
      <c r="Y145" s="4"/>
      <c r="Z145" s="4"/>
      <c r="AA145" s="4"/>
      <c r="AB145" s="4"/>
      <c r="AC145" s="4"/>
      <c r="AD145" s="4"/>
      <c r="AE145" s="7"/>
      <c r="AF145" s="4"/>
      <c r="AG145" s="4"/>
      <c r="AH145" s="4"/>
      <c r="AI145" s="4"/>
      <c r="AJ145" s="4"/>
      <c r="AK145" s="4"/>
      <c r="AL145" s="4"/>
      <c r="AM145" s="4"/>
      <c r="AN145" s="4"/>
      <c r="AO145" s="4"/>
      <c r="AP145" s="4"/>
      <c r="AQ145" s="4"/>
      <c r="AR145" s="4"/>
      <c r="AS145" s="4"/>
      <c r="AT145" s="4"/>
      <c r="AU145" s="4"/>
      <c r="AV145" s="4"/>
      <c r="AW145" s="4"/>
      <c r="AX145" s="4"/>
      <c r="AY145" s="4"/>
    </row>
    <row r="146" spans="2:51" ht="15.75" thickBot="1" x14ac:dyDescent="0.3">
      <c r="B146" s="4"/>
      <c r="C146" s="4"/>
      <c r="D146" s="4"/>
      <c r="E146" s="4"/>
      <c r="F146" s="4"/>
      <c r="G146" s="4"/>
      <c r="H146" s="4"/>
      <c r="I146" s="4"/>
      <c r="J146" s="4"/>
      <c r="K146" s="4"/>
      <c r="L146" s="4"/>
      <c r="M146" s="4"/>
      <c r="N146" s="7"/>
      <c r="O146" s="7"/>
      <c r="P146" s="7"/>
      <c r="Q146" s="7"/>
      <c r="R146" s="4"/>
      <c r="S146" s="4"/>
      <c r="T146" s="4"/>
      <c r="U146" s="4"/>
      <c r="V146" s="4"/>
      <c r="W146" s="4"/>
      <c r="X146" s="7"/>
      <c r="Y146" s="4"/>
      <c r="Z146" s="4"/>
      <c r="AA146" s="4"/>
      <c r="AB146" s="4"/>
      <c r="AC146" s="4"/>
      <c r="AD146" s="4"/>
      <c r="AE146" s="7"/>
      <c r="AF146" s="4"/>
      <c r="AG146" s="4"/>
      <c r="AH146" s="4"/>
      <c r="AI146" s="4"/>
      <c r="AJ146" s="4"/>
      <c r="AK146" s="4"/>
      <c r="AL146" s="4"/>
      <c r="AM146" s="4"/>
      <c r="AN146" s="4"/>
      <c r="AO146" s="4"/>
      <c r="AP146" s="4"/>
      <c r="AQ146" s="4"/>
      <c r="AR146" s="4"/>
      <c r="AS146" s="4"/>
      <c r="AT146" s="4"/>
      <c r="AU146" s="4"/>
      <c r="AV146" s="4"/>
      <c r="AW146" s="4"/>
      <c r="AX146" s="4"/>
      <c r="AY146" s="4"/>
    </row>
    <row r="147" spans="2:51" ht="15.75" thickBot="1" x14ac:dyDescent="0.3">
      <c r="B147" s="4"/>
      <c r="C147" s="4"/>
      <c r="D147" s="4"/>
      <c r="E147" s="4"/>
      <c r="F147" s="4"/>
      <c r="G147" s="4"/>
      <c r="H147" s="4"/>
      <c r="I147" s="4"/>
      <c r="J147" s="4"/>
      <c r="K147" s="4"/>
      <c r="L147" s="4"/>
      <c r="M147" s="4"/>
      <c r="N147" s="7"/>
      <c r="O147" s="7"/>
      <c r="P147" s="7"/>
      <c r="Q147" s="7"/>
      <c r="R147" s="4"/>
      <c r="S147" s="4"/>
      <c r="T147" s="4"/>
      <c r="U147" s="4"/>
      <c r="V147" s="4"/>
      <c r="W147" s="4"/>
      <c r="X147" s="7"/>
      <c r="Y147" s="4"/>
      <c r="Z147" s="4"/>
      <c r="AA147" s="4"/>
      <c r="AB147" s="4"/>
      <c r="AC147" s="4"/>
      <c r="AD147" s="4"/>
      <c r="AE147" s="7"/>
      <c r="AF147" s="4"/>
      <c r="AG147" s="4"/>
      <c r="AH147" s="4"/>
      <c r="AI147" s="4"/>
      <c r="AJ147" s="4"/>
      <c r="AK147" s="4"/>
      <c r="AL147" s="4"/>
      <c r="AM147" s="4"/>
      <c r="AN147" s="4"/>
      <c r="AO147" s="4"/>
      <c r="AP147" s="4"/>
      <c r="AQ147" s="4"/>
      <c r="AR147" s="4"/>
      <c r="AS147" s="4"/>
      <c r="AT147" s="4"/>
      <c r="AU147" s="4"/>
      <c r="AV147" s="4"/>
      <c r="AW147" s="4"/>
      <c r="AX147" s="4"/>
      <c r="AY147" s="4"/>
    </row>
    <row r="148" spans="2:51" ht="15.75" thickBot="1" x14ac:dyDescent="0.3">
      <c r="B148" s="4"/>
      <c r="C148" s="4"/>
      <c r="D148" s="4"/>
      <c r="E148" s="4"/>
      <c r="F148" s="4"/>
      <c r="G148" s="4"/>
      <c r="H148" s="4"/>
      <c r="I148" s="4"/>
      <c r="J148" s="4"/>
      <c r="K148" s="4"/>
      <c r="L148" s="4"/>
      <c r="M148" s="4"/>
      <c r="N148" s="7"/>
      <c r="O148" s="7"/>
      <c r="P148" s="7"/>
      <c r="Q148" s="7"/>
      <c r="R148" s="4"/>
      <c r="S148" s="4"/>
      <c r="T148" s="4"/>
      <c r="U148" s="4"/>
      <c r="V148" s="4"/>
      <c r="W148" s="4"/>
      <c r="X148" s="7"/>
      <c r="Y148" s="4"/>
      <c r="Z148" s="4"/>
      <c r="AA148" s="4"/>
      <c r="AB148" s="4"/>
      <c r="AC148" s="4"/>
      <c r="AD148" s="4"/>
      <c r="AE148" s="7"/>
      <c r="AF148" s="4"/>
      <c r="AG148" s="4"/>
      <c r="AH148" s="4"/>
      <c r="AI148" s="4"/>
      <c r="AJ148" s="4"/>
      <c r="AK148" s="4"/>
      <c r="AL148" s="4"/>
      <c r="AM148" s="4"/>
      <c r="AN148" s="4"/>
      <c r="AO148" s="4"/>
      <c r="AP148" s="4"/>
      <c r="AQ148" s="4"/>
      <c r="AR148" s="4"/>
      <c r="AS148" s="4"/>
      <c r="AT148" s="4"/>
      <c r="AU148" s="4"/>
      <c r="AV148" s="4"/>
      <c r="AW148" s="4"/>
      <c r="AX148" s="4"/>
      <c r="AY148" s="4"/>
    </row>
    <row r="149" spans="2:51" ht="15.75" thickBot="1" x14ac:dyDescent="0.3">
      <c r="B149" s="4"/>
      <c r="C149" s="4"/>
      <c r="D149" s="4"/>
      <c r="E149" s="4"/>
      <c r="F149" s="4"/>
      <c r="G149" s="4"/>
      <c r="H149" s="4"/>
      <c r="I149" s="4"/>
      <c r="J149" s="4"/>
      <c r="K149" s="4"/>
      <c r="L149" s="4"/>
      <c r="M149" s="4"/>
      <c r="N149" s="7"/>
      <c r="O149" s="7"/>
      <c r="P149" s="7"/>
      <c r="Q149" s="7"/>
      <c r="R149" s="4"/>
      <c r="S149" s="4"/>
      <c r="T149" s="4"/>
      <c r="U149" s="4"/>
      <c r="V149" s="4"/>
      <c r="W149" s="4"/>
      <c r="X149" s="7"/>
      <c r="Y149" s="4"/>
      <c r="Z149" s="4"/>
      <c r="AA149" s="4"/>
      <c r="AB149" s="4"/>
      <c r="AC149" s="4"/>
      <c r="AD149" s="4"/>
      <c r="AE149" s="7"/>
      <c r="AF149" s="4"/>
      <c r="AG149" s="4"/>
      <c r="AH149" s="4"/>
      <c r="AI149" s="4"/>
      <c r="AJ149" s="4"/>
      <c r="AK149" s="4"/>
      <c r="AL149" s="4"/>
      <c r="AM149" s="4"/>
      <c r="AN149" s="4"/>
      <c r="AO149" s="4"/>
      <c r="AP149" s="4"/>
      <c r="AQ149" s="4"/>
      <c r="AR149" s="4"/>
      <c r="AS149" s="4"/>
      <c r="AT149" s="4"/>
      <c r="AU149" s="4"/>
      <c r="AV149" s="4"/>
      <c r="AW149" s="4"/>
      <c r="AX149" s="4"/>
      <c r="AY149" s="4"/>
    </row>
    <row r="150" spans="2:51" ht="15.75" thickBot="1" x14ac:dyDescent="0.3">
      <c r="B150" s="4"/>
      <c r="C150" s="4"/>
      <c r="D150" s="4"/>
      <c r="E150" s="4"/>
      <c r="F150" s="4"/>
      <c r="G150" s="4"/>
      <c r="H150" s="4"/>
      <c r="I150" s="4"/>
      <c r="J150" s="4"/>
      <c r="K150" s="4"/>
      <c r="L150" s="4"/>
      <c r="M150" s="4"/>
      <c r="N150" s="7"/>
      <c r="O150" s="7"/>
      <c r="P150" s="7"/>
      <c r="Q150" s="7"/>
      <c r="R150" s="4"/>
      <c r="S150" s="4"/>
      <c r="T150" s="4"/>
      <c r="U150" s="4"/>
      <c r="V150" s="4"/>
      <c r="W150" s="4"/>
      <c r="X150" s="7"/>
      <c r="Y150" s="4"/>
      <c r="Z150" s="4"/>
      <c r="AA150" s="4"/>
      <c r="AB150" s="4"/>
      <c r="AC150" s="4"/>
      <c r="AD150" s="4"/>
      <c r="AE150" s="7"/>
      <c r="AF150" s="4"/>
      <c r="AG150" s="4"/>
      <c r="AH150" s="4"/>
      <c r="AI150" s="4"/>
      <c r="AJ150" s="4"/>
      <c r="AK150" s="4"/>
      <c r="AL150" s="4"/>
      <c r="AM150" s="4"/>
      <c r="AN150" s="4"/>
      <c r="AO150" s="4"/>
      <c r="AP150" s="4"/>
      <c r="AQ150" s="4"/>
      <c r="AR150" s="4"/>
      <c r="AS150" s="4"/>
      <c r="AT150" s="4"/>
      <c r="AU150" s="4"/>
      <c r="AV150" s="4"/>
      <c r="AW150" s="4"/>
      <c r="AX150" s="4"/>
      <c r="AY150" s="4"/>
    </row>
  </sheetData>
  <sortState ref="A2:AY150">
    <sortCondition ref="N2:N150"/>
    <sortCondition ref="O2:O150"/>
    <sortCondition ref="P2:P150"/>
    <sortCondition ref="Q2:Q150"/>
  </sortState>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20" sqref="C20"/>
    </sheetView>
  </sheetViews>
  <sheetFormatPr defaultRowHeight="15" x14ac:dyDescent="0.25"/>
  <cols>
    <col min="1" max="1" width="13.85546875" bestFit="1" customWidth="1"/>
    <col min="2" max="2" width="11.7109375" bestFit="1" customWidth="1"/>
    <col min="3" max="3" width="15.42578125" bestFit="1" customWidth="1"/>
    <col min="4" max="4" width="20.85546875" bestFit="1" customWidth="1"/>
    <col min="5" max="5" width="11.5703125" bestFit="1" customWidth="1"/>
  </cols>
  <sheetData>
    <row r="1" spans="1:5" x14ac:dyDescent="0.25">
      <c r="A1" t="s">
        <v>2647</v>
      </c>
      <c r="B1" t="s">
        <v>2648</v>
      </c>
      <c r="C1" t="s">
        <v>2649</v>
      </c>
      <c r="D1" t="s">
        <v>2650</v>
      </c>
      <c r="E1" t="s">
        <v>2788</v>
      </c>
    </row>
    <row r="2" spans="1:5" x14ac:dyDescent="0.25">
      <c r="A2" t="s">
        <v>2646</v>
      </c>
      <c r="B2">
        <v>1</v>
      </c>
      <c r="C2" t="s">
        <v>2624</v>
      </c>
      <c r="D2" t="s">
        <v>2651</v>
      </c>
      <c r="E2" t="s">
        <v>2789</v>
      </c>
    </row>
    <row r="3" spans="1:5" x14ac:dyDescent="0.25">
      <c r="A3" t="s">
        <v>2714</v>
      </c>
      <c r="C3" t="s">
        <v>2673</v>
      </c>
      <c r="D3" t="s">
        <v>2715</v>
      </c>
      <c r="E3" t="s">
        <v>2790</v>
      </c>
    </row>
    <row r="4" spans="1:5" x14ac:dyDescent="0.25">
      <c r="C4" t="s">
        <v>2695</v>
      </c>
      <c r="D4" t="s">
        <v>2715</v>
      </c>
    </row>
    <row r="5" spans="1:5" x14ac:dyDescent="0.25">
      <c r="C5" t="s">
        <v>2680</v>
      </c>
      <c r="D5" t="s">
        <v>2651</v>
      </c>
    </row>
    <row r="6" spans="1:5" x14ac:dyDescent="0.25">
      <c r="C6" t="s">
        <v>2663</v>
      </c>
      <c r="D6" t="s">
        <v>2715</v>
      </c>
    </row>
    <row r="7" spans="1:5" x14ac:dyDescent="0.25">
      <c r="C7" t="s">
        <v>2688</v>
      </c>
      <c r="D7" t="s">
        <v>2715</v>
      </c>
    </row>
    <row r="8" spans="1:5" x14ac:dyDescent="0.25">
      <c r="A8" t="s">
        <v>2645</v>
      </c>
      <c r="C8" t="s">
        <v>2764</v>
      </c>
      <c r="D8" t="s">
        <v>2791</v>
      </c>
    </row>
    <row r="9" spans="1:5" x14ac:dyDescent="0.25">
      <c r="C9" t="s">
        <v>2750</v>
      </c>
      <c r="D9" t="s">
        <v>2792</v>
      </c>
    </row>
    <row r="10" spans="1:5" x14ac:dyDescent="0.25">
      <c r="C10" t="s">
        <v>2787</v>
      </c>
      <c r="D10" t="s">
        <v>2793</v>
      </c>
    </row>
    <row r="11" spans="1:5" x14ac:dyDescent="0.25">
      <c r="C11" t="s">
        <v>2782</v>
      </c>
      <c r="D11" t="s">
        <v>2793</v>
      </c>
    </row>
    <row r="12" spans="1:5" x14ac:dyDescent="0.25">
      <c r="C12" t="s">
        <v>2726</v>
      </c>
      <c r="D12" t="s">
        <v>2794</v>
      </c>
    </row>
    <row r="13" spans="1:5" x14ac:dyDescent="0.25">
      <c r="C13" t="s">
        <v>2753</v>
      </c>
      <c r="D13" t="s">
        <v>2795</v>
      </c>
    </row>
    <row r="14" spans="1:5" x14ac:dyDescent="0.25">
      <c r="C14" t="s">
        <v>2721</v>
      </c>
      <c r="D14" t="s">
        <v>2795</v>
      </c>
    </row>
    <row r="15" spans="1:5" x14ac:dyDescent="0.25">
      <c r="C15" t="s">
        <v>2731</v>
      </c>
      <c r="D15" t="s">
        <v>2794</v>
      </c>
    </row>
    <row r="16" spans="1:5" x14ac:dyDescent="0.25">
      <c r="C16" t="s">
        <v>2743</v>
      </c>
      <c r="D16" t="s">
        <v>2794</v>
      </c>
    </row>
    <row r="17" spans="1:4" x14ac:dyDescent="0.25">
      <c r="A17" t="s">
        <v>2850</v>
      </c>
      <c r="C17" t="s">
        <v>2836</v>
      </c>
      <c r="D17" t="s">
        <v>2849</v>
      </c>
    </row>
    <row r="18" spans="1:4" x14ac:dyDescent="0.25">
      <c r="C18" t="s">
        <v>2843</v>
      </c>
      <c r="D18" t="s">
        <v>2851</v>
      </c>
    </row>
    <row r="19" spans="1:4" x14ac:dyDescent="0.25">
      <c r="C19" t="s">
        <v>2839</v>
      </c>
      <c r="D19" t="s">
        <v>2852</v>
      </c>
    </row>
    <row r="20" spans="1:4" x14ac:dyDescent="0.25">
      <c r="C20" t="s">
        <v>2844</v>
      </c>
      <c r="D20" t="s">
        <v>2715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CO-Raw Data</vt:lpstr>
      <vt:lpstr>CO-Cleaned</vt:lpstr>
      <vt:lpstr>CR-Raw Data</vt:lpstr>
      <vt:lpstr>CR-Cleaned</vt:lpstr>
      <vt:lpstr>D-Raw Data</vt:lpstr>
      <vt:lpstr>D-Cleaned</vt:lpstr>
      <vt:lpstr>S-Raw Data</vt:lpstr>
      <vt:lpstr>S-Cleaned</vt:lpstr>
      <vt:lpstr>JustifyDeleted answers-Narraive</vt:lpstr>
      <vt:lpstr>Combine All-Profiles</vt:lpstr>
      <vt:lpstr>Combine Pre-Post-Test</vt:lpstr>
      <vt:lpstr>Learning outcome</vt:lpstr>
      <vt:lpstr>CO Quality</vt:lpstr>
      <vt:lpstr>CR Quality</vt:lpstr>
      <vt:lpstr>D Quality</vt:lpstr>
      <vt:lpstr>S Quality</vt:lpstr>
      <vt:lpstr>Combine Quality</vt:lpstr>
      <vt:lpstr>Combined Perceived Usefulness</vt:lpstr>
      <vt:lpstr>Combined Mental Workload </vt:lpstr>
      <vt:lpstr>Combined Positives-Negatives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Abrar Mohammed</dc:creator>
  <cp:lastModifiedBy>Abrar Mohammed</cp:lastModifiedBy>
  <dcterms:created xsi:type="dcterms:W3CDTF">2023-09-15T19:56:36Z</dcterms:created>
  <dcterms:modified xsi:type="dcterms:W3CDTF">2023-09-28T13:41:51Z</dcterms:modified>
</cp:coreProperties>
</file>